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3.xml" ContentType="application/vnd.openxmlformats-officedocument.spreadsheetml.worksheet+xml"/>
  <Override PartName="/xl/chartsheets/sheet7.xml" ContentType="application/vnd.openxmlformats-officedocument.spreadsheetml.chartsheet+xml"/>
  <Override PartName="/xl/worksheets/sheet4.xml" ContentType="application/vnd.openxmlformats-officedocument.spreadsheetml.work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drawings/drawing12.xml" ContentType="application/vnd.openxmlformats-officedocument.drawing+xml"/>
  <Override PartName="/xl/charts/chart13.xml" ContentType="application/vnd.openxmlformats-officedocument.drawingml.chart+xml"/>
  <Override PartName="/xl/drawings/drawing13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9555" windowHeight="9720" activeTab="10"/>
  </bookViews>
  <sheets>
    <sheet name="Sheet1" sheetId="1" r:id="rId1"/>
    <sheet name="Sheet2" sheetId="2" r:id="rId2"/>
    <sheet name="Chart1" sheetId="4" r:id="rId3"/>
    <sheet name="Chart2" sheetId="5" r:id="rId4"/>
    <sheet name="Chart3" sheetId="6" r:id="rId5"/>
    <sheet name="Chart4" sheetId="7" r:id="rId6"/>
    <sheet name="Chart5" sheetId="8" r:id="rId7"/>
    <sheet name="Chart6" sheetId="9" r:id="rId8"/>
    <sheet name="Load #4" sheetId="3" r:id="rId9"/>
    <sheet name="Chart7" sheetId="11" r:id="rId10"/>
    <sheet name="Load #1" sheetId="10" r:id="rId11"/>
    <sheet name="Load #1-3 Plot" sheetId="13" r:id="rId12"/>
    <sheet name="Load #4 Plot" sheetId="15" r:id="rId13"/>
    <sheet name="Load #1 - Combined" sheetId="12" r:id="rId14"/>
    <sheet name="Load #4 - Combined" sheetId="14" r:id="rId15"/>
    <sheet name="Trim U&amp;D" sheetId="16" r:id="rId16"/>
    <sheet name="Total Bd Plot" sheetId="18" r:id="rId17"/>
    <sheet name="Total Bd Curr" sheetId="17" r:id="rId18"/>
    <sheet name="Instr_Volt" sheetId="19" r:id="rId19"/>
  </sheets>
  <calcPr calcId="145621"/>
</workbook>
</file>

<file path=xl/calcChain.xml><?xml version="1.0" encoding="utf-8"?>
<calcChain xmlns="http://schemas.openxmlformats.org/spreadsheetml/2006/main">
  <c r="D35" i="19" l="1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8" i="19"/>
  <c r="D7" i="19"/>
  <c r="D6" i="19"/>
  <c r="A32" i="19"/>
  <c r="A33" i="19" s="1"/>
  <c r="A34" i="19" s="1"/>
  <c r="A35" i="19" s="1"/>
  <c r="A27" i="19"/>
  <c r="A28" i="19" s="1"/>
  <c r="A29" i="19" s="1"/>
  <c r="A30" i="19" s="1"/>
  <c r="A31" i="19" s="1"/>
  <c r="A26" i="19"/>
  <c r="A9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8" i="19"/>
  <c r="A7" i="19"/>
  <c r="H50" i="17"/>
  <c r="G50" i="17"/>
  <c r="H49" i="17"/>
  <c r="G49" i="17"/>
  <c r="H48" i="17"/>
  <c r="G48" i="17"/>
  <c r="H47" i="17"/>
  <c r="G47" i="17"/>
  <c r="H46" i="17"/>
  <c r="G46" i="17"/>
  <c r="H45" i="17"/>
  <c r="G45" i="17"/>
  <c r="H44" i="17"/>
  <c r="G44" i="17"/>
  <c r="H43" i="17"/>
  <c r="G43" i="17"/>
  <c r="H42" i="17"/>
  <c r="G42" i="17"/>
  <c r="H41" i="17"/>
  <c r="G41" i="17"/>
  <c r="H40" i="17"/>
  <c r="G40" i="17"/>
  <c r="H39" i="17"/>
  <c r="G39" i="17"/>
  <c r="H38" i="17"/>
  <c r="G38" i="17"/>
  <c r="H37" i="17"/>
  <c r="G37" i="17"/>
  <c r="H36" i="17"/>
  <c r="G36" i="17"/>
  <c r="H35" i="17"/>
  <c r="G35" i="17"/>
  <c r="H34" i="17"/>
  <c r="G34" i="17"/>
  <c r="H33" i="17"/>
  <c r="G33" i="17"/>
  <c r="H32" i="17"/>
  <c r="G32" i="17"/>
  <c r="H31" i="17"/>
  <c r="G31" i="17"/>
  <c r="H30" i="17"/>
  <c r="G30" i="17"/>
  <c r="H29" i="17"/>
  <c r="G29" i="17"/>
  <c r="H28" i="17"/>
  <c r="G28" i="17"/>
  <c r="H27" i="17"/>
  <c r="G27" i="17"/>
  <c r="H26" i="17"/>
  <c r="G26" i="17"/>
  <c r="H25" i="17"/>
  <c r="G25" i="17"/>
  <c r="H24" i="17"/>
  <c r="G24" i="17"/>
  <c r="H23" i="17"/>
  <c r="G23" i="17"/>
  <c r="H22" i="17"/>
  <c r="G22" i="17"/>
  <c r="H21" i="17"/>
  <c r="G21" i="17"/>
  <c r="H20" i="17"/>
  <c r="G20" i="17"/>
  <c r="H19" i="17"/>
  <c r="G19" i="17"/>
  <c r="H18" i="17"/>
  <c r="G18" i="17"/>
  <c r="H17" i="17"/>
  <c r="G17" i="17"/>
  <c r="H16" i="17"/>
  <c r="G16" i="17"/>
  <c r="H15" i="17"/>
  <c r="G15" i="17"/>
  <c r="H14" i="17"/>
  <c r="G14" i="17"/>
  <c r="H13" i="17"/>
  <c r="G13" i="17"/>
  <c r="H12" i="17"/>
  <c r="G12" i="17"/>
  <c r="H11" i="17"/>
  <c r="G11" i="17"/>
  <c r="H10" i="17"/>
  <c r="G10" i="17"/>
  <c r="H9" i="17"/>
  <c r="G9" i="17"/>
  <c r="H8" i="17"/>
  <c r="G8" i="17"/>
  <c r="H7" i="17"/>
  <c r="G7" i="17"/>
  <c r="H6" i="17"/>
  <c r="G6" i="17"/>
  <c r="H5" i="17"/>
  <c r="G5" i="17"/>
  <c r="F50" i="17"/>
  <c r="F49" i="17"/>
  <c r="F48" i="17"/>
  <c r="F47" i="17"/>
  <c r="F46" i="17"/>
  <c r="F45" i="17"/>
  <c r="F44" i="17"/>
  <c r="F43" i="17"/>
  <c r="F42" i="17"/>
  <c r="F41" i="17"/>
  <c r="F40" i="17"/>
  <c r="F39" i="17"/>
  <c r="F38" i="17"/>
  <c r="F37" i="17"/>
  <c r="F36" i="17"/>
  <c r="F35" i="17"/>
  <c r="F34" i="17"/>
  <c r="F33" i="17"/>
  <c r="F32" i="17"/>
  <c r="F31" i="17"/>
  <c r="F30" i="17"/>
  <c r="F29" i="17"/>
  <c r="F28" i="17"/>
  <c r="F27" i="17"/>
  <c r="F26" i="17"/>
  <c r="F25" i="17"/>
  <c r="F24" i="17"/>
  <c r="F23" i="17"/>
  <c r="F22" i="17"/>
  <c r="F21" i="17"/>
  <c r="F20" i="17"/>
  <c r="F19" i="17"/>
  <c r="F18" i="17"/>
  <c r="F17" i="17"/>
  <c r="F16" i="17"/>
  <c r="F15" i="17"/>
  <c r="F14" i="17"/>
  <c r="F13" i="17"/>
  <c r="F12" i="17"/>
  <c r="F11" i="17"/>
  <c r="F10" i="17"/>
  <c r="F9" i="17"/>
  <c r="F8" i="17"/>
  <c r="F7" i="17"/>
  <c r="F6" i="17"/>
  <c r="F5" i="17"/>
  <c r="C16" i="16"/>
  <c r="C13" i="16"/>
  <c r="C15" i="16"/>
  <c r="B15" i="16"/>
  <c r="B16" i="16" s="1"/>
  <c r="C12" i="16"/>
  <c r="B12" i="16"/>
  <c r="B13" i="16" s="1"/>
  <c r="H50" i="14" l="1"/>
  <c r="H49" i="14"/>
  <c r="H48" i="14"/>
  <c r="H47" i="14"/>
  <c r="H46" i="14"/>
  <c r="H45" i="14"/>
  <c r="H44" i="14"/>
  <c r="H43" i="14"/>
  <c r="H42" i="14"/>
  <c r="H41" i="14"/>
  <c r="H40" i="14"/>
  <c r="H39" i="14"/>
  <c r="H38" i="14"/>
  <c r="H37" i="14"/>
  <c r="H36" i="14"/>
  <c r="H35" i="14"/>
  <c r="H34" i="14"/>
  <c r="H33" i="14"/>
  <c r="H32" i="14"/>
  <c r="H31" i="14"/>
  <c r="H30" i="14"/>
  <c r="H29" i="14"/>
  <c r="H28" i="14"/>
  <c r="H27" i="14"/>
  <c r="H26" i="14"/>
  <c r="H25" i="14"/>
  <c r="H24" i="14"/>
  <c r="H23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  <c r="G50" i="14"/>
  <c r="G49" i="14"/>
  <c r="G48" i="14"/>
  <c r="G47" i="14"/>
  <c r="G46" i="14"/>
  <c r="G45" i="14"/>
  <c r="G44" i="14"/>
  <c r="G43" i="14"/>
  <c r="G42" i="14"/>
  <c r="G41" i="14"/>
  <c r="G40" i="14"/>
  <c r="G39" i="14"/>
  <c r="G38" i="14"/>
  <c r="G37" i="14"/>
  <c r="G36" i="14"/>
  <c r="G35" i="14"/>
  <c r="G34" i="14"/>
  <c r="G33" i="14"/>
  <c r="G32" i="14"/>
  <c r="G31" i="14"/>
  <c r="G30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6" i="14"/>
  <c r="G15" i="14"/>
  <c r="G14" i="14"/>
  <c r="G13" i="14"/>
  <c r="G12" i="14"/>
  <c r="G11" i="14"/>
  <c r="G10" i="14"/>
  <c r="G9" i="14"/>
  <c r="G8" i="14"/>
  <c r="G7" i="14"/>
  <c r="G6" i="14"/>
  <c r="G5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G69" i="12"/>
  <c r="G68" i="12"/>
  <c r="G67" i="12"/>
  <c r="G66" i="12"/>
  <c r="G65" i="12"/>
  <c r="G64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2" i="12"/>
  <c r="G31" i="12"/>
  <c r="G30" i="12"/>
  <c r="G29" i="12"/>
  <c r="G28" i="12"/>
  <c r="G27" i="12"/>
  <c r="G26" i="12"/>
  <c r="G25" i="12"/>
  <c r="G24" i="12"/>
  <c r="F69" i="12"/>
  <c r="F68" i="12"/>
  <c r="F67" i="12"/>
  <c r="F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A28" i="12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27" i="12"/>
  <c r="A61" i="10"/>
  <c r="A39" i="10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38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H44" i="3" l="1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G13" i="3"/>
  <c r="G12" i="3"/>
  <c r="G11" i="3"/>
  <c r="G10" i="3"/>
  <c r="G9" i="3"/>
  <c r="G8" i="3"/>
  <c r="G7" i="3"/>
  <c r="G6" i="3"/>
  <c r="F13" i="3"/>
  <c r="F12" i="3"/>
  <c r="F11" i="3"/>
  <c r="F10" i="3"/>
  <c r="F9" i="3"/>
  <c r="F8" i="3"/>
  <c r="F7" i="3"/>
  <c r="F6" i="3"/>
  <c r="F12" i="2"/>
  <c r="F11" i="2"/>
  <c r="F10" i="2"/>
  <c r="F9" i="2"/>
  <c r="F8" i="2"/>
  <c r="F7" i="2"/>
  <c r="F6" i="2"/>
  <c r="F5" i="2"/>
  <c r="B12" i="2"/>
  <c r="B11" i="2"/>
  <c r="B10" i="2"/>
  <c r="B9" i="2"/>
  <c r="B8" i="2"/>
  <c r="B7" i="2"/>
  <c r="B6" i="2"/>
  <c r="B5" i="2"/>
  <c r="E12" i="2"/>
  <c r="E11" i="2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<sst xmlns="http://schemas.openxmlformats.org/spreadsheetml/2006/main" count="92" uniqueCount="45">
  <si>
    <t>TP9</t>
  </si>
  <si>
    <t>TP10</t>
  </si>
  <si>
    <t>TP11</t>
  </si>
  <si>
    <t>TP12</t>
  </si>
  <si>
    <t>OPEN</t>
  </si>
  <si>
    <t>12V, 15W</t>
  </si>
  <si>
    <t>N/A</t>
  </si>
  <si>
    <t>TP4</t>
  </si>
  <si>
    <t>TP5</t>
  </si>
  <si>
    <t>Load 4</t>
  </si>
  <si>
    <t>Load 1</t>
  </si>
  <si>
    <t>12 ohms</t>
  </si>
  <si>
    <t>xx</t>
  </si>
  <si>
    <t>12V, 50W</t>
  </si>
  <si>
    <t>Nom A</t>
  </si>
  <si>
    <t>Meas A</t>
  </si>
  <si>
    <t>TP1</t>
  </si>
  <si>
    <t>Imeas</t>
  </si>
  <si>
    <t>Calc</t>
  </si>
  <si>
    <t>Conv</t>
  </si>
  <si>
    <t>Factor</t>
  </si>
  <si>
    <t>RL</t>
  </si>
  <si>
    <t>VL</t>
  </si>
  <si>
    <t>IL</t>
  </si>
  <si>
    <t>Fact-org</t>
  </si>
  <si>
    <t>TP12-CALC</t>
  </si>
  <si>
    <t>IL/TP12</t>
  </si>
  <si>
    <t>Conv Fact</t>
  </si>
  <si>
    <t>2nd order</t>
  </si>
  <si>
    <t>Fit</t>
  </si>
  <si>
    <t>Linear</t>
  </si>
  <si>
    <t>R1</t>
  </si>
  <si>
    <t>R2</t>
  </si>
  <si>
    <t>R3</t>
  </si>
  <si>
    <t>Vref</t>
  </si>
  <si>
    <t>a - Up</t>
  </si>
  <si>
    <t>a - Down</t>
  </si>
  <si>
    <t>R - Down</t>
  </si>
  <si>
    <t>R - Up</t>
  </si>
  <si>
    <t>Vo' - Up</t>
  </si>
  <si>
    <t>VO' - Down</t>
  </si>
  <si>
    <t>Fact</t>
  </si>
  <si>
    <t>2nd Order</t>
  </si>
  <si>
    <t>Vout</t>
  </si>
  <si>
    <t>Vout/TP4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</si>
</sst>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1" xfId="0" applyBorder="1"/>
    <xf numFmtId="164" fontId="0" fillId="0" borderId="1" xfId="0" applyNumberFormat="1" applyBorder="1"/>
    <xf numFmtId="164" fontId="2" fillId="0" borderId="1" xfId="0" applyNumberFormat="1" applyFont="1" applyBorder="1"/>
    <xf numFmtId="2" fontId="0" fillId="0" borderId="1" xfId="0" applyNumberFormat="1" applyBorder="1"/>
    <xf numFmtId="164" fontId="1" fillId="0" borderId="1" xfId="0" applyNumberFormat="1" applyFont="1" applyBorder="1"/>
    <xf numFmtId="0" fontId="0" fillId="0" borderId="1" xfId="0" applyFill="1" applyBorder="1"/>
    <xf numFmtId="2" fontId="0" fillId="0" borderId="1" xfId="0" applyNumberFormat="1" applyFill="1" applyBorder="1"/>
    <xf numFmtId="164" fontId="3" fillId="0" borderId="1" xfId="0" applyNumberFormat="1" applyFont="1" applyBorder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6.xml"/><Relationship Id="rId13" Type="http://schemas.openxmlformats.org/officeDocument/2006/relationships/chartsheet" Target="chartsheets/sheet9.xml"/><Relationship Id="rId18" Type="http://schemas.openxmlformats.org/officeDocument/2006/relationships/worksheet" Target="worksheets/sheet8.xml"/><Relationship Id="rId3" Type="http://schemas.openxmlformats.org/officeDocument/2006/relationships/chartsheet" Target="chartsheets/sheet1.xml"/><Relationship Id="rId21" Type="http://schemas.openxmlformats.org/officeDocument/2006/relationships/styles" Target="styles.xml"/><Relationship Id="rId7" Type="http://schemas.openxmlformats.org/officeDocument/2006/relationships/chartsheet" Target="chartsheets/sheet5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0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7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4.xml"/><Relationship Id="rId11" Type="http://schemas.openxmlformats.org/officeDocument/2006/relationships/worksheet" Target="worksheets/sheet4.xml"/><Relationship Id="rId5" Type="http://schemas.openxmlformats.org/officeDocument/2006/relationships/chartsheet" Target="chartsheets/sheet3.xml"/><Relationship Id="rId15" Type="http://schemas.openxmlformats.org/officeDocument/2006/relationships/worksheet" Target="worksheets/sheet6.xml"/><Relationship Id="rId23" Type="http://schemas.openxmlformats.org/officeDocument/2006/relationships/calcChain" Target="calcChain.xml"/><Relationship Id="rId10" Type="http://schemas.openxmlformats.org/officeDocument/2006/relationships/chartsheet" Target="chartsheets/sheet7.xml"/><Relationship Id="rId19" Type="http://schemas.openxmlformats.org/officeDocument/2006/relationships/worksheet" Target="worksheets/sheet9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3.xml"/><Relationship Id="rId14" Type="http://schemas.openxmlformats.org/officeDocument/2006/relationships/worksheet" Target="worksheets/sheet5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Sheet1!$A$5:$A$11</c:f>
              <c:numCache>
                <c:formatCode>General</c:formatCode>
                <c:ptCount val="7"/>
                <c:pt idx="0">
                  <c:v>240</c:v>
                </c:pt>
                <c:pt idx="1">
                  <c:v>120</c:v>
                </c:pt>
                <c:pt idx="2">
                  <c:v>48</c:v>
                </c:pt>
                <c:pt idx="3">
                  <c:v>36</c:v>
                </c:pt>
                <c:pt idx="4">
                  <c:v>24</c:v>
                </c:pt>
                <c:pt idx="5">
                  <c:v>12</c:v>
                </c:pt>
                <c:pt idx="6">
                  <c:v>8</c:v>
                </c:pt>
              </c:numCache>
            </c:numRef>
          </c:xVal>
          <c:yVal>
            <c:numRef>
              <c:f>Sheet1!$B$5:$B$11</c:f>
              <c:numCache>
                <c:formatCode>General</c:formatCode>
                <c:ptCount val="7"/>
                <c:pt idx="0">
                  <c:v>6.2E-2</c:v>
                </c:pt>
                <c:pt idx="1">
                  <c:v>0.11899999999999999</c:v>
                </c:pt>
                <c:pt idx="2">
                  <c:v>0.29499999999999998</c:v>
                </c:pt>
                <c:pt idx="3">
                  <c:v>0.39500000000000002</c:v>
                </c:pt>
                <c:pt idx="4">
                  <c:v>0.59099999999999997</c:v>
                </c:pt>
                <c:pt idx="5">
                  <c:v>1.161</c:v>
                </c:pt>
                <c:pt idx="6">
                  <c:v>1.7130000000000001</c:v>
                </c:pt>
              </c:numCache>
            </c:numRef>
          </c:yVal>
          <c:smooth val="0"/>
        </c:ser>
        <c:ser>
          <c:idx val="1"/>
          <c:order val="1"/>
          <c:xVal>
            <c:numRef>
              <c:f>Sheet1!$A$5:$A$11</c:f>
              <c:numCache>
                <c:formatCode>General</c:formatCode>
                <c:ptCount val="7"/>
                <c:pt idx="0">
                  <c:v>240</c:v>
                </c:pt>
                <c:pt idx="1">
                  <c:v>120</c:v>
                </c:pt>
                <c:pt idx="2">
                  <c:v>48</c:v>
                </c:pt>
                <c:pt idx="3">
                  <c:v>36</c:v>
                </c:pt>
                <c:pt idx="4">
                  <c:v>24</c:v>
                </c:pt>
                <c:pt idx="5">
                  <c:v>12</c:v>
                </c:pt>
                <c:pt idx="6">
                  <c:v>8</c:v>
                </c:pt>
              </c:numCache>
            </c:numRef>
          </c:xVal>
          <c:yVal>
            <c:numRef>
              <c:f>Sheet1!$C$5:$C$11</c:f>
              <c:numCache>
                <c:formatCode>General</c:formatCode>
                <c:ptCount val="7"/>
                <c:pt idx="0">
                  <c:v>0.06</c:v>
                </c:pt>
                <c:pt idx="1">
                  <c:v>0.11899999999999999</c:v>
                </c:pt>
                <c:pt idx="2">
                  <c:v>0.29499999999999998</c:v>
                </c:pt>
                <c:pt idx="3">
                  <c:v>0.39500000000000002</c:v>
                </c:pt>
                <c:pt idx="4">
                  <c:v>0.59099999999999997</c:v>
                </c:pt>
                <c:pt idx="5">
                  <c:v>1.1619999999999999</c:v>
                </c:pt>
                <c:pt idx="6">
                  <c:v>1.714</c:v>
                </c:pt>
              </c:numCache>
            </c:numRef>
          </c:yVal>
          <c:smooth val="0"/>
        </c:ser>
        <c:ser>
          <c:idx val="2"/>
          <c:order val="2"/>
          <c:xVal>
            <c:numRef>
              <c:f>Sheet1!$A$5:$A$11</c:f>
              <c:numCache>
                <c:formatCode>General</c:formatCode>
                <c:ptCount val="7"/>
                <c:pt idx="0">
                  <c:v>240</c:v>
                </c:pt>
                <c:pt idx="1">
                  <c:v>120</c:v>
                </c:pt>
                <c:pt idx="2">
                  <c:v>48</c:v>
                </c:pt>
                <c:pt idx="3">
                  <c:v>36</c:v>
                </c:pt>
                <c:pt idx="4">
                  <c:v>24</c:v>
                </c:pt>
                <c:pt idx="5">
                  <c:v>12</c:v>
                </c:pt>
                <c:pt idx="6">
                  <c:v>8</c:v>
                </c:pt>
              </c:numCache>
            </c:numRef>
          </c:xVal>
          <c:yVal>
            <c:numRef>
              <c:f>Sheet1!$D$5:$D$11</c:f>
              <c:numCache>
                <c:formatCode>General</c:formatCode>
                <c:ptCount val="7"/>
                <c:pt idx="0">
                  <c:v>0.06</c:v>
                </c:pt>
                <c:pt idx="1">
                  <c:v>0.11899999999999999</c:v>
                </c:pt>
                <c:pt idx="2">
                  <c:v>0.29599999999999999</c:v>
                </c:pt>
                <c:pt idx="3">
                  <c:v>0.39500000000000002</c:v>
                </c:pt>
                <c:pt idx="4">
                  <c:v>0.59099999999999997</c:v>
                </c:pt>
                <c:pt idx="5">
                  <c:v>1.161</c:v>
                </c:pt>
                <c:pt idx="6">
                  <c:v>1.712</c:v>
                </c:pt>
              </c:numCache>
            </c:numRef>
          </c:yVal>
          <c:smooth val="0"/>
        </c:ser>
        <c:ser>
          <c:idx val="3"/>
          <c:order val="3"/>
          <c:xVal>
            <c:numRef>
              <c:f>Sheet1!$A$5:$A$11</c:f>
              <c:numCache>
                <c:formatCode>General</c:formatCode>
                <c:ptCount val="7"/>
                <c:pt idx="0">
                  <c:v>240</c:v>
                </c:pt>
                <c:pt idx="1">
                  <c:v>120</c:v>
                </c:pt>
                <c:pt idx="2">
                  <c:v>48</c:v>
                </c:pt>
                <c:pt idx="3">
                  <c:v>36</c:v>
                </c:pt>
                <c:pt idx="4">
                  <c:v>24</c:v>
                </c:pt>
                <c:pt idx="5">
                  <c:v>12</c:v>
                </c:pt>
                <c:pt idx="6">
                  <c:v>8</c:v>
                </c:pt>
              </c:numCache>
            </c:numRef>
          </c:xVal>
          <c:yVal>
            <c:numRef>
              <c:f>Sheet1!$E$5:$E$11</c:f>
              <c:numCache>
                <c:formatCode>General</c:formatCode>
                <c:ptCount val="7"/>
                <c:pt idx="0">
                  <c:v>4.2999999999999997E-2</c:v>
                </c:pt>
                <c:pt idx="1">
                  <c:v>5.5E-2</c:v>
                </c:pt>
                <c:pt idx="2">
                  <c:v>0.11899999999999999</c:v>
                </c:pt>
                <c:pt idx="3">
                  <c:v>0.158</c:v>
                </c:pt>
                <c:pt idx="4">
                  <c:v>0.23400000000000001</c:v>
                </c:pt>
                <c:pt idx="5">
                  <c:v>0.46</c:v>
                </c:pt>
                <c:pt idx="6">
                  <c:v>0.68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267520"/>
        <c:axId val="34269056"/>
      </c:scatterChart>
      <c:valAx>
        <c:axId val="3426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269056"/>
        <c:crosses val="autoZero"/>
        <c:crossBetween val="midCat"/>
      </c:valAx>
      <c:valAx>
        <c:axId val="342690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426752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22791710411198601"/>
                  <c:y val="2.0277048702245552E-2"/>
                </c:manualLayout>
              </c:layout>
              <c:numFmt formatCode="General" sourceLinked="0"/>
            </c:trendlineLbl>
          </c:trendline>
          <c:xVal>
            <c:numRef>
              <c:f>'Load #1'!$D$6:$D$12</c:f>
              <c:numCache>
                <c:formatCode>0.000</c:formatCode>
                <c:ptCount val="7"/>
                <c:pt idx="0">
                  <c:v>3.6999999999999998E-2</c:v>
                </c:pt>
                <c:pt idx="1">
                  <c:v>3.7999999999999999E-2</c:v>
                </c:pt>
                <c:pt idx="2">
                  <c:v>3.9E-2</c:v>
                </c:pt>
                <c:pt idx="3">
                  <c:v>0.04</c:v>
                </c:pt>
                <c:pt idx="4">
                  <c:v>4.2000000000000003E-2</c:v>
                </c:pt>
                <c:pt idx="5">
                  <c:v>4.4999999999999998E-2</c:v>
                </c:pt>
                <c:pt idx="6">
                  <c:v>5.1999999999999998E-2</c:v>
                </c:pt>
              </c:numCache>
            </c:numRef>
          </c:xVal>
          <c:yVal>
            <c:numRef>
              <c:f>'Load #1'!$C$6:$C$12</c:f>
              <c:numCache>
                <c:formatCode>0.000</c:formatCode>
                <c:ptCount val="7"/>
                <c:pt idx="0">
                  <c:v>1.4E-2</c:v>
                </c:pt>
                <c:pt idx="1">
                  <c:v>1.4999999999999999E-2</c:v>
                </c:pt>
                <c:pt idx="2">
                  <c:v>1.7000000000000001E-2</c:v>
                </c:pt>
                <c:pt idx="3">
                  <c:v>0.02</c:v>
                </c:pt>
                <c:pt idx="4">
                  <c:v>2.4E-2</c:v>
                </c:pt>
                <c:pt idx="5">
                  <c:v>0.03</c:v>
                </c:pt>
                <c:pt idx="6">
                  <c:v>0.04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23840"/>
        <c:axId val="37525376"/>
      </c:scatterChart>
      <c:valAx>
        <c:axId val="37523840"/>
        <c:scaling>
          <c:orientation val="minMax"/>
          <c:max val="5.5000000000000014E-2"/>
          <c:min val="3.500000000000001E-2"/>
        </c:scaling>
        <c:delete val="0"/>
        <c:axPos val="b"/>
        <c:numFmt formatCode="0.000" sourceLinked="1"/>
        <c:majorTickMark val="out"/>
        <c:minorTickMark val="none"/>
        <c:tickLblPos val="nextTo"/>
        <c:crossAx val="37525376"/>
        <c:crosses val="autoZero"/>
        <c:crossBetween val="midCat"/>
        <c:majorUnit val="5.000000000000001E-3"/>
      </c:valAx>
      <c:valAx>
        <c:axId val="37525376"/>
        <c:scaling>
          <c:orientation val="minMax"/>
          <c:max val="4.5000000000000012E-2"/>
          <c:min val="1.0000000000000002E-2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75238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1.9071741032370953E-2"/>
                  <c:y val="-6.635535141440653E-2"/>
                </c:manualLayout>
              </c:layout>
              <c:numFmt formatCode="General" sourceLinked="0"/>
            </c:trendlineLbl>
          </c:trendline>
          <c:xVal>
            <c:numRef>
              <c:f>'Load #1'!$D$37:$D$61</c:f>
              <c:numCache>
                <c:formatCode>0.000</c:formatCode>
                <c:ptCount val="25"/>
                <c:pt idx="0">
                  <c:v>3.7999999999999999E-2</c:v>
                </c:pt>
                <c:pt idx="1">
                  <c:v>3.7999999999999999E-2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3.9E-2</c:v>
                </c:pt>
                <c:pt idx="5">
                  <c:v>3.9E-2</c:v>
                </c:pt>
                <c:pt idx="6">
                  <c:v>3.9E-2</c:v>
                </c:pt>
                <c:pt idx="7">
                  <c:v>3.9E-2</c:v>
                </c:pt>
                <c:pt idx="8">
                  <c:v>0.04</c:v>
                </c:pt>
                <c:pt idx="9">
                  <c:v>0.04</c:v>
                </c:pt>
                <c:pt idx="10">
                  <c:v>0.04</c:v>
                </c:pt>
                <c:pt idx="11">
                  <c:v>4.1000000000000002E-2</c:v>
                </c:pt>
                <c:pt idx="12">
                  <c:v>4.2000000000000003E-2</c:v>
                </c:pt>
                <c:pt idx="13">
                  <c:v>4.2000000000000003E-2</c:v>
                </c:pt>
                <c:pt idx="14">
                  <c:v>4.2999999999999997E-2</c:v>
                </c:pt>
                <c:pt idx="15">
                  <c:v>4.3999999999999997E-2</c:v>
                </c:pt>
                <c:pt idx="16">
                  <c:v>4.4999999999999998E-2</c:v>
                </c:pt>
                <c:pt idx="17">
                  <c:v>4.5999999999999999E-2</c:v>
                </c:pt>
                <c:pt idx="18">
                  <c:v>4.8000000000000001E-2</c:v>
                </c:pt>
                <c:pt idx="19">
                  <c:v>4.9000000000000002E-2</c:v>
                </c:pt>
                <c:pt idx="20">
                  <c:v>5.1999999999999998E-2</c:v>
                </c:pt>
                <c:pt idx="21">
                  <c:v>5.3999999999999999E-2</c:v>
                </c:pt>
                <c:pt idx="22">
                  <c:v>5.8999999999999997E-2</c:v>
                </c:pt>
                <c:pt idx="23">
                  <c:v>6.4000000000000001E-2</c:v>
                </c:pt>
                <c:pt idx="24">
                  <c:v>7.1999999999999995E-2</c:v>
                </c:pt>
              </c:numCache>
            </c:numRef>
          </c:xVal>
          <c:yVal>
            <c:numRef>
              <c:f>'Load #1'!$C$37:$C$61</c:f>
              <c:numCache>
                <c:formatCode>0.000</c:formatCode>
                <c:ptCount val="25"/>
                <c:pt idx="0">
                  <c:v>1.4999999999999999E-2</c:v>
                </c:pt>
                <c:pt idx="1">
                  <c:v>1.4999999999999999E-2</c:v>
                </c:pt>
                <c:pt idx="2">
                  <c:v>1.6E-2</c:v>
                </c:pt>
                <c:pt idx="3">
                  <c:v>1.6E-2</c:v>
                </c:pt>
                <c:pt idx="4">
                  <c:v>1.7000000000000001E-2</c:v>
                </c:pt>
                <c:pt idx="5">
                  <c:v>1.7000000000000001E-2</c:v>
                </c:pt>
                <c:pt idx="6">
                  <c:v>1.7999999999999999E-2</c:v>
                </c:pt>
                <c:pt idx="7">
                  <c:v>1.9E-2</c:v>
                </c:pt>
                <c:pt idx="8">
                  <c:v>0.02</c:v>
                </c:pt>
                <c:pt idx="9">
                  <c:v>0.02</c:v>
                </c:pt>
                <c:pt idx="10">
                  <c:v>2.1000000000000001E-2</c:v>
                </c:pt>
                <c:pt idx="11">
                  <c:v>2.1999999999999999E-2</c:v>
                </c:pt>
                <c:pt idx="12">
                  <c:v>2.4E-2</c:v>
                </c:pt>
                <c:pt idx="13">
                  <c:v>2.5000000000000001E-2</c:v>
                </c:pt>
                <c:pt idx="14">
                  <c:v>2.5999999999999999E-2</c:v>
                </c:pt>
                <c:pt idx="15">
                  <c:v>2.8000000000000001E-2</c:v>
                </c:pt>
                <c:pt idx="16">
                  <c:v>0.03</c:v>
                </c:pt>
                <c:pt idx="17">
                  <c:v>3.2000000000000001E-2</c:v>
                </c:pt>
                <c:pt idx="18">
                  <c:v>3.4000000000000002E-2</c:v>
                </c:pt>
                <c:pt idx="19">
                  <c:v>3.5999999999999997E-2</c:v>
                </c:pt>
                <c:pt idx="20">
                  <c:v>0.04</c:v>
                </c:pt>
                <c:pt idx="21">
                  <c:v>4.2999999999999997E-2</c:v>
                </c:pt>
                <c:pt idx="22">
                  <c:v>4.8000000000000001E-2</c:v>
                </c:pt>
                <c:pt idx="23">
                  <c:v>5.2999999999999999E-2</c:v>
                </c:pt>
                <c:pt idx="24">
                  <c:v>0.06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20288"/>
        <c:axId val="37821824"/>
      </c:scatterChart>
      <c:valAx>
        <c:axId val="3782028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7821824"/>
        <c:crosses val="autoZero"/>
        <c:crossBetween val="midCat"/>
      </c:valAx>
      <c:valAx>
        <c:axId val="37821824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782028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Ports #1-#3 Current Scaling</a:t>
            </a: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0.10630945889464928"/>
          <c:y val="2.2401338596037466E-2"/>
          <c:w val="0.8533191568473858"/>
          <c:h val="0.88871649458657886"/>
        </c:manualLayout>
      </c:layout>
      <c:scatterChart>
        <c:scatterStyle val="lineMarker"/>
        <c:varyColors val="0"/>
        <c:ser>
          <c:idx val="0"/>
          <c:order val="0"/>
          <c:tx>
            <c:v>Linear Fit</c:v>
          </c:tx>
          <c:xVal>
            <c:numRef>
              <c:f>'Load #1 - Combined'!$D$24:$D$69</c:f>
              <c:numCache>
                <c:formatCode>0.000</c:formatCode>
                <c:ptCount val="46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3.7999999999999999E-2</c:v>
                </c:pt>
                <c:pt idx="6">
                  <c:v>3.9E-2</c:v>
                </c:pt>
                <c:pt idx="7">
                  <c:v>3.9E-2</c:v>
                </c:pt>
                <c:pt idx="8">
                  <c:v>3.9E-2</c:v>
                </c:pt>
                <c:pt idx="9">
                  <c:v>3.9E-2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4.1000000000000002E-2</c:v>
                </c:pt>
                <c:pt idx="14">
                  <c:v>4.2000000000000003E-2</c:v>
                </c:pt>
                <c:pt idx="15">
                  <c:v>4.2000000000000003E-2</c:v>
                </c:pt>
                <c:pt idx="16">
                  <c:v>4.2999999999999997E-2</c:v>
                </c:pt>
                <c:pt idx="17">
                  <c:v>4.3999999999999997E-2</c:v>
                </c:pt>
                <c:pt idx="18">
                  <c:v>4.4999999999999998E-2</c:v>
                </c:pt>
                <c:pt idx="19">
                  <c:v>4.5999999999999999E-2</c:v>
                </c:pt>
                <c:pt idx="20">
                  <c:v>4.8000000000000001E-2</c:v>
                </c:pt>
                <c:pt idx="21">
                  <c:v>4.9000000000000002E-2</c:v>
                </c:pt>
                <c:pt idx="22">
                  <c:v>5.1999999999999998E-2</c:v>
                </c:pt>
                <c:pt idx="23">
                  <c:v>5.3999999999999999E-2</c:v>
                </c:pt>
                <c:pt idx="24">
                  <c:v>5.8999999999999997E-2</c:v>
                </c:pt>
                <c:pt idx="25">
                  <c:v>6.4000000000000001E-2</c:v>
                </c:pt>
                <c:pt idx="26">
                  <c:v>7.1999999999999995E-2</c:v>
                </c:pt>
                <c:pt idx="27">
                  <c:v>7.4999999999999997E-2</c:v>
                </c:pt>
                <c:pt idx="28">
                  <c:v>7.9000000000000001E-2</c:v>
                </c:pt>
                <c:pt idx="29">
                  <c:v>8.3000000000000004E-2</c:v>
                </c:pt>
                <c:pt idx="30">
                  <c:v>0.09</c:v>
                </c:pt>
                <c:pt idx="31">
                  <c:v>9.6000000000000002E-2</c:v>
                </c:pt>
                <c:pt idx="32">
                  <c:v>0.10199999999999999</c:v>
                </c:pt>
                <c:pt idx="33">
                  <c:v>0.111</c:v>
                </c:pt>
                <c:pt idx="34">
                  <c:v>0.11899999999999999</c:v>
                </c:pt>
                <c:pt idx="35">
                  <c:v>0.129</c:v>
                </c:pt>
                <c:pt idx="36">
                  <c:v>0.14299999999999999</c:v>
                </c:pt>
                <c:pt idx="37">
                  <c:v>0.16</c:v>
                </c:pt>
                <c:pt idx="38">
                  <c:v>0.17899999999999999</c:v>
                </c:pt>
                <c:pt idx="39">
                  <c:v>0.20399999999999999</c:v>
                </c:pt>
                <c:pt idx="40">
                  <c:v>0.23899999999999999</c:v>
                </c:pt>
                <c:pt idx="41">
                  <c:v>0.28599999999999998</c:v>
                </c:pt>
                <c:pt idx="42">
                  <c:v>0.35699999999999998</c:v>
                </c:pt>
                <c:pt idx="43">
                  <c:v>0.47299999999999998</c:v>
                </c:pt>
                <c:pt idx="44">
                  <c:v>0.70499999999999996</c:v>
                </c:pt>
                <c:pt idx="45">
                  <c:v>1.3759999999999999</c:v>
                </c:pt>
              </c:numCache>
            </c:numRef>
          </c:xVal>
          <c:yVal>
            <c:numRef>
              <c:f>'Load #1 - Combined'!$G$24:$G$69</c:f>
              <c:numCache>
                <c:formatCode>0.000</c:formatCode>
                <c:ptCount val="46"/>
                <c:pt idx="0">
                  <c:v>3.0746999999999997E-2</c:v>
                </c:pt>
                <c:pt idx="1">
                  <c:v>3.0746999999999997E-2</c:v>
                </c:pt>
                <c:pt idx="2">
                  <c:v>3.1577999999999995E-2</c:v>
                </c:pt>
                <c:pt idx="3">
                  <c:v>3.1577999999999995E-2</c:v>
                </c:pt>
                <c:pt idx="4">
                  <c:v>3.1577999999999995E-2</c:v>
                </c:pt>
                <c:pt idx="5">
                  <c:v>3.1577999999999995E-2</c:v>
                </c:pt>
                <c:pt idx="6">
                  <c:v>3.2409E-2</c:v>
                </c:pt>
                <c:pt idx="7">
                  <c:v>3.2409E-2</c:v>
                </c:pt>
                <c:pt idx="8">
                  <c:v>3.2409E-2</c:v>
                </c:pt>
                <c:pt idx="9">
                  <c:v>3.2409E-2</c:v>
                </c:pt>
                <c:pt idx="10">
                  <c:v>3.3239999999999999E-2</c:v>
                </c:pt>
                <c:pt idx="11">
                  <c:v>3.3239999999999999E-2</c:v>
                </c:pt>
                <c:pt idx="12">
                  <c:v>3.3239999999999999E-2</c:v>
                </c:pt>
                <c:pt idx="13">
                  <c:v>3.4070999999999997E-2</c:v>
                </c:pt>
                <c:pt idx="14">
                  <c:v>3.4902000000000002E-2</c:v>
                </c:pt>
                <c:pt idx="15">
                  <c:v>3.4902000000000002E-2</c:v>
                </c:pt>
                <c:pt idx="16">
                  <c:v>3.5732999999999994E-2</c:v>
                </c:pt>
                <c:pt idx="17">
                  <c:v>3.6563999999999999E-2</c:v>
                </c:pt>
                <c:pt idx="18">
                  <c:v>3.7394999999999998E-2</c:v>
                </c:pt>
                <c:pt idx="19">
                  <c:v>3.8225999999999996E-2</c:v>
                </c:pt>
                <c:pt idx="20">
                  <c:v>3.9888E-2</c:v>
                </c:pt>
                <c:pt idx="21">
                  <c:v>4.0718999999999998E-2</c:v>
                </c:pt>
                <c:pt idx="22">
                  <c:v>4.3211999999999993E-2</c:v>
                </c:pt>
                <c:pt idx="23">
                  <c:v>4.4873999999999997E-2</c:v>
                </c:pt>
                <c:pt idx="24">
                  <c:v>4.9028999999999996E-2</c:v>
                </c:pt>
                <c:pt idx="25">
                  <c:v>5.3183999999999995E-2</c:v>
                </c:pt>
                <c:pt idx="26">
                  <c:v>5.9831999999999989E-2</c:v>
                </c:pt>
                <c:pt idx="27">
                  <c:v>6.2324999999999992E-2</c:v>
                </c:pt>
                <c:pt idx="28">
                  <c:v>6.5648999999999999E-2</c:v>
                </c:pt>
                <c:pt idx="29">
                  <c:v>6.8973000000000007E-2</c:v>
                </c:pt>
                <c:pt idx="30">
                  <c:v>7.4789999999999995E-2</c:v>
                </c:pt>
                <c:pt idx="31">
                  <c:v>7.9776E-2</c:v>
                </c:pt>
                <c:pt idx="32">
                  <c:v>8.476199999999999E-2</c:v>
                </c:pt>
                <c:pt idx="33">
                  <c:v>9.2241000000000004E-2</c:v>
                </c:pt>
                <c:pt idx="34">
                  <c:v>9.8888999999999991E-2</c:v>
                </c:pt>
                <c:pt idx="35">
                  <c:v>0.107199</c:v>
                </c:pt>
                <c:pt idx="36">
                  <c:v>0.11883299999999998</c:v>
                </c:pt>
                <c:pt idx="37">
                  <c:v>0.13295999999999999</c:v>
                </c:pt>
                <c:pt idx="38">
                  <c:v>0.14874899999999999</c:v>
                </c:pt>
                <c:pt idx="39">
                  <c:v>0.16952399999999998</c:v>
                </c:pt>
                <c:pt idx="40">
                  <c:v>0.19860899999999998</c:v>
                </c:pt>
                <c:pt idx="41">
                  <c:v>0.23766599999999996</c:v>
                </c:pt>
                <c:pt idx="42">
                  <c:v>0.29666699999999996</c:v>
                </c:pt>
                <c:pt idx="43">
                  <c:v>0.39306299999999994</c:v>
                </c:pt>
                <c:pt idx="44">
                  <c:v>0.5858549999999999</c:v>
                </c:pt>
                <c:pt idx="45">
                  <c:v>1.1434559999999998</c:v>
                </c:pt>
              </c:numCache>
            </c:numRef>
          </c:yVal>
          <c:smooth val="0"/>
        </c:ser>
        <c:ser>
          <c:idx val="1"/>
          <c:order val="1"/>
          <c:tx>
            <c:v>2nd Order Fit</c:v>
          </c:tx>
          <c:xVal>
            <c:numRef>
              <c:f>'Load #1 - Combined'!$D$24:$D$69</c:f>
              <c:numCache>
                <c:formatCode>0.000</c:formatCode>
                <c:ptCount val="46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3.7999999999999999E-2</c:v>
                </c:pt>
                <c:pt idx="6">
                  <c:v>3.9E-2</c:v>
                </c:pt>
                <c:pt idx="7">
                  <c:v>3.9E-2</c:v>
                </c:pt>
                <c:pt idx="8">
                  <c:v>3.9E-2</c:v>
                </c:pt>
                <c:pt idx="9">
                  <c:v>3.9E-2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4.1000000000000002E-2</c:v>
                </c:pt>
                <c:pt idx="14">
                  <c:v>4.2000000000000003E-2</c:v>
                </c:pt>
                <c:pt idx="15">
                  <c:v>4.2000000000000003E-2</c:v>
                </c:pt>
                <c:pt idx="16">
                  <c:v>4.2999999999999997E-2</c:v>
                </c:pt>
                <c:pt idx="17">
                  <c:v>4.3999999999999997E-2</c:v>
                </c:pt>
                <c:pt idx="18">
                  <c:v>4.4999999999999998E-2</c:v>
                </c:pt>
                <c:pt idx="19">
                  <c:v>4.5999999999999999E-2</c:v>
                </c:pt>
                <c:pt idx="20">
                  <c:v>4.8000000000000001E-2</c:v>
                </c:pt>
                <c:pt idx="21">
                  <c:v>4.9000000000000002E-2</c:v>
                </c:pt>
                <c:pt idx="22">
                  <c:v>5.1999999999999998E-2</c:v>
                </c:pt>
                <c:pt idx="23">
                  <c:v>5.3999999999999999E-2</c:v>
                </c:pt>
                <c:pt idx="24">
                  <c:v>5.8999999999999997E-2</c:v>
                </c:pt>
                <c:pt idx="25">
                  <c:v>6.4000000000000001E-2</c:v>
                </c:pt>
                <c:pt idx="26">
                  <c:v>7.1999999999999995E-2</c:v>
                </c:pt>
                <c:pt idx="27">
                  <c:v>7.4999999999999997E-2</c:v>
                </c:pt>
                <c:pt idx="28">
                  <c:v>7.9000000000000001E-2</c:v>
                </c:pt>
                <c:pt idx="29">
                  <c:v>8.3000000000000004E-2</c:v>
                </c:pt>
                <c:pt idx="30">
                  <c:v>0.09</c:v>
                </c:pt>
                <c:pt idx="31">
                  <c:v>9.6000000000000002E-2</c:v>
                </c:pt>
                <c:pt idx="32">
                  <c:v>0.10199999999999999</c:v>
                </c:pt>
                <c:pt idx="33">
                  <c:v>0.111</c:v>
                </c:pt>
                <c:pt idx="34">
                  <c:v>0.11899999999999999</c:v>
                </c:pt>
                <c:pt idx="35">
                  <c:v>0.129</c:v>
                </c:pt>
                <c:pt idx="36">
                  <c:v>0.14299999999999999</c:v>
                </c:pt>
                <c:pt idx="37">
                  <c:v>0.16</c:v>
                </c:pt>
                <c:pt idx="38">
                  <c:v>0.17899999999999999</c:v>
                </c:pt>
                <c:pt idx="39">
                  <c:v>0.20399999999999999</c:v>
                </c:pt>
                <c:pt idx="40">
                  <c:v>0.23899999999999999</c:v>
                </c:pt>
                <c:pt idx="41">
                  <c:v>0.28599999999999998</c:v>
                </c:pt>
                <c:pt idx="42">
                  <c:v>0.35699999999999998</c:v>
                </c:pt>
                <c:pt idx="43">
                  <c:v>0.47299999999999998</c:v>
                </c:pt>
                <c:pt idx="44">
                  <c:v>0.70499999999999996</c:v>
                </c:pt>
                <c:pt idx="45">
                  <c:v>1.3759999999999999</c:v>
                </c:pt>
              </c:numCache>
            </c:numRef>
          </c:xVal>
          <c:yVal>
            <c:numRef>
              <c:f>'Load #1 - Combined'!$F$24:$F$59</c:f>
              <c:numCache>
                <c:formatCode>0.000</c:formatCode>
                <c:ptCount val="36"/>
                <c:pt idx="0">
                  <c:v>1.3593739999999965E-2</c:v>
                </c:pt>
                <c:pt idx="1">
                  <c:v>1.3593739999999965E-2</c:v>
                </c:pt>
                <c:pt idx="2">
                  <c:v>1.5688240000000006E-2</c:v>
                </c:pt>
                <c:pt idx="3">
                  <c:v>1.5688240000000006E-2</c:v>
                </c:pt>
                <c:pt idx="4">
                  <c:v>1.5688240000000006E-2</c:v>
                </c:pt>
                <c:pt idx="5">
                  <c:v>1.5688240000000006E-2</c:v>
                </c:pt>
                <c:pt idx="6">
                  <c:v>1.7735660000000014E-2</c:v>
                </c:pt>
                <c:pt idx="7">
                  <c:v>1.7735660000000014E-2</c:v>
                </c:pt>
                <c:pt idx="8">
                  <c:v>1.7735660000000014E-2</c:v>
                </c:pt>
                <c:pt idx="9">
                  <c:v>1.7735660000000014E-2</c:v>
                </c:pt>
                <c:pt idx="10">
                  <c:v>1.9736000000000004E-2</c:v>
                </c:pt>
                <c:pt idx="11">
                  <c:v>1.9736000000000004E-2</c:v>
                </c:pt>
                <c:pt idx="12">
                  <c:v>1.9736000000000004E-2</c:v>
                </c:pt>
                <c:pt idx="13">
                  <c:v>2.1689260000000016E-2</c:v>
                </c:pt>
                <c:pt idx="14">
                  <c:v>2.3595440000000009E-2</c:v>
                </c:pt>
                <c:pt idx="15">
                  <c:v>2.3595440000000009E-2</c:v>
                </c:pt>
                <c:pt idx="16">
                  <c:v>2.5454539999999998E-2</c:v>
                </c:pt>
                <c:pt idx="17">
                  <c:v>2.7266559999999995E-2</c:v>
                </c:pt>
                <c:pt idx="18">
                  <c:v>2.9031499999999988E-2</c:v>
                </c:pt>
                <c:pt idx="19">
                  <c:v>3.0749359999999976E-2</c:v>
                </c:pt>
                <c:pt idx="20">
                  <c:v>3.4043839999999992E-2</c:v>
                </c:pt>
                <c:pt idx="21">
                  <c:v>3.5620459999999993E-2</c:v>
                </c:pt>
                <c:pt idx="22">
                  <c:v>4.0067839999999993E-2</c:v>
                </c:pt>
                <c:pt idx="23">
                  <c:v>4.2797359999999979E-2</c:v>
                </c:pt>
                <c:pt idx="24">
                  <c:v>4.8797259999999981E-2</c:v>
                </c:pt>
                <c:pt idx="25">
                  <c:v>5.362016E-2</c:v>
                </c:pt>
                <c:pt idx="26">
                  <c:v>5.8888639999999964E-2</c:v>
                </c:pt>
                <c:pt idx="27">
                  <c:v>6.0087499999999988E-2</c:v>
                </c:pt>
                <c:pt idx="28">
                  <c:v>6.1026859999999988E-2</c:v>
                </c:pt>
                <c:pt idx="29">
                  <c:v>6.1212939999999966E-2</c:v>
                </c:pt>
                <c:pt idx="30">
                  <c:v>5.9726000000000001E-2</c:v>
                </c:pt>
                <c:pt idx="31">
                  <c:v>5.6615359999999976E-2</c:v>
                </c:pt>
                <c:pt idx="32">
                  <c:v>5.1809839999999996E-2</c:v>
                </c:pt>
                <c:pt idx="33">
                  <c:v>4.1423660000000001E-2</c:v>
                </c:pt>
                <c:pt idx="34">
                  <c:v>2.8990060000000012E-2</c:v>
                </c:pt>
                <c:pt idx="35">
                  <c:v>9.2108600000000151E-3</c:v>
                </c:pt>
              </c:numCache>
            </c:numRef>
          </c:yVal>
          <c:smooth val="0"/>
        </c:ser>
        <c:ser>
          <c:idx val="2"/>
          <c:order val="2"/>
          <c:tx>
            <c:v>Actual Current</c:v>
          </c:tx>
          <c:xVal>
            <c:numRef>
              <c:f>'Load #1 - Combined'!$D$24:$D$69</c:f>
              <c:numCache>
                <c:formatCode>0.000</c:formatCode>
                <c:ptCount val="46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3.7999999999999999E-2</c:v>
                </c:pt>
                <c:pt idx="6">
                  <c:v>3.9E-2</c:v>
                </c:pt>
                <c:pt idx="7">
                  <c:v>3.9E-2</c:v>
                </c:pt>
                <c:pt idx="8">
                  <c:v>3.9E-2</c:v>
                </c:pt>
                <c:pt idx="9">
                  <c:v>3.9E-2</c:v>
                </c:pt>
                <c:pt idx="10">
                  <c:v>0.04</c:v>
                </c:pt>
                <c:pt idx="11">
                  <c:v>0.04</c:v>
                </c:pt>
                <c:pt idx="12">
                  <c:v>0.04</c:v>
                </c:pt>
                <c:pt idx="13">
                  <c:v>4.1000000000000002E-2</c:v>
                </c:pt>
                <c:pt idx="14">
                  <c:v>4.2000000000000003E-2</c:v>
                </c:pt>
                <c:pt idx="15">
                  <c:v>4.2000000000000003E-2</c:v>
                </c:pt>
                <c:pt idx="16">
                  <c:v>4.2999999999999997E-2</c:v>
                </c:pt>
                <c:pt idx="17">
                  <c:v>4.3999999999999997E-2</c:v>
                </c:pt>
                <c:pt idx="18">
                  <c:v>4.4999999999999998E-2</c:v>
                </c:pt>
                <c:pt idx="19">
                  <c:v>4.5999999999999999E-2</c:v>
                </c:pt>
                <c:pt idx="20">
                  <c:v>4.8000000000000001E-2</c:v>
                </c:pt>
                <c:pt idx="21">
                  <c:v>4.9000000000000002E-2</c:v>
                </c:pt>
                <c:pt idx="22">
                  <c:v>5.1999999999999998E-2</c:v>
                </c:pt>
                <c:pt idx="23">
                  <c:v>5.3999999999999999E-2</c:v>
                </c:pt>
                <c:pt idx="24">
                  <c:v>5.8999999999999997E-2</c:v>
                </c:pt>
                <c:pt idx="25">
                  <c:v>6.4000000000000001E-2</c:v>
                </c:pt>
                <c:pt idx="26">
                  <c:v>7.1999999999999995E-2</c:v>
                </c:pt>
                <c:pt idx="27">
                  <c:v>7.4999999999999997E-2</c:v>
                </c:pt>
                <c:pt idx="28">
                  <c:v>7.9000000000000001E-2</c:v>
                </c:pt>
                <c:pt idx="29">
                  <c:v>8.3000000000000004E-2</c:v>
                </c:pt>
                <c:pt idx="30">
                  <c:v>0.09</c:v>
                </c:pt>
                <c:pt idx="31">
                  <c:v>9.6000000000000002E-2</c:v>
                </c:pt>
                <c:pt idx="32">
                  <c:v>0.10199999999999999</c:v>
                </c:pt>
                <c:pt idx="33">
                  <c:v>0.111</c:v>
                </c:pt>
                <c:pt idx="34">
                  <c:v>0.11899999999999999</c:v>
                </c:pt>
                <c:pt idx="35">
                  <c:v>0.129</c:v>
                </c:pt>
                <c:pt idx="36">
                  <c:v>0.14299999999999999</c:v>
                </c:pt>
                <c:pt idx="37">
                  <c:v>0.16</c:v>
                </c:pt>
                <c:pt idx="38">
                  <c:v>0.17899999999999999</c:v>
                </c:pt>
                <c:pt idx="39">
                  <c:v>0.20399999999999999</c:v>
                </c:pt>
                <c:pt idx="40">
                  <c:v>0.23899999999999999</c:v>
                </c:pt>
                <c:pt idx="41">
                  <c:v>0.28599999999999998</c:v>
                </c:pt>
                <c:pt idx="42">
                  <c:v>0.35699999999999998</c:v>
                </c:pt>
                <c:pt idx="43">
                  <c:v>0.47299999999999998</c:v>
                </c:pt>
                <c:pt idx="44">
                  <c:v>0.70499999999999996</c:v>
                </c:pt>
                <c:pt idx="45">
                  <c:v>1.3759999999999999</c:v>
                </c:pt>
              </c:numCache>
            </c:numRef>
          </c:xVal>
          <c:yVal>
            <c:numRef>
              <c:f>'Load #1 - Combined'!$C$24:$C$69</c:f>
              <c:numCache>
                <c:formatCode>0.000</c:formatCode>
                <c:ptCount val="46"/>
                <c:pt idx="0">
                  <c:v>1.2999999999999999E-2</c:v>
                </c:pt>
                <c:pt idx="1">
                  <c:v>1.4E-2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1.6E-2</c:v>
                </c:pt>
                <c:pt idx="5">
                  <c:v>1.6E-2</c:v>
                </c:pt>
                <c:pt idx="6">
                  <c:v>1.7000000000000001E-2</c:v>
                </c:pt>
                <c:pt idx="7">
                  <c:v>1.7000000000000001E-2</c:v>
                </c:pt>
                <c:pt idx="8">
                  <c:v>1.7999999999999999E-2</c:v>
                </c:pt>
                <c:pt idx="9">
                  <c:v>1.9E-2</c:v>
                </c:pt>
                <c:pt idx="10">
                  <c:v>0.02</c:v>
                </c:pt>
                <c:pt idx="11">
                  <c:v>0.02</c:v>
                </c:pt>
                <c:pt idx="12">
                  <c:v>2.1000000000000001E-2</c:v>
                </c:pt>
                <c:pt idx="13">
                  <c:v>2.1999999999999999E-2</c:v>
                </c:pt>
                <c:pt idx="14">
                  <c:v>2.4E-2</c:v>
                </c:pt>
                <c:pt idx="15">
                  <c:v>2.5000000000000001E-2</c:v>
                </c:pt>
                <c:pt idx="16">
                  <c:v>2.5999999999999999E-2</c:v>
                </c:pt>
                <c:pt idx="17">
                  <c:v>2.8000000000000001E-2</c:v>
                </c:pt>
                <c:pt idx="18">
                  <c:v>0.03</c:v>
                </c:pt>
                <c:pt idx="19">
                  <c:v>3.2000000000000001E-2</c:v>
                </c:pt>
                <c:pt idx="20">
                  <c:v>3.4000000000000002E-2</c:v>
                </c:pt>
                <c:pt idx="21">
                  <c:v>3.5999999999999997E-2</c:v>
                </c:pt>
                <c:pt idx="22">
                  <c:v>0.04</c:v>
                </c:pt>
                <c:pt idx="23">
                  <c:v>4.2999999999999997E-2</c:v>
                </c:pt>
                <c:pt idx="24">
                  <c:v>4.8000000000000001E-2</c:v>
                </c:pt>
                <c:pt idx="25">
                  <c:v>5.2999999999999999E-2</c:v>
                </c:pt>
                <c:pt idx="26">
                  <c:v>0.06</c:v>
                </c:pt>
                <c:pt idx="27">
                  <c:v>6.3E-2</c:v>
                </c:pt>
                <c:pt idx="28">
                  <c:v>6.6000000000000003E-2</c:v>
                </c:pt>
                <c:pt idx="29">
                  <c:v>7.0000000000000007E-2</c:v>
                </c:pt>
                <c:pt idx="30">
                  <c:v>7.4999999999999997E-2</c:v>
                </c:pt>
                <c:pt idx="31">
                  <c:v>0.08</c:v>
                </c:pt>
                <c:pt idx="32">
                  <c:v>8.5000000000000006E-2</c:v>
                </c:pt>
                <c:pt idx="33">
                  <c:v>9.1999999999999998E-2</c:v>
                </c:pt>
                <c:pt idx="34">
                  <c:v>9.9000000000000005E-2</c:v>
                </c:pt>
                <c:pt idx="35">
                  <c:v>0.108</c:v>
                </c:pt>
                <c:pt idx="36">
                  <c:v>0.11899999999999999</c:v>
                </c:pt>
                <c:pt idx="37">
                  <c:v>0.13300000000000001</c:v>
                </c:pt>
                <c:pt idx="38">
                  <c:v>0.14899999999999999</c:v>
                </c:pt>
                <c:pt idx="39">
                  <c:v>0.17</c:v>
                </c:pt>
                <c:pt idx="40">
                  <c:v>0.19800000000000001</c:v>
                </c:pt>
                <c:pt idx="41">
                  <c:v>0.23799999999999999</c:v>
                </c:pt>
                <c:pt idx="42">
                  <c:v>0.29699999999999999</c:v>
                </c:pt>
                <c:pt idx="43">
                  <c:v>0.39300000000000002</c:v>
                </c:pt>
                <c:pt idx="44">
                  <c:v>0.58599999999999997</c:v>
                </c:pt>
                <c:pt idx="45">
                  <c:v>1.1439999999999999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70208"/>
        <c:axId val="37872384"/>
      </c:scatterChart>
      <c:valAx>
        <c:axId val="37870208"/>
        <c:scaling>
          <c:orientation val="minMax"/>
          <c:max val="0.2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TP9, TP10, &amp; TP11 (volts)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37872384"/>
        <c:crosses val="autoZero"/>
        <c:crossBetween val="midCat"/>
        <c:majorUnit val="1.0000000000000002E-2"/>
      </c:valAx>
      <c:valAx>
        <c:axId val="37872384"/>
        <c:scaling>
          <c:orientation val="minMax"/>
          <c:max val="0.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37870208"/>
        <c:crosses val="autoZero"/>
        <c:crossBetween val="midCat"/>
        <c:majorUnit val="1.0000000000000002E-2"/>
      </c:valAx>
    </c:plotArea>
    <c:legend>
      <c:legendPos val="r"/>
      <c:layout>
        <c:manualLayout>
          <c:xMode val="edge"/>
          <c:yMode val="edge"/>
          <c:x val="0.22347225643708418"/>
          <c:y val="0.3021000083249184"/>
          <c:w val="0.13050555572470768"/>
          <c:h val="0.10945663067039742"/>
        </c:manualLayout>
      </c:layout>
      <c:overlay val="0"/>
    </c:legend>
    <c:plotVisOnly val="1"/>
    <c:dispBlanksAs val="gap"/>
    <c:showDLblsOverMax val="0"/>
  </c:char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High Current Port</a:t>
            </a:r>
            <a:r>
              <a:rPr lang="en-US" baseline="0"/>
              <a:t> (#4) Current Scaling</a:t>
            </a:r>
            <a:endParaRPr lang="en-US"/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8.8733015204315785E-2"/>
          <c:y val="2.2401338596037466E-2"/>
          <c:w val="0.86189516966112067"/>
          <c:h val="0.90284025879692853"/>
        </c:manualLayout>
      </c:layout>
      <c:scatterChart>
        <c:scatterStyle val="lineMarker"/>
        <c:varyColors val="0"/>
        <c:ser>
          <c:idx val="0"/>
          <c:order val="0"/>
          <c:tx>
            <c:v>Linear Fit</c:v>
          </c:tx>
          <c:xVal>
            <c:numRef>
              <c:f>'Load #4 - Combined'!$D$5:$D$50</c:f>
              <c:numCache>
                <c:formatCode>0.000</c:formatCode>
                <c:ptCount val="46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3.7999999999999999E-2</c:v>
                </c:pt>
                <c:pt idx="6">
                  <c:v>3.7999999999999999E-2</c:v>
                </c:pt>
                <c:pt idx="7">
                  <c:v>3.7999999999999999E-2</c:v>
                </c:pt>
                <c:pt idx="8">
                  <c:v>3.7999999999999999E-2</c:v>
                </c:pt>
                <c:pt idx="9">
                  <c:v>3.7999999999999999E-2</c:v>
                </c:pt>
                <c:pt idx="10">
                  <c:v>3.7999999999999999E-2</c:v>
                </c:pt>
                <c:pt idx="11">
                  <c:v>3.7999999999999999E-2</c:v>
                </c:pt>
                <c:pt idx="12">
                  <c:v>3.7999999999999999E-2</c:v>
                </c:pt>
                <c:pt idx="13">
                  <c:v>3.9E-2</c:v>
                </c:pt>
                <c:pt idx="14">
                  <c:v>3.9E-2</c:v>
                </c:pt>
                <c:pt idx="15">
                  <c:v>3.9E-2</c:v>
                </c:pt>
                <c:pt idx="16">
                  <c:v>3.9E-2</c:v>
                </c:pt>
                <c:pt idx="17">
                  <c:v>3.9E-2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4.1000000000000002E-2</c:v>
                </c:pt>
                <c:pt idx="22">
                  <c:v>4.1000000000000002E-2</c:v>
                </c:pt>
                <c:pt idx="23">
                  <c:v>4.2000000000000003E-2</c:v>
                </c:pt>
                <c:pt idx="24">
                  <c:v>4.2999999999999997E-2</c:v>
                </c:pt>
                <c:pt idx="25">
                  <c:v>4.3999999999999997E-2</c:v>
                </c:pt>
                <c:pt idx="26">
                  <c:v>4.4999999999999998E-2</c:v>
                </c:pt>
                <c:pt idx="27">
                  <c:v>4.5999999999999999E-2</c:v>
                </c:pt>
                <c:pt idx="28">
                  <c:v>4.5999999999999999E-2</c:v>
                </c:pt>
                <c:pt idx="29">
                  <c:v>4.7E-2</c:v>
                </c:pt>
                <c:pt idx="30">
                  <c:v>4.9000000000000002E-2</c:v>
                </c:pt>
                <c:pt idx="31">
                  <c:v>0.05</c:v>
                </c:pt>
                <c:pt idx="32">
                  <c:v>5.0999999999999997E-2</c:v>
                </c:pt>
                <c:pt idx="33">
                  <c:v>5.3999999999999999E-2</c:v>
                </c:pt>
                <c:pt idx="34">
                  <c:v>5.6000000000000001E-2</c:v>
                </c:pt>
                <c:pt idx="35">
                  <c:v>5.8999999999999997E-2</c:v>
                </c:pt>
                <c:pt idx="36">
                  <c:v>6.3E-2</c:v>
                </c:pt>
                <c:pt idx="37">
                  <c:v>6.9000000000000006E-2</c:v>
                </c:pt>
                <c:pt idx="38">
                  <c:v>7.5999999999999998E-2</c:v>
                </c:pt>
                <c:pt idx="39">
                  <c:v>8.5999999999999993E-2</c:v>
                </c:pt>
                <c:pt idx="40">
                  <c:v>0.1</c:v>
                </c:pt>
                <c:pt idx="41">
                  <c:v>0.11899999999999999</c:v>
                </c:pt>
                <c:pt idx="42">
                  <c:v>0.14799999999999999</c:v>
                </c:pt>
                <c:pt idx="43">
                  <c:v>0.19500000000000001</c:v>
                </c:pt>
                <c:pt idx="44">
                  <c:v>0.28799999999999998</c:v>
                </c:pt>
                <c:pt idx="45">
                  <c:v>0.56399999999999995</c:v>
                </c:pt>
              </c:numCache>
            </c:numRef>
          </c:xVal>
          <c:yVal>
            <c:numRef>
              <c:f>'Load #4 - Combined'!$H$5:$H$50</c:f>
              <c:numCache>
                <c:formatCode>0.000</c:formatCode>
                <c:ptCount val="46"/>
                <c:pt idx="0">
                  <c:v>6.7793499999999993E-2</c:v>
                </c:pt>
                <c:pt idx="1">
                  <c:v>6.7793499999999993E-2</c:v>
                </c:pt>
                <c:pt idx="2">
                  <c:v>6.9869000000000001E-2</c:v>
                </c:pt>
                <c:pt idx="3">
                  <c:v>6.9869000000000001E-2</c:v>
                </c:pt>
                <c:pt idx="4">
                  <c:v>6.9869000000000001E-2</c:v>
                </c:pt>
                <c:pt idx="5">
                  <c:v>6.9869000000000001E-2</c:v>
                </c:pt>
                <c:pt idx="6">
                  <c:v>6.9869000000000001E-2</c:v>
                </c:pt>
                <c:pt idx="7">
                  <c:v>6.9869000000000001E-2</c:v>
                </c:pt>
                <c:pt idx="8">
                  <c:v>6.9869000000000001E-2</c:v>
                </c:pt>
                <c:pt idx="9">
                  <c:v>6.9869000000000001E-2</c:v>
                </c:pt>
                <c:pt idx="10">
                  <c:v>6.9869000000000001E-2</c:v>
                </c:pt>
                <c:pt idx="11">
                  <c:v>6.9869000000000001E-2</c:v>
                </c:pt>
                <c:pt idx="12">
                  <c:v>6.9869000000000001E-2</c:v>
                </c:pt>
                <c:pt idx="13">
                  <c:v>7.1944500000000008E-2</c:v>
                </c:pt>
                <c:pt idx="14">
                  <c:v>7.1944500000000008E-2</c:v>
                </c:pt>
                <c:pt idx="15">
                  <c:v>7.1944500000000008E-2</c:v>
                </c:pt>
                <c:pt idx="16">
                  <c:v>7.1944500000000008E-2</c:v>
                </c:pt>
                <c:pt idx="17">
                  <c:v>7.1944500000000008E-2</c:v>
                </c:pt>
                <c:pt idx="18">
                  <c:v>7.4020000000000002E-2</c:v>
                </c:pt>
                <c:pt idx="19">
                  <c:v>7.4020000000000002E-2</c:v>
                </c:pt>
                <c:pt idx="20">
                  <c:v>7.4020000000000002E-2</c:v>
                </c:pt>
                <c:pt idx="21">
                  <c:v>7.609550000000001E-2</c:v>
                </c:pt>
                <c:pt idx="22">
                  <c:v>7.609550000000001E-2</c:v>
                </c:pt>
                <c:pt idx="23">
                  <c:v>7.8171000000000004E-2</c:v>
                </c:pt>
                <c:pt idx="24">
                  <c:v>8.0246499999999998E-2</c:v>
                </c:pt>
                <c:pt idx="25">
                  <c:v>8.2321999999999992E-2</c:v>
                </c:pt>
                <c:pt idx="26">
                  <c:v>8.43975E-2</c:v>
                </c:pt>
                <c:pt idx="27">
                  <c:v>8.6472999999999994E-2</c:v>
                </c:pt>
                <c:pt idx="28">
                  <c:v>8.6472999999999994E-2</c:v>
                </c:pt>
                <c:pt idx="29">
                  <c:v>8.8548500000000002E-2</c:v>
                </c:pt>
                <c:pt idx="30">
                  <c:v>9.2699500000000004E-2</c:v>
                </c:pt>
                <c:pt idx="31">
                  <c:v>9.4775000000000012E-2</c:v>
                </c:pt>
                <c:pt idx="32">
                  <c:v>9.6850499999999992E-2</c:v>
                </c:pt>
                <c:pt idx="33">
                  <c:v>0.103077</c:v>
                </c:pt>
                <c:pt idx="34">
                  <c:v>0.107228</c:v>
                </c:pt>
                <c:pt idx="35">
                  <c:v>0.1134545</c:v>
                </c:pt>
                <c:pt idx="36">
                  <c:v>0.1217565</c:v>
                </c:pt>
                <c:pt idx="37">
                  <c:v>0.13420950000000001</c:v>
                </c:pt>
                <c:pt idx="38">
                  <c:v>0.14873799999999998</c:v>
                </c:pt>
                <c:pt idx="39">
                  <c:v>0.16949299999999998</c:v>
                </c:pt>
                <c:pt idx="40">
                  <c:v>0.19855</c:v>
                </c:pt>
                <c:pt idx="41">
                  <c:v>0.23798449999999996</c:v>
                </c:pt>
                <c:pt idx="42">
                  <c:v>0.29817399999999994</c:v>
                </c:pt>
                <c:pt idx="43">
                  <c:v>0.39572249999999998</c:v>
                </c:pt>
                <c:pt idx="44">
                  <c:v>0.58874399999999993</c:v>
                </c:pt>
                <c:pt idx="45">
                  <c:v>1.1615819999999999</c:v>
                </c:pt>
              </c:numCache>
            </c:numRef>
          </c:yVal>
          <c:smooth val="0"/>
        </c:ser>
        <c:ser>
          <c:idx val="1"/>
          <c:order val="1"/>
          <c:tx>
            <c:v>2nd Order Fit</c:v>
          </c:tx>
          <c:xVal>
            <c:numRef>
              <c:f>'Load #4 - Combined'!$D$5:$D$50</c:f>
              <c:numCache>
                <c:formatCode>0.000</c:formatCode>
                <c:ptCount val="46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3.7999999999999999E-2</c:v>
                </c:pt>
                <c:pt idx="6">
                  <c:v>3.7999999999999999E-2</c:v>
                </c:pt>
                <c:pt idx="7">
                  <c:v>3.7999999999999999E-2</c:v>
                </c:pt>
                <c:pt idx="8">
                  <c:v>3.7999999999999999E-2</c:v>
                </c:pt>
                <c:pt idx="9">
                  <c:v>3.7999999999999999E-2</c:v>
                </c:pt>
                <c:pt idx="10">
                  <c:v>3.7999999999999999E-2</c:v>
                </c:pt>
                <c:pt idx="11">
                  <c:v>3.7999999999999999E-2</c:v>
                </c:pt>
                <c:pt idx="12">
                  <c:v>3.7999999999999999E-2</c:v>
                </c:pt>
                <c:pt idx="13">
                  <c:v>3.9E-2</c:v>
                </c:pt>
                <c:pt idx="14">
                  <c:v>3.9E-2</c:v>
                </c:pt>
                <c:pt idx="15">
                  <c:v>3.9E-2</c:v>
                </c:pt>
                <c:pt idx="16">
                  <c:v>3.9E-2</c:v>
                </c:pt>
                <c:pt idx="17">
                  <c:v>3.9E-2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4.1000000000000002E-2</c:v>
                </c:pt>
                <c:pt idx="22">
                  <c:v>4.1000000000000002E-2</c:v>
                </c:pt>
                <c:pt idx="23">
                  <c:v>4.2000000000000003E-2</c:v>
                </c:pt>
                <c:pt idx="24">
                  <c:v>4.2999999999999997E-2</c:v>
                </c:pt>
                <c:pt idx="25">
                  <c:v>4.3999999999999997E-2</c:v>
                </c:pt>
                <c:pt idx="26">
                  <c:v>4.4999999999999998E-2</c:v>
                </c:pt>
                <c:pt idx="27">
                  <c:v>4.5999999999999999E-2</c:v>
                </c:pt>
                <c:pt idx="28">
                  <c:v>4.5999999999999999E-2</c:v>
                </c:pt>
                <c:pt idx="29">
                  <c:v>4.7E-2</c:v>
                </c:pt>
                <c:pt idx="30">
                  <c:v>4.9000000000000002E-2</c:v>
                </c:pt>
                <c:pt idx="31">
                  <c:v>0.05</c:v>
                </c:pt>
                <c:pt idx="32">
                  <c:v>5.0999999999999997E-2</c:v>
                </c:pt>
                <c:pt idx="33">
                  <c:v>5.3999999999999999E-2</c:v>
                </c:pt>
                <c:pt idx="34">
                  <c:v>5.6000000000000001E-2</c:v>
                </c:pt>
                <c:pt idx="35">
                  <c:v>5.8999999999999997E-2</c:v>
                </c:pt>
                <c:pt idx="36">
                  <c:v>6.3E-2</c:v>
                </c:pt>
                <c:pt idx="37">
                  <c:v>6.9000000000000006E-2</c:v>
                </c:pt>
                <c:pt idx="38">
                  <c:v>7.5999999999999998E-2</c:v>
                </c:pt>
                <c:pt idx="39">
                  <c:v>8.5999999999999993E-2</c:v>
                </c:pt>
                <c:pt idx="40">
                  <c:v>0.1</c:v>
                </c:pt>
                <c:pt idx="41">
                  <c:v>0.11899999999999999</c:v>
                </c:pt>
                <c:pt idx="42">
                  <c:v>0.14799999999999999</c:v>
                </c:pt>
                <c:pt idx="43">
                  <c:v>0.19500000000000001</c:v>
                </c:pt>
                <c:pt idx="44">
                  <c:v>0.28799999999999998</c:v>
                </c:pt>
                <c:pt idx="45">
                  <c:v>0.56399999999999995</c:v>
                </c:pt>
              </c:numCache>
            </c:numRef>
          </c:xVal>
          <c:yVal>
            <c:numRef>
              <c:f>'Load #4 - Combined'!$G$5:$G$45</c:f>
              <c:numCache>
                <c:formatCode>0.000</c:formatCode>
                <c:ptCount val="41"/>
                <c:pt idx="0">
                  <c:v>1.2720229999999999E-2</c:v>
                </c:pt>
                <c:pt idx="1">
                  <c:v>1.2720229999999999E-2</c:v>
                </c:pt>
                <c:pt idx="2">
                  <c:v>1.8935480000000005E-2</c:v>
                </c:pt>
                <c:pt idx="3">
                  <c:v>1.8935480000000005E-2</c:v>
                </c:pt>
                <c:pt idx="4">
                  <c:v>1.8935480000000005E-2</c:v>
                </c:pt>
                <c:pt idx="5">
                  <c:v>1.8935480000000005E-2</c:v>
                </c:pt>
                <c:pt idx="6">
                  <c:v>1.8935480000000005E-2</c:v>
                </c:pt>
                <c:pt idx="7">
                  <c:v>1.8935480000000005E-2</c:v>
                </c:pt>
                <c:pt idx="8">
                  <c:v>1.8935480000000005E-2</c:v>
                </c:pt>
                <c:pt idx="9">
                  <c:v>1.8935480000000005E-2</c:v>
                </c:pt>
                <c:pt idx="10">
                  <c:v>1.8935480000000005E-2</c:v>
                </c:pt>
                <c:pt idx="11">
                  <c:v>1.8935480000000005E-2</c:v>
                </c:pt>
                <c:pt idx="12">
                  <c:v>1.8935480000000005E-2</c:v>
                </c:pt>
                <c:pt idx="13">
                  <c:v>2.4986070000000027E-2</c:v>
                </c:pt>
                <c:pt idx="14">
                  <c:v>2.4986070000000027E-2</c:v>
                </c:pt>
                <c:pt idx="15">
                  <c:v>2.4986070000000027E-2</c:v>
                </c:pt>
                <c:pt idx="16">
                  <c:v>2.4986070000000027E-2</c:v>
                </c:pt>
                <c:pt idx="17">
                  <c:v>2.4986070000000027E-2</c:v>
                </c:pt>
                <c:pt idx="18">
                  <c:v>3.0872000000000011E-2</c:v>
                </c:pt>
                <c:pt idx="19">
                  <c:v>3.0872000000000011E-2</c:v>
                </c:pt>
                <c:pt idx="20">
                  <c:v>3.0872000000000011E-2</c:v>
                </c:pt>
                <c:pt idx="21">
                  <c:v>3.6593270000000067E-2</c:v>
                </c:pt>
                <c:pt idx="22">
                  <c:v>3.6593270000000067E-2</c:v>
                </c:pt>
                <c:pt idx="23">
                  <c:v>4.2149880000000028E-2</c:v>
                </c:pt>
                <c:pt idx="24">
                  <c:v>4.7541829999999952E-2</c:v>
                </c:pt>
                <c:pt idx="25">
                  <c:v>5.2769119999999947E-2</c:v>
                </c:pt>
                <c:pt idx="26">
                  <c:v>5.7831750000000015E-2</c:v>
                </c:pt>
                <c:pt idx="27">
                  <c:v>6.2729719999999989E-2</c:v>
                </c:pt>
                <c:pt idx="28">
                  <c:v>6.2729719999999989E-2</c:v>
                </c:pt>
                <c:pt idx="29">
                  <c:v>6.7463030000000035E-2</c:v>
                </c:pt>
                <c:pt idx="30">
                  <c:v>7.6435670000000011E-2</c:v>
                </c:pt>
                <c:pt idx="31">
                  <c:v>8.0674999999999997E-2</c:v>
                </c:pt>
                <c:pt idx="32">
                  <c:v>8.4749669999999944E-2</c:v>
                </c:pt>
                <c:pt idx="33">
                  <c:v>9.5985719999999997E-2</c:v>
                </c:pt>
                <c:pt idx="34">
                  <c:v>0.10265311999999999</c:v>
                </c:pt>
                <c:pt idx="35">
                  <c:v>0.11141927000000007</c:v>
                </c:pt>
                <c:pt idx="36">
                  <c:v>0.12080222999999995</c:v>
                </c:pt>
                <c:pt idx="37">
                  <c:v>0.12993686999999998</c:v>
                </c:pt>
                <c:pt idx="38">
                  <c:v>0.1331019200000001</c:v>
                </c:pt>
                <c:pt idx="39">
                  <c:v>0.12362732000000004</c:v>
                </c:pt>
                <c:pt idx="40">
                  <c:v>8.269999999999994E-2</c:v>
                </c:pt>
              </c:numCache>
            </c:numRef>
          </c:yVal>
          <c:smooth val="0"/>
        </c:ser>
        <c:ser>
          <c:idx val="2"/>
          <c:order val="2"/>
          <c:tx>
            <c:v>Actual Current</c:v>
          </c:tx>
          <c:xVal>
            <c:numRef>
              <c:f>'Load #4 - Combined'!$D$5:$D$50</c:f>
              <c:numCache>
                <c:formatCode>0.000</c:formatCode>
                <c:ptCount val="46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3.7999999999999999E-2</c:v>
                </c:pt>
                <c:pt idx="6">
                  <c:v>3.7999999999999999E-2</c:v>
                </c:pt>
                <c:pt idx="7">
                  <c:v>3.7999999999999999E-2</c:v>
                </c:pt>
                <c:pt idx="8">
                  <c:v>3.7999999999999999E-2</c:v>
                </c:pt>
                <c:pt idx="9">
                  <c:v>3.7999999999999999E-2</c:v>
                </c:pt>
                <c:pt idx="10">
                  <c:v>3.7999999999999999E-2</c:v>
                </c:pt>
                <c:pt idx="11">
                  <c:v>3.7999999999999999E-2</c:v>
                </c:pt>
                <c:pt idx="12">
                  <c:v>3.7999999999999999E-2</c:v>
                </c:pt>
                <c:pt idx="13">
                  <c:v>3.9E-2</c:v>
                </c:pt>
                <c:pt idx="14">
                  <c:v>3.9E-2</c:v>
                </c:pt>
                <c:pt idx="15">
                  <c:v>3.9E-2</c:v>
                </c:pt>
                <c:pt idx="16">
                  <c:v>3.9E-2</c:v>
                </c:pt>
                <c:pt idx="17">
                  <c:v>3.9E-2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4.1000000000000002E-2</c:v>
                </c:pt>
                <c:pt idx="22">
                  <c:v>4.1000000000000002E-2</c:v>
                </c:pt>
                <c:pt idx="23">
                  <c:v>4.2000000000000003E-2</c:v>
                </c:pt>
                <c:pt idx="24">
                  <c:v>4.2999999999999997E-2</c:v>
                </c:pt>
                <c:pt idx="25">
                  <c:v>4.3999999999999997E-2</c:v>
                </c:pt>
                <c:pt idx="26">
                  <c:v>4.4999999999999998E-2</c:v>
                </c:pt>
                <c:pt idx="27">
                  <c:v>4.5999999999999999E-2</c:v>
                </c:pt>
                <c:pt idx="28">
                  <c:v>4.5999999999999999E-2</c:v>
                </c:pt>
                <c:pt idx="29">
                  <c:v>4.7E-2</c:v>
                </c:pt>
                <c:pt idx="30">
                  <c:v>4.9000000000000002E-2</c:v>
                </c:pt>
                <c:pt idx="31">
                  <c:v>0.05</c:v>
                </c:pt>
                <c:pt idx="32">
                  <c:v>5.0999999999999997E-2</c:v>
                </c:pt>
                <c:pt idx="33">
                  <c:v>5.3999999999999999E-2</c:v>
                </c:pt>
                <c:pt idx="34">
                  <c:v>5.6000000000000001E-2</c:v>
                </c:pt>
                <c:pt idx="35">
                  <c:v>5.8999999999999997E-2</c:v>
                </c:pt>
                <c:pt idx="36">
                  <c:v>6.3E-2</c:v>
                </c:pt>
                <c:pt idx="37">
                  <c:v>6.9000000000000006E-2</c:v>
                </c:pt>
                <c:pt idx="38">
                  <c:v>7.5999999999999998E-2</c:v>
                </c:pt>
                <c:pt idx="39">
                  <c:v>8.5999999999999993E-2</c:v>
                </c:pt>
                <c:pt idx="40">
                  <c:v>0.1</c:v>
                </c:pt>
                <c:pt idx="41">
                  <c:v>0.11899999999999999</c:v>
                </c:pt>
                <c:pt idx="42">
                  <c:v>0.14799999999999999</c:v>
                </c:pt>
                <c:pt idx="43">
                  <c:v>0.19500000000000001</c:v>
                </c:pt>
                <c:pt idx="44">
                  <c:v>0.28799999999999998</c:v>
                </c:pt>
                <c:pt idx="45">
                  <c:v>0.56399999999999995</c:v>
                </c:pt>
              </c:numCache>
            </c:numRef>
          </c:xVal>
          <c:yVal>
            <c:numRef>
              <c:f>'Load #4 - Combined'!$C$5:$C$50</c:f>
              <c:numCache>
                <c:formatCode>0.000</c:formatCode>
                <c:ptCount val="46"/>
                <c:pt idx="0">
                  <c:v>1.2999999999999999E-2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1.6E-2</c:v>
                </c:pt>
                <c:pt idx="5">
                  <c:v>1.6E-2</c:v>
                </c:pt>
                <c:pt idx="6">
                  <c:v>1.7000000000000001E-2</c:v>
                </c:pt>
                <c:pt idx="7">
                  <c:v>1.7000000000000001E-2</c:v>
                </c:pt>
                <c:pt idx="8">
                  <c:v>1.7999999999999999E-2</c:v>
                </c:pt>
                <c:pt idx="9">
                  <c:v>1.9E-2</c:v>
                </c:pt>
                <c:pt idx="10">
                  <c:v>0.02</c:v>
                </c:pt>
                <c:pt idx="11">
                  <c:v>0.02</c:v>
                </c:pt>
                <c:pt idx="12">
                  <c:v>2.1000000000000001E-2</c:v>
                </c:pt>
                <c:pt idx="13">
                  <c:v>2.1999999999999999E-2</c:v>
                </c:pt>
                <c:pt idx="14">
                  <c:v>2.4E-2</c:v>
                </c:pt>
                <c:pt idx="15">
                  <c:v>2.5000000000000001E-2</c:v>
                </c:pt>
                <c:pt idx="16">
                  <c:v>2.5999999999999999E-2</c:v>
                </c:pt>
                <c:pt idx="17">
                  <c:v>2.8000000000000001E-2</c:v>
                </c:pt>
                <c:pt idx="18">
                  <c:v>0.03</c:v>
                </c:pt>
                <c:pt idx="19">
                  <c:v>3.2000000000000001E-2</c:v>
                </c:pt>
                <c:pt idx="20">
                  <c:v>3.4000000000000002E-2</c:v>
                </c:pt>
                <c:pt idx="21">
                  <c:v>3.6999999999999998E-2</c:v>
                </c:pt>
                <c:pt idx="22">
                  <c:v>0.04</c:v>
                </c:pt>
                <c:pt idx="23">
                  <c:v>4.2999999999999997E-2</c:v>
                </c:pt>
                <c:pt idx="24">
                  <c:v>4.8000000000000001E-2</c:v>
                </c:pt>
                <c:pt idx="25">
                  <c:v>5.2999999999999999E-2</c:v>
                </c:pt>
                <c:pt idx="26">
                  <c:v>0.06</c:v>
                </c:pt>
                <c:pt idx="27">
                  <c:v>6.3E-2</c:v>
                </c:pt>
                <c:pt idx="28">
                  <c:v>6.6000000000000003E-2</c:v>
                </c:pt>
                <c:pt idx="29">
                  <c:v>7.0000000000000007E-2</c:v>
                </c:pt>
                <c:pt idx="30">
                  <c:v>7.4999999999999997E-2</c:v>
                </c:pt>
                <c:pt idx="31">
                  <c:v>0.08</c:v>
                </c:pt>
                <c:pt idx="32">
                  <c:v>8.5000000000000006E-2</c:v>
                </c:pt>
                <c:pt idx="33">
                  <c:v>9.1999999999999998E-2</c:v>
                </c:pt>
                <c:pt idx="34">
                  <c:v>0.1</c:v>
                </c:pt>
                <c:pt idx="35">
                  <c:v>0.109</c:v>
                </c:pt>
                <c:pt idx="36">
                  <c:v>0.11899999999999999</c:v>
                </c:pt>
                <c:pt idx="37">
                  <c:v>0.13300000000000001</c:v>
                </c:pt>
                <c:pt idx="38">
                  <c:v>0.14799999999999999</c:v>
                </c:pt>
                <c:pt idx="39">
                  <c:v>0.17</c:v>
                </c:pt>
                <c:pt idx="40">
                  <c:v>0.19800000000000001</c:v>
                </c:pt>
                <c:pt idx="41">
                  <c:v>0.23799999999999999</c:v>
                </c:pt>
                <c:pt idx="42">
                  <c:v>0.29799999999999999</c:v>
                </c:pt>
                <c:pt idx="43">
                  <c:v>0.39600000000000002</c:v>
                </c:pt>
                <c:pt idx="44">
                  <c:v>0.59</c:v>
                </c:pt>
                <c:pt idx="45">
                  <c:v>1.161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183808"/>
        <c:axId val="32185728"/>
      </c:scatterChart>
      <c:valAx>
        <c:axId val="32183808"/>
        <c:scaling>
          <c:orientation val="minMax"/>
          <c:max val="0.11000000000000001"/>
          <c:min val="3.0000000000000006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TP12 (volts)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32185728"/>
        <c:crosses val="autoZero"/>
        <c:crossBetween val="midCat"/>
        <c:majorUnit val="5.000000000000001E-3"/>
      </c:valAx>
      <c:valAx>
        <c:axId val="32185728"/>
        <c:scaling>
          <c:orientation val="minMax"/>
          <c:max val="0.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Load Current (amps)</a:t>
                </a:r>
              </a:p>
            </c:rich>
          </c:tx>
          <c:layout/>
          <c:overlay val="0"/>
        </c:title>
        <c:numFmt formatCode="0.000" sourceLinked="1"/>
        <c:majorTickMark val="out"/>
        <c:minorTickMark val="none"/>
        <c:tickLblPos val="nextTo"/>
        <c:crossAx val="32183808"/>
        <c:crosses val="autoZero"/>
        <c:crossBetween val="midCat"/>
        <c:majorUnit val="1.0000000000000002E-2"/>
      </c:valAx>
    </c:plotArea>
    <c:legend>
      <c:legendPos val="r"/>
      <c:layout>
        <c:manualLayout>
          <c:xMode val="edge"/>
          <c:yMode val="edge"/>
          <c:x val="0.18371304910240194"/>
          <c:y val="0.21727369726148316"/>
          <c:w val="0.13050555572470768"/>
          <c:h val="0.10945663067039742"/>
        </c:manualLayout>
      </c:layout>
      <c:overlay val="0"/>
    </c:legend>
    <c:plotVisOnly val="1"/>
    <c:dispBlanksAs val="gap"/>
    <c:showDLblsOverMax val="0"/>
  </c:char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34526159230096237"/>
                  <c:y val="-3.2882035578885971E-2"/>
                </c:manualLayout>
              </c:layout>
              <c:numFmt formatCode="General" sourceLinked="0"/>
            </c:trendlineLbl>
          </c:trendline>
          <c:xVal>
            <c:numRef>
              <c:f>'Load #4 - Combined'!$D$5:$D$42</c:f>
              <c:numCache>
                <c:formatCode>0.000</c:formatCode>
                <c:ptCount val="38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3.7999999999999999E-2</c:v>
                </c:pt>
                <c:pt idx="6">
                  <c:v>3.7999999999999999E-2</c:v>
                </c:pt>
                <c:pt idx="7">
                  <c:v>3.7999999999999999E-2</c:v>
                </c:pt>
                <c:pt idx="8">
                  <c:v>3.7999999999999999E-2</c:v>
                </c:pt>
                <c:pt idx="9">
                  <c:v>3.7999999999999999E-2</c:v>
                </c:pt>
                <c:pt idx="10">
                  <c:v>3.7999999999999999E-2</c:v>
                </c:pt>
                <c:pt idx="11">
                  <c:v>3.7999999999999999E-2</c:v>
                </c:pt>
                <c:pt idx="12">
                  <c:v>3.7999999999999999E-2</c:v>
                </c:pt>
                <c:pt idx="13">
                  <c:v>3.9E-2</c:v>
                </c:pt>
                <c:pt idx="14">
                  <c:v>3.9E-2</c:v>
                </c:pt>
                <c:pt idx="15">
                  <c:v>3.9E-2</c:v>
                </c:pt>
                <c:pt idx="16">
                  <c:v>3.9E-2</c:v>
                </c:pt>
                <c:pt idx="17">
                  <c:v>3.9E-2</c:v>
                </c:pt>
                <c:pt idx="18">
                  <c:v>0.04</c:v>
                </c:pt>
                <c:pt idx="19">
                  <c:v>0.04</c:v>
                </c:pt>
                <c:pt idx="20">
                  <c:v>0.04</c:v>
                </c:pt>
                <c:pt idx="21">
                  <c:v>4.1000000000000002E-2</c:v>
                </c:pt>
                <c:pt idx="22">
                  <c:v>4.1000000000000002E-2</c:v>
                </c:pt>
                <c:pt idx="23">
                  <c:v>4.2000000000000003E-2</c:v>
                </c:pt>
                <c:pt idx="24">
                  <c:v>4.2999999999999997E-2</c:v>
                </c:pt>
                <c:pt idx="25">
                  <c:v>4.3999999999999997E-2</c:v>
                </c:pt>
                <c:pt idx="26">
                  <c:v>4.4999999999999998E-2</c:v>
                </c:pt>
                <c:pt idx="27">
                  <c:v>4.5999999999999999E-2</c:v>
                </c:pt>
                <c:pt idx="28">
                  <c:v>4.5999999999999999E-2</c:v>
                </c:pt>
                <c:pt idx="29">
                  <c:v>4.7E-2</c:v>
                </c:pt>
                <c:pt idx="30">
                  <c:v>4.9000000000000002E-2</c:v>
                </c:pt>
                <c:pt idx="31">
                  <c:v>0.05</c:v>
                </c:pt>
                <c:pt idx="32">
                  <c:v>5.0999999999999997E-2</c:v>
                </c:pt>
                <c:pt idx="33">
                  <c:v>5.3999999999999999E-2</c:v>
                </c:pt>
                <c:pt idx="34">
                  <c:v>5.6000000000000001E-2</c:v>
                </c:pt>
                <c:pt idx="35">
                  <c:v>5.8999999999999997E-2</c:v>
                </c:pt>
                <c:pt idx="36">
                  <c:v>6.3E-2</c:v>
                </c:pt>
                <c:pt idx="37">
                  <c:v>6.9000000000000006E-2</c:v>
                </c:pt>
              </c:numCache>
            </c:numRef>
          </c:xVal>
          <c:yVal>
            <c:numRef>
              <c:f>'Load #4 - Combined'!$C$5:$C$42</c:f>
              <c:numCache>
                <c:formatCode>0.000</c:formatCode>
                <c:ptCount val="38"/>
                <c:pt idx="0">
                  <c:v>1.2999999999999999E-2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1.6E-2</c:v>
                </c:pt>
                <c:pt idx="5">
                  <c:v>1.6E-2</c:v>
                </c:pt>
                <c:pt idx="6">
                  <c:v>1.7000000000000001E-2</c:v>
                </c:pt>
                <c:pt idx="7">
                  <c:v>1.7000000000000001E-2</c:v>
                </c:pt>
                <c:pt idx="8">
                  <c:v>1.7999999999999999E-2</c:v>
                </c:pt>
                <c:pt idx="9">
                  <c:v>1.9E-2</c:v>
                </c:pt>
                <c:pt idx="10">
                  <c:v>0.02</c:v>
                </c:pt>
                <c:pt idx="11">
                  <c:v>0.02</c:v>
                </c:pt>
                <c:pt idx="12">
                  <c:v>2.1000000000000001E-2</c:v>
                </c:pt>
                <c:pt idx="13">
                  <c:v>2.1999999999999999E-2</c:v>
                </c:pt>
                <c:pt idx="14">
                  <c:v>2.4E-2</c:v>
                </c:pt>
                <c:pt idx="15">
                  <c:v>2.5000000000000001E-2</c:v>
                </c:pt>
                <c:pt idx="16">
                  <c:v>2.5999999999999999E-2</c:v>
                </c:pt>
                <c:pt idx="17">
                  <c:v>2.8000000000000001E-2</c:v>
                </c:pt>
                <c:pt idx="18">
                  <c:v>0.03</c:v>
                </c:pt>
                <c:pt idx="19">
                  <c:v>3.2000000000000001E-2</c:v>
                </c:pt>
                <c:pt idx="20">
                  <c:v>3.4000000000000002E-2</c:v>
                </c:pt>
                <c:pt idx="21">
                  <c:v>3.6999999999999998E-2</c:v>
                </c:pt>
                <c:pt idx="22">
                  <c:v>0.04</c:v>
                </c:pt>
                <c:pt idx="23">
                  <c:v>4.2999999999999997E-2</c:v>
                </c:pt>
                <c:pt idx="24">
                  <c:v>4.8000000000000001E-2</c:v>
                </c:pt>
                <c:pt idx="25">
                  <c:v>5.2999999999999999E-2</c:v>
                </c:pt>
                <c:pt idx="26">
                  <c:v>0.06</c:v>
                </c:pt>
                <c:pt idx="27">
                  <c:v>6.3E-2</c:v>
                </c:pt>
                <c:pt idx="28">
                  <c:v>6.6000000000000003E-2</c:v>
                </c:pt>
                <c:pt idx="29">
                  <c:v>7.0000000000000007E-2</c:v>
                </c:pt>
                <c:pt idx="30">
                  <c:v>7.4999999999999997E-2</c:v>
                </c:pt>
                <c:pt idx="31">
                  <c:v>0.08</c:v>
                </c:pt>
                <c:pt idx="32">
                  <c:v>8.5000000000000006E-2</c:v>
                </c:pt>
                <c:pt idx="33">
                  <c:v>9.1999999999999998E-2</c:v>
                </c:pt>
                <c:pt idx="34">
                  <c:v>0.1</c:v>
                </c:pt>
                <c:pt idx="35">
                  <c:v>0.109</c:v>
                </c:pt>
                <c:pt idx="36">
                  <c:v>0.11899999999999999</c:v>
                </c:pt>
                <c:pt idx="37">
                  <c:v>0.13300000000000001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590144"/>
        <c:axId val="37591680"/>
      </c:scatterChart>
      <c:valAx>
        <c:axId val="37590144"/>
        <c:scaling>
          <c:orientation val="minMax"/>
          <c:max val="7.0000000000000007E-2"/>
          <c:min val="3.500000000000001E-2"/>
        </c:scaling>
        <c:delete val="0"/>
        <c:axPos val="b"/>
        <c:numFmt formatCode="0.000" sourceLinked="1"/>
        <c:majorTickMark val="out"/>
        <c:minorTickMark val="none"/>
        <c:tickLblPos val="nextTo"/>
        <c:crossAx val="37591680"/>
        <c:crosses val="autoZero"/>
        <c:crossBetween val="midCat"/>
        <c:majorUnit val="5.000000000000001E-3"/>
      </c:valAx>
      <c:valAx>
        <c:axId val="3759168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75901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23067060367454068"/>
                  <c:y val="3.2285287255759694E-2"/>
                </c:manualLayout>
              </c:layout>
              <c:numFmt formatCode="General" sourceLinked="0"/>
            </c:trendlineLbl>
          </c:trendline>
          <c:xVal>
            <c:numRef>
              <c:f>'Load #4 - Combined'!$D$43:$D$50</c:f>
              <c:numCache>
                <c:formatCode>0.000</c:formatCode>
                <c:ptCount val="8"/>
                <c:pt idx="0">
                  <c:v>7.5999999999999998E-2</c:v>
                </c:pt>
                <c:pt idx="1">
                  <c:v>8.5999999999999993E-2</c:v>
                </c:pt>
                <c:pt idx="2">
                  <c:v>0.1</c:v>
                </c:pt>
                <c:pt idx="3">
                  <c:v>0.11899999999999999</c:v>
                </c:pt>
                <c:pt idx="4">
                  <c:v>0.14799999999999999</c:v>
                </c:pt>
                <c:pt idx="5">
                  <c:v>0.19500000000000001</c:v>
                </c:pt>
                <c:pt idx="6">
                  <c:v>0.28799999999999998</c:v>
                </c:pt>
                <c:pt idx="7">
                  <c:v>0.56399999999999995</c:v>
                </c:pt>
              </c:numCache>
            </c:numRef>
          </c:xVal>
          <c:yVal>
            <c:numRef>
              <c:f>'Load #4 - Combined'!$C$43:$C$50</c:f>
              <c:numCache>
                <c:formatCode>0.000</c:formatCode>
                <c:ptCount val="8"/>
                <c:pt idx="0">
                  <c:v>0.14799999999999999</c:v>
                </c:pt>
                <c:pt idx="1">
                  <c:v>0.17</c:v>
                </c:pt>
                <c:pt idx="2">
                  <c:v>0.19800000000000001</c:v>
                </c:pt>
                <c:pt idx="3">
                  <c:v>0.23799999999999999</c:v>
                </c:pt>
                <c:pt idx="4">
                  <c:v>0.29799999999999999</c:v>
                </c:pt>
                <c:pt idx="5">
                  <c:v>0.39600000000000002</c:v>
                </c:pt>
                <c:pt idx="6">
                  <c:v>0.59</c:v>
                </c:pt>
                <c:pt idx="7">
                  <c:v>1.161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16256"/>
        <c:axId val="37626240"/>
      </c:scatterChart>
      <c:valAx>
        <c:axId val="37616256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7626240"/>
        <c:crosses val="autoZero"/>
        <c:crossBetween val="midCat"/>
      </c:valAx>
      <c:valAx>
        <c:axId val="3762624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76162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Total Instrument Current Scaling Factors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1437720618560985E-2"/>
          <c:y val="2.2401338596037466E-2"/>
          <c:w val="0.87827882537516988"/>
          <c:h val="0.92705242601467097"/>
        </c:manualLayout>
      </c:layout>
      <c:scatterChart>
        <c:scatterStyle val="lineMarker"/>
        <c:varyColors val="0"/>
        <c:ser>
          <c:idx val="0"/>
          <c:order val="0"/>
          <c:tx>
            <c:v>Linear Fit</c:v>
          </c:tx>
          <c:trendline>
            <c:trendlineType val="linear"/>
            <c:dispRSqr val="1"/>
            <c:dispEq val="1"/>
            <c:trendlineLbl>
              <c:layout>
                <c:manualLayout>
                  <c:x val="-6.4921492929814487E-2"/>
                  <c:y val="0.12287166471041676"/>
                </c:manualLayout>
              </c:layout>
              <c:numFmt formatCode="General" sourceLinked="0"/>
            </c:trendlineLbl>
          </c:trendline>
          <c:xVal>
            <c:numRef>
              <c:f>'Total Bd Curr'!$D$5:$D$50</c:f>
              <c:numCache>
                <c:formatCode>0.000</c:formatCode>
                <c:ptCount val="46"/>
                <c:pt idx="0">
                  <c:v>3.5999999999999997E-2</c:v>
                </c:pt>
                <c:pt idx="1">
                  <c:v>3.5999999999999997E-2</c:v>
                </c:pt>
                <c:pt idx="2">
                  <c:v>3.6999999999999998E-2</c:v>
                </c:pt>
                <c:pt idx="3">
                  <c:v>3.6999999999999998E-2</c:v>
                </c:pt>
                <c:pt idx="4">
                  <c:v>3.6999999999999998E-2</c:v>
                </c:pt>
                <c:pt idx="5">
                  <c:v>3.6999999999999998E-2</c:v>
                </c:pt>
                <c:pt idx="6">
                  <c:v>3.6999999999999998E-2</c:v>
                </c:pt>
                <c:pt idx="7">
                  <c:v>3.6999999999999998E-2</c:v>
                </c:pt>
                <c:pt idx="8">
                  <c:v>3.6999999999999998E-2</c:v>
                </c:pt>
                <c:pt idx="9">
                  <c:v>3.6999999999999998E-2</c:v>
                </c:pt>
                <c:pt idx="10">
                  <c:v>3.6999999999999998E-2</c:v>
                </c:pt>
                <c:pt idx="11">
                  <c:v>3.6999999999999998E-2</c:v>
                </c:pt>
                <c:pt idx="12">
                  <c:v>3.6999999999999998E-2</c:v>
                </c:pt>
                <c:pt idx="13">
                  <c:v>3.7999999999999999E-2</c:v>
                </c:pt>
                <c:pt idx="14">
                  <c:v>3.7999999999999999E-2</c:v>
                </c:pt>
                <c:pt idx="15">
                  <c:v>3.7999999999999999E-2</c:v>
                </c:pt>
                <c:pt idx="16">
                  <c:v>3.7999999999999999E-2</c:v>
                </c:pt>
                <c:pt idx="17">
                  <c:v>3.7999999999999999E-2</c:v>
                </c:pt>
                <c:pt idx="18">
                  <c:v>3.9E-2</c:v>
                </c:pt>
                <c:pt idx="19">
                  <c:v>3.9E-2</c:v>
                </c:pt>
                <c:pt idx="20">
                  <c:v>3.9E-2</c:v>
                </c:pt>
                <c:pt idx="21">
                  <c:v>0.04</c:v>
                </c:pt>
                <c:pt idx="22">
                  <c:v>0.04</c:v>
                </c:pt>
                <c:pt idx="23">
                  <c:v>4.1000000000000002E-2</c:v>
                </c:pt>
                <c:pt idx="24">
                  <c:v>4.2000000000000003E-2</c:v>
                </c:pt>
                <c:pt idx="25">
                  <c:v>4.2999999999999997E-2</c:v>
                </c:pt>
                <c:pt idx="26">
                  <c:v>4.3999999999999997E-2</c:v>
                </c:pt>
                <c:pt idx="27">
                  <c:v>4.4999999999999998E-2</c:v>
                </c:pt>
                <c:pt idx="28">
                  <c:v>4.5999999999999999E-2</c:v>
                </c:pt>
                <c:pt idx="29">
                  <c:v>4.5999999999999999E-2</c:v>
                </c:pt>
                <c:pt idx="30">
                  <c:v>4.8000000000000001E-2</c:v>
                </c:pt>
                <c:pt idx="31">
                  <c:v>4.9000000000000002E-2</c:v>
                </c:pt>
                <c:pt idx="32">
                  <c:v>5.0999999999999997E-2</c:v>
                </c:pt>
                <c:pt idx="33">
                  <c:v>5.2999999999999999E-2</c:v>
                </c:pt>
                <c:pt idx="34">
                  <c:v>5.5E-2</c:v>
                </c:pt>
                <c:pt idx="35">
                  <c:v>5.8000000000000003E-2</c:v>
                </c:pt>
                <c:pt idx="36">
                  <c:v>6.2E-2</c:v>
                </c:pt>
                <c:pt idx="37">
                  <c:v>6.8000000000000005E-2</c:v>
                </c:pt>
                <c:pt idx="38">
                  <c:v>7.3999999999999996E-2</c:v>
                </c:pt>
                <c:pt idx="39">
                  <c:v>8.4000000000000005E-2</c:v>
                </c:pt>
                <c:pt idx="40">
                  <c:v>9.7000000000000003E-2</c:v>
                </c:pt>
                <c:pt idx="41">
                  <c:v>0.11600000000000001</c:v>
                </c:pt>
                <c:pt idx="42">
                  <c:v>0.14399999999999999</c:v>
                </c:pt>
                <c:pt idx="43">
                  <c:v>0.189</c:v>
                </c:pt>
                <c:pt idx="44">
                  <c:v>0.28000000000000003</c:v>
                </c:pt>
                <c:pt idx="45">
                  <c:v>0.54700000000000004</c:v>
                </c:pt>
              </c:numCache>
            </c:numRef>
          </c:xVal>
          <c:yVal>
            <c:numRef>
              <c:f>'Total Bd Curr'!$H$5:$H$50</c:f>
              <c:numCache>
                <c:formatCode>0.000</c:formatCode>
                <c:ptCount val="46"/>
                <c:pt idx="0">
                  <c:v>6.6822799999999988E-2</c:v>
                </c:pt>
                <c:pt idx="1">
                  <c:v>6.6822799999999988E-2</c:v>
                </c:pt>
                <c:pt idx="2">
                  <c:v>6.8965100000000001E-2</c:v>
                </c:pt>
                <c:pt idx="3">
                  <c:v>6.8965100000000001E-2</c:v>
                </c:pt>
                <c:pt idx="4">
                  <c:v>6.8965100000000001E-2</c:v>
                </c:pt>
                <c:pt idx="5">
                  <c:v>6.8965100000000001E-2</c:v>
                </c:pt>
                <c:pt idx="6">
                  <c:v>6.8965100000000001E-2</c:v>
                </c:pt>
                <c:pt idx="7">
                  <c:v>6.8965100000000001E-2</c:v>
                </c:pt>
                <c:pt idx="8">
                  <c:v>6.8965100000000001E-2</c:v>
                </c:pt>
                <c:pt idx="9">
                  <c:v>6.8965100000000001E-2</c:v>
                </c:pt>
                <c:pt idx="10">
                  <c:v>6.8965100000000001E-2</c:v>
                </c:pt>
                <c:pt idx="11">
                  <c:v>6.8965100000000001E-2</c:v>
                </c:pt>
                <c:pt idx="12">
                  <c:v>6.8965100000000001E-2</c:v>
                </c:pt>
                <c:pt idx="13">
                  <c:v>7.1107400000000001E-2</c:v>
                </c:pt>
                <c:pt idx="14">
                  <c:v>7.1107400000000001E-2</c:v>
                </c:pt>
                <c:pt idx="15">
                  <c:v>7.1107400000000001E-2</c:v>
                </c:pt>
                <c:pt idx="16">
                  <c:v>7.1107400000000001E-2</c:v>
                </c:pt>
                <c:pt idx="17">
                  <c:v>7.1107400000000001E-2</c:v>
                </c:pt>
                <c:pt idx="18">
                  <c:v>7.3249700000000001E-2</c:v>
                </c:pt>
                <c:pt idx="19">
                  <c:v>7.3249700000000001E-2</c:v>
                </c:pt>
                <c:pt idx="20">
                  <c:v>7.3249700000000001E-2</c:v>
                </c:pt>
                <c:pt idx="21">
                  <c:v>7.5392000000000001E-2</c:v>
                </c:pt>
                <c:pt idx="22">
                  <c:v>7.5392000000000001E-2</c:v>
                </c:pt>
                <c:pt idx="23">
                  <c:v>7.75343E-2</c:v>
                </c:pt>
                <c:pt idx="24">
                  <c:v>7.96766E-2</c:v>
                </c:pt>
                <c:pt idx="25">
                  <c:v>8.18189E-2</c:v>
                </c:pt>
                <c:pt idx="26">
                  <c:v>8.39612E-2</c:v>
                </c:pt>
                <c:pt idx="27">
                  <c:v>8.6103499999999999E-2</c:v>
                </c:pt>
                <c:pt idx="28">
                  <c:v>8.8245799999999999E-2</c:v>
                </c:pt>
                <c:pt idx="29">
                  <c:v>8.8245799999999999E-2</c:v>
                </c:pt>
                <c:pt idx="30">
                  <c:v>9.2530399999999999E-2</c:v>
                </c:pt>
                <c:pt idx="31">
                  <c:v>9.4672699999999999E-2</c:v>
                </c:pt>
                <c:pt idx="32">
                  <c:v>9.8957299999999998E-2</c:v>
                </c:pt>
                <c:pt idx="33">
                  <c:v>0.1032419</c:v>
                </c:pt>
                <c:pt idx="34">
                  <c:v>0.1075265</c:v>
                </c:pt>
                <c:pt idx="35">
                  <c:v>0.11395340000000001</c:v>
                </c:pt>
                <c:pt idx="36">
                  <c:v>0.12252260000000001</c:v>
                </c:pt>
                <c:pt idx="37">
                  <c:v>0.13537640000000001</c:v>
                </c:pt>
                <c:pt idx="38">
                  <c:v>0.14823020000000001</c:v>
                </c:pt>
                <c:pt idx="39">
                  <c:v>0.1696532</c:v>
                </c:pt>
                <c:pt idx="40">
                  <c:v>0.19750310000000001</c:v>
                </c:pt>
                <c:pt idx="41">
                  <c:v>0.23820680000000002</c:v>
                </c:pt>
                <c:pt idx="42">
                  <c:v>0.29819119999999999</c:v>
                </c:pt>
                <c:pt idx="43">
                  <c:v>0.39459470000000002</c:v>
                </c:pt>
                <c:pt idx="44">
                  <c:v>0.58954400000000007</c:v>
                </c:pt>
                <c:pt idx="45">
                  <c:v>1.1615381000000002</c:v>
                </c:pt>
              </c:numCache>
            </c:numRef>
          </c:yVal>
          <c:smooth val="0"/>
        </c:ser>
        <c:ser>
          <c:idx val="1"/>
          <c:order val="1"/>
          <c:tx>
            <c:v>2nd Order Fit</c:v>
          </c:tx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2493239713858044"/>
                  <c:y val="-0.35634829043670235"/>
                </c:manualLayout>
              </c:layout>
              <c:numFmt formatCode="General" sourceLinked="0"/>
            </c:trendlineLbl>
          </c:trendline>
          <c:xVal>
            <c:numRef>
              <c:f>'Total Bd Curr'!$D$5:$D$50</c:f>
              <c:numCache>
                <c:formatCode>0.000</c:formatCode>
                <c:ptCount val="46"/>
                <c:pt idx="0">
                  <c:v>3.5999999999999997E-2</c:v>
                </c:pt>
                <c:pt idx="1">
                  <c:v>3.5999999999999997E-2</c:v>
                </c:pt>
                <c:pt idx="2">
                  <c:v>3.6999999999999998E-2</c:v>
                </c:pt>
                <c:pt idx="3">
                  <c:v>3.6999999999999998E-2</c:v>
                </c:pt>
                <c:pt idx="4">
                  <c:v>3.6999999999999998E-2</c:v>
                </c:pt>
                <c:pt idx="5">
                  <c:v>3.6999999999999998E-2</c:v>
                </c:pt>
                <c:pt idx="6">
                  <c:v>3.6999999999999998E-2</c:v>
                </c:pt>
                <c:pt idx="7">
                  <c:v>3.6999999999999998E-2</c:v>
                </c:pt>
                <c:pt idx="8">
                  <c:v>3.6999999999999998E-2</c:v>
                </c:pt>
                <c:pt idx="9">
                  <c:v>3.6999999999999998E-2</c:v>
                </c:pt>
                <c:pt idx="10">
                  <c:v>3.6999999999999998E-2</c:v>
                </c:pt>
                <c:pt idx="11">
                  <c:v>3.6999999999999998E-2</c:v>
                </c:pt>
                <c:pt idx="12">
                  <c:v>3.6999999999999998E-2</c:v>
                </c:pt>
                <c:pt idx="13">
                  <c:v>3.7999999999999999E-2</c:v>
                </c:pt>
                <c:pt idx="14">
                  <c:v>3.7999999999999999E-2</c:v>
                </c:pt>
                <c:pt idx="15">
                  <c:v>3.7999999999999999E-2</c:v>
                </c:pt>
                <c:pt idx="16">
                  <c:v>3.7999999999999999E-2</c:v>
                </c:pt>
                <c:pt idx="17">
                  <c:v>3.7999999999999999E-2</c:v>
                </c:pt>
                <c:pt idx="18">
                  <c:v>3.9E-2</c:v>
                </c:pt>
                <c:pt idx="19">
                  <c:v>3.9E-2</c:v>
                </c:pt>
                <c:pt idx="20">
                  <c:v>3.9E-2</c:v>
                </c:pt>
                <c:pt idx="21">
                  <c:v>0.04</c:v>
                </c:pt>
                <c:pt idx="22">
                  <c:v>0.04</c:v>
                </c:pt>
                <c:pt idx="23">
                  <c:v>4.1000000000000002E-2</c:v>
                </c:pt>
                <c:pt idx="24">
                  <c:v>4.2000000000000003E-2</c:v>
                </c:pt>
                <c:pt idx="25">
                  <c:v>4.2999999999999997E-2</c:v>
                </c:pt>
                <c:pt idx="26">
                  <c:v>4.3999999999999997E-2</c:v>
                </c:pt>
                <c:pt idx="27">
                  <c:v>4.4999999999999998E-2</c:v>
                </c:pt>
                <c:pt idx="28">
                  <c:v>4.5999999999999999E-2</c:v>
                </c:pt>
                <c:pt idx="29">
                  <c:v>4.5999999999999999E-2</c:v>
                </c:pt>
                <c:pt idx="30">
                  <c:v>4.8000000000000001E-2</c:v>
                </c:pt>
                <c:pt idx="31">
                  <c:v>4.9000000000000002E-2</c:v>
                </c:pt>
                <c:pt idx="32">
                  <c:v>5.0999999999999997E-2</c:v>
                </c:pt>
                <c:pt idx="33">
                  <c:v>5.2999999999999999E-2</c:v>
                </c:pt>
                <c:pt idx="34">
                  <c:v>5.5E-2</c:v>
                </c:pt>
                <c:pt idx="35">
                  <c:v>5.8000000000000003E-2</c:v>
                </c:pt>
                <c:pt idx="36">
                  <c:v>6.2E-2</c:v>
                </c:pt>
                <c:pt idx="37">
                  <c:v>6.8000000000000005E-2</c:v>
                </c:pt>
                <c:pt idx="38">
                  <c:v>7.3999999999999996E-2</c:v>
                </c:pt>
                <c:pt idx="39">
                  <c:v>8.4000000000000005E-2</c:v>
                </c:pt>
                <c:pt idx="40">
                  <c:v>9.7000000000000003E-2</c:v>
                </c:pt>
                <c:pt idx="41">
                  <c:v>0.11600000000000001</c:v>
                </c:pt>
                <c:pt idx="42">
                  <c:v>0.14399999999999999</c:v>
                </c:pt>
                <c:pt idx="43">
                  <c:v>0.189</c:v>
                </c:pt>
                <c:pt idx="44">
                  <c:v>0.28000000000000003</c:v>
                </c:pt>
                <c:pt idx="45">
                  <c:v>0.54700000000000004</c:v>
                </c:pt>
              </c:numCache>
            </c:numRef>
          </c:xVal>
          <c:yVal>
            <c:numRef>
              <c:f>'Total Bd Curr'!$G$5:$G$46</c:f>
              <c:numCache>
                <c:formatCode>0.000</c:formatCode>
                <c:ptCount val="42"/>
                <c:pt idx="0">
                  <c:v>1.2647840000000021E-2</c:v>
                </c:pt>
                <c:pt idx="1">
                  <c:v>1.2647840000000021E-2</c:v>
                </c:pt>
                <c:pt idx="2">
                  <c:v>1.8719260000000071E-2</c:v>
                </c:pt>
                <c:pt idx="3">
                  <c:v>1.8719260000000071E-2</c:v>
                </c:pt>
                <c:pt idx="4">
                  <c:v>1.8719260000000071E-2</c:v>
                </c:pt>
                <c:pt idx="5">
                  <c:v>1.8719260000000071E-2</c:v>
                </c:pt>
                <c:pt idx="6">
                  <c:v>1.8719260000000071E-2</c:v>
                </c:pt>
                <c:pt idx="7">
                  <c:v>1.8719260000000071E-2</c:v>
                </c:pt>
                <c:pt idx="8">
                  <c:v>1.8719260000000071E-2</c:v>
                </c:pt>
                <c:pt idx="9">
                  <c:v>1.8719260000000071E-2</c:v>
                </c:pt>
                <c:pt idx="10">
                  <c:v>1.8719260000000071E-2</c:v>
                </c:pt>
                <c:pt idx="11">
                  <c:v>1.8719260000000071E-2</c:v>
                </c:pt>
                <c:pt idx="12">
                  <c:v>1.8719260000000071E-2</c:v>
                </c:pt>
                <c:pt idx="13">
                  <c:v>2.4635760000000062E-2</c:v>
                </c:pt>
                <c:pt idx="14">
                  <c:v>2.4635760000000062E-2</c:v>
                </c:pt>
                <c:pt idx="15">
                  <c:v>2.4635760000000062E-2</c:v>
                </c:pt>
                <c:pt idx="16">
                  <c:v>2.4635760000000062E-2</c:v>
                </c:pt>
                <c:pt idx="17">
                  <c:v>2.4635760000000062E-2</c:v>
                </c:pt>
                <c:pt idx="18">
                  <c:v>3.039734000000005E-2</c:v>
                </c:pt>
                <c:pt idx="19">
                  <c:v>3.039734000000005E-2</c:v>
                </c:pt>
                <c:pt idx="20">
                  <c:v>3.039734000000005E-2</c:v>
                </c:pt>
                <c:pt idx="21">
                  <c:v>3.6004000000000091E-2</c:v>
                </c:pt>
                <c:pt idx="22">
                  <c:v>3.6004000000000091E-2</c:v>
                </c:pt>
                <c:pt idx="23">
                  <c:v>4.145574000000013E-2</c:v>
                </c:pt>
                <c:pt idx="24">
                  <c:v>4.6752560000000054E-2</c:v>
                </c:pt>
                <c:pt idx="25">
                  <c:v>5.1894460000000031E-2</c:v>
                </c:pt>
                <c:pt idx="26">
                  <c:v>5.6881440000000005E-2</c:v>
                </c:pt>
                <c:pt idx="27">
                  <c:v>6.1713500000000032E-2</c:v>
                </c:pt>
                <c:pt idx="28">
                  <c:v>6.6390640000000001E-2</c:v>
                </c:pt>
                <c:pt idx="29">
                  <c:v>6.6390640000000001E-2</c:v>
                </c:pt>
                <c:pt idx="30">
                  <c:v>7.528016000000004E-2</c:v>
                </c:pt>
                <c:pt idx="31">
                  <c:v>7.949254E-2</c:v>
                </c:pt>
                <c:pt idx="32">
                  <c:v>8.7452540000000079E-2</c:v>
                </c:pt>
                <c:pt idx="33">
                  <c:v>9.4792860000000034E-2</c:v>
                </c:pt>
                <c:pt idx="34">
                  <c:v>0.10151349999999998</c:v>
                </c:pt>
                <c:pt idx="35">
                  <c:v>0.11043256000000007</c:v>
                </c:pt>
                <c:pt idx="36">
                  <c:v>0.12015576000000017</c:v>
                </c:pt>
                <c:pt idx="37">
                  <c:v>0.13009296000000009</c:v>
                </c:pt>
                <c:pt idx="38">
                  <c:v>0.13445304000000013</c:v>
                </c:pt>
                <c:pt idx="39">
                  <c:v>0.12932624000000009</c:v>
                </c:pt>
                <c:pt idx="40">
                  <c:v>9.9500860000000191E-2</c:v>
                </c:pt>
                <c:pt idx="41">
                  <c:v>8.8142400000001397E-3</c:v>
                </c:pt>
              </c:numCache>
            </c:numRef>
          </c:yVal>
          <c:smooth val="0"/>
        </c:ser>
        <c:ser>
          <c:idx val="2"/>
          <c:order val="2"/>
          <c:tx>
            <c:v>Actual Current</c:v>
          </c:tx>
          <c:xVal>
            <c:numRef>
              <c:f>'Total Bd Curr'!$D$5:$D$50</c:f>
              <c:numCache>
                <c:formatCode>0.000</c:formatCode>
                <c:ptCount val="46"/>
                <c:pt idx="0">
                  <c:v>3.5999999999999997E-2</c:v>
                </c:pt>
                <c:pt idx="1">
                  <c:v>3.5999999999999997E-2</c:v>
                </c:pt>
                <c:pt idx="2">
                  <c:v>3.6999999999999998E-2</c:v>
                </c:pt>
                <c:pt idx="3">
                  <c:v>3.6999999999999998E-2</c:v>
                </c:pt>
                <c:pt idx="4">
                  <c:v>3.6999999999999998E-2</c:v>
                </c:pt>
                <c:pt idx="5">
                  <c:v>3.6999999999999998E-2</c:v>
                </c:pt>
                <c:pt idx="6">
                  <c:v>3.6999999999999998E-2</c:v>
                </c:pt>
                <c:pt idx="7">
                  <c:v>3.6999999999999998E-2</c:v>
                </c:pt>
                <c:pt idx="8">
                  <c:v>3.6999999999999998E-2</c:v>
                </c:pt>
                <c:pt idx="9">
                  <c:v>3.6999999999999998E-2</c:v>
                </c:pt>
                <c:pt idx="10">
                  <c:v>3.6999999999999998E-2</c:v>
                </c:pt>
                <c:pt idx="11">
                  <c:v>3.6999999999999998E-2</c:v>
                </c:pt>
                <c:pt idx="12">
                  <c:v>3.6999999999999998E-2</c:v>
                </c:pt>
                <c:pt idx="13">
                  <c:v>3.7999999999999999E-2</c:v>
                </c:pt>
                <c:pt idx="14">
                  <c:v>3.7999999999999999E-2</c:v>
                </c:pt>
                <c:pt idx="15">
                  <c:v>3.7999999999999999E-2</c:v>
                </c:pt>
                <c:pt idx="16">
                  <c:v>3.7999999999999999E-2</c:v>
                </c:pt>
                <c:pt idx="17">
                  <c:v>3.7999999999999999E-2</c:v>
                </c:pt>
                <c:pt idx="18">
                  <c:v>3.9E-2</c:v>
                </c:pt>
                <c:pt idx="19">
                  <c:v>3.9E-2</c:v>
                </c:pt>
                <c:pt idx="20">
                  <c:v>3.9E-2</c:v>
                </c:pt>
                <c:pt idx="21">
                  <c:v>0.04</c:v>
                </c:pt>
                <c:pt idx="22">
                  <c:v>0.04</c:v>
                </c:pt>
                <c:pt idx="23">
                  <c:v>4.1000000000000002E-2</c:v>
                </c:pt>
                <c:pt idx="24">
                  <c:v>4.2000000000000003E-2</c:v>
                </c:pt>
                <c:pt idx="25">
                  <c:v>4.2999999999999997E-2</c:v>
                </c:pt>
                <c:pt idx="26">
                  <c:v>4.3999999999999997E-2</c:v>
                </c:pt>
                <c:pt idx="27">
                  <c:v>4.4999999999999998E-2</c:v>
                </c:pt>
                <c:pt idx="28">
                  <c:v>4.5999999999999999E-2</c:v>
                </c:pt>
                <c:pt idx="29">
                  <c:v>4.5999999999999999E-2</c:v>
                </c:pt>
                <c:pt idx="30">
                  <c:v>4.8000000000000001E-2</c:v>
                </c:pt>
                <c:pt idx="31">
                  <c:v>4.9000000000000002E-2</c:v>
                </c:pt>
                <c:pt idx="32">
                  <c:v>5.0999999999999997E-2</c:v>
                </c:pt>
                <c:pt idx="33">
                  <c:v>5.2999999999999999E-2</c:v>
                </c:pt>
                <c:pt idx="34">
                  <c:v>5.5E-2</c:v>
                </c:pt>
                <c:pt idx="35">
                  <c:v>5.8000000000000003E-2</c:v>
                </c:pt>
                <c:pt idx="36">
                  <c:v>6.2E-2</c:v>
                </c:pt>
                <c:pt idx="37">
                  <c:v>6.8000000000000005E-2</c:v>
                </c:pt>
                <c:pt idx="38">
                  <c:v>7.3999999999999996E-2</c:v>
                </c:pt>
                <c:pt idx="39">
                  <c:v>8.4000000000000005E-2</c:v>
                </c:pt>
                <c:pt idx="40">
                  <c:v>9.7000000000000003E-2</c:v>
                </c:pt>
                <c:pt idx="41">
                  <c:v>0.11600000000000001</c:v>
                </c:pt>
                <c:pt idx="42">
                  <c:v>0.14399999999999999</c:v>
                </c:pt>
                <c:pt idx="43">
                  <c:v>0.189</c:v>
                </c:pt>
                <c:pt idx="44">
                  <c:v>0.28000000000000003</c:v>
                </c:pt>
                <c:pt idx="45">
                  <c:v>0.54700000000000004</c:v>
                </c:pt>
              </c:numCache>
            </c:numRef>
          </c:xVal>
          <c:yVal>
            <c:numRef>
              <c:f>'Total Bd Curr'!$C$5:$C$50</c:f>
              <c:numCache>
                <c:formatCode>0.000</c:formatCode>
                <c:ptCount val="46"/>
                <c:pt idx="0">
                  <c:v>1.2E-2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1.6E-2</c:v>
                </c:pt>
                <c:pt idx="5">
                  <c:v>1.6E-2</c:v>
                </c:pt>
                <c:pt idx="6">
                  <c:v>1.7000000000000001E-2</c:v>
                </c:pt>
                <c:pt idx="7">
                  <c:v>1.7000000000000001E-2</c:v>
                </c:pt>
                <c:pt idx="8">
                  <c:v>1.7999999999999999E-2</c:v>
                </c:pt>
                <c:pt idx="9">
                  <c:v>1.9E-2</c:v>
                </c:pt>
                <c:pt idx="10">
                  <c:v>0.02</c:v>
                </c:pt>
                <c:pt idx="11">
                  <c:v>0.02</c:v>
                </c:pt>
                <c:pt idx="12">
                  <c:v>2.1000000000000001E-2</c:v>
                </c:pt>
                <c:pt idx="13">
                  <c:v>2.1999999999999999E-2</c:v>
                </c:pt>
                <c:pt idx="14">
                  <c:v>2.4E-2</c:v>
                </c:pt>
                <c:pt idx="15">
                  <c:v>2.5000000000000001E-2</c:v>
                </c:pt>
                <c:pt idx="16">
                  <c:v>2.5999999999999999E-2</c:v>
                </c:pt>
                <c:pt idx="17">
                  <c:v>2.8000000000000001E-2</c:v>
                </c:pt>
                <c:pt idx="18">
                  <c:v>0.03</c:v>
                </c:pt>
                <c:pt idx="19">
                  <c:v>3.2000000000000001E-2</c:v>
                </c:pt>
                <c:pt idx="20">
                  <c:v>3.4000000000000002E-2</c:v>
                </c:pt>
                <c:pt idx="21">
                  <c:v>3.5999999999999997E-2</c:v>
                </c:pt>
                <c:pt idx="22">
                  <c:v>3.9E-2</c:v>
                </c:pt>
                <c:pt idx="23">
                  <c:v>4.2999999999999997E-2</c:v>
                </c:pt>
                <c:pt idx="24">
                  <c:v>4.8000000000000001E-2</c:v>
                </c:pt>
                <c:pt idx="25">
                  <c:v>5.2999999999999999E-2</c:v>
                </c:pt>
                <c:pt idx="26">
                  <c:v>5.8999999999999997E-2</c:v>
                </c:pt>
                <c:pt idx="27">
                  <c:v>6.3E-2</c:v>
                </c:pt>
                <c:pt idx="28">
                  <c:v>6.6000000000000003E-2</c:v>
                </c:pt>
                <c:pt idx="29">
                  <c:v>7.0000000000000007E-2</c:v>
                </c:pt>
                <c:pt idx="30">
                  <c:v>7.4999999999999997E-2</c:v>
                </c:pt>
                <c:pt idx="31">
                  <c:v>0.08</c:v>
                </c:pt>
                <c:pt idx="32">
                  <c:v>8.5000000000000006E-2</c:v>
                </c:pt>
                <c:pt idx="33">
                  <c:v>9.1999999999999998E-2</c:v>
                </c:pt>
                <c:pt idx="34">
                  <c:v>9.9000000000000005E-2</c:v>
                </c:pt>
                <c:pt idx="35">
                  <c:v>0.109</c:v>
                </c:pt>
                <c:pt idx="36">
                  <c:v>0.11899999999999999</c:v>
                </c:pt>
                <c:pt idx="37">
                  <c:v>0.13300000000000001</c:v>
                </c:pt>
                <c:pt idx="38">
                  <c:v>0.14899999999999999</c:v>
                </c:pt>
                <c:pt idx="39">
                  <c:v>0.17</c:v>
                </c:pt>
                <c:pt idx="40">
                  <c:v>0.19800000000000001</c:v>
                </c:pt>
                <c:pt idx="41">
                  <c:v>0.23799999999999999</c:v>
                </c:pt>
                <c:pt idx="42">
                  <c:v>0.29799999999999999</c:v>
                </c:pt>
                <c:pt idx="43">
                  <c:v>0.39600000000000002</c:v>
                </c:pt>
                <c:pt idx="44">
                  <c:v>0.59</c:v>
                </c:pt>
                <c:pt idx="45">
                  <c:v>1.161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05920"/>
        <c:axId val="37907840"/>
      </c:scatterChart>
      <c:valAx>
        <c:axId val="37905920"/>
        <c:scaling>
          <c:orientation val="minMax"/>
          <c:max val="0.1"/>
          <c:min val="3.0000000000000006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TP5 (volts)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37907840"/>
        <c:crosses val="autoZero"/>
        <c:crossBetween val="midCat"/>
        <c:majorUnit val="1.0000000000000002E-2"/>
      </c:valAx>
      <c:valAx>
        <c:axId val="37907840"/>
        <c:scaling>
          <c:orientation val="minMax"/>
          <c:max val="0.2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Total Current (amps)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crossAx val="37905920"/>
        <c:crosses val="autoZero"/>
        <c:crossBetween val="midCat"/>
        <c:majorUnit val="1.0000000000000002E-2"/>
      </c:valAx>
    </c:plotArea>
    <c:legend>
      <c:legendPos val="r"/>
      <c:layout>
        <c:manualLayout>
          <c:xMode val="edge"/>
          <c:yMode val="edge"/>
          <c:x val="0.23204826925081909"/>
          <c:y val="0.26990068563011055"/>
          <c:w val="0.13050555572470768"/>
          <c:h val="0.10945663067039742"/>
        </c:manualLayout>
      </c:layout>
      <c:overlay val="0"/>
    </c:legend>
    <c:plotVisOnly val="1"/>
    <c:dispBlanksAs val="gap"/>
    <c:showDLblsOverMax val="0"/>
  </c:char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21060170603674541"/>
                  <c:y val="-3.75116652085156E-2"/>
                </c:manualLayout>
              </c:layout>
              <c:numFmt formatCode="General" sourceLinked="0"/>
            </c:trendlineLbl>
          </c:trendline>
          <c:xVal>
            <c:numRef>
              <c:f>'Total Bd Curr'!$D$5:$D$42</c:f>
              <c:numCache>
                <c:formatCode>0.000</c:formatCode>
                <c:ptCount val="38"/>
                <c:pt idx="0">
                  <c:v>3.5999999999999997E-2</c:v>
                </c:pt>
                <c:pt idx="1">
                  <c:v>3.5999999999999997E-2</c:v>
                </c:pt>
                <c:pt idx="2">
                  <c:v>3.6999999999999998E-2</c:v>
                </c:pt>
                <c:pt idx="3">
                  <c:v>3.6999999999999998E-2</c:v>
                </c:pt>
                <c:pt idx="4">
                  <c:v>3.6999999999999998E-2</c:v>
                </c:pt>
                <c:pt idx="5">
                  <c:v>3.6999999999999998E-2</c:v>
                </c:pt>
                <c:pt idx="6">
                  <c:v>3.6999999999999998E-2</c:v>
                </c:pt>
                <c:pt idx="7">
                  <c:v>3.6999999999999998E-2</c:v>
                </c:pt>
                <c:pt idx="8">
                  <c:v>3.6999999999999998E-2</c:v>
                </c:pt>
                <c:pt idx="9">
                  <c:v>3.6999999999999998E-2</c:v>
                </c:pt>
                <c:pt idx="10">
                  <c:v>3.6999999999999998E-2</c:v>
                </c:pt>
                <c:pt idx="11">
                  <c:v>3.6999999999999998E-2</c:v>
                </c:pt>
                <c:pt idx="12">
                  <c:v>3.6999999999999998E-2</c:v>
                </c:pt>
                <c:pt idx="13">
                  <c:v>3.7999999999999999E-2</c:v>
                </c:pt>
                <c:pt idx="14">
                  <c:v>3.7999999999999999E-2</c:v>
                </c:pt>
                <c:pt idx="15">
                  <c:v>3.7999999999999999E-2</c:v>
                </c:pt>
                <c:pt idx="16">
                  <c:v>3.7999999999999999E-2</c:v>
                </c:pt>
                <c:pt idx="17">
                  <c:v>3.7999999999999999E-2</c:v>
                </c:pt>
                <c:pt idx="18">
                  <c:v>3.9E-2</c:v>
                </c:pt>
                <c:pt idx="19">
                  <c:v>3.9E-2</c:v>
                </c:pt>
                <c:pt idx="20">
                  <c:v>3.9E-2</c:v>
                </c:pt>
                <c:pt idx="21">
                  <c:v>0.04</c:v>
                </c:pt>
                <c:pt idx="22">
                  <c:v>0.04</c:v>
                </c:pt>
                <c:pt idx="23">
                  <c:v>4.1000000000000002E-2</c:v>
                </c:pt>
                <c:pt idx="24">
                  <c:v>4.2000000000000003E-2</c:v>
                </c:pt>
                <c:pt idx="25">
                  <c:v>4.2999999999999997E-2</c:v>
                </c:pt>
                <c:pt idx="26">
                  <c:v>4.3999999999999997E-2</c:v>
                </c:pt>
                <c:pt idx="27">
                  <c:v>4.4999999999999998E-2</c:v>
                </c:pt>
                <c:pt idx="28">
                  <c:v>4.5999999999999999E-2</c:v>
                </c:pt>
                <c:pt idx="29">
                  <c:v>4.5999999999999999E-2</c:v>
                </c:pt>
                <c:pt idx="30">
                  <c:v>4.8000000000000001E-2</c:v>
                </c:pt>
                <c:pt idx="31">
                  <c:v>4.9000000000000002E-2</c:v>
                </c:pt>
                <c:pt idx="32">
                  <c:v>5.0999999999999997E-2</c:v>
                </c:pt>
                <c:pt idx="33">
                  <c:v>5.2999999999999999E-2</c:v>
                </c:pt>
                <c:pt idx="34">
                  <c:v>5.5E-2</c:v>
                </c:pt>
                <c:pt idx="35">
                  <c:v>5.8000000000000003E-2</c:v>
                </c:pt>
                <c:pt idx="36">
                  <c:v>6.2E-2</c:v>
                </c:pt>
                <c:pt idx="37">
                  <c:v>6.8000000000000005E-2</c:v>
                </c:pt>
              </c:numCache>
            </c:numRef>
          </c:xVal>
          <c:yVal>
            <c:numRef>
              <c:f>'Total Bd Curr'!$C$5:$C$42</c:f>
              <c:numCache>
                <c:formatCode>0.000</c:formatCode>
                <c:ptCount val="38"/>
                <c:pt idx="0">
                  <c:v>1.2E-2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1.4999999999999999E-2</c:v>
                </c:pt>
                <c:pt idx="4">
                  <c:v>1.6E-2</c:v>
                </c:pt>
                <c:pt idx="5">
                  <c:v>1.6E-2</c:v>
                </c:pt>
                <c:pt idx="6">
                  <c:v>1.7000000000000001E-2</c:v>
                </c:pt>
                <c:pt idx="7">
                  <c:v>1.7000000000000001E-2</c:v>
                </c:pt>
                <c:pt idx="8">
                  <c:v>1.7999999999999999E-2</c:v>
                </c:pt>
                <c:pt idx="9">
                  <c:v>1.9E-2</c:v>
                </c:pt>
                <c:pt idx="10">
                  <c:v>0.02</c:v>
                </c:pt>
                <c:pt idx="11">
                  <c:v>0.02</c:v>
                </c:pt>
                <c:pt idx="12">
                  <c:v>2.1000000000000001E-2</c:v>
                </c:pt>
                <c:pt idx="13">
                  <c:v>2.1999999999999999E-2</c:v>
                </c:pt>
                <c:pt idx="14">
                  <c:v>2.4E-2</c:v>
                </c:pt>
                <c:pt idx="15">
                  <c:v>2.5000000000000001E-2</c:v>
                </c:pt>
                <c:pt idx="16">
                  <c:v>2.5999999999999999E-2</c:v>
                </c:pt>
                <c:pt idx="17">
                  <c:v>2.8000000000000001E-2</c:v>
                </c:pt>
                <c:pt idx="18">
                  <c:v>0.03</c:v>
                </c:pt>
                <c:pt idx="19">
                  <c:v>3.2000000000000001E-2</c:v>
                </c:pt>
                <c:pt idx="20">
                  <c:v>3.4000000000000002E-2</c:v>
                </c:pt>
                <c:pt idx="21">
                  <c:v>3.5999999999999997E-2</c:v>
                </c:pt>
                <c:pt idx="22">
                  <c:v>3.9E-2</c:v>
                </c:pt>
                <c:pt idx="23">
                  <c:v>4.2999999999999997E-2</c:v>
                </c:pt>
                <c:pt idx="24">
                  <c:v>4.8000000000000001E-2</c:v>
                </c:pt>
                <c:pt idx="25">
                  <c:v>5.2999999999999999E-2</c:v>
                </c:pt>
                <c:pt idx="26">
                  <c:v>5.8999999999999997E-2</c:v>
                </c:pt>
                <c:pt idx="27">
                  <c:v>6.3E-2</c:v>
                </c:pt>
                <c:pt idx="28">
                  <c:v>6.6000000000000003E-2</c:v>
                </c:pt>
                <c:pt idx="29">
                  <c:v>7.0000000000000007E-2</c:v>
                </c:pt>
                <c:pt idx="30">
                  <c:v>7.4999999999999997E-2</c:v>
                </c:pt>
                <c:pt idx="31">
                  <c:v>0.08</c:v>
                </c:pt>
                <c:pt idx="32">
                  <c:v>8.5000000000000006E-2</c:v>
                </c:pt>
                <c:pt idx="33">
                  <c:v>9.1999999999999998E-2</c:v>
                </c:pt>
                <c:pt idx="34">
                  <c:v>9.9000000000000005E-2</c:v>
                </c:pt>
                <c:pt idx="35">
                  <c:v>0.109</c:v>
                </c:pt>
                <c:pt idx="36">
                  <c:v>0.11899999999999999</c:v>
                </c:pt>
                <c:pt idx="37">
                  <c:v>0.13300000000000001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12064"/>
        <c:axId val="35113600"/>
      </c:scatterChart>
      <c:valAx>
        <c:axId val="35112064"/>
        <c:scaling>
          <c:orientation val="minMax"/>
          <c:max val="7.0000000000000007E-2"/>
          <c:min val="3.0000000000000006E-2"/>
        </c:scaling>
        <c:delete val="0"/>
        <c:axPos val="b"/>
        <c:numFmt formatCode="0.000" sourceLinked="1"/>
        <c:majorTickMark val="out"/>
        <c:minorTickMark val="none"/>
        <c:tickLblPos val="nextTo"/>
        <c:crossAx val="35113600"/>
        <c:crosses val="autoZero"/>
        <c:crossBetween val="midCat"/>
        <c:majorUnit val="5.000000000000001E-3"/>
      </c:valAx>
      <c:valAx>
        <c:axId val="3511360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51120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27638713910761153"/>
                  <c:y val="-8.347477398658501E-2"/>
                </c:manualLayout>
              </c:layout>
              <c:numFmt formatCode="General" sourceLinked="0"/>
            </c:trendlineLbl>
          </c:trendline>
          <c:xVal>
            <c:numRef>
              <c:f>'Total Bd Curr'!$D$42:$D$50</c:f>
              <c:numCache>
                <c:formatCode>0.000</c:formatCode>
                <c:ptCount val="9"/>
                <c:pt idx="0">
                  <c:v>6.8000000000000005E-2</c:v>
                </c:pt>
                <c:pt idx="1">
                  <c:v>7.3999999999999996E-2</c:v>
                </c:pt>
                <c:pt idx="2">
                  <c:v>8.4000000000000005E-2</c:v>
                </c:pt>
                <c:pt idx="3">
                  <c:v>9.7000000000000003E-2</c:v>
                </c:pt>
                <c:pt idx="4">
                  <c:v>0.11600000000000001</c:v>
                </c:pt>
                <c:pt idx="5">
                  <c:v>0.14399999999999999</c:v>
                </c:pt>
                <c:pt idx="6">
                  <c:v>0.189</c:v>
                </c:pt>
                <c:pt idx="7">
                  <c:v>0.28000000000000003</c:v>
                </c:pt>
                <c:pt idx="8">
                  <c:v>0.54700000000000004</c:v>
                </c:pt>
              </c:numCache>
            </c:numRef>
          </c:xVal>
          <c:yVal>
            <c:numRef>
              <c:f>'Total Bd Curr'!$C$42:$C$50</c:f>
              <c:numCache>
                <c:formatCode>0.000</c:formatCode>
                <c:ptCount val="9"/>
                <c:pt idx="0">
                  <c:v>0.13300000000000001</c:v>
                </c:pt>
                <c:pt idx="1">
                  <c:v>0.14899999999999999</c:v>
                </c:pt>
                <c:pt idx="2">
                  <c:v>0.17</c:v>
                </c:pt>
                <c:pt idx="3">
                  <c:v>0.19800000000000001</c:v>
                </c:pt>
                <c:pt idx="4">
                  <c:v>0.23799999999999999</c:v>
                </c:pt>
                <c:pt idx="5">
                  <c:v>0.29799999999999999</c:v>
                </c:pt>
                <c:pt idx="6">
                  <c:v>0.39600000000000002</c:v>
                </c:pt>
                <c:pt idx="7">
                  <c:v>0.59</c:v>
                </c:pt>
                <c:pt idx="8">
                  <c:v>1.161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56224"/>
        <c:axId val="37958016"/>
      </c:scatterChart>
      <c:valAx>
        <c:axId val="37956224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7958016"/>
        <c:crosses val="autoZero"/>
        <c:crossBetween val="midCat"/>
      </c:valAx>
      <c:valAx>
        <c:axId val="3795801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79562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31217979002624674"/>
                  <c:y val="-1.8993146689997083E-2"/>
                </c:manualLayout>
              </c:layout>
              <c:numFmt formatCode="General" sourceLinked="0"/>
            </c:trendlineLbl>
          </c:trendline>
          <c:xVal>
            <c:numRef>
              <c:f>Instr_Volt!$B$6:$B$35</c:f>
              <c:numCache>
                <c:formatCode>General</c:formatCode>
                <c:ptCount val="30"/>
                <c:pt idx="0">
                  <c:v>0.80300000000000005</c:v>
                </c:pt>
                <c:pt idx="1">
                  <c:v>0.79700000000000004</c:v>
                </c:pt>
                <c:pt idx="2">
                  <c:v>0.79100000000000004</c:v>
                </c:pt>
                <c:pt idx="3">
                  <c:v>0.78500000000000003</c:v>
                </c:pt>
                <c:pt idx="4">
                  <c:v>0.77900000000000003</c:v>
                </c:pt>
                <c:pt idx="5">
                  <c:v>0.77300000000000002</c:v>
                </c:pt>
                <c:pt idx="6">
                  <c:v>0.76700000000000002</c:v>
                </c:pt>
                <c:pt idx="7">
                  <c:v>0.76200000000000001</c:v>
                </c:pt>
                <c:pt idx="8">
                  <c:v>0.755</c:v>
                </c:pt>
                <c:pt idx="9">
                  <c:v>0.749</c:v>
                </c:pt>
                <c:pt idx="10">
                  <c:v>0.74399999999999999</c:v>
                </c:pt>
                <c:pt idx="11">
                  <c:v>0.73699999999999999</c:v>
                </c:pt>
                <c:pt idx="12">
                  <c:v>0.73199999999999998</c:v>
                </c:pt>
                <c:pt idx="13">
                  <c:v>0.72599999999999998</c:v>
                </c:pt>
                <c:pt idx="14">
                  <c:v>0.71899999999999997</c:v>
                </c:pt>
                <c:pt idx="15">
                  <c:v>0.71399999999999997</c:v>
                </c:pt>
                <c:pt idx="16">
                  <c:v>0.70899999999999996</c:v>
                </c:pt>
                <c:pt idx="17">
                  <c:v>0.70199999999999996</c:v>
                </c:pt>
                <c:pt idx="18">
                  <c:v>0.69599999999999995</c:v>
                </c:pt>
                <c:pt idx="19">
                  <c:v>0.69</c:v>
                </c:pt>
                <c:pt idx="20">
                  <c:v>0.68400000000000005</c:v>
                </c:pt>
                <c:pt idx="21">
                  <c:v>0.67800000000000005</c:v>
                </c:pt>
                <c:pt idx="22">
                  <c:v>0.67200000000000004</c:v>
                </c:pt>
                <c:pt idx="23">
                  <c:v>0.66600000000000004</c:v>
                </c:pt>
                <c:pt idx="24">
                  <c:v>0.66</c:v>
                </c:pt>
                <c:pt idx="25">
                  <c:v>0.65400000000000003</c:v>
                </c:pt>
                <c:pt idx="26">
                  <c:v>0.64800000000000002</c:v>
                </c:pt>
                <c:pt idx="27">
                  <c:v>0.64200000000000002</c:v>
                </c:pt>
                <c:pt idx="28">
                  <c:v>0.63700000000000001</c:v>
                </c:pt>
                <c:pt idx="29">
                  <c:v>0.63100000000000001</c:v>
                </c:pt>
              </c:numCache>
            </c:numRef>
          </c:xVal>
          <c:yVal>
            <c:numRef>
              <c:f>Instr_Volt!$A$6:$A$35</c:f>
              <c:numCache>
                <c:formatCode>General</c:formatCode>
                <c:ptCount val="30"/>
                <c:pt idx="0">
                  <c:v>13.5</c:v>
                </c:pt>
                <c:pt idx="1">
                  <c:v>13.4</c:v>
                </c:pt>
                <c:pt idx="2">
                  <c:v>13.3</c:v>
                </c:pt>
                <c:pt idx="3">
                  <c:v>13.200000000000001</c:v>
                </c:pt>
                <c:pt idx="4">
                  <c:v>13.100000000000001</c:v>
                </c:pt>
                <c:pt idx="5">
                  <c:v>13.000000000000002</c:v>
                </c:pt>
                <c:pt idx="6">
                  <c:v>12.900000000000002</c:v>
                </c:pt>
                <c:pt idx="7">
                  <c:v>12.800000000000002</c:v>
                </c:pt>
                <c:pt idx="8">
                  <c:v>12.700000000000003</c:v>
                </c:pt>
                <c:pt idx="9">
                  <c:v>12.600000000000003</c:v>
                </c:pt>
                <c:pt idx="10">
                  <c:v>12.500000000000004</c:v>
                </c:pt>
                <c:pt idx="11">
                  <c:v>12.400000000000004</c:v>
                </c:pt>
                <c:pt idx="12">
                  <c:v>12.300000000000004</c:v>
                </c:pt>
                <c:pt idx="13">
                  <c:v>12.200000000000005</c:v>
                </c:pt>
                <c:pt idx="14">
                  <c:v>12.100000000000005</c:v>
                </c:pt>
                <c:pt idx="15">
                  <c:v>12.000000000000005</c:v>
                </c:pt>
                <c:pt idx="16">
                  <c:v>11.900000000000006</c:v>
                </c:pt>
                <c:pt idx="17">
                  <c:v>11.800000000000006</c:v>
                </c:pt>
                <c:pt idx="18">
                  <c:v>11.700000000000006</c:v>
                </c:pt>
                <c:pt idx="19">
                  <c:v>11.600000000000007</c:v>
                </c:pt>
                <c:pt idx="20">
                  <c:v>11.500000000000007</c:v>
                </c:pt>
                <c:pt idx="21">
                  <c:v>11.400000000000007</c:v>
                </c:pt>
                <c:pt idx="22">
                  <c:v>11.300000000000008</c:v>
                </c:pt>
                <c:pt idx="23">
                  <c:v>11.200000000000008</c:v>
                </c:pt>
                <c:pt idx="24">
                  <c:v>11.100000000000009</c:v>
                </c:pt>
                <c:pt idx="25">
                  <c:v>11.000000000000009</c:v>
                </c:pt>
                <c:pt idx="26">
                  <c:v>10.900000000000009</c:v>
                </c:pt>
                <c:pt idx="27">
                  <c:v>10.80000000000001</c:v>
                </c:pt>
                <c:pt idx="28">
                  <c:v>10.70000000000001</c:v>
                </c:pt>
                <c:pt idx="29">
                  <c:v>10.60000000000001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82976"/>
        <c:axId val="37984512"/>
      </c:scatterChart>
      <c:valAx>
        <c:axId val="37982976"/>
        <c:scaling>
          <c:orientation val="minMax"/>
          <c:max val="0.82000000000000006"/>
          <c:min val="0.62000000000000011"/>
        </c:scaling>
        <c:delete val="0"/>
        <c:axPos val="b"/>
        <c:numFmt formatCode="General" sourceLinked="1"/>
        <c:majorTickMark val="out"/>
        <c:minorTickMark val="none"/>
        <c:tickLblPos val="nextTo"/>
        <c:crossAx val="37984512"/>
        <c:crosses val="autoZero"/>
        <c:crossBetween val="midCat"/>
        <c:majorUnit val="4.0000000000000008E-2"/>
      </c:valAx>
      <c:valAx>
        <c:axId val="37984512"/>
        <c:scaling>
          <c:orientation val="minMax"/>
          <c:max val="13.5"/>
          <c:min val="10.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7982976"/>
        <c:crosses val="autoZero"/>
        <c:crossBetween val="midCat"/>
        <c:majorUnit val="0.5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Sheet2!$A$5:$A$12</c:f>
              <c:numCache>
                <c:formatCode>General</c:formatCode>
                <c:ptCount val="8"/>
                <c:pt idx="0">
                  <c:v>240</c:v>
                </c:pt>
                <c:pt idx="1">
                  <c:v>120</c:v>
                </c:pt>
                <c:pt idx="2">
                  <c:v>48</c:v>
                </c:pt>
                <c:pt idx="3">
                  <c:v>36</c:v>
                </c:pt>
                <c:pt idx="4">
                  <c:v>24</c:v>
                </c:pt>
                <c:pt idx="5">
                  <c:v>12</c:v>
                </c:pt>
                <c:pt idx="6">
                  <c:v>8</c:v>
                </c:pt>
                <c:pt idx="7">
                  <c:v>6</c:v>
                </c:pt>
              </c:numCache>
            </c:numRef>
          </c:xVal>
          <c:yVal>
            <c:numRef>
              <c:f>Sheet2!$B$5:$B$12</c:f>
              <c:numCache>
                <c:formatCode>0.00</c:formatCode>
                <c:ptCount val="8"/>
                <c:pt idx="0">
                  <c:v>0.05</c:v>
                </c:pt>
                <c:pt idx="1">
                  <c:v>0.1</c:v>
                </c:pt>
                <c:pt idx="2">
                  <c:v>0.25</c:v>
                </c:pt>
                <c:pt idx="3">
                  <c:v>0.33333333333333331</c:v>
                </c:pt>
                <c:pt idx="4">
                  <c:v>0.5</c:v>
                </c:pt>
                <c:pt idx="5">
                  <c:v>1</c:v>
                </c:pt>
                <c:pt idx="6">
                  <c:v>1.5</c:v>
                </c:pt>
                <c:pt idx="7">
                  <c:v>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785152"/>
        <c:axId val="34786688"/>
      </c:scatterChart>
      <c:valAx>
        <c:axId val="3478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786688"/>
        <c:crosses val="autoZero"/>
        <c:crossBetween val="midCat"/>
      </c:valAx>
      <c:valAx>
        <c:axId val="3478668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47851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'Load #4'!$C$6:$C$13</c:f>
              <c:numCache>
                <c:formatCode>General</c:formatCode>
                <c:ptCount val="8"/>
                <c:pt idx="0">
                  <c:v>4.2999999999999997E-2</c:v>
                </c:pt>
                <c:pt idx="1">
                  <c:v>5.6000000000000001E-2</c:v>
                </c:pt>
                <c:pt idx="2">
                  <c:v>0.124</c:v>
                </c:pt>
                <c:pt idx="3">
                  <c:v>0.16400000000000001</c:v>
                </c:pt>
                <c:pt idx="4">
                  <c:v>0.24399999999999999</c:v>
                </c:pt>
                <c:pt idx="5">
                  <c:v>0.47799999999999998</c:v>
                </c:pt>
                <c:pt idx="6">
                  <c:v>0.70799999999999996</c:v>
                </c:pt>
                <c:pt idx="7">
                  <c:v>0.93799999999999994</c:v>
                </c:pt>
              </c:numCache>
            </c:numRef>
          </c:xVal>
          <c:yVal>
            <c:numRef>
              <c:f>'Load #4'!$F$6:$F$13</c:f>
              <c:numCache>
                <c:formatCode>0.000</c:formatCode>
                <c:ptCount val="8"/>
                <c:pt idx="0">
                  <c:v>5.022926219258024E-2</c:v>
                </c:pt>
                <c:pt idx="1">
                  <c:v>0.100166251039069</c:v>
                </c:pt>
                <c:pt idx="2">
                  <c:v>0.24876033057851238</c:v>
                </c:pt>
                <c:pt idx="3">
                  <c:v>0.33232044198895022</c:v>
                </c:pt>
                <c:pt idx="4">
                  <c:v>0.49875518672199165</c:v>
                </c:pt>
                <c:pt idx="5">
                  <c:v>0.98360655737704927</c:v>
                </c:pt>
                <c:pt idx="6">
                  <c:v>1.4597560975609758</c:v>
                </c:pt>
                <c:pt idx="7">
                  <c:v>1.9274193548387095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03072"/>
        <c:axId val="34833536"/>
      </c:scatterChart>
      <c:valAx>
        <c:axId val="3480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4833536"/>
        <c:crosses val="autoZero"/>
        <c:crossBetween val="midCat"/>
      </c:valAx>
      <c:valAx>
        <c:axId val="348335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4803072"/>
        <c:crosses val="autoZero"/>
        <c:crossBetween val="midCat"/>
      </c:valAx>
    </c:plotArea>
    <c:plotVisOnly val="1"/>
    <c:dispBlanksAs val="gap"/>
    <c:showDLblsOverMax val="0"/>
  </c:char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09535105371017E-2"/>
          <c:y val="1.6348296791601873E-2"/>
          <c:w val="0.91067741274748881"/>
          <c:h val="0.92705242601467097"/>
        </c:manualLayout>
      </c:layout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21012961358580673"/>
                  <c:y val="-6.4390225147735528E-2"/>
                </c:manualLayout>
              </c:layout>
              <c:numFmt formatCode="General" sourceLinked="0"/>
            </c:trendlineLbl>
          </c:trendline>
          <c:xVal>
            <c:numRef>
              <c:f>'Load #4'!$C$17:$C$31</c:f>
              <c:numCache>
                <c:formatCode>0.000</c:formatCode>
                <c:ptCount val="15"/>
                <c:pt idx="0">
                  <c:v>1.2999999999999999E-2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1.7000000000000001E-2</c:v>
                </c:pt>
                <c:pt idx="4">
                  <c:v>0.02</c:v>
                </c:pt>
                <c:pt idx="5">
                  <c:v>2.4E-2</c:v>
                </c:pt>
                <c:pt idx="6">
                  <c:v>0.03</c:v>
                </c:pt>
                <c:pt idx="7">
                  <c:v>0.04</c:v>
                </c:pt>
                <c:pt idx="8">
                  <c:v>0.06</c:v>
                </c:pt>
                <c:pt idx="9">
                  <c:v>6.3E-2</c:v>
                </c:pt>
                <c:pt idx="10">
                  <c:v>6.6000000000000003E-2</c:v>
                </c:pt>
                <c:pt idx="11">
                  <c:v>7.0000000000000007E-2</c:v>
                </c:pt>
                <c:pt idx="12">
                  <c:v>7.4999999999999997E-2</c:v>
                </c:pt>
                <c:pt idx="13">
                  <c:v>0.08</c:v>
                </c:pt>
                <c:pt idx="14">
                  <c:v>8.5000000000000006E-2</c:v>
                </c:pt>
              </c:numCache>
            </c:numRef>
          </c:xVal>
          <c:yVal>
            <c:numRef>
              <c:f>'Load #4'!$D$17:$D$31</c:f>
              <c:numCache>
                <c:formatCode>0.000</c:formatCode>
                <c:ptCount val="15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3.9E-2</c:v>
                </c:pt>
                <c:pt idx="6">
                  <c:v>0.04</c:v>
                </c:pt>
                <c:pt idx="7">
                  <c:v>4.1000000000000002E-2</c:v>
                </c:pt>
                <c:pt idx="8">
                  <c:v>4.4999999999999998E-2</c:v>
                </c:pt>
                <c:pt idx="9">
                  <c:v>4.5999999999999999E-2</c:v>
                </c:pt>
                <c:pt idx="10">
                  <c:v>4.5999999999999999E-2</c:v>
                </c:pt>
                <c:pt idx="11">
                  <c:v>4.7E-2</c:v>
                </c:pt>
                <c:pt idx="12">
                  <c:v>4.9000000000000002E-2</c:v>
                </c:pt>
                <c:pt idx="13">
                  <c:v>0.05</c:v>
                </c:pt>
                <c:pt idx="14">
                  <c:v>5.0999999999999997E-2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862592"/>
        <c:axId val="34864128"/>
      </c:scatterChart>
      <c:valAx>
        <c:axId val="34862592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4864128"/>
        <c:crosses val="autoZero"/>
        <c:crossBetween val="midCat"/>
      </c:valAx>
      <c:valAx>
        <c:axId val="3486412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4862592"/>
        <c:crosses val="autoZero"/>
        <c:crossBetween val="midCat"/>
      </c:valAx>
    </c:plotArea>
    <c:plotVisOnly val="1"/>
    <c:dispBlanksAs val="gap"/>
    <c:showDLblsOverMax val="0"/>
  </c:char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1373873562168481"/>
                  <c:y val="4.0502793296089384E-2"/>
                </c:manualLayout>
              </c:layout>
              <c:numFmt formatCode="General" sourceLinked="0"/>
            </c:trendlineLbl>
          </c:trendline>
          <c:xVal>
            <c:numRef>
              <c:f>'Load #4'!$C$32:$C$44</c:f>
              <c:numCache>
                <c:formatCode>0.000</c:formatCode>
                <c:ptCount val="13"/>
                <c:pt idx="0">
                  <c:v>9.1999999999999998E-2</c:v>
                </c:pt>
                <c:pt idx="1">
                  <c:v>0.1</c:v>
                </c:pt>
                <c:pt idx="2">
                  <c:v>0.109</c:v>
                </c:pt>
                <c:pt idx="3">
                  <c:v>0.11899999999999999</c:v>
                </c:pt>
                <c:pt idx="4">
                  <c:v>0.13300000000000001</c:v>
                </c:pt>
                <c:pt idx="5">
                  <c:v>0.14799999999999999</c:v>
                </c:pt>
                <c:pt idx="6">
                  <c:v>0.17</c:v>
                </c:pt>
                <c:pt idx="7">
                  <c:v>0.19800000000000001</c:v>
                </c:pt>
                <c:pt idx="8">
                  <c:v>0.23799999999999999</c:v>
                </c:pt>
                <c:pt idx="9">
                  <c:v>0.29799999999999999</c:v>
                </c:pt>
                <c:pt idx="10">
                  <c:v>0.39600000000000002</c:v>
                </c:pt>
                <c:pt idx="11">
                  <c:v>0.59</c:v>
                </c:pt>
                <c:pt idx="12">
                  <c:v>1.161</c:v>
                </c:pt>
              </c:numCache>
            </c:numRef>
          </c:xVal>
          <c:yVal>
            <c:numRef>
              <c:f>'Load #4'!$D$32:$D$44</c:f>
              <c:numCache>
                <c:formatCode>0.000</c:formatCode>
                <c:ptCount val="13"/>
                <c:pt idx="0">
                  <c:v>5.3999999999999999E-2</c:v>
                </c:pt>
                <c:pt idx="1">
                  <c:v>5.6000000000000001E-2</c:v>
                </c:pt>
                <c:pt idx="2">
                  <c:v>5.8999999999999997E-2</c:v>
                </c:pt>
                <c:pt idx="3">
                  <c:v>6.3E-2</c:v>
                </c:pt>
                <c:pt idx="4">
                  <c:v>6.9000000000000006E-2</c:v>
                </c:pt>
                <c:pt idx="5">
                  <c:v>7.5999999999999998E-2</c:v>
                </c:pt>
                <c:pt idx="6">
                  <c:v>8.5999999999999993E-2</c:v>
                </c:pt>
                <c:pt idx="7">
                  <c:v>0.1</c:v>
                </c:pt>
                <c:pt idx="8">
                  <c:v>0.11899999999999999</c:v>
                </c:pt>
                <c:pt idx="9">
                  <c:v>0.14799999999999999</c:v>
                </c:pt>
                <c:pt idx="10">
                  <c:v>0.19500000000000001</c:v>
                </c:pt>
                <c:pt idx="11">
                  <c:v>0.28799999999999998</c:v>
                </c:pt>
                <c:pt idx="12">
                  <c:v>0.56399999999999995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05184"/>
        <c:axId val="35006720"/>
      </c:scatterChart>
      <c:valAx>
        <c:axId val="35005184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5006720"/>
        <c:crosses val="autoZero"/>
        <c:crossBetween val="midCat"/>
      </c:valAx>
      <c:valAx>
        <c:axId val="3500672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5005184"/>
        <c:crosses val="autoZero"/>
        <c:crossBetween val="midCat"/>
      </c:valAx>
    </c:plotArea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6657071127854095"/>
                  <c:y val="7.4685956752366727E-4"/>
                </c:manualLayout>
              </c:layout>
              <c:numFmt formatCode="General" sourceLinked="0"/>
            </c:trendlineLbl>
          </c:trendline>
          <c:xVal>
            <c:numRef>
              <c:f>'Load #4'!$C$17:$C$44</c:f>
              <c:numCache>
                <c:formatCode>0.000</c:formatCode>
                <c:ptCount val="28"/>
                <c:pt idx="0">
                  <c:v>1.2999999999999999E-2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1.7000000000000001E-2</c:v>
                </c:pt>
                <c:pt idx="4">
                  <c:v>0.02</c:v>
                </c:pt>
                <c:pt idx="5">
                  <c:v>2.4E-2</c:v>
                </c:pt>
                <c:pt idx="6">
                  <c:v>0.03</c:v>
                </c:pt>
                <c:pt idx="7">
                  <c:v>0.04</c:v>
                </c:pt>
                <c:pt idx="8">
                  <c:v>0.06</c:v>
                </c:pt>
                <c:pt idx="9">
                  <c:v>6.3E-2</c:v>
                </c:pt>
                <c:pt idx="10">
                  <c:v>6.6000000000000003E-2</c:v>
                </c:pt>
                <c:pt idx="11">
                  <c:v>7.0000000000000007E-2</c:v>
                </c:pt>
                <c:pt idx="12">
                  <c:v>7.4999999999999997E-2</c:v>
                </c:pt>
                <c:pt idx="13">
                  <c:v>0.08</c:v>
                </c:pt>
                <c:pt idx="14">
                  <c:v>8.5000000000000006E-2</c:v>
                </c:pt>
                <c:pt idx="15">
                  <c:v>9.1999999999999998E-2</c:v>
                </c:pt>
                <c:pt idx="16">
                  <c:v>0.1</c:v>
                </c:pt>
                <c:pt idx="17">
                  <c:v>0.109</c:v>
                </c:pt>
                <c:pt idx="18">
                  <c:v>0.11899999999999999</c:v>
                </c:pt>
                <c:pt idx="19">
                  <c:v>0.13300000000000001</c:v>
                </c:pt>
                <c:pt idx="20">
                  <c:v>0.14799999999999999</c:v>
                </c:pt>
                <c:pt idx="21">
                  <c:v>0.17</c:v>
                </c:pt>
                <c:pt idx="22">
                  <c:v>0.19800000000000001</c:v>
                </c:pt>
                <c:pt idx="23">
                  <c:v>0.23799999999999999</c:v>
                </c:pt>
                <c:pt idx="24">
                  <c:v>0.29799999999999999</c:v>
                </c:pt>
                <c:pt idx="25">
                  <c:v>0.39600000000000002</c:v>
                </c:pt>
                <c:pt idx="26">
                  <c:v>0.59</c:v>
                </c:pt>
                <c:pt idx="27">
                  <c:v>1.161</c:v>
                </c:pt>
              </c:numCache>
            </c:numRef>
          </c:xVal>
          <c:yVal>
            <c:numRef>
              <c:f>'Load #4'!$D$17:$D$44</c:f>
              <c:numCache>
                <c:formatCode>0.000</c:formatCode>
                <c:ptCount val="28"/>
                <c:pt idx="0">
                  <c:v>3.6999999999999998E-2</c:v>
                </c:pt>
                <c:pt idx="1">
                  <c:v>3.6999999999999998E-2</c:v>
                </c:pt>
                <c:pt idx="2">
                  <c:v>3.7999999999999999E-2</c:v>
                </c:pt>
                <c:pt idx="3">
                  <c:v>3.7999999999999999E-2</c:v>
                </c:pt>
                <c:pt idx="4">
                  <c:v>3.7999999999999999E-2</c:v>
                </c:pt>
                <c:pt idx="5">
                  <c:v>3.9E-2</c:v>
                </c:pt>
                <c:pt idx="6">
                  <c:v>0.04</c:v>
                </c:pt>
                <c:pt idx="7">
                  <c:v>4.1000000000000002E-2</c:v>
                </c:pt>
                <c:pt idx="8">
                  <c:v>4.4999999999999998E-2</c:v>
                </c:pt>
                <c:pt idx="9">
                  <c:v>4.5999999999999999E-2</c:v>
                </c:pt>
                <c:pt idx="10">
                  <c:v>4.5999999999999999E-2</c:v>
                </c:pt>
                <c:pt idx="11">
                  <c:v>4.7E-2</c:v>
                </c:pt>
                <c:pt idx="12">
                  <c:v>4.9000000000000002E-2</c:v>
                </c:pt>
                <c:pt idx="13">
                  <c:v>0.05</c:v>
                </c:pt>
                <c:pt idx="14">
                  <c:v>5.0999999999999997E-2</c:v>
                </c:pt>
                <c:pt idx="15">
                  <c:v>5.3999999999999999E-2</c:v>
                </c:pt>
                <c:pt idx="16">
                  <c:v>5.6000000000000001E-2</c:v>
                </c:pt>
                <c:pt idx="17">
                  <c:v>5.8999999999999997E-2</c:v>
                </c:pt>
                <c:pt idx="18">
                  <c:v>6.3E-2</c:v>
                </c:pt>
                <c:pt idx="19">
                  <c:v>6.9000000000000006E-2</c:v>
                </c:pt>
                <c:pt idx="20">
                  <c:v>7.5999999999999998E-2</c:v>
                </c:pt>
                <c:pt idx="21">
                  <c:v>8.5999999999999993E-2</c:v>
                </c:pt>
                <c:pt idx="22">
                  <c:v>0.1</c:v>
                </c:pt>
                <c:pt idx="23">
                  <c:v>0.11899999999999999</c:v>
                </c:pt>
                <c:pt idx="24">
                  <c:v>0.14799999999999999</c:v>
                </c:pt>
                <c:pt idx="25">
                  <c:v>0.19500000000000001</c:v>
                </c:pt>
                <c:pt idx="26">
                  <c:v>0.28799999999999998</c:v>
                </c:pt>
                <c:pt idx="27">
                  <c:v>0.56399999999999995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15680"/>
        <c:axId val="35042048"/>
      </c:scatterChart>
      <c:valAx>
        <c:axId val="35015680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5042048"/>
        <c:crosses val="autoZero"/>
        <c:crossBetween val="midCat"/>
      </c:valAx>
      <c:valAx>
        <c:axId val="35042048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5015680"/>
        <c:crosses val="autoZero"/>
        <c:crossBetween val="midCat"/>
      </c:valAx>
    </c:plotArea>
    <c:plotVisOnly val="1"/>
    <c:dispBlanksAs val="gap"/>
    <c:showDLblsOverMax val="0"/>
  </c:char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>
                <c:manualLayout>
                  <c:x val="-0.15247991626047089"/>
                  <c:y val="2.2483475672491357E-2"/>
                </c:manualLayout>
              </c:layout>
              <c:numFmt formatCode="General" sourceLinked="0"/>
            </c:trendlineLbl>
          </c:trendline>
          <c:xVal>
            <c:numRef>
              <c:f>'Load #4'!$C$17:$C$31</c:f>
              <c:numCache>
                <c:formatCode>0.000</c:formatCode>
                <c:ptCount val="15"/>
                <c:pt idx="0">
                  <c:v>1.2999999999999999E-2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1.7000000000000001E-2</c:v>
                </c:pt>
                <c:pt idx="4">
                  <c:v>0.02</c:v>
                </c:pt>
                <c:pt idx="5">
                  <c:v>2.4E-2</c:v>
                </c:pt>
                <c:pt idx="6">
                  <c:v>0.03</c:v>
                </c:pt>
                <c:pt idx="7">
                  <c:v>0.04</c:v>
                </c:pt>
                <c:pt idx="8">
                  <c:v>0.06</c:v>
                </c:pt>
                <c:pt idx="9">
                  <c:v>6.3E-2</c:v>
                </c:pt>
                <c:pt idx="10">
                  <c:v>6.6000000000000003E-2</c:v>
                </c:pt>
                <c:pt idx="11">
                  <c:v>7.0000000000000007E-2</c:v>
                </c:pt>
                <c:pt idx="12">
                  <c:v>7.4999999999999997E-2</c:v>
                </c:pt>
                <c:pt idx="13">
                  <c:v>0.08</c:v>
                </c:pt>
                <c:pt idx="14">
                  <c:v>8.5000000000000006E-2</c:v>
                </c:pt>
              </c:numCache>
            </c:numRef>
          </c:xVal>
          <c:yVal>
            <c:numRef>
              <c:f>'Load #4'!$E$17:$E$31</c:f>
              <c:numCache>
                <c:formatCode>0.000</c:formatCode>
                <c:ptCount val="1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77600"/>
        <c:axId val="35179136"/>
      </c:scatterChart>
      <c:valAx>
        <c:axId val="35177600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5179136"/>
        <c:crosses val="autoZero"/>
        <c:crossBetween val="midCat"/>
      </c:valAx>
      <c:valAx>
        <c:axId val="351791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5177600"/>
        <c:crosses val="autoZero"/>
        <c:crossBetween val="midCat"/>
      </c:valAx>
    </c:plotArea>
    <c:plotVisOnly val="1"/>
    <c:dispBlanksAs val="gap"/>
    <c:showDLblsOverMax val="0"/>
  </c:char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xVal>
            <c:numRef>
              <c:f>'Load #4'!$C$17:$C$44</c:f>
              <c:numCache>
                <c:formatCode>0.000</c:formatCode>
                <c:ptCount val="28"/>
                <c:pt idx="0">
                  <c:v>1.2999999999999999E-2</c:v>
                </c:pt>
                <c:pt idx="1">
                  <c:v>1.2999999999999999E-2</c:v>
                </c:pt>
                <c:pt idx="2">
                  <c:v>1.4999999999999999E-2</c:v>
                </c:pt>
                <c:pt idx="3">
                  <c:v>1.7000000000000001E-2</c:v>
                </c:pt>
                <c:pt idx="4">
                  <c:v>0.02</c:v>
                </c:pt>
                <c:pt idx="5">
                  <c:v>2.4E-2</c:v>
                </c:pt>
                <c:pt idx="6">
                  <c:v>0.03</c:v>
                </c:pt>
                <c:pt idx="7">
                  <c:v>0.04</c:v>
                </c:pt>
                <c:pt idx="8">
                  <c:v>0.06</c:v>
                </c:pt>
                <c:pt idx="9">
                  <c:v>6.3E-2</c:v>
                </c:pt>
                <c:pt idx="10">
                  <c:v>6.6000000000000003E-2</c:v>
                </c:pt>
                <c:pt idx="11">
                  <c:v>7.0000000000000007E-2</c:v>
                </c:pt>
                <c:pt idx="12">
                  <c:v>7.4999999999999997E-2</c:v>
                </c:pt>
                <c:pt idx="13">
                  <c:v>0.08</c:v>
                </c:pt>
                <c:pt idx="14">
                  <c:v>8.5000000000000006E-2</c:v>
                </c:pt>
                <c:pt idx="15">
                  <c:v>9.1999999999999998E-2</c:v>
                </c:pt>
                <c:pt idx="16">
                  <c:v>0.1</c:v>
                </c:pt>
                <c:pt idx="17">
                  <c:v>0.109</c:v>
                </c:pt>
                <c:pt idx="18">
                  <c:v>0.11899999999999999</c:v>
                </c:pt>
                <c:pt idx="19">
                  <c:v>0.13300000000000001</c:v>
                </c:pt>
                <c:pt idx="20">
                  <c:v>0.14799999999999999</c:v>
                </c:pt>
                <c:pt idx="21">
                  <c:v>0.17</c:v>
                </c:pt>
                <c:pt idx="22">
                  <c:v>0.19800000000000001</c:v>
                </c:pt>
                <c:pt idx="23">
                  <c:v>0.23799999999999999</c:v>
                </c:pt>
                <c:pt idx="24">
                  <c:v>0.29799999999999999</c:v>
                </c:pt>
                <c:pt idx="25">
                  <c:v>0.39600000000000002</c:v>
                </c:pt>
                <c:pt idx="26">
                  <c:v>0.59</c:v>
                </c:pt>
                <c:pt idx="27">
                  <c:v>1.161</c:v>
                </c:pt>
              </c:numCache>
            </c:numRef>
          </c:xVal>
          <c:yVal>
            <c:numRef>
              <c:f>'Load #4'!$F$17:$F$44</c:f>
              <c:numCache>
                <c:formatCode>0.00</c:formatCode>
                <c:ptCount val="28"/>
                <c:pt idx="0">
                  <c:v>0.35135135135135137</c:v>
                </c:pt>
                <c:pt idx="1">
                  <c:v>0.35135135135135137</c:v>
                </c:pt>
                <c:pt idx="2">
                  <c:v>0.39473684210526316</c:v>
                </c:pt>
                <c:pt idx="3">
                  <c:v>0.44736842105263164</c:v>
                </c:pt>
                <c:pt idx="4">
                  <c:v>0.52631578947368418</c:v>
                </c:pt>
                <c:pt idx="5">
                  <c:v>0.61538461538461542</c:v>
                </c:pt>
                <c:pt idx="6">
                  <c:v>0.75</c:v>
                </c:pt>
                <c:pt idx="7">
                  <c:v>0.97560975609756095</c:v>
                </c:pt>
                <c:pt idx="8">
                  <c:v>1.3333333333333333</c:v>
                </c:pt>
                <c:pt idx="9">
                  <c:v>1.3695652173913044</c:v>
                </c:pt>
                <c:pt idx="10">
                  <c:v>1.4347826086956523</c:v>
                </c:pt>
                <c:pt idx="11">
                  <c:v>1.4893617021276597</c:v>
                </c:pt>
                <c:pt idx="12">
                  <c:v>1.5306122448979591</c:v>
                </c:pt>
                <c:pt idx="13">
                  <c:v>1.5999999999999999</c:v>
                </c:pt>
                <c:pt idx="14">
                  <c:v>1.666666666666667</c:v>
                </c:pt>
                <c:pt idx="15">
                  <c:v>1.7037037037037037</c:v>
                </c:pt>
                <c:pt idx="16">
                  <c:v>1.7857142857142858</c:v>
                </c:pt>
                <c:pt idx="17">
                  <c:v>1.8474576271186443</c:v>
                </c:pt>
                <c:pt idx="18">
                  <c:v>1.8888888888888888</c:v>
                </c:pt>
                <c:pt idx="19">
                  <c:v>1.9275362318840579</c:v>
                </c:pt>
                <c:pt idx="20">
                  <c:v>1.9473684210526316</c:v>
                </c:pt>
                <c:pt idx="21">
                  <c:v>1.976744186046512</c:v>
                </c:pt>
                <c:pt idx="22">
                  <c:v>1.98</c:v>
                </c:pt>
                <c:pt idx="23">
                  <c:v>2</c:v>
                </c:pt>
                <c:pt idx="24">
                  <c:v>2.0135135135135136</c:v>
                </c:pt>
                <c:pt idx="25">
                  <c:v>2.0307692307692307</c:v>
                </c:pt>
                <c:pt idx="26">
                  <c:v>2.0486111111111112</c:v>
                </c:pt>
                <c:pt idx="27">
                  <c:v>2.0585106382978724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15616"/>
        <c:axId val="35221504"/>
      </c:scatterChart>
      <c:valAx>
        <c:axId val="35215616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5221504"/>
        <c:crosses val="autoZero"/>
        <c:crossBetween val="midCat"/>
      </c:valAx>
      <c:valAx>
        <c:axId val="352215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35215616"/>
        <c:crosses val="autoZero"/>
        <c:crossBetween val="midCat"/>
      </c:valAx>
    </c:plotArea>
    <c:plotVisOnly val="1"/>
    <c:dispBlanksAs val="gap"/>
    <c:showDLblsOverMax val="0"/>
  </c:char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rendline>
            <c:trendlineType val="linear"/>
            <c:dispRSqr val="1"/>
            <c:dispEq val="1"/>
            <c:trendlineLbl>
              <c:layout/>
              <c:numFmt formatCode="General" sourceLinked="0"/>
            </c:trendlineLbl>
          </c:trendline>
          <c:xVal>
            <c:numRef>
              <c:f>'Load #1'!$D$13:$D$32</c:f>
              <c:numCache>
                <c:formatCode>0.000</c:formatCode>
                <c:ptCount val="20"/>
                <c:pt idx="0">
                  <c:v>7.1999999999999995E-2</c:v>
                </c:pt>
                <c:pt idx="1">
                  <c:v>7.4999999999999997E-2</c:v>
                </c:pt>
                <c:pt idx="2">
                  <c:v>7.9000000000000001E-2</c:v>
                </c:pt>
                <c:pt idx="3">
                  <c:v>8.3000000000000004E-2</c:v>
                </c:pt>
                <c:pt idx="4">
                  <c:v>0.09</c:v>
                </c:pt>
                <c:pt idx="5">
                  <c:v>9.6000000000000002E-2</c:v>
                </c:pt>
                <c:pt idx="6">
                  <c:v>0.10199999999999999</c:v>
                </c:pt>
                <c:pt idx="7">
                  <c:v>0.111</c:v>
                </c:pt>
                <c:pt idx="8">
                  <c:v>0.11899999999999999</c:v>
                </c:pt>
                <c:pt idx="9">
                  <c:v>0.129</c:v>
                </c:pt>
                <c:pt idx="10">
                  <c:v>0.14299999999999999</c:v>
                </c:pt>
                <c:pt idx="11">
                  <c:v>0.16</c:v>
                </c:pt>
                <c:pt idx="12">
                  <c:v>0.17899999999999999</c:v>
                </c:pt>
                <c:pt idx="13">
                  <c:v>0.20399999999999999</c:v>
                </c:pt>
                <c:pt idx="14">
                  <c:v>0.23899999999999999</c:v>
                </c:pt>
                <c:pt idx="15">
                  <c:v>0.28599999999999998</c:v>
                </c:pt>
                <c:pt idx="16">
                  <c:v>0.35699999999999998</c:v>
                </c:pt>
                <c:pt idx="17">
                  <c:v>0.47299999999999998</c:v>
                </c:pt>
                <c:pt idx="18">
                  <c:v>0.70499999999999996</c:v>
                </c:pt>
                <c:pt idx="19">
                  <c:v>1.3759999999999999</c:v>
                </c:pt>
              </c:numCache>
            </c:numRef>
          </c:xVal>
          <c:yVal>
            <c:numRef>
              <c:f>'Load #1'!$C$13:$C$32</c:f>
              <c:numCache>
                <c:formatCode>0.000</c:formatCode>
                <c:ptCount val="20"/>
                <c:pt idx="0">
                  <c:v>0.06</c:v>
                </c:pt>
                <c:pt idx="1">
                  <c:v>6.3E-2</c:v>
                </c:pt>
                <c:pt idx="2">
                  <c:v>6.6000000000000003E-2</c:v>
                </c:pt>
                <c:pt idx="3">
                  <c:v>7.0000000000000007E-2</c:v>
                </c:pt>
                <c:pt idx="4">
                  <c:v>7.4999999999999997E-2</c:v>
                </c:pt>
                <c:pt idx="5">
                  <c:v>0.08</c:v>
                </c:pt>
                <c:pt idx="6">
                  <c:v>8.5000000000000006E-2</c:v>
                </c:pt>
                <c:pt idx="7">
                  <c:v>9.1999999999999998E-2</c:v>
                </c:pt>
                <c:pt idx="8">
                  <c:v>9.9000000000000005E-2</c:v>
                </c:pt>
                <c:pt idx="9">
                  <c:v>0.108</c:v>
                </c:pt>
                <c:pt idx="10">
                  <c:v>0.11899999999999999</c:v>
                </c:pt>
                <c:pt idx="11">
                  <c:v>0.13300000000000001</c:v>
                </c:pt>
                <c:pt idx="12">
                  <c:v>0.14899999999999999</c:v>
                </c:pt>
                <c:pt idx="13">
                  <c:v>0.17</c:v>
                </c:pt>
                <c:pt idx="14">
                  <c:v>0.19800000000000001</c:v>
                </c:pt>
                <c:pt idx="15">
                  <c:v>0.23799999999999999</c:v>
                </c:pt>
                <c:pt idx="16">
                  <c:v>0.29699999999999999</c:v>
                </c:pt>
                <c:pt idx="17">
                  <c:v>0.39300000000000002</c:v>
                </c:pt>
                <c:pt idx="18">
                  <c:v>0.58599999999999997</c:v>
                </c:pt>
                <c:pt idx="19">
                  <c:v>1.1439999999999999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264768"/>
        <c:axId val="35291136"/>
      </c:scatterChart>
      <c:valAx>
        <c:axId val="35264768"/>
        <c:scaling>
          <c:orientation val="minMax"/>
        </c:scaling>
        <c:delete val="0"/>
        <c:axPos val="b"/>
        <c:numFmt formatCode="0.000" sourceLinked="1"/>
        <c:majorTickMark val="out"/>
        <c:minorTickMark val="none"/>
        <c:tickLblPos val="nextTo"/>
        <c:crossAx val="35291136"/>
        <c:crosses val="autoZero"/>
        <c:crossBetween val="midCat"/>
      </c:valAx>
      <c:valAx>
        <c:axId val="352911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35264768"/>
        <c:crosses val="autoZero"/>
        <c:crossBetween val="midCat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9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157161</xdr:colOff>
      <xdr:row>1</xdr:row>
      <xdr:rowOff>166686</xdr:rowOff>
    </xdr:from>
    <xdr:to>
      <xdr:col>21</xdr:col>
      <xdr:colOff>219074</xdr:colOff>
      <xdr:row>30</xdr:row>
      <xdr:rowOff>171449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90487</xdr:colOff>
      <xdr:row>11</xdr:row>
      <xdr:rowOff>147637</xdr:rowOff>
    </xdr:from>
    <xdr:to>
      <xdr:col>14</xdr:col>
      <xdr:colOff>395287</xdr:colOff>
      <xdr:row>26</xdr:row>
      <xdr:rowOff>33337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23812</xdr:colOff>
      <xdr:row>42</xdr:row>
      <xdr:rowOff>23812</xdr:rowOff>
    </xdr:from>
    <xdr:to>
      <xdr:col>12</xdr:col>
      <xdr:colOff>328612</xdr:colOff>
      <xdr:row>56</xdr:row>
      <xdr:rowOff>100012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423862</xdr:colOff>
      <xdr:row>15</xdr:row>
      <xdr:rowOff>42862</xdr:rowOff>
    </xdr:from>
    <xdr:to>
      <xdr:col>18</xdr:col>
      <xdr:colOff>119062</xdr:colOff>
      <xdr:row>29</xdr:row>
      <xdr:rowOff>119062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547687</xdr:colOff>
      <xdr:row>36</xdr:row>
      <xdr:rowOff>185737</xdr:rowOff>
    </xdr:from>
    <xdr:to>
      <xdr:col>18</xdr:col>
      <xdr:colOff>242887</xdr:colOff>
      <xdr:row>51</xdr:row>
      <xdr:rowOff>71437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14287</xdr:colOff>
      <xdr:row>3</xdr:row>
      <xdr:rowOff>23812</xdr:rowOff>
    </xdr:from>
    <xdr:to>
      <xdr:col>19</xdr:col>
      <xdr:colOff>319087</xdr:colOff>
      <xdr:row>17</xdr:row>
      <xdr:rowOff>100012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14287</xdr:colOff>
      <xdr:row>19</xdr:row>
      <xdr:rowOff>4762</xdr:rowOff>
    </xdr:from>
    <xdr:to>
      <xdr:col>19</xdr:col>
      <xdr:colOff>319087</xdr:colOff>
      <xdr:row>33</xdr:row>
      <xdr:rowOff>80962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</xdr:colOff>
      <xdr:row>11</xdr:row>
      <xdr:rowOff>14287</xdr:rowOff>
    </xdr:from>
    <xdr:to>
      <xdr:col>13</xdr:col>
      <xdr:colOff>319087</xdr:colOff>
      <xdr:row>25</xdr:row>
      <xdr:rowOff>90487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576262</xdr:colOff>
      <xdr:row>3</xdr:row>
      <xdr:rowOff>90487</xdr:rowOff>
    </xdr:from>
    <xdr:to>
      <xdr:col>17</xdr:col>
      <xdr:colOff>271462</xdr:colOff>
      <xdr:row>17</xdr:row>
      <xdr:rowOff>166687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60876" cy="6294356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G20" sqref="G20"/>
    </sheetView>
  </sheetViews>
  <sheetFormatPr defaultRowHeight="15" x14ac:dyDescent="0.25"/>
  <sheetData>
    <row r="1" spans="1:8" x14ac:dyDescent="0.25">
      <c r="A1" t="s">
        <v>5</v>
      </c>
    </row>
    <row r="2" spans="1:8" x14ac:dyDescent="0.25">
      <c r="B2" t="s">
        <v>0</v>
      </c>
      <c r="C2" t="s">
        <v>1</v>
      </c>
      <c r="D2" t="s">
        <v>2</v>
      </c>
      <c r="E2" t="s">
        <v>3</v>
      </c>
      <c r="G2" t="s">
        <v>7</v>
      </c>
      <c r="H2" t="s">
        <v>8</v>
      </c>
    </row>
    <row r="3" spans="1:8" x14ac:dyDescent="0.25">
      <c r="B3">
        <v>1</v>
      </c>
      <c r="C3">
        <v>2</v>
      </c>
      <c r="D3">
        <v>3</v>
      </c>
      <c r="E3">
        <v>4</v>
      </c>
    </row>
    <row r="4" spans="1:8" x14ac:dyDescent="0.25">
      <c r="A4" t="s">
        <v>4</v>
      </c>
      <c r="B4">
        <v>3.3000000000000002E-2</v>
      </c>
      <c r="C4">
        <v>2.7E-2</v>
      </c>
      <c r="D4">
        <v>3.2000000000000001E-2</v>
      </c>
      <c r="E4">
        <v>3.4000000000000002E-2</v>
      </c>
      <c r="G4">
        <v>0.71399999999999997</v>
      </c>
    </row>
    <row r="5" spans="1:8" x14ac:dyDescent="0.25">
      <c r="A5">
        <v>240</v>
      </c>
      <c r="B5">
        <v>6.2E-2</v>
      </c>
      <c r="C5">
        <v>0.06</v>
      </c>
      <c r="D5">
        <v>0.06</v>
      </c>
      <c r="E5">
        <v>4.2999999999999997E-2</v>
      </c>
    </row>
    <row r="6" spans="1:8" x14ac:dyDescent="0.25">
      <c r="A6">
        <v>120</v>
      </c>
      <c r="B6">
        <v>0.11899999999999999</v>
      </c>
      <c r="C6">
        <v>0.11899999999999999</v>
      </c>
      <c r="D6">
        <v>0.11899999999999999</v>
      </c>
      <c r="E6">
        <v>5.5E-2</v>
      </c>
    </row>
    <row r="7" spans="1:8" x14ac:dyDescent="0.25">
      <c r="A7">
        <v>48</v>
      </c>
      <c r="B7">
        <v>0.29499999999999998</v>
      </c>
      <c r="C7">
        <v>0.29499999999999998</v>
      </c>
      <c r="D7">
        <v>0.29599999999999999</v>
      </c>
      <c r="E7">
        <v>0.11899999999999999</v>
      </c>
    </row>
    <row r="8" spans="1:8" x14ac:dyDescent="0.25">
      <c r="A8">
        <v>36</v>
      </c>
      <c r="B8">
        <v>0.39500000000000002</v>
      </c>
      <c r="C8">
        <v>0.39500000000000002</v>
      </c>
      <c r="D8">
        <v>0.39500000000000002</v>
      </c>
      <c r="E8">
        <v>0.158</v>
      </c>
    </row>
    <row r="9" spans="1:8" x14ac:dyDescent="0.25">
      <c r="A9">
        <v>24</v>
      </c>
      <c r="B9">
        <v>0.59099999999999997</v>
      </c>
      <c r="C9">
        <v>0.59099999999999997</v>
      </c>
      <c r="D9">
        <v>0.59099999999999997</v>
      </c>
      <c r="E9">
        <v>0.23400000000000001</v>
      </c>
    </row>
    <row r="10" spans="1:8" x14ac:dyDescent="0.25">
      <c r="A10">
        <v>12</v>
      </c>
      <c r="B10">
        <v>1.161</v>
      </c>
      <c r="C10">
        <v>1.1619999999999999</v>
      </c>
      <c r="D10">
        <v>1.161</v>
      </c>
      <c r="E10">
        <v>0.46</v>
      </c>
    </row>
    <row r="11" spans="1:8" x14ac:dyDescent="0.25">
      <c r="A11">
        <v>8</v>
      </c>
      <c r="B11">
        <v>1.7130000000000001</v>
      </c>
      <c r="C11">
        <v>1.714</v>
      </c>
      <c r="D11">
        <v>1.712</v>
      </c>
      <c r="E11">
        <v>0.68</v>
      </c>
    </row>
    <row r="12" spans="1:8" x14ac:dyDescent="0.25">
      <c r="A12">
        <v>6</v>
      </c>
      <c r="B12" t="s">
        <v>6</v>
      </c>
    </row>
    <row r="16" spans="1:8" x14ac:dyDescent="0.25">
      <c r="B16" t="s">
        <v>9</v>
      </c>
      <c r="C16" t="s">
        <v>10</v>
      </c>
      <c r="D16" t="s">
        <v>8</v>
      </c>
    </row>
    <row r="17" spans="2:4" x14ac:dyDescent="0.25">
      <c r="B17" t="s">
        <v>4</v>
      </c>
      <c r="C17" t="s">
        <v>11</v>
      </c>
      <c r="D17">
        <v>0.45400000000000001</v>
      </c>
    </row>
    <row r="18" spans="2:4" x14ac:dyDescent="0.25">
      <c r="B18">
        <v>240</v>
      </c>
      <c r="C18" t="s">
        <v>11</v>
      </c>
      <c r="D18">
        <v>0.47699999999999998</v>
      </c>
    </row>
    <row r="19" spans="2:4" x14ac:dyDescent="0.25">
      <c r="B19">
        <v>120</v>
      </c>
      <c r="C19" t="s">
        <v>11</v>
      </c>
      <c r="D19">
        <v>0.5</v>
      </c>
    </row>
    <row r="20" spans="2:4" x14ac:dyDescent="0.25">
      <c r="B20">
        <v>48</v>
      </c>
      <c r="C20" t="s">
        <v>11</v>
      </c>
      <c r="D20">
        <v>0.56699999999999995</v>
      </c>
    </row>
    <row r="21" spans="2:4" x14ac:dyDescent="0.25">
      <c r="B21">
        <v>36</v>
      </c>
      <c r="C21" t="s">
        <v>11</v>
      </c>
      <c r="D21">
        <v>0.60499999999999998</v>
      </c>
    </row>
    <row r="22" spans="2:4" x14ac:dyDescent="0.25">
      <c r="B22">
        <v>24</v>
      </c>
      <c r="C22" t="s">
        <v>11</v>
      </c>
      <c r="D22">
        <v>0.67900000000000005</v>
      </c>
    </row>
    <row r="23" spans="2:4" x14ac:dyDescent="0.25">
      <c r="B23">
        <v>12</v>
      </c>
      <c r="C23" t="s">
        <v>11</v>
      </c>
      <c r="D23" t="s">
        <v>12</v>
      </c>
    </row>
    <row r="24" spans="2:4" x14ac:dyDescent="0.25">
      <c r="B24">
        <v>8</v>
      </c>
      <c r="C24" t="s">
        <v>11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5" sqref="F5"/>
    </sheetView>
  </sheetViews>
  <sheetFormatPr defaultRowHeight="15" x14ac:dyDescent="0.25"/>
  <sheetData>
    <row r="1" spans="1:7" x14ac:dyDescent="0.25">
      <c r="A1" t="s">
        <v>13</v>
      </c>
    </row>
    <row r="2" spans="1:7" x14ac:dyDescent="0.25">
      <c r="C2" t="s">
        <v>0</v>
      </c>
      <c r="D2" t="s">
        <v>3</v>
      </c>
    </row>
    <row r="3" spans="1:7" x14ac:dyDescent="0.25">
      <c r="C3">
        <v>1</v>
      </c>
      <c r="D3">
        <v>4</v>
      </c>
    </row>
    <row r="4" spans="1:7" x14ac:dyDescent="0.25">
      <c r="A4" t="s">
        <v>4</v>
      </c>
      <c r="B4" t="s">
        <v>14</v>
      </c>
      <c r="C4">
        <v>3.3000000000000002E-2</v>
      </c>
      <c r="D4">
        <v>3.5000000000000003E-2</v>
      </c>
      <c r="E4" t="s">
        <v>15</v>
      </c>
    </row>
    <row r="5" spans="1:7" x14ac:dyDescent="0.25">
      <c r="A5">
        <v>240</v>
      </c>
      <c r="B5" s="2">
        <f>12/A5</f>
        <v>0.05</v>
      </c>
      <c r="C5">
        <v>6.0999999999999999E-2</v>
      </c>
      <c r="D5">
        <v>4.2999999999999997E-2</v>
      </c>
      <c r="E5" s="1">
        <f>D5*2</f>
        <v>8.5999999999999993E-2</v>
      </c>
      <c r="F5" s="2">
        <f>B5/D5</f>
        <v>1.1627906976744187</v>
      </c>
      <c r="G5" s="1"/>
    </row>
    <row r="6" spans="1:7" x14ac:dyDescent="0.25">
      <c r="A6">
        <v>120</v>
      </c>
      <c r="B6" s="2">
        <f t="shared" ref="B6:B12" si="0">12/A6</f>
        <v>0.1</v>
      </c>
      <c r="C6">
        <v>0.12</v>
      </c>
      <c r="D6">
        <v>5.6000000000000001E-2</v>
      </c>
      <c r="E6" s="1">
        <f t="shared" ref="E6:E12" si="1">D6*2</f>
        <v>0.112</v>
      </c>
      <c r="F6" s="2">
        <f t="shared" ref="F6:F12" si="2">B6/D6</f>
        <v>1.7857142857142858</v>
      </c>
      <c r="G6" s="1"/>
    </row>
    <row r="7" spans="1:7" x14ac:dyDescent="0.25">
      <c r="A7">
        <v>48</v>
      </c>
      <c r="B7" s="2">
        <f t="shared" si="0"/>
        <v>0.25</v>
      </c>
      <c r="C7">
        <v>0.29799999999999999</v>
      </c>
      <c r="D7">
        <v>0.123</v>
      </c>
      <c r="E7" s="1">
        <f t="shared" si="1"/>
        <v>0.246</v>
      </c>
      <c r="F7" s="2">
        <f t="shared" si="2"/>
        <v>2.0325203252032522</v>
      </c>
      <c r="G7" s="1"/>
    </row>
    <row r="8" spans="1:7" x14ac:dyDescent="0.25">
      <c r="A8">
        <v>36</v>
      </c>
      <c r="B8" s="2">
        <f t="shared" si="0"/>
        <v>0.33333333333333331</v>
      </c>
      <c r="C8">
        <v>0.39800000000000002</v>
      </c>
      <c r="D8">
        <v>0.16400000000000001</v>
      </c>
      <c r="E8" s="1">
        <f t="shared" si="1"/>
        <v>0.32800000000000001</v>
      </c>
      <c r="F8" s="2">
        <f t="shared" si="2"/>
        <v>2.0325203252032518</v>
      </c>
      <c r="G8" s="1"/>
    </row>
    <row r="9" spans="1:7" x14ac:dyDescent="0.25">
      <c r="A9">
        <v>24</v>
      </c>
      <c r="B9" s="2">
        <f t="shared" si="0"/>
        <v>0.5</v>
      </c>
      <c r="C9">
        <v>0.59499999999999997</v>
      </c>
      <c r="D9">
        <v>0.24399999999999999</v>
      </c>
      <c r="E9" s="1">
        <f t="shared" si="1"/>
        <v>0.48799999999999999</v>
      </c>
      <c r="F9" s="2">
        <f t="shared" si="2"/>
        <v>2.0491803278688523</v>
      </c>
      <c r="G9" s="1"/>
    </row>
    <row r="10" spans="1:7" x14ac:dyDescent="0.25">
      <c r="A10">
        <v>12</v>
      </c>
      <c r="B10" s="2">
        <f t="shared" si="0"/>
        <v>1</v>
      </c>
      <c r="C10">
        <v>1.171</v>
      </c>
      <c r="D10">
        <v>0.47899999999999998</v>
      </c>
      <c r="E10" s="1">
        <f t="shared" si="1"/>
        <v>0.95799999999999996</v>
      </c>
      <c r="F10" s="2">
        <f t="shared" si="2"/>
        <v>2.0876826722338206</v>
      </c>
      <c r="G10" s="1"/>
    </row>
    <row r="11" spans="1:7" x14ac:dyDescent="0.25">
      <c r="A11">
        <v>8</v>
      </c>
      <c r="B11" s="2">
        <f t="shared" si="0"/>
        <v>1.5</v>
      </c>
      <c r="C11">
        <v>1.7270000000000001</v>
      </c>
      <c r="D11">
        <v>0.70899999999999996</v>
      </c>
      <c r="E11" s="1">
        <f t="shared" si="1"/>
        <v>1.4179999999999999</v>
      </c>
      <c r="F11" s="2">
        <f t="shared" si="2"/>
        <v>2.1156558533145278</v>
      </c>
      <c r="G11" s="1"/>
    </row>
    <row r="12" spans="1:7" x14ac:dyDescent="0.25">
      <c r="A12">
        <v>6</v>
      </c>
      <c r="B12" s="2">
        <f t="shared" si="0"/>
        <v>2</v>
      </c>
      <c r="C12">
        <v>2.2719999999999998</v>
      </c>
      <c r="D12">
        <v>0.93799999999999994</v>
      </c>
      <c r="E12" s="1">
        <f t="shared" si="1"/>
        <v>1.8759999999999999</v>
      </c>
      <c r="F12" s="2">
        <f t="shared" si="2"/>
        <v>2.1321961620469083</v>
      </c>
      <c r="G12" s="1"/>
    </row>
    <row r="19" spans="1:1" x14ac:dyDescent="0.25">
      <c r="A19">
        <v>12.05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4"/>
  <sheetViews>
    <sheetView topLeftCell="A15" workbookViewId="0">
      <selection activeCell="J38" sqref="J38"/>
    </sheetView>
  </sheetViews>
  <sheetFormatPr defaultRowHeight="15" x14ac:dyDescent="0.25"/>
  <sheetData>
    <row r="3" spans="1:7" x14ac:dyDescent="0.25">
      <c r="G3" t="s">
        <v>18</v>
      </c>
    </row>
    <row r="4" spans="1:7" x14ac:dyDescent="0.25">
      <c r="C4" t="s">
        <v>3</v>
      </c>
      <c r="D4" t="s">
        <v>7</v>
      </c>
      <c r="E4" t="s">
        <v>16</v>
      </c>
      <c r="F4" t="s">
        <v>17</v>
      </c>
      <c r="G4" t="s">
        <v>19</v>
      </c>
    </row>
    <row r="5" spans="1:7" x14ac:dyDescent="0.25">
      <c r="B5" t="s">
        <v>4</v>
      </c>
      <c r="C5">
        <v>3.5000000000000003E-2</v>
      </c>
      <c r="D5">
        <v>0.71599999999999997</v>
      </c>
      <c r="E5">
        <v>12.05</v>
      </c>
      <c r="G5" t="s">
        <v>20</v>
      </c>
    </row>
    <row r="6" spans="1:7" x14ac:dyDescent="0.25">
      <c r="A6" s="3">
        <v>239.9</v>
      </c>
      <c r="B6" s="3">
        <v>240</v>
      </c>
      <c r="C6" s="3">
        <v>4.2999999999999997E-2</v>
      </c>
      <c r="D6" s="3">
        <v>0.71499999999999997</v>
      </c>
      <c r="E6" s="3">
        <v>12.05</v>
      </c>
      <c r="F6" s="5">
        <f>E6/A6</f>
        <v>5.022926219258024E-2</v>
      </c>
      <c r="G6" s="4">
        <f>F6/C6</f>
        <v>1.1681223765716335</v>
      </c>
    </row>
    <row r="7" spans="1:7" x14ac:dyDescent="0.25">
      <c r="A7" s="3">
        <v>120.3</v>
      </c>
      <c r="B7" s="3">
        <v>120</v>
      </c>
      <c r="C7" s="3">
        <v>5.6000000000000001E-2</v>
      </c>
      <c r="D7" s="3">
        <v>0.71499999999999997</v>
      </c>
      <c r="E7" s="3">
        <v>12.05</v>
      </c>
      <c r="F7" s="5">
        <f t="shared" ref="F7:F13" si="0">E7/A7</f>
        <v>0.100166251039069</v>
      </c>
      <c r="G7" s="4">
        <f t="shared" ref="G7:G13" si="1">F7/C7</f>
        <v>1.7886830542690892</v>
      </c>
    </row>
    <row r="8" spans="1:7" x14ac:dyDescent="0.25">
      <c r="A8" s="3">
        <v>48.4</v>
      </c>
      <c r="B8" s="3">
        <v>48</v>
      </c>
      <c r="C8" s="3">
        <v>0.124</v>
      </c>
      <c r="D8" s="3">
        <v>0.71499999999999997</v>
      </c>
      <c r="E8" s="3">
        <v>12.04</v>
      </c>
      <c r="F8" s="5">
        <f t="shared" si="0"/>
        <v>0.24876033057851238</v>
      </c>
      <c r="G8" s="4">
        <f t="shared" si="1"/>
        <v>2.0061316982138093</v>
      </c>
    </row>
    <row r="9" spans="1:7" x14ac:dyDescent="0.25">
      <c r="A9" s="3">
        <v>36.200000000000003</v>
      </c>
      <c r="B9" s="3">
        <v>36</v>
      </c>
      <c r="C9" s="3">
        <v>0.16400000000000001</v>
      </c>
      <c r="D9" s="3">
        <v>0.71399999999999997</v>
      </c>
      <c r="E9" s="3">
        <v>12.03</v>
      </c>
      <c r="F9" s="5">
        <f t="shared" si="0"/>
        <v>0.33232044198895022</v>
      </c>
      <c r="G9" s="4">
        <f t="shared" si="1"/>
        <v>2.0263441584692088</v>
      </c>
    </row>
    <row r="10" spans="1:7" x14ac:dyDescent="0.25">
      <c r="A10" s="3">
        <v>24.1</v>
      </c>
      <c r="B10" s="3">
        <v>24</v>
      </c>
      <c r="C10" s="3">
        <v>0.24399999999999999</v>
      </c>
      <c r="D10" s="3">
        <v>0.71399999999999997</v>
      </c>
      <c r="E10" s="3">
        <v>12.02</v>
      </c>
      <c r="F10" s="5">
        <f t="shared" si="0"/>
        <v>0.49875518672199165</v>
      </c>
      <c r="G10" s="4">
        <f t="shared" si="1"/>
        <v>2.0440786341065231</v>
      </c>
    </row>
    <row r="11" spans="1:7" x14ac:dyDescent="0.25">
      <c r="A11" s="3">
        <v>12.2</v>
      </c>
      <c r="B11" s="3">
        <v>12</v>
      </c>
      <c r="C11" s="3">
        <v>0.47799999999999998</v>
      </c>
      <c r="D11" s="3">
        <v>0.71199999999999997</v>
      </c>
      <c r="E11" s="3">
        <v>12</v>
      </c>
      <c r="F11" s="5">
        <f t="shared" si="0"/>
        <v>0.98360655737704927</v>
      </c>
      <c r="G11" s="4">
        <f t="shared" si="1"/>
        <v>2.0577543041360866</v>
      </c>
    </row>
    <row r="12" spans="1:7" x14ac:dyDescent="0.25">
      <c r="A12" s="3">
        <v>8.1999999999999993</v>
      </c>
      <c r="B12" s="3">
        <v>8</v>
      </c>
      <c r="C12" s="3">
        <v>0.70799999999999996</v>
      </c>
      <c r="D12" s="3">
        <v>0.71099999999999997</v>
      </c>
      <c r="E12" s="3">
        <v>11.97</v>
      </c>
      <c r="F12" s="5">
        <f t="shared" si="0"/>
        <v>1.4597560975609758</v>
      </c>
      <c r="G12" s="4">
        <f t="shared" si="1"/>
        <v>2.061802397684994</v>
      </c>
    </row>
    <row r="13" spans="1:7" x14ac:dyDescent="0.25">
      <c r="A13" s="3">
        <v>6.2</v>
      </c>
      <c r="B13" s="3">
        <v>6</v>
      </c>
      <c r="C13" s="3">
        <v>0.93799999999999994</v>
      </c>
      <c r="D13" s="3">
        <v>0.70899999999999996</v>
      </c>
      <c r="E13" s="3">
        <v>11.95</v>
      </c>
      <c r="F13" s="5">
        <f t="shared" si="0"/>
        <v>1.9274193548387095</v>
      </c>
      <c r="G13" s="4">
        <f t="shared" si="1"/>
        <v>2.0548180755210126</v>
      </c>
    </row>
    <row r="15" spans="1:7" x14ac:dyDescent="0.25">
      <c r="E15">
        <v>3.5000000000000003E-2</v>
      </c>
    </row>
    <row r="16" spans="1:7" x14ac:dyDescent="0.25">
      <c r="A16" t="s">
        <v>21</v>
      </c>
      <c r="B16" t="s">
        <v>22</v>
      </c>
      <c r="C16" t="s">
        <v>23</v>
      </c>
      <c r="D16" t="s">
        <v>3</v>
      </c>
      <c r="F16" t="s">
        <v>24</v>
      </c>
      <c r="G16" t="s">
        <v>25</v>
      </c>
    </row>
    <row r="17" spans="1:8" x14ac:dyDescent="0.25">
      <c r="A17" s="3">
        <v>1000</v>
      </c>
      <c r="B17" s="6">
        <v>12.04</v>
      </c>
      <c r="C17" s="7">
        <v>1.2999999999999999E-2</v>
      </c>
      <c r="D17" s="7">
        <v>3.6999999999999998E-2</v>
      </c>
      <c r="E17" s="1"/>
      <c r="F17" s="2">
        <f>C17/D17</f>
        <v>0.35135135135135137</v>
      </c>
      <c r="G17" s="1">
        <f>C17/2</f>
        <v>6.4999999999999997E-3</v>
      </c>
      <c r="H17" s="2">
        <f>D17/G17</f>
        <v>5.6923076923076925</v>
      </c>
    </row>
    <row r="18" spans="1:8" x14ac:dyDescent="0.25">
      <c r="A18" s="3">
        <v>900</v>
      </c>
      <c r="B18" s="6">
        <v>12.04</v>
      </c>
      <c r="C18" s="7">
        <v>1.2999999999999999E-2</v>
      </c>
      <c r="D18" s="7">
        <v>3.6999999999999998E-2</v>
      </c>
      <c r="E18" s="1"/>
      <c r="F18" s="2">
        <f t="shared" ref="F18:F44" si="2">C18/D18</f>
        <v>0.35135135135135137</v>
      </c>
      <c r="G18" s="1">
        <f t="shared" ref="G18:G44" si="3">C18/2</f>
        <v>6.4999999999999997E-3</v>
      </c>
      <c r="H18" s="2">
        <f t="shared" ref="H18:H44" si="4">D18/G18</f>
        <v>5.6923076923076925</v>
      </c>
    </row>
    <row r="19" spans="1:8" x14ac:dyDescent="0.25">
      <c r="A19" s="3">
        <v>800</v>
      </c>
      <c r="B19" s="6">
        <v>12.04</v>
      </c>
      <c r="C19" s="7">
        <v>1.4999999999999999E-2</v>
      </c>
      <c r="D19" s="7">
        <v>3.7999999999999999E-2</v>
      </c>
      <c r="E19" s="1"/>
      <c r="F19" s="2">
        <f t="shared" si="2"/>
        <v>0.39473684210526316</v>
      </c>
      <c r="G19" s="1">
        <f t="shared" si="3"/>
        <v>7.4999999999999997E-3</v>
      </c>
      <c r="H19" s="2">
        <f t="shared" si="4"/>
        <v>5.0666666666666664</v>
      </c>
    </row>
    <row r="20" spans="1:8" x14ac:dyDescent="0.25">
      <c r="A20" s="3">
        <v>700</v>
      </c>
      <c r="B20" s="6">
        <v>12.03</v>
      </c>
      <c r="C20" s="7">
        <v>1.7000000000000001E-2</v>
      </c>
      <c r="D20" s="7">
        <v>3.7999999999999999E-2</v>
      </c>
      <c r="E20" s="1"/>
      <c r="F20" s="2">
        <f t="shared" si="2"/>
        <v>0.44736842105263164</v>
      </c>
      <c r="G20" s="1">
        <f t="shared" si="3"/>
        <v>8.5000000000000006E-3</v>
      </c>
      <c r="H20" s="2">
        <f t="shared" si="4"/>
        <v>4.4705882352941169</v>
      </c>
    </row>
    <row r="21" spans="1:8" x14ac:dyDescent="0.25">
      <c r="A21" s="3">
        <v>600</v>
      </c>
      <c r="B21" s="6">
        <v>12.03</v>
      </c>
      <c r="C21" s="7">
        <v>0.02</v>
      </c>
      <c r="D21" s="7">
        <v>3.7999999999999999E-2</v>
      </c>
      <c r="E21" s="1"/>
      <c r="F21" s="2">
        <f t="shared" si="2"/>
        <v>0.52631578947368418</v>
      </c>
      <c r="G21" s="1">
        <f t="shared" si="3"/>
        <v>0.01</v>
      </c>
      <c r="H21" s="2">
        <f t="shared" si="4"/>
        <v>3.8</v>
      </c>
    </row>
    <row r="22" spans="1:8" x14ac:dyDescent="0.25">
      <c r="A22" s="3">
        <v>500</v>
      </c>
      <c r="B22" s="6">
        <v>12.03</v>
      </c>
      <c r="C22" s="7">
        <v>2.4E-2</v>
      </c>
      <c r="D22" s="7">
        <v>3.9E-2</v>
      </c>
      <c r="E22" s="1"/>
      <c r="F22" s="2">
        <f t="shared" si="2"/>
        <v>0.61538461538461542</v>
      </c>
      <c r="G22" s="1">
        <f t="shared" si="3"/>
        <v>1.2E-2</v>
      </c>
      <c r="H22" s="2">
        <f t="shared" si="4"/>
        <v>3.25</v>
      </c>
    </row>
    <row r="23" spans="1:8" x14ac:dyDescent="0.25">
      <c r="A23" s="3">
        <v>400</v>
      </c>
      <c r="B23" s="6">
        <v>12.03</v>
      </c>
      <c r="C23" s="7">
        <v>0.03</v>
      </c>
      <c r="D23" s="7">
        <v>0.04</v>
      </c>
      <c r="E23" s="1"/>
      <c r="F23" s="2">
        <f t="shared" si="2"/>
        <v>0.75</v>
      </c>
      <c r="G23" s="1">
        <f t="shared" si="3"/>
        <v>1.4999999999999999E-2</v>
      </c>
      <c r="H23" s="2">
        <f t="shared" si="4"/>
        <v>2.666666666666667</v>
      </c>
    </row>
    <row r="24" spans="1:8" x14ac:dyDescent="0.25">
      <c r="A24" s="3">
        <v>300</v>
      </c>
      <c r="B24" s="6">
        <v>12.03</v>
      </c>
      <c r="C24" s="7">
        <v>0.04</v>
      </c>
      <c r="D24" s="7">
        <v>4.1000000000000002E-2</v>
      </c>
      <c r="E24" s="1"/>
      <c r="F24" s="2">
        <f t="shared" si="2"/>
        <v>0.97560975609756095</v>
      </c>
      <c r="G24" s="1">
        <f t="shared" si="3"/>
        <v>0.02</v>
      </c>
      <c r="H24" s="2">
        <f t="shared" si="4"/>
        <v>2.0499999999999998</v>
      </c>
    </row>
    <row r="25" spans="1:8" x14ac:dyDescent="0.25">
      <c r="A25" s="3">
        <v>200</v>
      </c>
      <c r="B25" s="6">
        <v>12.02</v>
      </c>
      <c r="C25" s="7">
        <v>0.06</v>
      </c>
      <c r="D25" s="7">
        <v>4.4999999999999998E-2</v>
      </c>
      <c r="E25" s="1"/>
      <c r="F25" s="2">
        <f t="shared" si="2"/>
        <v>1.3333333333333333</v>
      </c>
      <c r="G25" s="1">
        <f t="shared" si="3"/>
        <v>0.03</v>
      </c>
      <c r="H25" s="2">
        <f t="shared" si="4"/>
        <v>1.5</v>
      </c>
    </row>
    <row r="26" spans="1:8" x14ac:dyDescent="0.25">
      <c r="A26" s="3">
        <v>190</v>
      </c>
      <c r="B26" s="6">
        <v>12.02</v>
      </c>
      <c r="C26" s="7">
        <v>6.3E-2</v>
      </c>
      <c r="D26" s="7">
        <v>4.5999999999999999E-2</v>
      </c>
      <c r="E26" s="1"/>
      <c r="F26" s="2">
        <f t="shared" si="2"/>
        <v>1.3695652173913044</v>
      </c>
      <c r="G26" s="1">
        <f t="shared" si="3"/>
        <v>3.15E-2</v>
      </c>
      <c r="H26" s="2">
        <f t="shared" si="4"/>
        <v>1.4603174603174602</v>
      </c>
    </row>
    <row r="27" spans="1:8" x14ac:dyDescent="0.25">
      <c r="A27" s="3">
        <v>180</v>
      </c>
      <c r="B27" s="6">
        <v>12.02</v>
      </c>
      <c r="C27" s="7">
        <v>6.6000000000000003E-2</v>
      </c>
      <c r="D27" s="7">
        <v>4.5999999999999999E-2</v>
      </c>
      <c r="E27" s="1"/>
      <c r="F27" s="2">
        <f t="shared" si="2"/>
        <v>1.4347826086956523</v>
      </c>
      <c r="G27" s="1">
        <f t="shared" si="3"/>
        <v>3.3000000000000002E-2</v>
      </c>
      <c r="H27" s="2">
        <f t="shared" si="4"/>
        <v>1.3939393939393938</v>
      </c>
    </row>
    <row r="28" spans="1:8" x14ac:dyDescent="0.25">
      <c r="A28" s="3">
        <v>170</v>
      </c>
      <c r="B28" s="6">
        <v>12.01</v>
      </c>
      <c r="C28" s="7">
        <v>7.0000000000000007E-2</v>
      </c>
      <c r="D28" s="7">
        <v>4.7E-2</v>
      </c>
      <c r="E28" s="1"/>
      <c r="F28" s="2">
        <f t="shared" si="2"/>
        <v>1.4893617021276597</v>
      </c>
      <c r="G28" s="1">
        <f t="shared" si="3"/>
        <v>3.5000000000000003E-2</v>
      </c>
      <c r="H28" s="2">
        <f t="shared" si="4"/>
        <v>1.3428571428571427</v>
      </c>
    </row>
    <row r="29" spans="1:8" x14ac:dyDescent="0.25">
      <c r="A29" s="3">
        <v>160</v>
      </c>
      <c r="B29" s="6">
        <v>12.01</v>
      </c>
      <c r="C29" s="7">
        <v>7.4999999999999997E-2</v>
      </c>
      <c r="D29" s="7">
        <v>4.9000000000000002E-2</v>
      </c>
      <c r="E29" s="1"/>
      <c r="F29" s="2">
        <f t="shared" si="2"/>
        <v>1.5306122448979591</v>
      </c>
      <c r="G29" s="1">
        <f t="shared" si="3"/>
        <v>3.7499999999999999E-2</v>
      </c>
      <c r="H29" s="2">
        <f t="shared" si="4"/>
        <v>1.3066666666666669</v>
      </c>
    </row>
    <row r="30" spans="1:8" x14ac:dyDescent="0.25">
      <c r="A30" s="3">
        <v>150</v>
      </c>
      <c r="B30" s="6">
        <v>12.01</v>
      </c>
      <c r="C30" s="7">
        <v>0.08</v>
      </c>
      <c r="D30" s="7">
        <v>0.05</v>
      </c>
      <c r="E30" s="1"/>
      <c r="F30" s="2">
        <f t="shared" si="2"/>
        <v>1.5999999999999999</v>
      </c>
      <c r="G30" s="1">
        <f t="shared" si="3"/>
        <v>0.04</v>
      </c>
      <c r="H30" s="2">
        <f t="shared" si="4"/>
        <v>1.25</v>
      </c>
    </row>
    <row r="31" spans="1:8" x14ac:dyDescent="0.25">
      <c r="A31" s="3">
        <v>140</v>
      </c>
      <c r="B31" s="6">
        <v>12.01</v>
      </c>
      <c r="C31" s="7">
        <v>8.5000000000000006E-2</v>
      </c>
      <c r="D31" s="7">
        <v>5.0999999999999997E-2</v>
      </c>
      <c r="E31" s="1"/>
      <c r="F31" s="2">
        <f t="shared" si="2"/>
        <v>1.666666666666667</v>
      </c>
      <c r="G31" s="1">
        <f t="shared" si="3"/>
        <v>4.2500000000000003E-2</v>
      </c>
      <c r="H31" s="2">
        <f t="shared" si="4"/>
        <v>1.1999999999999997</v>
      </c>
    </row>
    <row r="32" spans="1:8" x14ac:dyDescent="0.25">
      <c r="A32" s="3">
        <v>130</v>
      </c>
      <c r="B32" s="6">
        <v>12</v>
      </c>
      <c r="C32" s="4">
        <v>9.1999999999999998E-2</v>
      </c>
      <c r="D32" s="4">
        <v>5.3999999999999999E-2</v>
      </c>
      <c r="E32" s="1"/>
      <c r="F32" s="2">
        <f t="shared" si="2"/>
        <v>1.7037037037037037</v>
      </c>
      <c r="G32" s="1">
        <f t="shared" si="3"/>
        <v>4.5999999999999999E-2</v>
      </c>
      <c r="H32" s="2">
        <f t="shared" si="4"/>
        <v>1.173913043478261</v>
      </c>
    </row>
    <row r="33" spans="1:8" x14ac:dyDescent="0.25">
      <c r="A33" s="3">
        <v>120</v>
      </c>
      <c r="B33" s="6">
        <v>12</v>
      </c>
      <c r="C33" s="4">
        <v>0.1</v>
      </c>
      <c r="D33" s="4">
        <v>5.6000000000000001E-2</v>
      </c>
      <c r="E33" s="1"/>
      <c r="F33" s="2">
        <f t="shared" si="2"/>
        <v>1.7857142857142858</v>
      </c>
      <c r="G33" s="1">
        <f t="shared" si="3"/>
        <v>0.05</v>
      </c>
      <c r="H33" s="2">
        <f t="shared" si="4"/>
        <v>1.1199999999999999</v>
      </c>
    </row>
    <row r="34" spans="1:8" x14ac:dyDescent="0.25">
      <c r="A34" s="3">
        <v>110</v>
      </c>
      <c r="B34" s="6">
        <v>12</v>
      </c>
      <c r="C34" s="4">
        <v>0.109</v>
      </c>
      <c r="D34" s="4">
        <v>5.8999999999999997E-2</v>
      </c>
      <c r="E34" s="1"/>
      <c r="F34" s="2">
        <f t="shared" si="2"/>
        <v>1.8474576271186443</v>
      </c>
      <c r="G34" s="1">
        <f t="shared" si="3"/>
        <v>5.45E-2</v>
      </c>
      <c r="H34" s="2">
        <f t="shared" si="4"/>
        <v>1.0825688073394495</v>
      </c>
    </row>
    <row r="35" spans="1:8" x14ac:dyDescent="0.25">
      <c r="A35" s="3">
        <v>100</v>
      </c>
      <c r="B35" s="6">
        <v>11.99</v>
      </c>
      <c r="C35" s="4">
        <v>0.11899999999999999</v>
      </c>
      <c r="D35" s="4">
        <v>6.3E-2</v>
      </c>
      <c r="E35" s="1"/>
      <c r="F35" s="2">
        <f t="shared" si="2"/>
        <v>1.8888888888888888</v>
      </c>
      <c r="G35" s="1">
        <f t="shared" si="3"/>
        <v>5.9499999999999997E-2</v>
      </c>
      <c r="H35" s="2">
        <f t="shared" si="4"/>
        <v>1.0588235294117647</v>
      </c>
    </row>
    <row r="36" spans="1:8" x14ac:dyDescent="0.25">
      <c r="A36" s="8">
        <v>90</v>
      </c>
      <c r="B36" s="9">
        <v>11.99</v>
      </c>
      <c r="C36" s="4">
        <v>0.13300000000000001</v>
      </c>
      <c r="D36" s="4">
        <v>6.9000000000000006E-2</v>
      </c>
      <c r="E36" s="1"/>
      <c r="F36" s="2">
        <f t="shared" si="2"/>
        <v>1.9275362318840579</v>
      </c>
      <c r="G36" s="1">
        <f t="shared" si="3"/>
        <v>6.6500000000000004E-2</v>
      </c>
      <c r="H36" s="2">
        <f t="shared" si="4"/>
        <v>1.0375939849624061</v>
      </c>
    </row>
    <row r="37" spans="1:8" x14ac:dyDescent="0.25">
      <c r="A37" s="8">
        <v>80</v>
      </c>
      <c r="B37" s="9">
        <v>11.98</v>
      </c>
      <c r="C37" s="4">
        <v>0.14799999999999999</v>
      </c>
      <c r="D37" s="4">
        <v>7.5999999999999998E-2</v>
      </c>
      <c r="E37" s="1"/>
      <c r="F37" s="2">
        <f t="shared" si="2"/>
        <v>1.9473684210526316</v>
      </c>
      <c r="G37" s="1">
        <f t="shared" si="3"/>
        <v>7.3999999999999996E-2</v>
      </c>
      <c r="H37" s="2">
        <f t="shared" si="4"/>
        <v>1.027027027027027</v>
      </c>
    </row>
    <row r="38" spans="1:8" x14ac:dyDescent="0.25">
      <c r="A38" s="8">
        <v>70</v>
      </c>
      <c r="B38" s="9">
        <v>11.98</v>
      </c>
      <c r="C38" s="4">
        <v>0.17</v>
      </c>
      <c r="D38" s="4">
        <v>8.5999999999999993E-2</v>
      </c>
      <c r="E38" s="1"/>
      <c r="F38" s="2">
        <f t="shared" si="2"/>
        <v>1.976744186046512</v>
      </c>
      <c r="G38" s="1">
        <f t="shared" si="3"/>
        <v>8.5000000000000006E-2</v>
      </c>
      <c r="H38" s="2">
        <f t="shared" si="4"/>
        <v>1.0117647058823527</v>
      </c>
    </row>
    <row r="39" spans="1:8" x14ac:dyDescent="0.25">
      <c r="A39" s="8">
        <v>60</v>
      </c>
      <c r="B39" s="9">
        <v>11.97</v>
      </c>
      <c r="C39" s="4">
        <v>0.19800000000000001</v>
      </c>
      <c r="D39" s="4">
        <v>0.1</v>
      </c>
      <c r="E39" s="1"/>
      <c r="F39" s="2">
        <f t="shared" si="2"/>
        <v>1.98</v>
      </c>
      <c r="G39" s="1">
        <f t="shared" si="3"/>
        <v>9.9000000000000005E-2</v>
      </c>
      <c r="H39" s="2">
        <f t="shared" si="4"/>
        <v>1.0101010101010102</v>
      </c>
    </row>
    <row r="40" spans="1:8" x14ac:dyDescent="0.25">
      <c r="A40" s="8">
        <v>50</v>
      </c>
      <c r="B40" s="9">
        <v>11.95</v>
      </c>
      <c r="C40" s="4">
        <v>0.23799999999999999</v>
      </c>
      <c r="D40" s="4">
        <v>0.11899999999999999</v>
      </c>
      <c r="E40" s="1"/>
      <c r="F40" s="2">
        <f t="shared" si="2"/>
        <v>2</v>
      </c>
      <c r="G40" s="1">
        <f t="shared" si="3"/>
        <v>0.11899999999999999</v>
      </c>
      <c r="H40" s="2">
        <f t="shared" si="4"/>
        <v>1</v>
      </c>
    </row>
    <row r="41" spans="1:8" x14ac:dyDescent="0.25">
      <c r="A41" s="8">
        <v>40</v>
      </c>
      <c r="B41" s="9">
        <v>11.93</v>
      </c>
      <c r="C41" s="4">
        <v>0.29799999999999999</v>
      </c>
      <c r="D41" s="4">
        <v>0.14799999999999999</v>
      </c>
      <c r="E41" s="1"/>
      <c r="F41" s="2">
        <f t="shared" si="2"/>
        <v>2.0135135135135136</v>
      </c>
      <c r="G41" s="1">
        <f t="shared" si="3"/>
        <v>0.14899999999999999</v>
      </c>
      <c r="H41" s="2">
        <f t="shared" si="4"/>
        <v>0.99328859060402686</v>
      </c>
    </row>
    <row r="42" spans="1:8" x14ac:dyDescent="0.25">
      <c r="A42" s="8">
        <v>30</v>
      </c>
      <c r="B42" s="9">
        <v>11.9</v>
      </c>
      <c r="C42" s="4">
        <v>0.39600000000000002</v>
      </c>
      <c r="D42" s="4">
        <v>0.19500000000000001</v>
      </c>
      <c r="E42" s="1"/>
      <c r="F42" s="2">
        <f t="shared" si="2"/>
        <v>2.0307692307692307</v>
      </c>
      <c r="G42" s="1">
        <f t="shared" si="3"/>
        <v>0.19800000000000001</v>
      </c>
      <c r="H42" s="2">
        <f t="shared" si="4"/>
        <v>0.98484848484848486</v>
      </c>
    </row>
    <row r="43" spans="1:8" x14ac:dyDescent="0.25">
      <c r="A43" s="8">
        <v>20</v>
      </c>
      <c r="B43" s="9">
        <v>11.83</v>
      </c>
      <c r="C43" s="4">
        <v>0.59</v>
      </c>
      <c r="D43" s="4">
        <v>0.28799999999999998</v>
      </c>
      <c r="E43" s="1"/>
      <c r="F43" s="2">
        <f t="shared" si="2"/>
        <v>2.0486111111111112</v>
      </c>
      <c r="G43" s="1">
        <f t="shared" si="3"/>
        <v>0.29499999999999998</v>
      </c>
      <c r="H43" s="2">
        <f t="shared" si="4"/>
        <v>0.9762711864406779</v>
      </c>
    </row>
    <row r="44" spans="1:8" x14ac:dyDescent="0.25">
      <c r="A44" s="8">
        <v>10</v>
      </c>
      <c r="B44" s="9">
        <v>11.62</v>
      </c>
      <c r="C44" s="4">
        <v>1.161</v>
      </c>
      <c r="D44" s="4">
        <v>0.56399999999999995</v>
      </c>
      <c r="E44" s="1"/>
      <c r="F44" s="2">
        <f t="shared" si="2"/>
        <v>2.0585106382978724</v>
      </c>
      <c r="G44" s="1">
        <f t="shared" si="3"/>
        <v>0.58050000000000002</v>
      </c>
      <c r="H44" s="2">
        <f t="shared" si="4"/>
        <v>0.97157622739018079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1"/>
  <sheetViews>
    <sheetView tabSelected="1" topLeftCell="A10" workbookViewId="0">
      <selection activeCell="P32" sqref="P32"/>
    </sheetView>
  </sheetViews>
  <sheetFormatPr defaultRowHeight="15" x14ac:dyDescent="0.25"/>
  <sheetData>
    <row r="4" spans="1:6" x14ac:dyDescent="0.25">
      <c r="A4" t="s">
        <v>21</v>
      </c>
      <c r="B4" t="s">
        <v>22</v>
      </c>
      <c r="C4" t="s">
        <v>23</v>
      </c>
      <c r="D4" t="s">
        <v>0</v>
      </c>
      <c r="F4" t="s">
        <v>24</v>
      </c>
    </row>
    <row r="5" spans="1:6" x14ac:dyDescent="0.25">
      <c r="A5" s="3">
        <v>1000</v>
      </c>
      <c r="B5" s="6">
        <v>12.04</v>
      </c>
      <c r="C5" s="10">
        <v>1.2999999999999999E-2</v>
      </c>
      <c r="D5" s="10">
        <v>3.6999999999999998E-2</v>
      </c>
      <c r="F5" s="2">
        <f>C5/D5</f>
        <v>0.35135135135135137</v>
      </c>
    </row>
    <row r="6" spans="1:6" x14ac:dyDescent="0.25">
      <c r="A6" s="3">
        <v>900</v>
      </c>
      <c r="B6" s="6">
        <v>12.04</v>
      </c>
      <c r="C6" s="10">
        <v>1.4E-2</v>
      </c>
      <c r="D6" s="10">
        <v>3.6999999999999998E-2</v>
      </c>
      <c r="F6" s="2">
        <f t="shared" ref="F6:F32" si="0">C6/D6</f>
        <v>0.3783783783783784</v>
      </c>
    </row>
    <row r="7" spans="1:6" x14ac:dyDescent="0.25">
      <c r="A7" s="3">
        <v>800</v>
      </c>
      <c r="B7" s="6">
        <v>12.04</v>
      </c>
      <c r="C7" s="10">
        <v>1.4999999999999999E-2</v>
      </c>
      <c r="D7" s="10">
        <v>3.7999999999999999E-2</v>
      </c>
      <c r="F7" s="2">
        <f t="shared" si="0"/>
        <v>0.39473684210526316</v>
      </c>
    </row>
    <row r="8" spans="1:6" x14ac:dyDescent="0.25">
      <c r="A8" s="3">
        <v>700</v>
      </c>
      <c r="B8" s="6">
        <v>12.03</v>
      </c>
      <c r="C8" s="10">
        <v>1.7000000000000001E-2</v>
      </c>
      <c r="D8" s="10">
        <v>3.9E-2</v>
      </c>
      <c r="F8" s="2">
        <f t="shared" si="0"/>
        <v>0.4358974358974359</v>
      </c>
    </row>
    <row r="9" spans="1:6" x14ac:dyDescent="0.25">
      <c r="A9" s="3">
        <v>600</v>
      </c>
      <c r="B9" s="6">
        <v>12.03</v>
      </c>
      <c r="C9" s="10">
        <v>0.02</v>
      </c>
      <c r="D9" s="10">
        <v>0.04</v>
      </c>
      <c r="F9" s="2">
        <f t="shared" si="0"/>
        <v>0.5</v>
      </c>
    </row>
    <row r="10" spans="1:6" x14ac:dyDescent="0.25">
      <c r="A10" s="3">
        <v>500</v>
      </c>
      <c r="B10" s="6">
        <v>12.03</v>
      </c>
      <c r="C10" s="10">
        <v>2.4E-2</v>
      </c>
      <c r="D10" s="10">
        <v>4.2000000000000003E-2</v>
      </c>
      <c r="F10" s="2">
        <f t="shared" si="0"/>
        <v>0.5714285714285714</v>
      </c>
    </row>
    <row r="11" spans="1:6" x14ac:dyDescent="0.25">
      <c r="A11" s="3">
        <v>400</v>
      </c>
      <c r="B11" s="6">
        <v>12.03</v>
      </c>
      <c r="C11" s="10">
        <v>0.03</v>
      </c>
      <c r="D11" s="10">
        <v>4.4999999999999998E-2</v>
      </c>
      <c r="F11" s="2">
        <f t="shared" si="0"/>
        <v>0.66666666666666663</v>
      </c>
    </row>
    <row r="12" spans="1:6" x14ac:dyDescent="0.25">
      <c r="A12" s="3">
        <v>300</v>
      </c>
      <c r="B12" s="6">
        <v>12.02</v>
      </c>
      <c r="C12" s="10">
        <v>0.04</v>
      </c>
      <c r="D12" s="10">
        <v>5.1999999999999998E-2</v>
      </c>
      <c r="F12" s="2">
        <f t="shared" si="0"/>
        <v>0.76923076923076927</v>
      </c>
    </row>
    <row r="13" spans="1:6" x14ac:dyDescent="0.25">
      <c r="A13" s="3">
        <v>200</v>
      </c>
      <c r="B13" s="6">
        <v>12.01</v>
      </c>
      <c r="C13" s="10">
        <v>0.06</v>
      </c>
      <c r="D13" s="10">
        <v>7.1999999999999995E-2</v>
      </c>
      <c r="F13" s="2">
        <f t="shared" si="0"/>
        <v>0.83333333333333337</v>
      </c>
    </row>
    <row r="14" spans="1:6" x14ac:dyDescent="0.25">
      <c r="A14" s="3">
        <v>190</v>
      </c>
      <c r="B14" s="6">
        <v>12.01</v>
      </c>
      <c r="C14" s="10">
        <v>6.3E-2</v>
      </c>
      <c r="D14" s="10">
        <v>7.4999999999999997E-2</v>
      </c>
      <c r="F14" s="2">
        <f t="shared" si="0"/>
        <v>0.84000000000000008</v>
      </c>
    </row>
    <row r="15" spans="1:6" x14ac:dyDescent="0.25">
      <c r="A15" s="3">
        <v>180</v>
      </c>
      <c r="B15" s="6">
        <v>12.01</v>
      </c>
      <c r="C15" s="10">
        <v>6.6000000000000003E-2</v>
      </c>
      <c r="D15" s="10">
        <v>7.9000000000000001E-2</v>
      </c>
      <c r="F15" s="2">
        <f t="shared" si="0"/>
        <v>0.83544303797468356</v>
      </c>
    </row>
    <row r="16" spans="1:6" x14ac:dyDescent="0.25">
      <c r="A16" s="3">
        <v>170</v>
      </c>
      <c r="B16" s="6">
        <v>12</v>
      </c>
      <c r="C16" s="10">
        <v>7.0000000000000007E-2</v>
      </c>
      <c r="D16" s="10">
        <v>8.3000000000000004E-2</v>
      </c>
      <c r="F16" s="2">
        <f t="shared" si="0"/>
        <v>0.84337349397590367</v>
      </c>
    </row>
    <row r="17" spans="1:6" x14ac:dyDescent="0.25">
      <c r="A17" s="3">
        <v>160</v>
      </c>
      <c r="B17" s="6">
        <v>12</v>
      </c>
      <c r="C17" s="10">
        <v>7.4999999999999997E-2</v>
      </c>
      <c r="D17" s="10">
        <v>0.09</v>
      </c>
      <c r="F17" s="2">
        <f t="shared" si="0"/>
        <v>0.83333333333333337</v>
      </c>
    </row>
    <row r="18" spans="1:6" x14ac:dyDescent="0.25">
      <c r="A18" s="3">
        <v>150</v>
      </c>
      <c r="B18" s="6">
        <v>12</v>
      </c>
      <c r="C18" s="10">
        <v>0.08</v>
      </c>
      <c r="D18" s="10">
        <v>9.6000000000000002E-2</v>
      </c>
      <c r="F18" s="2">
        <f t="shared" si="0"/>
        <v>0.83333333333333337</v>
      </c>
    </row>
    <row r="19" spans="1:6" x14ac:dyDescent="0.25">
      <c r="A19" s="3">
        <v>140</v>
      </c>
      <c r="B19" s="6">
        <v>11.99</v>
      </c>
      <c r="C19" s="10">
        <v>8.5000000000000006E-2</v>
      </c>
      <c r="D19" s="10">
        <v>0.10199999999999999</v>
      </c>
      <c r="F19" s="2">
        <f t="shared" si="0"/>
        <v>0.83333333333333348</v>
      </c>
    </row>
    <row r="20" spans="1:6" x14ac:dyDescent="0.25">
      <c r="A20" s="3">
        <v>130</v>
      </c>
      <c r="B20" s="6">
        <v>11.99</v>
      </c>
      <c r="C20" s="4">
        <v>9.1999999999999998E-2</v>
      </c>
      <c r="D20" s="4">
        <v>0.111</v>
      </c>
      <c r="F20" s="2">
        <f t="shared" si="0"/>
        <v>0.8288288288288288</v>
      </c>
    </row>
    <row r="21" spans="1:6" x14ac:dyDescent="0.25">
      <c r="A21" s="3">
        <v>120</v>
      </c>
      <c r="B21" s="6">
        <v>11.99</v>
      </c>
      <c r="C21" s="4">
        <v>9.9000000000000005E-2</v>
      </c>
      <c r="D21" s="4">
        <v>0.11899999999999999</v>
      </c>
      <c r="F21" s="2">
        <f t="shared" si="0"/>
        <v>0.83193277310924374</v>
      </c>
    </row>
    <row r="22" spans="1:6" x14ac:dyDescent="0.25">
      <c r="A22" s="3">
        <v>110</v>
      </c>
      <c r="B22" s="6">
        <v>11.98</v>
      </c>
      <c r="C22" s="4">
        <v>0.108</v>
      </c>
      <c r="D22" s="4">
        <v>0.129</v>
      </c>
      <c r="F22" s="2">
        <f t="shared" si="0"/>
        <v>0.83720930232558133</v>
      </c>
    </row>
    <row r="23" spans="1:6" x14ac:dyDescent="0.25">
      <c r="A23" s="3">
        <v>100</v>
      </c>
      <c r="B23" s="6">
        <v>11.98</v>
      </c>
      <c r="C23" s="4">
        <v>0.11899999999999999</v>
      </c>
      <c r="D23" s="4">
        <v>0.14299999999999999</v>
      </c>
      <c r="F23" s="2">
        <f t="shared" si="0"/>
        <v>0.83216783216783219</v>
      </c>
    </row>
    <row r="24" spans="1:6" x14ac:dyDescent="0.25">
      <c r="A24" s="8">
        <v>90</v>
      </c>
      <c r="B24" s="9">
        <v>11.98</v>
      </c>
      <c r="C24" s="4">
        <v>0.13300000000000001</v>
      </c>
      <c r="D24" s="4">
        <v>0.16</v>
      </c>
      <c r="F24" s="2">
        <f t="shared" si="0"/>
        <v>0.83125000000000004</v>
      </c>
    </row>
    <row r="25" spans="1:6" x14ac:dyDescent="0.25">
      <c r="A25" s="8">
        <v>80</v>
      </c>
      <c r="B25" s="9">
        <v>11.97</v>
      </c>
      <c r="C25" s="4">
        <v>0.14899999999999999</v>
      </c>
      <c r="D25" s="4">
        <v>0.17899999999999999</v>
      </c>
      <c r="F25" s="2">
        <f t="shared" si="0"/>
        <v>0.83240223463687146</v>
      </c>
    </row>
    <row r="26" spans="1:6" x14ac:dyDescent="0.25">
      <c r="A26" s="8">
        <v>70</v>
      </c>
      <c r="B26" s="9">
        <v>11.95</v>
      </c>
      <c r="C26" s="4">
        <v>0.17</v>
      </c>
      <c r="D26" s="4">
        <v>0.20399999999999999</v>
      </c>
      <c r="F26" s="2">
        <f t="shared" si="0"/>
        <v>0.83333333333333348</v>
      </c>
    </row>
    <row r="27" spans="1:6" x14ac:dyDescent="0.25">
      <c r="A27" s="8">
        <v>60</v>
      </c>
      <c r="B27" s="9">
        <v>11.94</v>
      </c>
      <c r="C27" s="4">
        <v>0.19800000000000001</v>
      </c>
      <c r="D27" s="4">
        <v>0.23899999999999999</v>
      </c>
      <c r="F27" s="2">
        <f t="shared" si="0"/>
        <v>0.82845188284518834</v>
      </c>
    </row>
    <row r="28" spans="1:6" x14ac:dyDescent="0.25">
      <c r="A28" s="8">
        <v>50</v>
      </c>
      <c r="B28" s="9">
        <v>11.91</v>
      </c>
      <c r="C28" s="4">
        <v>0.23799999999999999</v>
      </c>
      <c r="D28" s="4">
        <v>0.28599999999999998</v>
      </c>
      <c r="F28" s="2">
        <f t="shared" si="0"/>
        <v>0.83216783216783219</v>
      </c>
    </row>
    <row r="29" spans="1:6" x14ac:dyDescent="0.25">
      <c r="A29" s="8">
        <v>40</v>
      </c>
      <c r="B29" s="9">
        <v>11.89</v>
      </c>
      <c r="C29" s="4">
        <v>0.29699999999999999</v>
      </c>
      <c r="D29" s="4">
        <v>0.35699999999999998</v>
      </c>
      <c r="F29" s="2">
        <f t="shared" si="0"/>
        <v>0.83193277310924374</v>
      </c>
    </row>
    <row r="30" spans="1:6" x14ac:dyDescent="0.25">
      <c r="A30" s="8">
        <v>30</v>
      </c>
      <c r="B30" s="9">
        <v>11.84</v>
      </c>
      <c r="C30" s="4">
        <v>0.39300000000000002</v>
      </c>
      <c r="D30" s="4">
        <v>0.47299999999999998</v>
      </c>
      <c r="F30" s="2">
        <f t="shared" si="0"/>
        <v>0.83086680761099374</v>
      </c>
    </row>
    <row r="31" spans="1:6" x14ac:dyDescent="0.25">
      <c r="A31" s="8">
        <v>20</v>
      </c>
      <c r="B31" s="9">
        <v>11.74</v>
      </c>
      <c r="C31" s="4">
        <v>0.58599999999999997</v>
      </c>
      <c r="D31" s="4">
        <v>0.70499999999999996</v>
      </c>
      <c r="F31" s="2">
        <f t="shared" si="0"/>
        <v>0.83120567375886523</v>
      </c>
    </row>
    <row r="32" spans="1:6" x14ac:dyDescent="0.25">
      <c r="A32" s="8">
        <v>10</v>
      </c>
      <c r="B32" s="9">
        <v>11.45</v>
      </c>
      <c r="C32" s="4">
        <v>1.1439999999999999</v>
      </c>
      <c r="D32" s="4">
        <v>1.3759999999999999</v>
      </c>
      <c r="F32" s="2">
        <f t="shared" si="0"/>
        <v>0.83139534883720934</v>
      </c>
    </row>
    <row r="36" spans="1:4" x14ac:dyDescent="0.25">
      <c r="A36" t="s">
        <v>21</v>
      </c>
      <c r="B36" t="s">
        <v>22</v>
      </c>
      <c r="C36" t="s">
        <v>23</v>
      </c>
      <c r="D36" t="s">
        <v>0</v>
      </c>
    </row>
    <row r="37" spans="1:4" x14ac:dyDescent="0.25">
      <c r="A37" s="3">
        <v>800</v>
      </c>
      <c r="B37" s="6">
        <v>12.04</v>
      </c>
      <c r="C37" s="10">
        <v>1.4999999999999999E-2</v>
      </c>
      <c r="D37" s="10">
        <v>3.7999999999999999E-2</v>
      </c>
    </row>
    <row r="38" spans="1:4" x14ac:dyDescent="0.25">
      <c r="A38" s="3">
        <f>A37-25</f>
        <v>775</v>
      </c>
      <c r="B38" s="6"/>
      <c r="C38" s="10">
        <v>1.4999999999999999E-2</v>
      </c>
      <c r="D38" s="10">
        <v>3.7999999999999999E-2</v>
      </c>
    </row>
    <row r="39" spans="1:4" x14ac:dyDescent="0.25">
      <c r="A39" s="3">
        <f t="shared" ref="A39:A60" si="1">A38-25</f>
        <v>750</v>
      </c>
      <c r="B39" s="6"/>
      <c r="C39" s="10">
        <v>1.6E-2</v>
      </c>
      <c r="D39" s="10">
        <v>3.7999999999999999E-2</v>
      </c>
    </row>
    <row r="40" spans="1:4" x14ac:dyDescent="0.25">
      <c r="A40" s="3">
        <f t="shared" si="1"/>
        <v>725</v>
      </c>
      <c r="B40" s="6"/>
      <c r="C40" s="10">
        <v>1.6E-2</v>
      </c>
      <c r="D40" s="10">
        <v>3.7999999999999999E-2</v>
      </c>
    </row>
    <row r="41" spans="1:4" x14ac:dyDescent="0.25">
      <c r="A41" s="3">
        <f t="shared" si="1"/>
        <v>700</v>
      </c>
      <c r="B41" s="6">
        <v>12.03</v>
      </c>
      <c r="C41" s="10">
        <v>1.7000000000000001E-2</v>
      </c>
      <c r="D41" s="10">
        <v>3.9E-2</v>
      </c>
    </row>
    <row r="42" spans="1:4" x14ac:dyDescent="0.25">
      <c r="A42" s="3">
        <f t="shared" si="1"/>
        <v>675</v>
      </c>
      <c r="B42" s="6"/>
      <c r="C42" s="10">
        <v>1.7000000000000001E-2</v>
      </c>
      <c r="D42" s="10">
        <v>3.9E-2</v>
      </c>
    </row>
    <row r="43" spans="1:4" x14ac:dyDescent="0.25">
      <c r="A43" s="3">
        <f t="shared" si="1"/>
        <v>650</v>
      </c>
      <c r="B43" s="6"/>
      <c r="C43" s="10">
        <v>1.7999999999999999E-2</v>
      </c>
      <c r="D43" s="10">
        <v>3.9E-2</v>
      </c>
    </row>
    <row r="44" spans="1:4" x14ac:dyDescent="0.25">
      <c r="A44" s="3">
        <f t="shared" si="1"/>
        <v>625</v>
      </c>
      <c r="B44" s="6"/>
      <c r="C44" s="10">
        <v>1.9E-2</v>
      </c>
      <c r="D44" s="10">
        <v>3.9E-2</v>
      </c>
    </row>
    <row r="45" spans="1:4" x14ac:dyDescent="0.25">
      <c r="A45" s="3">
        <f t="shared" si="1"/>
        <v>600</v>
      </c>
      <c r="B45" s="6">
        <v>12.03</v>
      </c>
      <c r="C45" s="10">
        <v>0.02</v>
      </c>
      <c r="D45" s="10">
        <v>0.04</v>
      </c>
    </row>
    <row r="46" spans="1:4" x14ac:dyDescent="0.25">
      <c r="A46" s="3">
        <f t="shared" si="1"/>
        <v>575</v>
      </c>
      <c r="B46" s="6"/>
      <c r="C46" s="10">
        <v>0.02</v>
      </c>
      <c r="D46" s="10">
        <v>0.04</v>
      </c>
    </row>
    <row r="47" spans="1:4" x14ac:dyDescent="0.25">
      <c r="A47" s="3">
        <f t="shared" si="1"/>
        <v>550</v>
      </c>
      <c r="B47" s="6"/>
      <c r="C47" s="10">
        <v>2.1000000000000001E-2</v>
      </c>
      <c r="D47" s="10">
        <v>0.04</v>
      </c>
    </row>
    <row r="48" spans="1:4" x14ac:dyDescent="0.25">
      <c r="A48" s="3">
        <f t="shared" si="1"/>
        <v>525</v>
      </c>
      <c r="B48" s="6"/>
      <c r="C48" s="10">
        <v>2.1999999999999999E-2</v>
      </c>
      <c r="D48" s="10">
        <v>4.1000000000000002E-2</v>
      </c>
    </row>
    <row r="49" spans="1:4" x14ac:dyDescent="0.25">
      <c r="A49" s="3">
        <f t="shared" si="1"/>
        <v>500</v>
      </c>
      <c r="B49" s="6">
        <v>12.03</v>
      </c>
      <c r="C49" s="10">
        <v>2.4E-2</v>
      </c>
      <c r="D49" s="10">
        <v>4.2000000000000003E-2</v>
      </c>
    </row>
    <row r="50" spans="1:4" x14ac:dyDescent="0.25">
      <c r="A50" s="3">
        <f t="shared" si="1"/>
        <v>475</v>
      </c>
      <c r="B50" s="6"/>
      <c r="C50" s="10">
        <v>2.5000000000000001E-2</v>
      </c>
      <c r="D50" s="10">
        <v>4.2000000000000003E-2</v>
      </c>
    </row>
    <row r="51" spans="1:4" x14ac:dyDescent="0.25">
      <c r="A51" s="3">
        <f t="shared" si="1"/>
        <v>450</v>
      </c>
      <c r="B51" s="6"/>
      <c r="C51" s="10">
        <v>2.5999999999999999E-2</v>
      </c>
      <c r="D51" s="10">
        <v>4.2999999999999997E-2</v>
      </c>
    </row>
    <row r="52" spans="1:4" x14ac:dyDescent="0.25">
      <c r="A52" s="3">
        <f t="shared" si="1"/>
        <v>425</v>
      </c>
      <c r="B52" s="6"/>
      <c r="C52" s="4">
        <v>2.8000000000000001E-2</v>
      </c>
      <c r="D52" s="4">
        <v>4.3999999999999997E-2</v>
      </c>
    </row>
    <row r="53" spans="1:4" x14ac:dyDescent="0.25">
      <c r="A53" s="3">
        <f t="shared" si="1"/>
        <v>400</v>
      </c>
      <c r="B53" s="6">
        <v>12.03</v>
      </c>
      <c r="C53" s="10">
        <v>0.03</v>
      </c>
      <c r="D53" s="10">
        <v>4.4999999999999998E-2</v>
      </c>
    </row>
    <row r="54" spans="1:4" x14ac:dyDescent="0.25">
      <c r="A54" s="3">
        <f t="shared" si="1"/>
        <v>375</v>
      </c>
      <c r="B54" s="6"/>
      <c r="C54" s="4">
        <v>3.2000000000000001E-2</v>
      </c>
      <c r="D54" s="4">
        <v>4.5999999999999999E-2</v>
      </c>
    </row>
    <row r="55" spans="1:4" x14ac:dyDescent="0.25">
      <c r="A55" s="3">
        <f t="shared" si="1"/>
        <v>350</v>
      </c>
      <c r="B55" s="6"/>
      <c r="C55" s="4">
        <v>3.4000000000000002E-2</v>
      </c>
      <c r="D55" s="4">
        <v>4.8000000000000001E-2</v>
      </c>
    </row>
    <row r="56" spans="1:4" x14ac:dyDescent="0.25">
      <c r="A56" s="3">
        <f t="shared" si="1"/>
        <v>325</v>
      </c>
      <c r="B56" s="9"/>
      <c r="C56" s="4">
        <v>3.5999999999999997E-2</v>
      </c>
      <c r="D56" s="4">
        <v>4.9000000000000002E-2</v>
      </c>
    </row>
    <row r="57" spans="1:4" x14ac:dyDescent="0.25">
      <c r="A57" s="3">
        <f t="shared" si="1"/>
        <v>300</v>
      </c>
      <c r="B57" s="6">
        <v>12.02</v>
      </c>
      <c r="C57" s="10">
        <v>0.04</v>
      </c>
      <c r="D57" s="10">
        <v>5.1999999999999998E-2</v>
      </c>
    </row>
    <row r="58" spans="1:4" x14ac:dyDescent="0.25">
      <c r="A58" s="3">
        <f t="shared" si="1"/>
        <v>275</v>
      </c>
      <c r="B58" s="9"/>
      <c r="C58" s="4">
        <v>4.2999999999999997E-2</v>
      </c>
      <c r="D58" s="4">
        <v>5.3999999999999999E-2</v>
      </c>
    </row>
    <row r="59" spans="1:4" x14ac:dyDescent="0.25">
      <c r="A59" s="3">
        <f t="shared" si="1"/>
        <v>250</v>
      </c>
      <c r="B59" s="9"/>
      <c r="C59" s="4">
        <v>4.8000000000000001E-2</v>
      </c>
      <c r="D59" s="4">
        <v>5.8999999999999997E-2</v>
      </c>
    </row>
    <row r="60" spans="1:4" x14ac:dyDescent="0.25">
      <c r="A60" s="3">
        <f t="shared" si="1"/>
        <v>225</v>
      </c>
      <c r="B60" s="9"/>
      <c r="C60" s="4">
        <v>5.2999999999999999E-2</v>
      </c>
      <c r="D60" s="4">
        <v>6.4000000000000001E-2</v>
      </c>
    </row>
    <row r="61" spans="1:4" x14ac:dyDescent="0.25">
      <c r="A61" s="3">
        <f>A60-25</f>
        <v>200</v>
      </c>
      <c r="B61" s="6">
        <v>12.01</v>
      </c>
      <c r="C61" s="10">
        <v>0.06</v>
      </c>
      <c r="D61" s="10">
        <v>7.1999999999999995E-2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G69"/>
  <sheetViews>
    <sheetView topLeftCell="A45" workbookViewId="0">
      <selection activeCell="J44" sqref="J44"/>
    </sheetView>
  </sheetViews>
  <sheetFormatPr defaultRowHeight="15" x14ac:dyDescent="0.25"/>
  <sheetData>
    <row r="22" spans="1:7" x14ac:dyDescent="0.25">
      <c r="F22" t="s">
        <v>28</v>
      </c>
      <c r="G22" t="s">
        <v>30</v>
      </c>
    </row>
    <row r="23" spans="1:7" x14ac:dyDescent="0.25">
      <c r="A23" t="s">
        <v>21</v>
      </c>
      <c r="B23" t="s">
        <v>22</v>
      </c>
      <c r="C23" t="s">
        <v>23</v>
      </c>
      <c r="D23" t="s">
        <v>0</v>
      </c>
      <c r="F23" t="s">
        <v>29</v>
      </c>
      <c r="G23" t="s">
        <v>29</v>
      </c>
    </row>
    <row r="24" spans="1:7" x14ac:dyDescent="0.25">
      <c r="A24" s="3">
        <v>1000</v>
      </c>
      <c r="B24" s="6">
        <v>12.04</v>
      </c>
      <c r="C24" s="10">
        <v>1.2999999999999999E-2</v>
      </c>
      <c r="D24" s="10">
        <v>3.6999999999999998E-2</v>
      </c>
      <c r="F24" s="1">
        <f>-23.54*D24*D24+3.86*D24-0.097</f>
        <v>1.3593739999999965E-2</v>
      </c>
      <c r="G24" s="1">
        <f>0.831*D24</f>
        <v>3.0746999999999997E-2</v>
      </c>
    </row>
    <row r="25" spans="1:7" x14ac:dyDescent="0.25">
      <c r="A25" s="3">
        <v>900</v>
      </c>
      <c r="B25" s="6">
        <v>12.04</v>
      </c>
      <c r="C25" s="10">
        <v>1.4E-2</v>
      </c>
      <c r="D25" s="10">
        <v>3.6999999999999998E-2</v>
      </c>
      <c r="F25" s="1">
        <f t="shared" ref="F25:F69" si="0">-23.54*D25*D25+3.86*D25-0.097</f>
        <v>1.3593739999999965E-2</v>
      </c>
      <c r="G25" s="1">
        <f t="shared" ref="G25:G69" si="1">0.831*D25</f>
        <v>3.0746999999999997E-2</v>
      </c>
    </row>
    <row r="26" spans="1:7" x14ac:dyDescent="0.25">
      <c r="A26" s="3">
        <v>800</v>
      </c>
      <c r="B26" s="6">
        <v>12.04</v>
      </c>
      <c r="C26" s="10">
        <v>1.4999999999999999E-2</v>
      </c>
      <c r="D26" s="10">
        <v>3.7999999999999999E-2</v>
      </c>
      <c r="F26" s="1">
        <f t="shared" si="0"/>
        <v>1.5688240000000006E-2</v>
      </c>
      <c r="G26" s="1">
        <f t="shared" si="1"/>
        <v>3.1577999999999995E-2</v>
      </c>
    </row>
    <row r="27" spans="1:7" x14ac:dyDescent="0.25">
      <c r="A27" s="3">
        <f>A26-25</f>
        <v>775</v>
      </c>
      <c r="B27" s="6"/>
      <c r="C27" s="10">
        <v>1.4999999999999999E-2</v>
      </c>
      <c r="D27" s="10">
        <v>3.7999999999999999E-2</v>
      </c>
      <c r="F27" s="1">
        <f t="shared" si="0"/>
        <v>1.5688240000000006E-2</v>
      </c>
      <c r="G27" s="1">
        <f t="shared" si="1"/>
        <v>3.1577999999999995E-2</v>
      </c>
    </row>
    <row r="28" spans="1:7" x14ac:dyDescent="0.25">
      <c r="A28" s="3">
        <f t="shared" ref="A28:A49" si="2">A27-25</f>
        <v>750</v>
      </c>
      <c r="B28" s="6"/>
      <c r="C28" s="10">
        <v>1.6E-2</v>
      </c>
      <c r="D28" s="10">
        <v>3.7999999999999999E-2</v>
      </c>
      <c r="F28" s="1">
        <f t="shared" si="0"/>
        <v>1.5688240000000006E-2</v>
      </c>
      <c r="G28" s="1">
        <f t="shared" si="1"/>
        <v>3.1577999999999995E-2</v>
      </c>
    </row>
    <row r="29" spans="1:7" x14ac:dyDescent="0.25">
      <c r="A29" s="3">
        <f t="shared" si="2"/>
        <v>725</v>
      </c>
      <c r="B29" s="6"/>
      <c r="C29" s="10">
        <v>1.6E-2</v>
      </c>
      <c r="D29" s="10">
        <v>3.7999999999999999E-2</v>
      </c>
      <c r="F29" s="1">
        <f t="shared" si="0"/>
        <v>1.5688240000000006E-2</v>
      </c>
      <c r="G29" s="1">
        <f t="shared" si="1"/>
        <v>3.1577999999999995E-2</v>
      </c>
    </row>
    <row r="30" spans="1:7" x14ac:dyDescent="0.25">
      <c r="A30" s="3">
        <f t="shared" si="2"/>
        <v>700</v>
      </c>
      <c r="B30" s="6">
        <v>12.03</v>
      </c>
      <c r="C30" s="10">
        <v>1.7000000000000001E-2</v>
      </c>
      <c r="D30" s="10">
        <v>3.9E-2</v>
      </c>
      <c r="F30" s="1">
        <f t="shared" si="0"/>
        <v>1.7735660000000014E-2</v>
      </c>
      <c r="G30" s="1">
        <f t="shared" si="1"/>
        <v>3.2409E-2</v>
      </c>
    </row>
    <row r="31" spans="1:7" x14ac:dyDescent="0.25">
      <c r="A31" s="3">
        <f t="shared" si="2"/>
        <v>675</v>
      </c>
      <c r="B31" s="6"/>
      <c r="C31" s="10">
        <v>1.7000000000000001E-2</v>
      </c>
      <c r="D31" s="10">
        <v>3.9E-2</v>
      </c>
      <c r="F31" s="1">
        <f t="shared" si="0"/>
        <v>1.7735660000000014E-2</v>
      </c>
      <c r="G31" s="1">
        <f t="shared" si="1"/>
        <v>3.2409E-2</v>
      </c>
    </row>
    <row r="32" spans="1:7" x14ac:dyDescent="0.25">
      <c r="A32" s="3">
        <f t="shared" si="2"/>
        <v>650</v>
      </c>
      <c r="B32" s="6"/>
      <c r="C32" s="10">
        <v>1.7999999999999999E-2</v>
      </c>
      <c r="D32" s="10">
        <v>3.9E-2</v>
      </c>
      <c r="F32" s="1">
        <f t="shared" si="0"/>
        <v>1.7735660000000014E-2</v>
      </c>
      <c r="G32" s="1">
        <f t="shared" si="1"/>
        <v>3.2409E-2</v>
      </c>
    </row>
    <row r="33" spans="1:7" x14ac:dyDescent="0.25">
      <c r="A33" s="3">
        <f t="shared" si="2"/>
        <v>625</v>
      </c>
      <c r="B33" s="6"/>
      <c r="C33" s="10">
        <v>1.9E-2</v>
      </c>
      <c r="D33" s="10">
        <v>3.9E-2</v>
      </c>
      <c r="F33" s="1">
        <f t="shared" si="0"/>
        <v>1.7735660000000014E-2</v>
      </c>
      <c r="G33" s="1">
        <f t="shared" si="1"/>
        <v>3.2409E-2</v>
      </c>
    </row>
    <row r="34" spans="1:7" x14ac:dyDescent="0.25">
      <c r="A34" s="3">
        <f t="shared" si="2"/>
        <v>600</v>
      </c>
      <c r="B34" s="6">
        <v>12.03</v>
      </c>
      <c r="C34" s="10">
        <v>0.02</v>
      </c>
      <c r="D34" s="10">
        <v>0.04</v>
      </c>
      <c r="F34" s="1">
        <f t="shared" si="0"/>
        <v>1.9736000000000004E-2</v>
      </c>
      <c r="G34" s="1">
        <f t="shared" si="1"/>
        <v>3.3239999999999999E-2</v>
      </c>
    </row>
    <row r="35" spans="1:7" x14ac:dyDescent="0.25">
      <c r="A35" s="3">
        <f t="shared" si="2"/>
        <v>575</v>
      </c>
      <c r="B35" s="6"/>
      <c r="C35" s="10">
        <v>0.02</v>
      </c>
      <c r="D35" s="10">
        <v>0.04</v>
      </c>
      <c r="F35" s="1">
        <f t="shared" si="0"/>
        <v>1.9736000000000004E-2</v>
      </c>
      <c r="G35" s="1">
        <f t="shared" si="1"/>
        <v>3.3239999999999999E-2</v>
      </c>
    </row>
    <row r="36" spans="1:7" x14ac:dyDescent="0.25">
      <c r="A36" s="3">
        <f t="shared" si="2"/>
        <v>550</v>
      </c>
      <c r="B36" s="6"/>
      <c r="C36" s="10">
        <v>2.1000000000000001E-2</v>
      </c>
      <c r="D36" s="10">
        <v>0.04</v>
      </c>
      <c r="F36" s="1">
        <f t="shared" si="0"/>
        <v>1.9736000000000004E-2</v>
      </c>
      <c r="G36" s="1">
        <f t="shared" si="1"/>
        <v>3.3239999999999999E-2</v>
      </c>
    </row>
    <row r="37" spans="1:7" x14ac:dyDescent="0.25">
      <c r="A37" s="3">
        <f t="shared" si="2"/>
        <v>525</v>
      </c>
      <c r="B37" s="6"/>
      <c r="C37" s="10">
        <v>2.1999999999999999E-2</v>
      </c>
      <c r="D37" s="10">
        <v>4.1000000000000002E-2</v>
      </c>
      <c r="F37" s="1">
        <f t="shared" si="0"/>
        <v>2.1689260000000016E-2</v>
      </c>
      <c r="G37" s="1">
        <f t="shared" si="1"/>
        <v>3.4070999999999997E-2</v>
      </c>
    </row>
    <row r="38" spans="1:7" x14ac:dyDescent="0.25">
      <c r="A38" s="3">
        <f t="shared" si="2"/>
        <v>500</v>
      </c>
      <c r="B38" s="6">
        <v>12.03</v>
      </c>
      <c r="C38" s="10">
        <v>2.4E-2</v>
      </c>
      <c r="D38" s="10">
        <v>4.2000000000000003E-2</v>
      </c>
      <c r="F38" s="1">
        <f t="shared" si="0"/>
        <v>2.3595440000000009E-2</v>
      </c>
      <c r="G38" s="1">
        <f t="shared" si="1"/>
        <v>3.4902000000000002E-2</v>
      </c>
    </row>
    <row r="39" spans="1:7" x14ac:dyDescent="0.25">
      <c r="A39" s="3">
        <f t="shared" si="2"/>
        <v>475</v>
      </c>
      <c r="B39" s="6"/>
      <c r="C39" s="10">
        <v>2.5000000000000001E-2</v>
      </c>
      <c r="D39" s="10">
        <v>4.2000000000000003E-2</v>
      </c>
      <c r="F39" s="1">
        <f t="shared" si="0"/>
        <v>2.3595440000000009E-2</v>
      </c>
      <c r="G39" s="1">
        <f t="shared" si="1"/>
        <v>3.4902000000000002E-2</v>
      </c>
    </row>
    <row r="40" spans="1:7" x14ac:dyDescent="0.25">
      <c r="A40" s="3">
        <f t="shared" si="2"/>
        <v>450</v>
      </c>
      <c r="B40" s="6"/>
      <c r="C40" s="10">
        <v>2.5999999999999999E-2</v>
      </c>
      <c r="D40" s="10">
        <v>4.2999999999999997E-2</v>
      </c>
      <c r="F40" s="1">
        <f t="shared" si="0"/>
        <v>2.5454539999999998E-2</v>
      </c>
      <c r="G40" s="1">
        <f t="shared" si="1"/>
        <v>3.5732999999999994E-2</v>
      </c>
    </row>
    <row r="41" spans="1:7" x14ac:dyDescent="0.25">
      <c r="A41" s="3">
        <f t="shared" si="2"/>
        <v>425</v>
      </c>
      <c r="B41" s="6"/>
      <c r="C41" s="4">
        <v>2.8000000000000001E-2</v>
      </c>
      <c r="D41" s="4">
        <v>4.3999999999999997E-2</v>
      </c>
      <c r="F41" s="1">
        <f t="shared" si="0"/>
        <v>2.7266559999999995E-2</v>
      </c>
      <c r="G41" s="1">
        <f t="shared" si="1"/>
        <v>3.6563999999999999E-2</v>
      </c>
    </row>
    <row r="42" spans="1:7" x14ac:dyDescent="0.25">
      <c r="A42" s="3">
        <f t="shared" si="2"/>
        <v>400</v>
      </c>
      <c r="B42" s="6">
        <v>12.03</v>
      </c>
      <c r="C42" s="10">
        <v>0.03</v>
      </c>
      <c r="D42" s="10">
        <v>4.4999999999999998E-2</v>
      </c>
      <c r="F42" s="1">
        <f t="shared" si="0"/>
        <v>2.9031499999999988E-2</v>
      </c>
      <c r="G42" s="1">
        <f t="shared" si="1"/>
        <v>3.7394999999999998E-2</v>
      </c>
    </row>
    <row r="43" spans="1:7" x14ac:dyDescent="0.25">
      <c r="A43" s="3">
        <f t="shared" si="2"/>
        <v>375</v>
      </c>
      <c r="B43" s="6"/>
      <c r="C43" s="4">
        <v>3.2000000000000001E-2</v>
      </c>
      <c r="D43" s="4">
        <v>4.5999999999999999E-2</v>
      </c>
      <c r="F43" s="1">
        <f t="shared" si="0"/>
        <v>3.0749359999999976E-2</v>
      </c>
      <c r="G43" s="1">
        <f t="shared" si="1"/>
        <v>3.8225999999999996E-2</v>
      </c>
    </row>
    <row r="44" spans="1:7" x14ac:dyDescent="0.25">
      <c r="A44" s="3">
        <f t="shared" si="2"/>
        <v>350</v>
      </c>
      <c r="B44" s="6"/>
      <c r="C44" s="4">
        <v>3.4000000000000002E-2</v>
      </c>
      <c r="D44" s="4">
        <v>4.8000000000000001E-2</v>
      </c>
      <c r="F44" s="1">
        <f t="shared" si="0"/>
        <v>3.4043839999999992E-2</v>
      </c>
      <c r="G44" s="1">
        <f t="shared" si="1"/>
        <v>3.9888E-2</v>
      </c>
    </row>
    <row r="45" spans="1:7" x14ac:dyDescent="0.25">
      <c r="A45" s="3">
        <f t="shared" si="2"/>
        <v>325</v>
      </c>
      <c r="B45" s="9"/>
      <c r="C45" s="4">
        <v>3.5999999999999997E-2</v>
      </c>
      <c r="D45" s="4">
        <v>4.9000000000000002E-2</v>
      </c>
      <c r="F45" s="1">
        <f t="shared" si="0"/>
        <v>3.5620459999999993E-2</v>
      </c>
      <c r="G45" s="1">
        <f t="shared" si="1"/>
        <v>4.0718999999999998E-2</v>
      </c>
    </row>
    <row r="46" spans="1:7" x14ac:dyDescent="0.25">
      <c r="A46" s="3">
        <f t="shared" si="2"/>
        <v>300</v>
      </c>
      <c r="B46" s="6">
        <v>12.02</v>
      </c>
      <c r="C46" s="10">
        <v>0.04</v>
      </c>
      <c r="D46" s="10">
        <v>5.1999999999999998E-2</v>
      </c>
      <c r="F46" s="1">
        <f t="shared" si="0"/>
        <v>4.0067839999999993E-2</v>
      </c>
      <c r="G46" s="1">
        <f t="shared" si="1"/>
        <v>4.3211999999999993E-2</v>
      </c>
    </row>
    <row r="47" spans="1:7" x14ac:dyDescent="0.25">
      <c r="A47" s="3">
        <f t="shared" si="2"/>
        <v>275</v>
      </c>
      <c r="B47" s="9"/>
      <c r="C47" s="4">
        <v>4.2999999999999997E-2</v>
      </c>
      <c r="D47" s="4">
        <v>5.3999999999999999E-2</v>
      </c>
      <c r="F47" s="1">
        <f t="shared" si="0"/>
        <v>4.2797359999999979E-2</v>
      </c>
      <c r="G47" s="1">
        <f t="shared" si="1"/>
        <v>4.4873999999999997E-2</v>
      </c>
    </row>
    <row r="48" spans="1:7" x14ac:dyDescent="0.25">
      <c r="A48" s="3">
        <f t="shared" si="2"/>
        <v>250</v>
      </c>
      <c r="B48" s="9"/>
      <c r="C48" s="4">
        <v>4.8000000000000001E-2</v>
      </c>
      <c r="D48" s="4">
        <v>5.8999999999999997E-2</v>
      </c>
      <c r="F48" s="1">
        <f t="shared" si="0"/>
        <v>4.8797259999999981E-2</v>
      </c>
      <c r="G48" s="1">
        <f t="shared" si="1"/>
        <v>4.9028999999999996E-2</v>
      </c>
    </row>
    <row r="49" spans="1:7" x14ac:dyDescent="0.25">
      <c r="A49" s="3">
        <f t="shared" si="2"/>
        <v>225</v>
      </c>
      <c r="B49" s="9"/>
      <c r="C49" s="4">
        <v>5.2999999999999999E-2</v>
      </c>
      <c r="D49" s="4">
        <v>6.4000000000000001E-2</v>
      </c>
      <c r="F49" s="1">
        <f t="shared" si="0"/>
        <v>5.362016E-2</v>
      </c>
      <c r="G49" s="1">
        <f t="shared" si="1"/>
        <v>5.3183999999999995E-2</v>
      </c>
    </row>
    <row r="50" spans="1:7" x14ac:dyDescent="0.25">
      <c r="A50" s="3">
        <f>A49-25</f>
        <v>200</v>
      </c>
      <c r="B50" s="6">
        <v>12.01</v>
      </c>
      <c r="C50" s="10">
        <v>0.06</v>
      </c>
      <c r="D50" s="10">
        <v>7.1999999999999995E-2</v>
      </c>
      <c r="F50" s="11">
        <f t="shared" si="0"/>
        <v>5.8888639999999964E-2</v>
      </c>
      <c r="G50" s="11">
        <f t="shared" si="1"/>
        <v>5.9831999999999989E-2</v>
      </c>
    </row>
    <row r="51" spans="1:7" x14ac:dyDescent="0.25">
      <c r="A51" s="3">
        <v>190</v>
      </c>
      <c r="B51" s="6">
        <v>12.01</v>
      </c>
      <c r="C51" s="10">
        <v>6.3E-2</v>
      </c>
      <c r="D51" s="10">
        <v>7.4999999999999997E-2</v>
      </c>
      <c r="F51" s="1">
        <f t="shared" si="0"/>
        <v>6.0087499999999988E-2</v>
      </c>
      <c r="G51" s="1">
        <f t="shared" si="1"/>
        <v>6.2324999999999992E-2</v>
      </c>
    </row>
    <row r="52" spans="1:7" x14ac:dyDescent="0.25">
      <c r="A52" s="3">
        <v>180</v>
      </c>
      <c r="B52" s="6">
        <v>12.01</v>
      </c>
      <c r="C52" s="10">
        <v>6.6000000000000003E-2</v>
      </c>
      <c r="D52" s="10">
        <v>7.9000000000000001E-2</v>
      </c>
      <c r="F52" s="1">
        <f t="shared" si="0"/>
        <v>6.1026859999999988E-2</v>
      </c>
      <c r="G52" s="1">
        <f t="shared" si="1"/>
        <v>6.5648999999999999E-2</v>
      </c>
    </row>
    <row r="53" spans="1:7" x14ac:dyDescent="0.25">
      <c r="A53" s="3">
        <v>170</v>
      </c>
      <c r="B53" s="6">
        <v>12</v>
      </c>
      <c r="C53" s="10">
        <v>7.0000000000000007E-2</v>
      </c>
      <c r="D53" s="10">
        <v>8.3000000000000004E-2</v>
      </c>
      <c r="F53" s="1">
        <f t="shared" si="0"/>
        <v>6.1212939999999966E-2</v>
      </c>
      <c r="G53" s="1">
        <f t="shared" si="1"/>
        <v>6.8973000000000007E-2</v>
      </c>
    </row>
    <row r="54" spans="1:7" x14ac:dyDescent="0.25">
      <c r="A54" s="3">
        <v>160</v>
      </c>
      <c r="B54" s="6">
        <v>12</v>
      </c>
      <c r="C54" s="10">
        <v>7.4999999999999997E-2</v>
      </c>
      <c r="D54" s="10">
        <v>0.09</v>
      </c>
      <c r="F54" s="1">
        <f t="shared" si="0"/>
        <v>5.9726000000000001E-2</v>
      </c>
      <c r="G54" s="1">
        <f t="shared" si="1"/>
        <v>7.4789999999999995E-2</v>
      </c>
    </row>
    <row r="55" spans="1:7" x14ac:dyDescent="0.25">
      <c r="A55" s="3">
        <v>150</v>
      </c>
      <c r="B55" s="6">
        <v>12</v>
      </c>
      <c r="C55" s="10">
        <v>0.08</v>
      </c>
      <c r="D55" s="10">
        <v>9.6000000000000002E-2</v>
      </c>
      <c r="F55" s="1">
        <f t="shared" si="0"/>
        <v>5.6615359999999976E-2</v>
      </c>
      <c r="G55" s="1">
        <f t="shared" si="1"/>
        <v>7.9776E-2</v>
      </c>
    </row>
    <row r="56" spans="1:7" x14ac:dyDescent="0.25">
      <c r="A56" s="3">
        <v>140</v>
      </c>
      <c r="B56" s="6">
        <v>11.99</v>
      </c>
      <c r="C56" s="10">
        <v>8.5000000000000006E-2</v>
      </c>
      <c r="D56" s="10">
        <v>0.10199999999999999</v>
      </c>
      <c r="F56" s="1">
        <f t="shared" si="0"/>
        <v>5.1809839999999996E-2</v>
      </c>
      <c r="G56" s="1">
        <f t="shared" si="1"/>
        <v>8.476199999999999E-2</v>
      </c>
    </row>
    <row r="57" spans="1:7" x14ac:dyDescent="0.25">
      <c r="A57" s="3">
        <v>130</v>
      </c>
      <c r="B57" s="6">
        <v>11.99</v>
      </c>
      <c r="C57" s="4">
        <v>9.1999999999999998E-2</v>
      </c>
      <c r="D57" s="4">
        <v>0.111</v>
      </c>
      <c r="F57" s="1">
        <f t="shared" si="0"/>
        <v>4.1423660000000001E-2</v>
      </c>
      <c r="G57" s="1">
        <f t="shared" si="1"/>
        <v>9.2241000000000004E-2</v>
      </c>
    </row>
    <row r="58" spans="1:7" x14ac:dyDescent="0.25">
      <c r="A58" s="3">
        <v>120</v>
      </c>
      <c r="B58" s="6">
        <v>11.99</v>
      </c>
      <c r="C58" s="4">
        <v>9.9000000000000005E-2</v>
      </c>
      <c r="D58" s="4">
        <v>0.11899999999999999</v>
      </c>
      <c r="F58" s="1">
        <f t="shared" si="0"/>
        <v>2.8990060000000012E-2</v>
      </c>
      <c r="G58" s="1">
        <f t="shared" si="1"/>
        <v>9.8888999999999991E-2</v>
      </c>
    </row>
    <row r="59" spans="1:7" x14ac:dyDescent="0.25">
      <c r="A59" s="3">
        <v>110</v>
      </c>
      <c r="B59" s="6">
        <v>11.98</v>
      </c>
      <c r="C59" s="4">
        <v>0.108</v>
      </c>
      <c r="D59" s="4">
        <v>0.129</v>
      </c>
      <c r="F59" s="1">
        <f t="shared" si="0"/>
        <v>9.2108600000000151E-3</v>
      </c>
      <c r="G59" s="1">
        <f t="shared" si="1"/>
        <v>0.107199</v>
      </c>
    </row>
    <row r="60" spans="1:7" x14ac:dyDescent="0.25">
      <c r="A60" s="3">
        <v>100</v>
      </c>
      <c r="B60" s="6">
        <v>11.98</v>
      </c>
      <c r="C60" s="4">
        <v>0.11899999999999999</v>
      </c>
      <c r="D60" s="4">
        <v>0.14299999999999999</v>
      </c>
      <c r="F60" s="1">
        <f t="shared" si="0"/>
        <v>-2.6389460000000003E-2</v>
      </c>
      <c r="G60" s="1">
        <f t="shared" si="1"/>
        <v>0.11883299999999998</v>
      </c>
    </row>
    <row r="61" spans="1:7" x14ac:dyDescent="0.25">
      <c r="A61" s="8">
        <v>90</v>
      </c>
      <c r="B61" s="9">
        <v>11.98</v>
      </c>
      <c r="C61" s="4">
        <v>0.13300000000000001</v>
      </c>
      <c r="D61" s="4">
        <v>0.16</v>
      </c>
      <c r="F61" s="1">
        <f t="shared" si="0"/>
        <v>-8.2024000000000014E-2</v>
      </c>
      <c r="G61" s="1">
        <f t="shared" si="1"/>
        <v>0.13295999999999999</v>
      </c>
    </row>
    <row r="62" spans="1:7" x14ac:dyDescent="0.25">
      <c r="A62" s="8">
        <v>80</v>
      </c>
      <c r="B62" s="9">
        <v>11.97</v>
      </c>
      <c r="C62" s="4">
        <v>0.14899999999999999</v>
      </c>
      <c r="D62" s="4">
        <v>0.17899999999999999</v>
      </c>
      <c r="F62" s="1">
        <f t="shared" si="0"/>
        <v>-0.16030513999999998</v>
      </c>
      <c r="G62" s="1">
        <f t="shared" si="1"/>
        <v>0.14874899999999999</v>
      </c>
    </row>
    <row r="63" spans="1:7" x14ac:dyDescent="0.25">
      <c r="A63" s="8">
        <v>70</v>
      </c>
      <c r="B63" s="9">
        <v>11.95</v>
      </c>
      <c r="C63" s="4">
        <v>0.17</v>
      </c>
      <c r="D63" s="4">
        <v>0.20399999999999999</v>
      </c>
      <c r="F63" s="1">
        <f t="shared" si="0"/>
        <v>-0.2892006399999999</v>
      </c>
      <c r="G63" s="1">
        <f t="shared" si="1"/>
        <v>0.16952399999999998</v>
      </c>
    </row>
    <row r="64" spans="1:7" x14ac:dyDescent="0.25">
      <c r="A64" s="8">
        <v>60</v>
      </c>
      <c r="B64" s="9">
        <v>11.94</v>
      </c>
      <c r="C64" s="4">
        <v>0.19800000000000001</v>
      </c>
      <c r="D64" s="4">
        <v>0.23899999999999999</v>
      </c>
      <c r="F64" s="1">
        <f t="shared" si="0"/>
        <v>-0.51908833999999993</v>
      </c>
      <c r="G64" s="1">
        <f t="shared" si="1"/>
        <v>0.19860899999999998</v>
      </c>
    </row>
    <row r="65" spans="1:7" x14ac:dyDescent="0.25">
      <c r="A65" s="8">
        <v>50</v>
      </c>
      <c r="B65" s="9">
        <v>11.91</v>
      </c>
      <c r="C65" s="4">
        <v>0.23799999999999999</v>
      </c>
      <c r="D65" s="4">
        <v>0.28599999999999998</v>
      </c>
      <c r="F65" s="1">
        <f t="shared" si="0"/>
        <v>-0.91851783999999981</v>
      </c>
      <c r="G65" s="1">
        <f t="shared" si="1"/>
        <v>0.23766599999999996</v>
      </c>
    </row>
    <row r="66" spans="1:7" x14ac:dyDescent="0.25">
      <c r="A66" s="8">
        <v>40</v>
      </c>
      <c r="B66" s="9">
        <v>11.89</v>
      </c>
      <c r="C66" s="4">
        <v>0.29699999999999999</v>
      </c>
      <c r="D66" s="4">
        <v>0.35699999999999998</v>
      </c>
      <c r="F66" s="1">
        <f t="shared" si="0"/>
        <v>-1.71912946</v>
      </c>
      <c r="G66" s="1">
        <f t="shared" si="1"/>
        <v>0.29666699999999996</v>
      </c>
    </row>
    <row r="67" spans="1:7" x14ac:dyDescent="0.25">
      <c r="A67" s="8">
        <v>30</v>
      </c>
      <c r="B67" s="9">
        <v>11.84</v>
      </c>
      <c r="C67" s="4">
        <v>0.39300000000000002</v>
      </c>
      <c r="D67" s="4">
        <v>0.47299999999999998</v>
      </c>
      <c r="F67" s="1">
        <f t="shared" si="0"/>
        <v>-3.5378006599999989</v>
      </c>
      <c r="G67" s="1">
        <f t="shared" si="1"/>
        <v>0.39306299999999994</v>
      </c>
    </row>
    <row r="68" spans="1:7" x14ac:dyDescent="0.25">
      <c r="A68" s="8">
        <v>20</v>
      </c>
      <c r="B68" s="9">
        <v>11.74</v>
      </c>
      <c r="C68" s="4">
        <v>0.58599999999999997</v>
      </c>
      <c r="D68" s="4">
        <v>0.70499999999999996</v>
      </c>
      <c r="F68" s="1">
        <f t="shared" si="0"/>
        <v>-9.0756684999999973</v>
      </c>
      <c r="G68" s="1">
        <f t="shared" si="1"/>
        <v>0.5858549999999999</v>
      </c>
    </row>
    <row r="69" spans="1:7" x14ac:dyDescent="0.25">
      <c r="A69" s="8">
        <v>10</v>
      </c>
      <c r="B69" s="9">
        <v>11.45</v>
      </c>
      <c r="C69" s="4">
        <v>1.1439999999999999</v>
      </c>
      <c r="D69" s="4">
        <v>1.3759999999999999</v>
      </c>
      <c r="F69" s="1">
        <f t="shared" si="0"/>
        <v>-39.355711039999996</v>
      </c>
      <c r="G69" s="1">
        <f t="shared" si="1"/>
        <v>1.1434559999999998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0"/>
  <sheetViews>
    <sheetView topLeftCell="A25" workbookViewId="0">
      <selection activeCell="I23" sqref="I23"/>
    </sheetView>
  </sheetViews>
  <sheetFormatPr defaultRowHeight="15" x14ac:dyDescent="0.25"/>
  <sheetData>
    <row r="3" spans="1:8" x14ac:dyDescent="0.25">
      <c r="F3" t="s">
        <v>27</v>
      </c>
      <c r="G3" t="s">
        <v>28</v>
      </c>
      <c r="H3" t="s">
        <v>30</v>
      </c>
    </row>
    <row r="4" spans="1:8" x14ac:dyDescent="0.25">
      <c r="A4" t="s">
        <v>21</v>
      </c>
      <c r="B4" t="s">
        <v>22</v>
      </c>
      <c r="C4" t="s">
        <v>23</v>
      </c>
      <c r="D4" t="s">
        <v>3</v>
      </c>
      <c r="F4" t="s">
        <v>26</v>
      </c>
      <c r="G4" t="s">
        <v>29</v>
      </c>
      <c r="H4" t="s">
        <v>29</v>
      </c>
    </row>
    <row r="5" spans="1:8" x14ac:dyDescent="0.25">
      <c r="A5" s="3">
        <v>1000</v>
      </c>
      <c r="B5" s="6">
        <v>12.04</v>
      </c>
      <c r="C5" s="7">
        <v>1.2999999999999999E-2</v>
      </c>
      <c r="D5" s="7">
        <v>3.6999999999999998E-2</v>
      </c>
      <c r="F5" s="2">
        <f>C5/D5</f>
        <v>0.35135135135135137</v>
      </c>
      <c r="G5" s="1">
        <f>-82.33*D5*D5+12.39*D5-0.333</f>
        <v>1.2720229999999999E-2</v>
      </c>
      <c r="H5" s="1">
        <f>2.0755*D5-0.009</f>
        <v>6.7793499999999993E-2</v>
      </c>
    </row>
    <row r="6" spans="1:8" x14ac:dyDescent="0.25">
      <c r="A6" s="3">
        <v>900</v>
      </c>
      <c r="B6" s="6">
        <v>12.04</v>
      </c>
      <c r="C6" s="7">
        <v>1.2999999999999999E-2</v>
      </c>
      <c r="D6" s="7">
        <v>3.6999999999999998E-2</v>
      </c>
      <c r="F6" s="2">
        <f t="shared" ref="F6:F50" si="0">C6/D6</f>
        <v>0.35135135135135137</v>
      </c>
      <c r="G6" s="1">
        <f t="shared" ref="G6:G50" si="1">-82.33*D6*D6+12.39*D6-0.333</f>
        <v>1.2720229999999999E-2</v>
      </c>
      <c r="H6" s="1">
        <f t="shared" ref="H6:H50" si="2">2.0755*D6-0.009</f>
        <v>6.7793499999999993E-2</v>
      </c>
    </row>
    <row r="7" spans="1:8" x14ac:dyDescent="0.25">
      <c r="A7" s="3">
        <v>800</v>
      </c>
      <c r="B7" s="6">
        <v>12.04</v>
      </c>
      <c r="C7" s="7">
        <v>1.4999999999999999E-2</v>
      </c>
      <c r="D7" s="7">
        <v>3.7999999999999999E-2</v>
      </c>
      <c r="F7" s="2">
        <f t="shared" si="0"/>
        <v>0.39473684210526316</v>
      </c>
      <c r="G7" s="1">
        <f t="shared" si="1"/>
        <v>1.8935480000000005E-2</v>
      </c>
      <c r="H7" s="1">
        <f t="shared" si="2"/>
        <v>6.9869000000000001E-2</v>
      </c>
    </row>
    <row r="8" spans="1:8" x14ac:dyDescent="0.25">
      <c r="A8" s="3">
        <v>775</v>
      </c>
      <c r="B8" s="6"/>
      <c r="C8" s="7">
        <v>1.4999999999999999E-2</v>
      </c>
      <c r="D8" s="7">
        <v>3.7999999999999999E-2</v>
      </c>
      <c r="F8" s="2">
        <f t="shared" si="0"/>
        <v>0.39473684210526316</v>
      </c>
      <c r="G8" s="1">
        <f t="shared" si="1"/>
        <v>1.8935480000000005E-2</v>
      </c>
      <c r="H8" s="1">
        <f t="shared" si="2"/>
        <v>6.9869000000000001E-2</v>
      </c>
    </row>
    <row r="9" spans="1:8" x14ac:dyDescent="0.25">
      <c r="A9" s="3">
        <v>750</v>
      </c>
      <c r="B9" s="6"/>
      <c r="C9" s="7">
        <v>1.6E-2</v>
      </c>
      <c r="D9" s="7">
        <v>3.7999999999999999E-2</v>
      </c>
      <c r="F9" s="2">
        <f t="shared" si="0"/>
        <v>0.4210526315789474</v>
      </c>
      <c r="G9" s="1">
        <f t="shared" si="1"/>
        <v>1.8935480000000005E-2</v>
      </c>
      <c r="H9" s="1">
        <f t="shared" si="2"/>
        <v>6.9869000000000001E-2</v>
      </c>
    </row>
    <row r="10" spans="1:8" x14ac:dyDescent="0.25">
      <c r="A10" s="3">
        <v>725</v>
      </c>
      <c r="B10" s="6"/>
      <c r="C10" s="7">
        <v>1.6E-2</v>
      </c>
      <c r="D10" s="7">
        <v>3.7999999999999999E-2</v>
      </c>
      <c r="F10" s="2">
        <f t="shared" si="0"/>
        <v>0.4210526315789474</v>
      </c>
      <c r="G10" s="1">
        <f t="shared" si="1"/>
        <v>1.8935480000000005E-2</v>
      </c>
      <c r="H10" s="1">
        <f t="shared" si="2"/>
        <v>6.9869000000000001E-2</v>
      </c>
    </row>
    <row r="11" spans="1:8" x14ac:dyDescent="0.25">
      <c r="A11" s="3">
        <v>700</v>
      </c>
      <c r="B11" s="6">
        <v>12.03</v>
      </c>
      <c r="C11" s="7">
        <v>1.7000000000000001E-2</v>
      </c>
      <c r="D11" s="7">
        <v>3.7999999999999999E-2</v>
      </c>
      <c r="F11" s="2">
        <f t="shared" si="0"/>
        <v>0.44736842105263164</v>
      </c>
      <c r="G11" s="1">
        <f t="shared" si="1"/>
        <v>1.8935480000000005E-2</v>
      </c>
      <c r="H11" s="1">
        <f t="shared" si="2"/>
        <v>6.9869000000000001E-2</v>
      </c>
    </row>
    <row r="12" spans="1:8" x14ac:dyDescent="0.25">
      <c r="A12" s="3">
        <v>675</v>
      </c>
      <c r="B12" s="6"/>
      <c r="C12" s="7">
        <v>1.7000000000000001E-2</v>
      </c>
      <c r="D12" s="7">
        <v>3.7999999999999999E-2</v>
      </c>
      <c r="F12" s="2">
        <f t="shared" si="0"/>
        <v>0.44736842105263164</v>
      </c>
      <c r="G12" s="1">
        <f t="shared" si="1"/>
        <v>1.8935480000000005E-2</v>
      </c>
      <c r="H12" s="1">
        <f t="shared" si="2"/>
        <v>6.9869000000000001E-2</v>
      </c>
    </row>
    <row r="13" spans="1:8" x14ac:dyDescent="0.25">
      <c r="A13" s="3">
        <v>650</v>
      </c>
      <c r="B13" s="6"/>
      <c r="C13" s="7">
        <v>1.7999999999999999E-2</v>
      </c>
      <c r="D13" s="7">
        <v>3.7999999999999999E-2</v>
      </c>
      <c r="F13" s="2">
        <f t="shared" si="0"/>
        <v>0.47368421052631576</v>
      </c>
      <c r="G13" s="1">
        <f t="shared" si="1"/>
        <v>1.8935480000000005E-2</v>
      </c>
      <c r="H13" s="1">
        <f t="shared" si="2"/>
        <v>6.9869000000000001E-2</v>
      </c>
    </row>
    <row r="14" spans="1:8" x14ac:dyDescent="0.25">
      <c r="A14" s="3">
        <v>625</v>
      </c>
      <c r="B14" s="6"/>
      <c r="C14" s="7">
        <v>1.9E-2</v>
      </c>
      <c r="D14" s="7">
        <v>3.7999999999999999E-2</v>
      </c>
      <c r="F14" s="2">
        <f t="shared" si="0"/>
        <v>0.5</v>
      </c>
      <c r="G14" s="1">
        <f t="shared" si="1"/>
        <v>1.8935480000000005E-2</v>
      </c>
      <c r="H14" s="1">
        <f t="shared" si="2"/>
        <v>6.9869000000000001E-2</v>
      </c>
    </row>
    <row r="15" spans="1:8" x14ac:dyDescent="0.25">
      <c r="A15" s="3">
        <v>600</v>
      </c>
      <c r="B15" s="6">
        <v>12.03</v>
      </c>
      <c r="C15" s="7">
        <v>0.02</v>
      </c>
      <c r="D15" s="7">
        <v>3.7999999999999999E-2</v>
      </c>
      <c r="F15" s="2">
        <f t="shared" si="0"/>
        <v>0.52631578947368418</v>
      </c>
      <c r="G15" s="1">
        <f t="shared" si="1"/>
        <v>1.8935480000000005E-2</v>
      </c>
      <c r="H15" s="1">
        <f t="shared" si="2"/>
        <v>6.9869000000000001E-2</v>
      </c>
    </row>
    <row r="16" spans="1:8" x14ac:dyDescent="0.25">
      <c r="A16" s="3">
        <v>575</v>
      </c>
      <c r="B16" s="6"/>
      <c r="C16" s="7">
        <v>0.02</v>
      </c>
      <c r="D16" s="7">
        <v>3.7999999999999999E-2</v>
      </c>
      <c r="F16" s="2">
        <f t="shared" si="0"/>
        <v>0.52631578947368418</v>
      </c>
      <c r="G16" s="1">
        <f t="shared" si="1"/>
        <v>1.8935480000000005E-2</v>
      </c>
      <c r="H16" s="1">
        <f t="shared" si="2"/>
        <v>6.9869000000000001E-2</v>
      </c>
    </row>
    <row r="17" spans="1:8" x14ac:dyDescent="0.25">
      <c r="A17" s="3">
        <v>550</v>
      </c>
      <c r="B17" s="6"/>
      <c r="C17" s="7">
        <v>2.1000000000000001E-2</v>
      </c>
      <c r="D17" s="7">
        <v>3.7999999999999999E-2</v>
      </c>
      <c r="F17" s="2">
        <f t="shared" si="0"/>
        <v>0.55263157894736847</v>
      </c>
      <c r="G17" s="1">
        <f t="shared" si="1"/>
        <v>1.8935480000000005E-2</v>
      </c>
      <c r="H17" s="1">
        <f t="shared" si="2"/>
        <v>6.9869000000000001E-2</v>
      </c>
    </row>
    <row r="18" spans="1:8" x14ac:dyDescent="0.25">
      <c r="A18" s="3">
        <v>525</v>
      </c>
      <c r="B18" s="6"/>
      <c r="C18" s="7">
        <v>2.1999999999999999E-2</v>
      </c>
      <c r="D18" s="7">
        <v>3.9E-2</v>
      </c>
      <c r="F18" s="2">
        <f t="shared" si="0"/>
        <v>0.5641025641025641</v>
      </c>
      <c r="G18" s="1">
        <f t="shared" si="1"/>
        <v>2.4986070000000027E-2</v>
      </c>
      <c r="H18" s="1">
        <f t="shared" si="2"/>
        <v>7.1944500000000008E-2</v>
      </c>
    </row>
    <row r="19" spans="1:8" x14ac:dyDescent="0.25">
      <c r="A19" s="3">
        <v>500</v>
      </c>
      <c r="B19" s="6">
        <v>12.03</v>
      </c>
      <c r="C19" s="7">
        <v>2.4E-2</v>
      </c>
      <c r="D19" s="7">
        <v>3.9E-2</v>
      </c>
      <c r="F19" s="2">
        <f t="shared" si="0"/>
        <v>0.61538461538461542</v>
      </c>
      <c r="G19" s="1">
        <f t="shared" si="1"/>
        <v>2.4986070000000027E-2</v>
      </c>
      <c r="H19" s="1">
        <f t="shared" si="2"/>
        <v>7.1944500000000008E-2</v>
      </c>
    </row>
    <row r="20" spans="1:8" x14ac:dyDescent="0.25">
      <c r="A20" s="3">
        <v>475</v>
      </c>
      <c r="B20" s="6"/>
      <c r="C20" s="7">
        <v>2.5000000000000001E-2</v>
      </c>
      <c r="D20" s="7">
        <v>3.9E-2</v>
      </c>
      <c r="F20" s="2">
        <f t="shared" si="0"/>
        <v>0.64102564102564108</v>
      </c>
      <c r="G20" s="1">
        <f t="shared" si="1"/>
        <v>2.4986070000000027E-2</v>
      </c>
      <c r="H20" s="1">
        <f t="shared" si="2"/>
        <v>7.1944500000000008E-2</v>
      </c>
    </row>
    <row r="21" spans="1:8" x14ac:dyDescent="0.25">
      <c r="A21" s="3">
        <v>450</v>
      </c>
      <c r="B21" s="6"/>
      <c r="C21" s="7">
        <v>2.5999999999999999E-2</v>
      </c>
      <c r="D21" s="7">
        <v>3.9E-2</v>
      </c>
      <c r="F21" s="2">
        <f t="shared" si="0"/>
        <v>0.66666666666666663</v>
      </c>
      <c r="G21" s="1">
        <f t="shared" si="1"/>
        <v>2.4986070000000027E-2</v>
      </c>
      <c r="H21" s="1">
        <f t="shared" si="2"/>
        <v>7.1944500000000008E-2</v>
      </c>
    </row>
    <row r="22" spans="1:8" x14ac:dyDescent="0.25">
      <c r="A22" s="3">
        <v>425</v>
      </c>
      <c r="B22" s="6"/>
      <c r="C22" s="7">
        <v>2.8000000000000001E-2</v>
      </c>
      <c r="D22" s="7">
        <v>3.9E-2</v>
      </c>
      <c r="F22" s="2">
        <f t="shared" si="0"/>
        <v>0.71794871794871795</v>
      </c>
      <c r="G22" s="1">
        <f t="shared" si="1"/>
        <v>2.4986070000000027E-2</v>
      </c>
      <c r="H22" s="1">
        <f t="shared" si="2"/>
        <v>7.1944500000000008E-2</v>
      </c>
    </row>
    <row r="23" spans="1:8" x14ac:dyDescent="0.25">
      <c r="A23" s="3">
        <v>400</v>
      </c>
      <c r="B23" s="6">
        <v>12.03</v>
      </c>
      <c r="C23" s="7">
        <v>0.03</v>
      </c>
      <c r="D23" s="7">
        <v>0.04</v>
      </c>
      <c r="F23" s="2">
        <f t="shared" si="0"/>
        <v>0.75</v>
      </c>
      <c r="G23" s="1">
        <f t="shared" si="1"/>
        <v>3.0872000000000011E-2</v>
      </c>
      <c r="H23" s="1">
        <f t="shared" si="2"/>
        <v>7.4020000000000002E-2</v>
      </c>
    </row>
    <row r="24" spans="1:8" x14ac:dyDescent="0.25">
      <c r="A24" s="3">
        <v>375</v>
      </c>
      <c r="B24" s="6"/>
      <c r="C24" s="7">
        <v>3.2000000000000001E-2</v>
      </c>
      <c r="D24" s="7">
        <v>0.04</v>
      </c>
      <c r="F24" s="2">
        <f t="shared" si="0"/>
        <v>0.8</v>
      </c>
      <c r="G24" s="1">
        <f t="shared" si="1"/>
        <v>3.0872000000000011E-2</v>
      </c>
      <c r="H24" s="1">
        <f t="shared" si="2"/>
        <v>7.4020000000000002E-2</v>
      </c>
    </row>
    <row r="25" spans="1:8" x14ac:dyDescent="0.25">
      <c r="A25" s="3">
        <v>350</v>
      </c>
      <c r="B25" s="6"/>
      <c r="C25" s="7">
        <v>3.4000000000000002E-2</v>
      </c>
      <c r="D25" s="7">
        <v>0.04</v>
      </c>
      <c r="F25" s="2">
        <f t="shared" si="0"/>
        <v>0.85000000000000009</v>
      </c>
      <c r="G25" s="1">
        <f t="shared" si="1"/>
        <v>3.0872000000000011E-2</v>
      </c>
      <c r="H25" s="1">
        <f t="shared" si="2"/>
        <v>7.4020000000000002E-2</v>
      </c>
    </row>
    <row r="26" spans="1:8" x14ac:dyDescent="0.25">
      <c r="A26" s="3">
        <v>325</v>
      </c>
      <c r="B26" s="6"/>
      <c r="C26" s="7">
        <v>3.6999999999999998E-2</v>
      </c>
      <c r="D26" s="7">
        <v>4.1000000000000002E-2</v>
      </c>
      <c r="F26" s="2">
        <f t="shared" si="0"/>
        <v>0.90243902439024382</v>
      </c>
      <c r="G26" s="1">
        <f t="shared" si="1"/>
        <v>3.6593270000000067E-2</v>
      </c>
      <c r="H26" s="1">
        <f t="shared" si="2"/>
        <v>7.609550000000001E-2</v>
      </c>
    </row>
    <row r="27" spans="1:8" x14ac:dyDescent="0.25">
      <c r="A27" s="3">
        <v>300</v>
      </c>
      <c r="B27" s="6">
        <v>12.03</v>
      </c>
      <c r="C27" s="7">
        <v>0.04</v>
      </c>
      <c r="D27" s="7">
        <v>4.1000000000000002E-2</v>
      </c>
      <c r="F27" s="2">
        <f t="shared" si="0"/>
        <v>0.97560975609756095</v>
      </c>
      <c r="G27" s="1">
        <f t="shared" si="1"/>
        <v>3.6593270000000067E-2</v>
      </c>
      <c r="H27" s="1">
        <f t="shared" si="2"/>
        <v>7.609550000000001E-2</v>
      </c>
    </row>
    <row r="28" spans="1:8" x14ac:dyDescent="0.25">
      <c r="A28" s="3">
        <v>275</v>
      </c>
      <c r="B28" s="6"/>
      <c r="C28" s="7">
        <v>4.2999999999999997E-2</v>
      </c>
      <c r="D28" s="7">
        <v>4.2000000000000003E-2</v>
      </c>
      <c r="F28" s="2">
        <f t="shared" si="0"/>
        <v>1.0238095238095237</v>
      </c>
      <c r="G28" s="1">
        <f t="shared" si="1"/>
        <v>4.2149880000000028E-2</v>
      </c>
      <c r="H28" s="1">
        <f t="shared" si="2"/>
        <v>7.8171000000000004E-2</v>
      </c>
    </row>
    <row r="29" spans="1:8" x14ac:dyDescent="0.25">
      <c r="A29" s="3">
        <v>250</v>
      </c>
      <c r="B29" s="6"/>
      <c r="C29" s="7">
        <v>4.8000000000000001E-2</v>
      </c>
      <c r="D29" s="7">
        <v>4.2999999999999997E-2</v>
      </c>
      <c r="F29" s="2">
        <f t="shared" si="0"/>
        <v>1.1162790697674421</v>
      </c>
      <c r="G29" s="1">
        <f t="shared" si="1"/>
        <v>4.7541829999999952E-2</v>
      </c>
      <c r="H29" s="1">
        <f t="shared" si="2"/>
        <v>8.0246499999999998E-2</v>
      </c>
    </row>
    <row r="30" spans="1:8" x14ac:dyDescent="0.25">
      <c r="A30" s="3">
        <v>225</v>
      </c>
      <c r="B30" s="6"/>
      <c r="C30" s="7">
        <v>5.2999999999999999E-2</v>
      </c>
      <c r="D30" s="7">
        <v>4.3999999999999997E-2</v>
      </c>
      <c r="F30" s="2">
        <f t="shared" si="0"/>
        <v>1.2045454545454546</v>
      </c>
      <c r="G30" s="1">
        <f t="shared" si="1"/>
        <v>5.2769119999999947E-2</v>
      </c>
      <c r="H30" s="1">
        <f t="shared" si="2"/>
        <v>8.2321999999999992E-2</v>
      </c>
    </row>
    <row r="31" spans="1:8" x14ac:dyDescent="0.25">
      <c r="A31" s="3">
        <v>200</v>
      </c>
      <c r="B31" s="6">
        <v>12.02</v>
      </c>
      <c r="C31" s="7">
        <v>0.06</v>
      </c>
      <c r="D31" s="7">
        <v>4.4999999999999998E-2</v>
      </c>
      <c r="F31" s="2">
        <f t="shared" si="0"/>
        <v>1.3333333333333333</v>
      </c>
      <c r="G31" s="1">
        <f t="shared" si="1"/>
        <v>5.7831750000000015E-2</v>
      </c>
      <c r="H31" s="1">
        <f t="shared" si="2"/>
        <v>8.43975E-2</v>
      </c>
    </row>
    <row r="32" spans="1:8" x14ac:dyDescent="0.25">
      <c r="A32" s="3">
        <v>190</v>
      </c>
      <c r="B32" s="6">
        <v>12.02</v>
      </c>
      <c r="C32" s="7">
        <v>6.3E-2</v>
      </c>
      <c r="D32" s="7">
        <v>4.5999999999999999E-2</v>
      </c>
      <c r="F32" s="2">
        <f t="shared" si="0"/>
        <v>1.3695652173913044</v>
      </c>
      <c r="G32" s="1">
        <f t="shared" si="1"/>
        <v>6.2729719999999989E-2</v>
      </c>
      <c r="H32" s="1">
        <f t="shared" si="2"/>
        <v>8.6472999999999994E-2</v>
      </c>
    </row>
    <row r="33" spans="1:8" x14ac:dyDescent="0.25">
      <c r="A33" s="3">
        <v>180</v>
      </c>
      <c r="B33" s="6">
        <v>12.02</v>
      </c>
      <c r="C33" s="7">
        <v>6.6000000000000003E-2</v>
      </c>
      <c r="D33" s="7">
        <v>4.5999999999999999E-2</v>
      </c>
      <c r="F33" s="2">
        <f t="shared" si="0"/>
        <v>1.4347826086956523</v>
      </c>
      <c r="G33" s="1">
        <f t="shared" si="1"/>
        <v>6.2729719999999989E-2</v>
      </c>
      <c r="H33" s="1">
        <f t="shared" si="2"/>
        <v>8.6472999999999994E-2</v>
      </c>
    </row>
    <row r="34" spans="1:8" x14ac:dyDescent="0.25">
      <c r="A34" s="3">
        <v>170</v>
      </c>
      <c r="B34" s="6">
        <v>12.01</v>
      </c>
      <c r="C34" s="7">
        <v>7.0000000000000007E-2</v>
      </c>
      <c r="D34" s="7">
        <v>4.7E-2</v>
      </c>
      <c r="F34" s="2">
        <f t="shared" si="0"/>
        <v>1.4893617021276597</v>
      </c>
      <c r="G34" s="1">
        <f t="shared" si="1"/>
        <v>6.7463030000000035E-2</v>
      </c>
      <c r="H34" s="1">
        <f t="shared" si="2"/>
        <v>8.8548500000000002E-2</v>
      </c>
    </row>
    <row r="35" spans="1:8" x14ac:dyDescent="0.25">
      <c r="A35" s="3">
        <v>160</v>
      </c>
      <c r="B35" s="6">
        <v>12.01</v>
      </c>
      <c r="C35" s="7">
        <v>7.4999999999999997E-2</v>
      </c>
      <c r="D35" s="7">
        <v>4.9000000000000002E-2</v>
      </c>
      <c r="F35" s="2">
        <f t="shared" si="0"/>
        <v>1.5306122448979591</v>
      </c>
      <c r="G35" s="1">
        <f t="shared" si="1"/>
        <v>7.6435670000000011E-2</v>
      </c>
      <c r="H35" s="1">
        <f t="shared" si="2"/>
        <v>9.2699500000000004E-2</v>
      </c>
    </row>
    <row r="36" spans="1:8" x14ac:dyDescent="0.25">
      <c r="A36" s="3">
        <v>150</v>
      </c>
      <c r="B36" s="6">
        <v>12.01</v>
      </c>
      <c r="C36" s="7">
        <v>0.08</v>
      </c>
      <c r="D36" s="7">
        <v>0.05</v>
      </c>
      <c r="F36" s="2">
        <f t="shared" si="0"/>
        <v>1.5999999999999999</v>
      </c>
      <c r="G36" s="1">
        <f t="shared" si="1"/>
        <v>8.0674999999999997E-2</v>
      </c>
      <c r="H36" s="1">
        <f t="shared" si="2"/>
        <v>9.4775000000000012E-2</v>
      </c>
    </row>
    <row r="37" spans="1:8" x14ac:dyDescent="0.25">
      <c r="A37" s="3">
        <v>140</v>
      </c>
      <c r="B37" s="6">
        <v>12.01</v>
      </c>
      <c r="C37" s="7">
        <v>8.5000000000000006E-2</v>
      </c>
      <c r="D37" s="7">
        <v>5.0999999999999997E-2</v>
      </c>
      <c r="F37" s="2">
        <f t="shared" si="0"/>
        <v>1.666666666666667</v>
      </c>
      <c r="G37" s="1">
        <f t="shared" si="1"/>
        <v>8.4749669999999944E-2</v>
      </c>
      <c r="H37" s="1">
        <f t="shared" si="2"/>
        <v>9.6850499999999992E-2</v>
      </c>
    </row>
    <row r="38" spans="1:8" x14ac:dyDescent="0.25">
      <c r="A38" s="3">
        <v>130</v>
      </c>
      <c r="B38" s="6">
        <v>12</v>
      </c>
      <c r="C38" s="7">
        <v>9.1999999999999998E-2</v>
      </c>
      <c r="D38" s="7">
        <v>5.3999999999999999E-2</v>
      </c>
      <c r="F38" s="2">
        <f t="shared" si="0"/>
        <v>1.7037037037037037</v>
      </c>
      <c r="G38" s="1">
        <f t="shared" si="1"/>
        <v>9.5985719999999997E-2</v>
      </c>
      <c r="H38" s="1">
        <f t="shared" si="2"/>
        <v>0.103077</v>
      </c>
    </row>
    <row r="39" spans="1:8" x14ac:dyDescent="0.25">
      <c r="A39" s="3">
        <v>120</v>
      </c>
      <c r="B39" s="6">
        <v>12</v>
      </c>
      <c r="C39" s="7">
        <v>0.1</v>
      </c>
      <c r="D39" s="7">
        <v>5.6000000000000001E-2</v>
      </c>
      <c r="F39" s="2">
        <f t="shared" si="0"/>
        <v>1.7857142857142858</v>
      </c>
      <c r="G39" s="1">
        <f t="shared" si="1"/>
        <v>0.10265311999999999</v>
      </c>
      <c r="H39" s="1">
        <f t="shared" si="2"/>
        <v>0.107228</v>
      </c>
    </row>
    <row r="40" spans="1:8" x14ac:dyDescent="0.25">
      <c r="A40" s="3">
        <v>110</v>
      </c>
      <c r="B40" s="6">
        <v>12</v>
      </c>
      <c r="C40" s="7">
        <v>0.109</v>
      </c>
      <c r="D40" s="7">
        <v>5.8999999999999997E-2</v>
      </c>
      <c r="F40" s="2">
        <f t="shared" si="0"/>
        <v>1.8474576271186443</v>
      </c>
      <c r="G40" s="1">
        <f t="shared" si="1"/>
        <v>0.11141927000000007</v>
      </c>
      <c r="H40" s="1">
        <f t="shared" si="2"/>
        <v>0.1134545</v>
      </c>
    </row>
    <row r="41" spans="1:8" x14ac:dyDescent="0.25">
      <c r="A41" s="3">
        <v>100</v>
      </c>
      <c r="B41" s="6">
        <v>11.99</v>
      </c>
      <c r="C41" s="7">
        <v>0.11899999999999999</v>
      </c>
      <c r="D41" s="7">
        <v>6.3E-2</v>
      </c>
      <c r="F41" s="2">
        <f t="shared" si="0"/>
        <v>1.8888888888888888</v>
      </c>
      <c r="G41" s="11">
        <f t="shared" si="1"/>
        <v>0.12080222999999995</v>
      </c>
      <c r="H41" s="11">
        <f t="shared" si="2"/>
        <v>0.1217565</v>
      </c>
    </row>
    <row r="42" spans="1:8" x14ac:dyDescent="0.25">
      <c r="A42" s="8">
        <v>90</v>
      </c>
      <c r="B42" s="9">
        <v>11.99</v>
      </c>
      <c r="C42" s="7">
        <v>0.13300000000000001</v>
      </c>
      <c r="D42" s="7">
        <v>6.9000000000000006E-2</v>
      </c>
      <c r="F42" s="2">
        <f t="shared" si="0"/>
        <v>1.9275362318840579</v>
      </c>
      <c r="G42" s="12">
        <f t="shared" si="1"/>
        <v>0.12993686999999998</v>
      </c>
      <c r="H42" s="12">
        <f t="shared" si="2"/>
        <v>0.13420950000000001</v>
      </c>
    </row>
    <row r="43" spans="1:8" x14ac:dyDescent="0.25">
      <c r="A43" s="8">
        <v>80</v>
      </c>
      <c r="B43" s="9">
        <v>11.98</v>
      </c>
      <c r="C43" s="4">
        <v>0.14799999999999999</v>
      </c>
      <c r="D43" s="4">
        <v>7.5999999999999998E-2</v>
      </c>
      <c r="F43" s="2">
        <f t="shared" si="0"/>
        <v>1.9473684210526316</v>
      </c>
      <c r="G43" s="1">
        <f t="shared" si="1"/>
        <v>0.1331019200000001</v>
      </c>
      <c r="H43" s="1">
        <f t="shared" si="2"/>
        <v>0.14873799999999998</v>
      </c>
    </row>
    <row r="44" spans="1:8" x14ac:dyDescent="0.25">
      <c r="A44" s="8">
        <v>70</v>
      </c>
      <c r="B44" s="9">
        <v>11.98</v>
      </c>
      <c r="C44" s="4">
        <v>0.17</v>
      </c>
      <c r="D44" s="4">
        <v>8.5999999999999993E-2</v>
      </c>
      <c r="F44" s="2">
        <f t="shared" si="0"/>
        <v>1.976744186046512</v>
      </c>
      <c r="G44" s="1">
        <f t="shared" si="1"/>
        <v>0.12362732000000004</v>
      </c>
      <c r="H44" s="1">
        <f t="shared" si="2"/>
        <v>0.16949299999999998</v>
      </c>
    </row>
    <row r="45" spans="1:8" x14ac:dyDescent="0.25">
      <c r="A45" s="8">
        <v>60</v>
      </c>
      <c r="B45" s="9">
        <v>11.97</v>
      </c>
      <c r="C45" s="4">
        <v>0.19800000000000001</v>
      </c>
      <c r="D45" s="4">
        <v>0.1</v>
      </c>
      <c r="F45" s="2">
        <f t="shared" si="0"/>
        <v>1.98</v>
      </c>
      <c r="G45" s="1">
        <f t="shared" si="1"/>
        <v>8.269999999999994E-2</v>
      </c>
      <c r="H45" s="1">
        <f t="shared" si="2"/>
        <v>0.19855</v>
      </c>
    </row>
    <row r="46" spans="1:8" x14ac:dyDescent="0.25">
      <c r="A46" s="8">
        <v>50</v>
      </c>
      <c r="B46" s="9">
        <v>11.95</v>
      </c>
      <c r="C46" s="4">
        <v>0.23799999999999999</v>
      </c>
      <c r="D46" s="4">
        <v>0.11899999999999999</v>
      </c>
      <c r="F46" s="2">
        <f t="shared" si="0"/>
        <v>2</v>
      </c>
      <c r="G46" s="1">
        <f t="shared" si="1"/>
        <v>-2.4465129999999891E-2</v>
      </c>
      <c r="H46" s="1">
        <f t="shared" si="2"/>
        <v>0.23798449999999996</v>
      </c>
    </row>
    <row r="47" spans="1:8" x14ac:dyDescent="0.25">
      <c r="A47" s="8">
        <v>40</v>
      </c>
      <c r="B47" s="9">
        <v>11.93</v>
      </c>
      <c r="C47" s="4">
        <v>0.29799999999999999</v>
      </c>
      <c r="D47" s="4">
        <v>0.14799999999999999</v>
      </c>
      <c r="F47" s="2">
        <f t="shared" si="0"/>
        <v>2.0135135135135136</v>
      </c>
      <c r="G47" s="1">
        <f t="shared" si="1"/>
        <v>-0.30263631999999979</v>
      </c>
      <c r="H47" s="1">
        <f t="shared" si="2"/>
        <v>0.29817399999999994</v>
      </c>
    </row>
    <row r="48" spans="1:8" x14ac:dyDescent="0.25">
      <c r="A48" s="8">
        <v>30</v>
      </c>
      <c r="B48" s="9">
        <v>11.9</v>
      </c>
      <c r="C48" s="4">
        <v>0.39600000000000002</v>
      </c>
      <c r="D48" s="4">
        <v>0.19500000000000001</v>
      </c>
      <c r="F48" s="2">
        <f t="shared" si="0"/>
        <v>2.0307692307692307</v>
      </c>
      <c r="G48" s="1">
        <f t="shared" si="1"/>
        <v>-1.0475482499999995</v>
      </c>
      <c r="H48" s="1">
        <f t="shared" si="2"/>
        <v>0.39572249999999998</v>
      </c>
    </row>
    <row r="49" spans="1:8" x14ac:dyDescent="0.25">
      <c r="A49" s="8">
        <v>20</v>
      </c>
      <c r="B49" s="9">
        <v>11.83</v>
      </c>
      <c r="C49" s="4">
        <v>0.59</v>
      </c>
      <c r="D49" s="4">
        <v>0.28799999999999998</v>
      </c>
      <c r="F49" s="2">
        <f t="shared" si="0"/>
        <v>2.0486111111111112</v>
      </c>
      <c r="G49" s="1">
        <f t="shared" si="1"/>
        <v>-3.5934595199999988</v>
      </c>
      <c r="H49" s="1">
        <f t="shared" si="2"/>
        <v>0.58874399999999993</v>
      </c>
    </row>
    <row r="50" spans="1:8" x14ac:dyDescent="0.25">
      <c r="A50" s="8">
        <v>10</v>
      </c>
      <c r="B50" s="9">
        <v>11.62</v>
      </c>
      <c r="C50" s="4">
        <v>1.161</v>
      </c>
      <c r="D50" s="4">
        <v>0.56399999999999995</v>
      </c>
      <c r="F50" s="2">
        <f t="shared" si="0"/>
        <v>2.0585106382978724</v>
      </c>
      <c r="G50" s="1">
        <f t="shared" si="1"/>
        <v>-19.533883679999995</v>
      </c>
      <c r="H50" s="1">
        <f t="shared" si="2"/>
        <v>1.1615819999999999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workbookViewId="0">
      <selection activeCell="I25" sqref="I25"/>
    </sheetView>
  </sheetViews>
  <sheetFormatPr defaultRowHeight="15" x14ac:dyDescent="0.25"/>
  <cols>
    <col min="1" max="1" width="11.85546875" customWidth="1"/>
  </cols>
  <sheetData>
    <row r="3" spans="1:3" x14ac:dyDescent="0.25">
      <c r="B3">
        <v>12</v>
      </c>
      <c r="C3">
        <v>24</v>
      </c>
    </row>
    <row r="4" spans="1:3" x14ac:dyDescent="0.25">
      <c r="A4" t="s">
        <v>31</v>
      </c>
      <c r="B4">
        <v>10971</v>
      </c>
      <c r="C4">
        <v>24872</v>
      </c>
    </row>
    <row r="5" spans="1:3" x14ac:dyDescent="0.25">
      <c r="A5" t="s">
        <v>32</v>
      </c>
      <c r="B5">
        <v>2864</v>
      </c>
      <c r="C5">
        <v>2864</v>
      </c>
    </row>
    <row r="6" spans="1:3" x14ac:dyDescent="0.25">
      <c r="A6" t="s">
        <v>33</v>
      </c>
      <c r="B6">
        <v>17800</v>
      </c>
      <c r="C6">
        <v>20000</v>
      </c>
    </row>
    <row r="7" spans="1:3" x14ac:dyDescent="0.25">
      <c r="A7" t="s">
        <v>34</v>
      </c>
      <c r="B7">
        <v>2.5</v>
      </c>
      <c r="C7">
        <v>2.5</v>
      </c>
    </row>
    <row r="9" spans="1:3" x14ac:dyDescent="0.25">
      <c r="A9" t="s">
        <v>39</v>
      </c>
      <c r="B9" s="3">
        <v>12.2</v>
      </c>
      <c r="C9" s="3">
        <v>12.5</v>
      </c>
    </row>
    <row r="10" spans="1:3" x14ac:dyDescent="0.25">
      <c r="A10" t="s">
        <v>40</v>
      </c>
      <c r="B10" s="3">
        <v>11.8</v>
      </c>
      <c r="C10" s="3">
        <v>11.5</v>
      </c>
    </row>
    <row r="12" spans="1:3" x14ac:dyDescent="0.25">
      <c r="A12" t="s">
        <v>35</v>
      </c>
      <c r="B12">
        <f>(B7/(B9-B7))*B4</f>
        <v>2827.5773195876291</v>
      </c>
      <c r="C12">
        <f>(C7/(C9-C7))*C4</f>
        <v>6218</v>
      </c>
    </row>
    <row r="13" spans="1:3" x14ac:dyDescent="0.25">
      <c r="A13" t="s">
        <v>38</v>
      </c>
      <c r="B13">
        <f>((B12*B5)/(B5-B12))-B6</f>
        <v>204538.97537503659</v>
      </c>
      <c r="C13">
        <f>((C12*C5)/(C5-C12))-C6</f>
        <v>-25309.586165772213</v>
      </c>
    </row>
    <row r="15" spans="1:3" x14ac:dyDescent="0.25">
      <c r="A15" t="s">
        <v>36</v>
      </c>
      <c r="B15">
        <f>((B10-B7)/(B7))*B5</f>
        <v>10654.08</v>
      </c>
      <c r="C15">
        <f>((C10-C7)/(C7))*C5</f>
        <v>10310.4</v>
      </c>
    </row>
    <row r="16" spans="1:3" x14ac:dyDescent="0.25">
      <c r="A16" t="s">
        <v>37</v>
      </c>
      <c r="B16">
        <f>((B15*B4)/(B4-B15))-B6</f>
        <v>351018.35062476323</v>
      </c>
      <c r="C16">
        <f>((C15*C4)/(C4-C15))-C6</f>
        <v>-2389.2794198439733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50"/>
  <sheetViews>
    <sheetView topLeftCell="A19" workbookViewId="0">
      <selection activeCell="I29" sqref="I29"/>
    </sheetView>
  </sheetViews>
  <sheetFormatPr defaultRowHeight="15" x14ac:dyDescent="0.25"/>
  <cols>
    <col min="7" max="7" width="10.85546875" customWidth="1"/>
    <col min="8" max="8" width="10.5703125" customWidth="1"/>
  </cols>
  <sheetData>
    <row r="3" spans="1:8" x14ac:dyDescent="0.25">
      <c r="F3" t="s">
        <v>19</v>
      </c>
      <c r="G3" t="s">
        <v>42</v>
      </c>
      <c r="H3" t="s">
        <v>30</v>
      </c>
    </row>
    <row r="4" spans="1:8" x14ac:dyDescent="0.25">
      <c r="A4" t="s">
        <v>21</v>
      </c>
      <c r="B4" t="s">
        <v>22</v>
      </c>
      <c r="C4" t="s">
        <v>23</v>
      </c>
      <c r="D4" t="s">
        <v>3</v>
      </c>
      <c r="F4" t="s">
        <v>41</v>
      </c>
      <c r="G4" t="s">
        <v>29</v>
      </c>
      <c r="H4" t="s">
        <v>29</v>
      </c>
    </row>
    <row r="5" spans="1:8" x14ac:dyDescent="0.25">
      <c r="A5" s="3">
        <v>1000</v>
      </c>
      <c r="B5" s="6">
        <v>12.04</v>
      </c>
      <c r="C5" s="7">
        <v>1.2E-2</v>
      </c>
      <c r="D5" s="7">
        <v>3.5999999999999997E-2</v>
      </c>
      <c r="F5" s="1">
        <f>C5/D5</f>
        <v>0.33333333333333337</v>
      </c>
      <c r="G5" s="1">
        <f>-77.46*D5*D5+11.726*D5-0.3091</f>
        <v>1.2647840000000021E-2</v>
      </c>
      <c r="H5" s="1">
        <f>2.1423*D5-0.0103</f>
        <v>6.6822799999999988E-2</v>
      </c>
    </row>
    <row r="6" spans="1:8" x14ac:dyDescent="0.25">
      <c r="A6" s="3">
        <v>900</v>
      </c>
      <c r="B6" s="6">
        <v>12.04</v>
      </c>
      <c r="C6" s="7">
        <v>1.2999999999999999E-2</v>
      </c>
      <c r="D6" s="7">
        <v>3.5999999999999997E-2</v>
      </c>
      <c r="F6" s="1">
        <f t="shared" ref="F6:F50" si="0">C6/D6</f>
        <v>0.3611111111111111</v>
      </c>
      <c r="G6" s="1">
        <f t="shared" ref="G6:G50" si="1">-77.46*D6*D6+11.726*D6-0.3091</f>
        <v>1.2647840000000021E-2</v>
      </c>
      <c r="H6" s="1">
        <f t="shared" ref="H6:H50" si="2">2.1423*D6-0.0103</f>
        <v>6.6822799999999988E-2</v>
      </c>
    </row>
    <row r="7" spans="1:8" x14ac:dyDescent="0.25">
      <c r="A7" s="3">
        <v>800</v>
      </c>
      <c r="B7" s="6">
        <v>12.04</v>
      </c>
      <c r="C7" s="7">
        <v>1.4999999999999999E-2</v>
      </c>
      <c r="D7" s="7">
        <v>3.6999999999999998E-2</v>
      </c>
      <c r="F7" s="1">
        <f t="shared" si="0"/>
        <v>0.40540540540540543</v>
      </c>
      <c r="G7" s="1">
        <f t="shared" si="1"/>
        <v>1.8719260000000071E-2</v>
      </c>
      <c r="H7" s="1">
        <f t="shared" si="2"/>
        <v>6.8965100000000001E-2</v>
      </c>
    </row>
    <row r="8" spans="1:8" x14ac:dyDescent="0.25">
      <c r="A8" s="3">
        <v>775</v>
      </c>
      <c r="B8" s="6"/>
      <c r="C8" s="7">
        <v>1.4999999999999999E-2</v>
      </c>
      <c r="D8" s="7">
        <v>3.6999999999999998E-2</v>
      </c>
      <c r="F8" s="1">
        <f t="shared" si="0"/>
        <v>0.40540540540540543</v>
      </c>
      <c r="G8" s="1">
        <f t="shared" si="1"/>
        <v>1.8719260000000071E-2</v>
      </c>
      <c r="H8" s="1">
        <f t="shared" si="2"/>
        <v>6.8965100000000001E-2</v>
      </c>
    </row>
    <row r="9" spans="1:8" x14ac:dyDescent="0.25">
      <c r="A9" s="3">
        <v>750</v>
      </c>
      <c r="B9" s="6"/>
      <c r="C9" s="7">
        <v>1.6E-2</v>
      </c>
      <c r="D9" s="7">
        <v>3.6999999999999998E-2</v>
      </c>
      <c r="F9" s="1">
        <f t="shared" si="0"/>
        <v>0.43243243243243246</v>
      </c>
      <c r="G9" s="1">
        <f t="shared" si="1"/>
        <v>1.8719260000000071E-2</v>
      </c>
      <c r="H9" s="1">
        <f t="shared" si="2"/>
        <v>6.8965100000000001E-2</v>
      </c>
    </row>
    <row r="10" spans="1:8" x14ac:dyDescent="0.25">
      <c r="A10" s="3">
        <v>725</v>
      </c>
      <c r="B10" s="6"/>
      <c r="C10" s="7">
        <v>1.6E-2</v>
      </c>
      <c r="D10" s="7">
        <v>3.6999999999999998E-2</v>
      </c>
      <c r="F10" s="1">
        <f t="shared" si="0"/>
        <v>0.43243243243243246</v>
      </c>
      <c r="G10" s="1">
        <f t="shared" si="1"/>
        <v>1.8719260000000071E-2</v>
      </c>
      <c r="H10" s="1">
        <f t="shared" si="2"/>
        <v>6.8965100000000001E-2</v>
      </c>
    </row>
    <row r="11" spans="1:8" x14ac:dyDescent="0.25">
      <c r="A11" s="3">
        <v>700</v>
      </c>
      <c r="B11" s="6">
        <v>12.03</v>
      </c>
      <c r="C11" s="7">
        <v>1.7000000000000001E-2</v>
      </c>
      <c r="D11" s="7">
        <v>3.6999999999999998E-2</v>
      </c>
      <c r="F11" s="1">
        <f t="shared" si="0"/>
        <v>0.45945945945945954</v>
      </c>
      <c r="G11" s="1">
        <f t="shared" si="1"/>
        <v>1.8719260000000071E-2</v>
      </c>
      <c r="H11" s="1">
        <f t="shared" si="2"/>
        <v>6.8965100000000001E-2</v>
      </c>
    </row>
    <row r="12" spans="1:8" x14ac:dyDescent="0.25">
      <c r="A12" s="3">
        <v>675</v>
      </c>
      <c r="B12" s="6"/>
      <c r="C12" s="7">
        <v>1.7000000000000001E-2</v>
      </c>
      <c r="D12" s="7">
        <v>3.6999999999999998E-2</v>
      </c>
      <c r="F12" s="1">
        <f t="shared" si="0"/>
        <v>0.45945945945945954</v>
      </c>
      <c r="G12" s="1">
        <f t="shared" si="1"/>
        <v>1.8719260000000071E-2</v>
      </c>
      <c r="H12" s="1">
        <f t="shared" si="2"/>
        <v>6.8965100000000001E-2</v>
      </c>
    </row>
    <row r="13" spans="1:8" x14ac:dyDescent="0.25">
      <c r="A13" s="3">
        <v>650</v>
      </c>
      <c r="B13" s="6"/>
      <c r="C13" s="7">
        <v>1.7999999999999999E-2</v>
      </c>
      <c r="D13" s="7">
        <v>3.6999999999999998E-2</v>
      </c>
      <c r="F13" s="1">
        <f t="shared" si="0"/>
        <v>0.48648648648648646</v>
      </c>
      <c r="G13" s="1">
        <f t="shared" si="1"/>
        <v>1.8719260000000071E-2</v>
      </c>
      <c r="H13" s="1">
        <f t="shared" si="2"/>
        <v>6.8965100000000001E-2</v>
      </c>
    </row>
    <row r="14" spans="1:8" x14ac:dyDescent="0.25">
      <c r="A14" s="3">
        <v>625</v>
      </c>
      <c r="B14" s="6"/>
      <c r="C14" s="7">
        <v>1.9E-2</v>
      </c>
      <c r="D14" s="7">
        <v>3.6999999999999998E-2</v>
      </c>
      <c r="F14" s="1">
        <f t="shared" si="0"/>
        <v>0.51351351351351349</v>
      </c>
      <c r="G14" s="1">
        <f t="shared" si="1"/>
        <v>1.8719260000000071E-2</v>
      </c>
      <c r="H14" s="1">
        <f t="shared" si="2"/>
        <v>6.8965100000000001E-2</v>
      </c>
    </row>
    <row r="15" spans="1:8" x14ac:dyDescent="0.25">
      <c r="A15" s="3">
        <v>600</v>
      </c>
      <c r="B15" s="6">
        <v>12.03</v>
      </c>
      <c r="C15" s="7">
        <v>0.02</v>
      </c>
      <c r="D15" s="7">
        <v>3.6999999999999998E-2</v>
      </c>
      <c r="F15" s="1">
        <f t="shared" si="0"/>
        <v>0.54054054054054057</v>
      </c>
      <c r="G15" s="1">
        <f t="shared" si="1"/>
        <v>1.8719260000000071E-2</v>
      </c>
      <c r="H15" s="1">
        <f t="shared" si="2"/>
        <v>6.8965100000000001E-2</v>
      </c>
    </row>
    <row r="16" spans="1:8" x14ac:dyDescent="0.25">
      <c r="A16" s="3">
        <v>575</v>
      </c>
      <c r="B16" s="6"/>
      <c r="C16" s="7">
        <v>0.02</v>
      </c>
      <c r="D16" s="7">
        <v>3.6999999999999998E-2</v>
      </c>
      <c r="F16" s="1">
        <f t="shared" si="0"/>
        <v>0.54054054054054057</v>
      </c>
      <c r="G16" s="1">
        <f t="shared" si="1"/>
        <v>1.8719260000000071E-2</v>
      </c>
      <c r="H16" s="1">
        <f t="shared" si="2"/>
        <v>6.8965100000000001E-2</v>
      </c>
    </row>
    <row r="17" spans="1:8" x14ac:dyDescent="0.25">
      <c r="A17" s="3">
        <v>550</v>
      </c>
      <c r="B17" s="6"/>
      <c r="C17" s="7">
        <v>2.1000000000000001E-2</v>
      </c>
      <c r="D17" s="7">
        <v>3.6999999999999998E-2</v>
      </c>
      <c r="F17" s="1">
        <f t="shared" si="0"/>
        <v>0.56756756756756765</v>
      </c>
      <c r="G17" s="1">
        <f t="shared" si="1"/>
        <v>1.8719260000000071E-2</v>
      </c>
      <c r="H17" s="1">
        <f t="shared" si="2"/>
        <v>6.8965100000000001E-2</v>
      </c>
    </row>
    <row r="18" spans="1:8" x14ac:dyDescent="0.25">
      <c r="A18" s="3">
        <v>525</v>
      </c>
      <c r="B18" s="6"/>
      <c r="C18" s="7">
        <v>2.1999999999999999E-2</v>
      </c>
      <c r="D18" s="7">
        <v>3.7999999999999999E-2</v>
      </c>
      <c r="F18" s="1">
        <f t="shared" si="0"/>
        <v>0.57894736842105265</v>
      </c>
      <c r="G18" s="1">
        <f t="shared" si="1"/>
        <v>2.4635760000000062E-2</v>
      </c>
      <c r="H18" s="1">
        <f t="shared" si="2"/>
        <v>7.1107400000000001E-2</v>
      </c>
    </row>
    <row r="19" spans="1:8" x14ac:dyDescent="0.25">
      <c r="A19" s="3">
        <v>500</v>
      </c>
      <c r="B19" s="6">
        <v>12.03</v>
      </c>
      <c r="C19" s="7">
        <v>2.4E-2</v>
      </c>
      <c r="D19" s="7">
        <v>3.7999999999999999E-2</v>
      </c>
      <c r="F19" s="1">
        <f t="shared" si="0"/>
        <v>0.63157894736842113</v>
      </c>
      <c r="G19" s="1">
        <f t="shared" si="1"/>
        <v>2.4635760000000062E-2</v>
      </c>
      <c r="H19" s="1">
        <f t="shared" si="2"/>
        <v>7.1107400000000001E-2</v>
      </c>
    </row>
    <row r="20" spans="1:8" x14ac:dyDescent="0.25">
      <c r="A20" s="3">
        <v>475</v>
      </c>
      <c r="B20" s="6"/>
      <c r="C20" s="7">
        <v>2.5000000000000001E-2</v>
      </c>
      <c r="D20" s="7">
        <v>3.7999999999999999E-2</v>
      </c>
      <c r="F20" s="1">
        <f t="shared" si="0"/>
        <v>0.65789473684210531</v>
      </c>
      <c r="G20" s="1">
        <f t="shared" si="1"/>
        <v>2.4635760000000062E-2</v>
      </c>
      <c r="H20" s="1">
        <f t="shared" si="2"/>
        <v>7.1107400000000001E-2</v>
      </c>
    </row>
    <row r="21" spans="1:8" x14ac:dyDescent="0.25">
      <c r="A21" s="3">
        <v>450</v>
      </c>
      <c r="B21" s="6"/>
      <c r="C21" s="7">
        <v>2.5999999999999999E-2</v>
      </c>
      <c r="D21" s="7">
        <v>3.7999999999999999E-2</v>
      </c>
      <c r="F21" s="1">
        <f t="shared" si="0"/>
        <v>0.68421052631578949</v>
      </c>
      <c r="G21" s="1">
        <f t="shared" si="1"/>
        <v>2.4635760000000062E-2</v>
      </c>
      <c r="H21" s="1">
        <f t="shared" si="2"/>
        <v>7.1107400000000001E-2</v>
      </c>
    </row>
    <row r="22" spans="1:8" x14ac:dyDescent="0.25">
      <c r="A22" s="3">
        <v>425</v>
      </c>
      <c r="B22" s="6"/>
      <c r="C22" s="7">
        <v>2.8000000000000001E-2</v>
      </c>
      <c r="D22" s="7">
        <v>3.7999999999999999E-2</v>
      </c>
      <c r="F22" s="1">
        <f t="shared" si="0"/>
        <v>0.73684210526315796</v>
      </c>
      <c r="G22" s="1">
        <f t="shared" si="1"/>
        <v>2.4635760000000062E-2</v>
      </c>
      <c r="H22" s="1">
        <f t="shared" si="2"/>
        <v>7.1107400000000001E-2</v>
      </c>
    </row>
    <row r="23" spans="1:8" x14ac:dyDescent="0.25">
      <c r="A23" s="3">
        <v>400</v>
      </c>
      <c r="B23" s="6">
        <v>12.03</v>
      </c>
      <c r="C23" s="7">
        <v>0.03</v>
      </c>
      <c r="D23" s="7">
        <v>3.9E-2</v>
      </c>
      <c r="F23" s="1">
        <f t="shared" si="0"/>
        <v>0.76923076923076916</v>
      </c>
      <c r="G23" s="1">
        <f t="shared" si="1"/>
        <v>3.039734000000005E-2</v>
      </c>
      <c r="H23" s="1">
        <f t="shared" si="2"/>
        <v>7.3249700000000001E-2</v>
      </c>
    </row>
    <row r="24" spans="1:8" x14ac:dyDescent="0.25">
      <c r="A24" s="3">
        <v>375</v>
      </c>
      <c r="B24" s="6"/>
      <c r="C24" s="7">
        <v>3.2000000000000001E-2</v>
      </c>
      <c r="D24" s="7">
        <v>3.9E-2</v>
      </c>
      <c r="F24" s="1">
        <f t="shared" si="0"/>
        <v>0.82051282051282048</v>
      </c>
      <c r="G24" s="1">
        <f t="shared" si="1"/>
        <v>3.039734000000005E-2</v>
      </c>
      <c r="H24" s="1">
        <f t="shared" si="2"/>
        <v>7.3249700000000001E-2</v>
      </c>
    </row>
    <row r="25" spans="1:8" x14ac:dyDescent="0.25">
      <c r="A25" s="3">
        <v>350</v>
      </c>
      <c r="B25" s="6"/>
      <c r="C25" s="7">
        <v>3.4000000000000002E-2</v>
      </c>
      <c r="D25" s="7">
        <v>3.9E-2</v>
      </c>
      <c r="F25" s="1">
        <f t="shared" si="0"/>
        <v>0.87179487179487181</v>
      </c>
      <c r="G25" s="1">
        <f t="shared" si="1"/>
        <v>3.039734000000005E-2</v>
      </c>
      <c r="H25" s="1">
        <f t="shared" si="2"/>
        <v>7.3249700000000001E-2</v>
      </c>
    </row>
    <row r="26" spans="1:8" x14ac:dyDescent="0.25">
      <c r="A26" s="3">
        <v>325</v>
      </c>
      <c r="B26" s="6"/>
      <c r="C26" s="7">
        <v>3.5999999999999997E-2</v>
      </c>
      <c r="D26" s="7">
        <v>0.04</v>
      </c>
      <c r="F26" s="1">
        <f t="shared" si="0"/>
        <v>0.89999999999999991</v>
      </c>
      <c r="G26" s="1">
        <f t="shared" si="1"/>
        <v>3.6004000000000091E-2</v>
      </c>
      <c r="H26" s="1">
        <f t="shared" si="2"/>
        <v>7.5392000000000001E-2</v>
      </c>
    </row>
    <row r="27" spans="1:8" x14ac:dyDescent="0.25">
      <c r="A27" s="3">
        <v>300</v>
      </c>
      <c r="B27" s="6">
        <v>12.03</v>
      </c>
      <c r="C27" s="7">
        <v>3.9E-2</v>
      </c>
      <c r="D27" s="7">
        <v>0.04</v>
      </c>
      <c r="F27" s="1">
        <f t="shared" si="0"/>
        <v>0.97499999999999998</v>
      </c>
      <c r="G27" s="1">
        <f t="shared" si="1"/>
        <v>3.6004000000000091E-2</v>
      </c>
      <c r="H27" s="1">
        <f t="shared" si="2"/>
        <v>7.5392000000000001E-2</v>
      </c>
    </row>
    <row r="28" spans="1:8" x14ac:dyDescent="0.25">
      <c r="A28" s="3">
        <v>275</v>
      </c>
      <c r="B28" s="6"/>
      <c r="C28" s="7">
        <v>4.2999999999999997E-2</v>
      </c>
      <c r="D28" s="7">
        <v>4.1000000000000002E-2</v>
      </c>
      <c r="F28" s="1">
        <f t="shared" si="0"/>
        <v>1.0487804878048779</v>
      </c>
      <c r="G28" s="1">
        <f t="shared" si="1"/>
        <v>4.145574000000013E-2</v>
      </c>
      <c r="H28" s="1">
        <f t="shared" si="2"/>
        <v>7.75343E-2</v>
      </c>
    </row>
    <row r="29" spans="1:8" x14ac:dyDescent="0.25">
      <c r="A29" s="3">
        <v>250</v>
      </c>
      <c r="B29" s="6"/>
      <c r="C29" s="7">
        <v>4.8000000000000001E-2</v>
      </c>
      <c r="D29" s="7">
        <v>4.2000000000000003E-2</v>
      </c>
      <c r="F29" s="1">
        <f t="shared" si="0"/>
        <v>1.1428571428571428</v>
      </c>
      <c r="G29" s="1">
        <f t="shared" si="1"/>
        <v>4.6752560000000054E-2</v>
      </c>
      <c r="H29" s="1">
        <f t="shared" si="2"/>
        <v>7.96766E-2</v>
      </c>
    </row>
    <row r="30" spans="1:8" x14ac:dyDescent="0.25">
      <c r="A30" s="3">
        <v>225</v>
      </c>
      <c r="B30" s="6"/>
      <c r="C30" s="7">
        <v>5.2999999999999999E-2</v>
      </c>
      <c r="D30" s="7">
        <v>4.2999999999999997E-2</v>
      </c>
      <c r="F30" s="1">
        <f t="shared" si="0"/>
        <v>1.2325581395348837</v>
      </c>
      <c r="G30" s="1">
        <f t="shared" si="1"/>
        <v>5.1894460000000031E-2</v>
      </c>
      <c r="H30" s="1">
        <f t="shared" si="2"/>
        <v>8.18189E-2</v>
      </c>
    </row>
    <row r="31" spans="1:8" x14ac:dyDescent="0.25">
      <c r="A31" s="3">
        <v>200</v>
      </c>
      <c r="B31" s="6">
        <v>12.02</v>
      </c>
      <c r="C31" s="7">
        <v>5.8999999999999997E-2</v>
      </c>
      <c r="D31" s="7">
        <v>4.3999999999999997E-2</v>
      </c>
      <c r="F31" s="1">
        <f t="shared" si="0"/>
        <v>1.3409090909090908</v>
      </c>
      <c r="G31" s="1">
        <f t="shared" si="1"/>
        <v>5.6881440000000005E-2</v>
      </c>
      <c r="H31" s="1">
        <f t="shared" si="2"/>
        <v>8.39612E-2</v>
      </c>
    </row>
    <row r="32" spans="1:8" x14ac:dyDescent="0.25">
      <c r="A32" s="3">
        <v>190</v>
      </c>
      <c r="B32" s="6">
        <v>12.02</v>
      </c>
      <c r="C32" s="7">
        <v>6.3E-2</v>
      </c>
      <c r="D32" s="7">
        <v>4.4999999999999998E-2</v>
      </c>
      <c r="F32" s="1">
        <f t="shared" si="0"/>
        <v>1.4000000000000001</v>
      </c>
      <c r="G32" s="1">
        <f t="shared" si="1"/>
        <v>6.1713500000000032E-2</v>
      </c>
      <c r="H32" s="1">
        <f t="shared" si="2"/>
        <v>8.6103499999999999E-2</v>
      </c>
    </row>
    <row r="33" spans="1:8" x14ac:dyDescent="0.25">
      <c r="A33" s="3">
        <v>180</v>
      </c>
      <c r="B33" s="6">
        <v>12.02</v>
      </c>
      <c r="C33" s="7">
        <v>6.6000000000000003E-2</v>
      </c>
      <c r="D33" s="7">
        <v>4.5999999999999999E-2</v>
      </c>
      <c r="F33" s="1">
        <f t="shared" si="0"/>
        <v>1.4347826086956523</v>
      </c>
      <c r="G33" s="1">
        <f t="shared" si="1"/>
        <v>6.6390640000000001E-2</v>
      </c>
      <c r="H33" s="1">
        <f t="shared" si="2"/>
        <v>8.8245799999999999E-2</v>
      </c>
    </row>
    <row r="34" spans="1:8" x14ac:dyDescent="0.25">
      <c r="A34" s="3">
        <v>170</v>
      </c>
      <c r="B34" s="6">
        <v>12.01</v>
      </c>
      <c r="C34" s="7">
        <v>7.0000000000000007E-2</v>
      </c>
      <c r="D34" s="7">
        <v>4.5999999999999999E-2</v>
      </c>
      <c r="F34" s="1">
        <f t="shared" si="0"/>
        <v>1.5217391304347827</v>
      </c>
      <c r="G34" s="1">
        <f t="shared" si="1"/>
        <v>6.6390640000000001E-2</v>
      </c>
      <c r="H34" s="1">
        <f t="shared" si="2"/>
        <v>8.8245799999999999E-2</v>
      </c>
    </row>
    <row r="35" spans="1:8" x14ac:dyDescent="0.25">
      <c r="A35" s="3">
        <v>160</v>
      </c>
      <c r="B35" s="6">
        <v>12.01</v>
      </c>
      <c r="C35" s="7">
        <v>7.4999999999999997E-2</v>
      </c>
      <c r="D35" s="7">
        <v>4.8000000000000001E-2</v>
      </c>
      <c r="F35" s="1">
        <f t="shared" si="0"/>
        <v>1.5625</v>
      </c>
      <c r="G35" s="1">
        <f t="shared" si="1"/>
        <v>7.528016000000004E-2</v>
      </c>
      <c r="H35" s="1">
        <f t="shared" si="2"/>
        <v>9.2530399999999999E-2</v>
      </c>
    </row>
    <row r="36" spans="1:8" x14ac:dyDescent="0.25">
      <c r="A36" s="3">
        <v>150</v>
      </c>
      <c r="B36" s="6">
        <v>12.01</v>
      </c>
      <c r="C36" s="7">
        <v>0.08</v>
      </c>
      <c r="D36" s="7">
        <v>4.9000000000000002E-2</v>
      </c>
      <c r="F36" s="1">
        <f t="shared" si="0"/>
        <v>1.6326530612244898</v>
      </c>
      <c r="G36" s="1">
        <f t="shared" si="1"/>
        <v>7.949254E-2</v>
      </c>
      <c r="H36" s="1">
        <f t="shared" si="2"/>
        <v>9.4672699999999999E-2</v>
      </c>
    </row>
    <row r="37" spans="1:8" x14ac:dyDescent="0.25">
      <c r="A37" s="3">
        <v>140</v>
      </c>
      <c r="B37" s="6">
        <v>12.01</v>
      </c>
      <c r="C37" s="7">
        <v>8.5000000000000006E-2</v>
      </c>
      <c r="D37" s="7">
        <v>5.0999999999999997E-2</v>
      </c>
      <c r="F37" s="1">
        <f t="shared" si="0"/>
        <v>1.666666666666667</v>
      </c>
      <c r="G37" s="1">
        <f t="shared" si="1"/>
        <v>8.7452540000000079E-2</v>
      </c>
      <c r="H37" s="1">
        <f t="shared" si="2"/>
        <v>9.8957299999999998E-2</v>
      </c>
    </row>
    <row r="38" spans="1:8" x14ac:dyDescent="0.25">
      <c r="A38" s="3">
        <v>130</v>
      </c>
      <c r="B38" s="6">
        <v>12</v>
      </c>
      <c r="C38" s="7">
        <v>9.1999999999999998E-2</v>
      </c>
      <c r="D38" s="7">
        <v>5.2999999999999999E-2</v>
      </c>
      <c r="F38" s="1">
        <f t="shared" si="0"/>
        <v>1.7358490566037736</v>
      </c>
      <c r="G38" s="1">
        <f t="shared" si="1"/>
        <v>9.4792860000000034E-2</v>
      </c>
      <c r="H38" s="1">
        <f t="shared" si="2"/>
        <v>0.1032419</v>
      </c>
    </row>
    <row r="39" spans="1:8" x14ac:dyDescent="0.25">
      <c r="A39" s="3">
        <v>120</v>
      </c>
      <c r="B39" s="6">
        <v>12</v>
      </c>
      <c r="C39" s="7">
        <v>9.9000000000000005E-2</v>
      </c>
      <c r="D39" s="7">
        <v>5.5E-2</v>
      </c>
      <c r="F39" s="1">
        <f t="shared" si="0"/>
        <v>1.8</v>
      </c>
      <c r="G39" s="1">
        <f t="shared" si="1"/>
        <v>0.10151349999999998</v>
      </c>
      <c r="H39" s="1">
        <f t="shared" si="2"/>
        <v>0.1075265</v>
      </c>
    </row>
    <row r="40" spans="1:8" x14ac:dyDescent="0.25">
      <c r="A40" s="3">
        <v>110</v>
      </c>
      <c r="B40" s="6">
        <v>12</v>
      </c>
      <c r="C40" s="7">
        <v>0.109</v>
      </c>
      <c r="D40" s="7">
        <v>5.8000000000000003E-2</v>
      </c>
      <c r="F40" s="1">
        <f t="shared" si="0"/>
        <v>1.8793103448275861</v>
      </c>
      <c r="G40" s="1">
        <f t="shared" si="1"/>
        <v>0.11043256000000007</v>
      </c>
      <c r="H40" s="1">
        <f t="shared" si="2"/>
        <v>0.11395340000000001</v>
      </c>
    </row>
    <row r="41" spans="1:8" x14ac:dyDescent="0.25">
      <c r="A41" s="3">
        <v>100</v>
      </c>
      <c r="B41" s="6">
        <v>11.99</v>
      </c>
      <c r="C41" s="7">
        <v>0.11899999999999999</v>
      </c>
      <c r="D41" s="7">
        <v>6.2E-2</v>
      </c>
      <c r="F41" s="1">
        <f t="shared" si="0"/>
        <v>1.9193548387096773</v>
      </c>
      <c r="G41" s="1">
        <f t="shared" si="1"/>
        <v>0.12015576000000017</v>
      </c>
      <c r="H41" s="1">
        <f t="shared" si="2"/>
        <v>0.12252260000000001</v>
      </c>
    </row>
    <row r="42" spans="1:8" x14ac:dyDescent="0.25">
      <c r="A42" s="8">
        <v>90</v>
      </c>
      <c r="B42" s="9">
        <v>11.99</v>
      </c>
      <c r="C42" s="7">
        <v>0.13300000000000001</v>
      </c>
      <c r="D42" s="7">
        <v>6.8000000000000005E-2</v>
      </c>
      <c r="F42" s="1">
        <f t="shared" si="0"/>
        <v>1.9558823529411764</v>
      </c>
      <c r="G42" s="1">
        <f t="shared" si="1"/>
        <v>0.13009296000000009</v>
      </c>
      <c r="H42" s="1">
        <f t="shared" si="2"/>
        <v>0.13537640000000001</v>
      </c>
    </row>
    <row r="43" spans="1:8" x14ac:dyDescent="0.25">
      <c r="A43" s="8">
        <v>80</v>
      </c>
      <c r="B43" s="9">
        <v>11.98</v>
      </c>
      <c r="C43" s="4">
        <v>0.14899999999999999</v>
      </c>
      <c r="D43" s="4">
        <v>7.3999999999999996E-2</v>
      </c>
      <c r="F43" s="1">
        <f t="shared" si="0"/>
        <v>2.0135135135135136</v>
      </c>
      <c r="G43" s="1">
        <f t="shared" si="1"/>
        <v>0.13445304000000013</v>
      </c>
      <c r="H43" s="1">
        <f t="shared" si="2"/>
        <v>0.14823020000000001</v>
      </c>
    </row>
    <row r="44" spans="1:8" x14ac:dyDescent="0.25">
      <c r="A44" s="8">
        <v>70</v>
      </c>
      <c r="B44" s="9">
        <v>11.98</v>
      </c>
      <c r="C44" s="4">
        <v>0.17</v>
      </c>
      <c r="D44" s="4">
        <v>8.4000000000000005E-2</v>
      </c>
      <c r="F44" s="1">
        <f t="shared" si="0"/>
        <v>2.0238095238095237</v>
      </c>
      <c r="G44" s="1">
        <f t="shared" si="1"/>
        <v>0.12932624000000009</v>
      </c>
      <c r="H44" s="1">
        <f t="shared" si="2"/>
        <v>0.1696532</v>
      </c>
    </row>
    <row r="45" spans="1:8" x14ac:dyDescent="0.25">
      <c r="A45" s="8">
        <v>60</v>
      </c>
      <c r="B45" s="9">
        <v>11.97</v>
      </c>
      <c r="C45" s="4">
        <v>0.19800000000000001</v>
      </c>
      <c r="D45" s="4">
        <v>9.7000000000000003E-2</v>
      </c>
      <c r="F45" s="1">
        <f t="shared" si="0"/>
        <v>2.0412371134020617</v>
      </c>
      <c r="G45" s="1">
        <f t="shared" si="1"/>
        <v>9.9500860000000191E-2</v>
      </c>
      <c r="H45" s="1">
        <f t="shared" si="2"/>
        <v>0.19750310000000001</v>
      </c>
    </row>
    <row r="46" spans="1:8" x14ac:dyDescent="0.25">
      <c r="A46" s="8">
        <v>50</v>
      </c>
      <c r="B46" s="9">
        <v>11.95</v>
      </c>
      <c r="C46" s="4">
        <v>0.23799999999999999</v>
      </c>
      <c r="D46" s="4">
        <v>0.11600000000000001</v>
      </c>
      <c r="F46" s="1">
        <f t="shared" si="0"/>
        <v>2.0517241379310343</v>
      </c>
      <c r="G46" s="1">
        <f t="shared" si="1"/>
        <v>8.8142400000001397E-3</v>
      </c>
      <c r="H46" s="1">
        <f t="shared" si="2"/>
        <v>0.23820680000000002</v>
      </c>
    </row>
    <row r="47" spans="1:8" x14ac:dyDescent="0.25">
      <c r="A47" s="8">
        <v>40</v>
      </c>
      <c r="B47" s="9">
        <v>11.93</v>
      </c>
      <c r="C47" s="4">
        <v>0.29799999999999999</v>
      </c>
      <c r="D47" s="4">
        <v>0.14399999999999999</v>
      </c>
      <c r="F47" s="1">
        <f t="shared" si="0"/>
        <v>2.0694444444444446</v>
      </c>
      <c r="G47" s="1">
        <f t="shared" si="1"/>
        <v>-0.22676655999999956</v>
      </c>
      <c r="H47" s="1">
        <f t="shared" si="2"/>
        <v>0.29819119999999999</v>
      </c>
    </row>
    <row r="48" spans="1:8" x14ac:dyDescent="0.25">
      <c r="A48" s="8">
        <v>30</v>
      </c>
      <c r="B48" s="9">
        <v>11.9</v>
      </c>
      <c r="C48" s="4">
        <v>0.39600000000000002</v>
      </c>
      <c r="D48" s="4">
        <v>0.189</v>
      </c>
      <c r="F48" s="1">
        <f t="shared" si="0"/>
        <v>2.0952380952380953</v>
      </c>
      <c r="G48" s="1">
        <f t="shared" si="1"/>
        <v>-0.85983465999999931</v>
      </c>
      <c r="H48" s="1">
        <f t="shared" si="2"/>
        <v>0.39459470000000002</v>
      </c>
    </row>
    <row r="49" spans="1:8" x14ac:dyDescent="0.25">
      <c r="A49" s="8">
        <v>20</v>
      </c>
      <c r="B49" s="9">
        <v>11.83</v>
      </c>
      <c r="C49" s="4">
        <v>0.59</v>
      </c>
      <c r="D49" s="4">
        <v>0.28000000000000003</v>
      </c>
      <c r="F49" s="1">
        <f t="shared" si="0"/>
        <v>2.1071428571428568</v>
      </c>
      <c r="G49" s="1">
        <f t="shared" si="1"/>
        <v>-3.0986840000000004</v>
      </c>
      <c r="H49" s="1">
        <f t="shared" si="2"/>
        <v>0.58954400000000007</v>
      </c>
    </row>
    <row r="50" spans="1:8" x14ac:dyDescent="0.25">
      <c r="A50" s="8">
        <v>10</v>
      </c>
      <c r="B50" s="9">
        <v>11.62</v>
      </c>
      <c r="C50" s="4">
        <v>1.161</v>
      </c>
      <c r="D50" s="4">
        <v>0.54700000000000004</v>
      </c>
      <c r="F50" s="1">
        <f t="shared" si="0"/>
        <v>2.122486288848263</v>
      </c>
      <c r="G50" s="1">
        <f t="shared" si="1"/>
        <v>-17.071707140000001</v>
      </c>
      <c r="H50" s="1">
        <f t="shared" si="2"/>
        <v>1.1615381000000002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35"/>
  <sheetViews>
    <sheetView topLeftCell="A4" workbookViewId="0">
      <selection activeCell="E20" sqref="E20"/>
    </sheetView>
  </sheetViews>
  <sheetFormatPr defaultRowHeight="15" x14ac:dyDescent="0.25"/>
  <sheetData>
    <row r="5" spans="1:4" x14ac:dyDescent="0.25">
      <c r="A5" t="s">
        <v>43</v>
      </c>
      <c r="B5" t="s">
        <v>7</v>
      </c>
      <c r="D5" t="s">
        <v>44</v>
      </c>
    </row>
    <row r="6" spans="1:4" x14ac:dyDescent="0.25">
      <c r="A6">
        <v>13.5</v>
      </c>
      <c r="B6">
        <v>0.80300000000000005</v>
      </c>
      <c r="D6" s="2">
        <f>A6/B6</f>
        <v>16.81195516811955</v>
      </c>
    </row>
    <row r="7" spans="1:4" x14ac:dyDescent="0.25">
      <c r="A7">
        <f>A6-0.1</f>
        <v>13.4</v>
      </c>
      <c r="B7">
        <v>0.79700000000000004</v>
      </c>
      <c r="D7" s="2">
        <f t="shared" ref="D7:D35" si="0">A7/B7</f>
        <v>16.813048933500628</v>
      </c>
    </row>
    <row r="8" spans="1:4" x14ac:dyDescent="0.25">
      <c r="A8">
        <f t="shared" ref="A8:A35" si="1">A7-0.1</f>
        <v>13.3</v>
      </c>
      <c r="B8">
        <v>0.79100000000000004</v>
      </c>
      <c r="D8" s="2">
        <f t="shared" si="0"/>
        <v>16.814159292035399</v>
      </c>
    </row>
    <row r="9" spans="1:4" x14ac:dyDescent="0.25">
      <c r="A9">
        <f t="shared" si="1"/>
        <v>13.200000000000001</v>
      </c>
      <c r="B9">
        <v>0.78500000000000003</v>
      </c>
      <c r="D9" s="2">
        <f t="shared" si="0"/>
        <v>16.815286624203821</v>
      </c>
    </row>
    <row r="10" spans="1:4" x14ac:dyDescent="0.25">
      <c r="A10">
        <f t="shared" si="1"/>
        <v>13.100000000000001</v>
      </c>
      <c r="B10">
        <v>0.77900000000000003</v>
      </c>
      <c r="D10" s="2">
        <f t="shared" si="0"/>
        <v>16.816431322207961</v>
      </c>
    </row>
    <row r="11" spans="1:4" x14ac:dyDescent="0.25">
      <c r="A11">
        <f t="shared" si="1"/>
        <v>13.000000000000002</v>
      </c>
      <c r="B11">
        <v>0.77300000000000002</v>
      </c>
      <c r="D11" s="2">
        <f t="shared" si="0"/>
        <v>16.817593790426908</v>
      </c>
    </row>
    <row r="12" spans="1:4" x14ac:dyDescent="0.25">
      <c r="A12">
        <f t="shared" si="1"/>
        <v>12.900000000000002</v>
      </c>
      <c r="B12">
        <v>0.76700000000000002</v>
      </c>
      <c r="D12" s="2">
        <f t="shared" si="0"/>
        <v>16.818774445893091</v>
      </c>
    </row>
    <row r="13" spans="1:4" x14ac:dyDescent="0.25">
      <c r="A13">
        <f t="shared" si="1"/>
        <v>12.800000000000002</v>
      </c>
      <c r="B13">
        <v>0.76200000000000001</v>
      </c>
      <c r="D13" s="2">
        <f t="shared" si="0"/>
        <v>16.797900262467195</v>
      </c>
    </row>
    <row r="14" spans="1:4" x14ac:dyDescent="0.25">
      <c r="A14">
        <f t="shared" si="1"/>
        <v>12.700000000000003</v>
      </c>
      <c r="B14">
        <v>0.755</v>
      </c>
      <c r="D14" s="2">
        <f t="shared" si="0"/>
        <v>16.821192052980138</v>
      </c>
    </row>
    <row r="15" spans="1:4" x14ac:dyDescent="0.25">
      <c r="A15">
        <f t="shared" si="1"/>
        <v>12.600000000000003</v>
      </c>
      <c r="B15">
        <v>0.749</v>
      </c>
      <c r="D15" s="2">
        <f t="shared" si="0"/>
        <v>16.822429906542059</v>
      </c>
    </row>
    <row r="16" spans="1:4" x14ac:dyDescent="0.25">
      <c r="A16">
        <f t="shared" si="1"/>
        <v>12.500000000000004</v>
      </c>
      <c r="B16">
        <v>0.74399999999999999</v>
      </c>
      <c r="D16" s="2">
        <f t="shared" si="0"/>
        <v>16.801075268817208</v>
      </c>
    </row>
    <row r="17" spans="1:4" x14ac:dyDescent="0.25">
      <c r="A17">
        <f t="shared" si="1"/>
        <v>12.400000000000004</v>
      </c>
      <c r="B17">
        <v>0.73699999999999999</v>
      </c>
      <c r="D17" s="2">
        <f t="shared" si="0"/>
        <v>16.824966078697429</v>
      </c>
    </row>
    <row r="18" spans="1:4" x14ac:dyDescent="0.25">
      <c r="A18">
        <f t="shared" si="1"/>
        <v>12.300000000000004</v>
      </c>
      <c r="B18">
        <v>0.73199999999999998</v>
      </c>
      <c r="D18" s="2">
        <f t="shared" si="0"/>
        <v>16.803278688524596</v>
      </c>
    </row>
    <row r="19" spans="1:4" x14ac:dyDescent="0.25">
      <c r="A19">
        <f t="shared" si="1"/>
        <v>12.200000000000005</v>
      </c>
      <c r="B19">
        <v>0.72599999999999998</v>
      </c>
      <c r="D19" s="2">
        <f t="shared" si="0"/>
        <v>16.80440771349863</v>
      </c>
    </row>
    <row r="20" spans="1:4" x14ac:dyDescent="0.25">
      <c r="A20">
        <f t="shared" si="1"/>
        <v>12.100000000000005</v>
      </c>
      <c r="B20">
        <v>0.71899999999999997</v>
      </c>
      <c r="D20" s="2">
        <f t="shared" si="0"/>
        <v>16.828929068150217</v>
      </c>
    </row>
    <row r="21" spans="1:4" x14ac:dyDescent="0.25">
      <c r="A21">
        <f t="shared" si="1"/>
        <v>12.000000000000005</v>
      </c>
      <c r="B21">
        <v>0.71399999999999997</v>
      </c>
      <c r="D21" s="2">
        <f t="shared" si="0"/>
        <v>16.806722689075638</v>
      </c>
    </row>
    <row r="22" spans="1:4" x14ac:dyDescent="0.25">
      <c r="A22">
        <f t="shared" si="1"/>
        <v>11.900000000000006</v>
      </c>
      <c r="B22">
        <v>0.70899999999999996</v>
      </c>
      <c r="D22" s="2">
        <f t="shared" si="0"/>
        <v>16.784203102961929</v>
      </c>
    </row>
    <row r="23" spans="1:4" x14ac:dyDescent="0.25">
      <c r="A23">
        <f t="shared" si="1"/>
        <v>11.800000000000006</v>
      </c>
      <c r="B23">
        <v>0.70199999999999996</v>
      </c>
      <c r="D23" s="2">
        <f t="shared" si="0"/>
        <v>16.809116809116819</v>
      </c>
    </row>
    <row r="24" spans="1:4" x14ac:dyDescent="0.25">
      <c r="A24">
        <f t="shared" si="1"/>
        <v>11.700000000000006</v>
      </c>
      <c r="B24">
        <v>0.69599999999999995</v>
      </c>
      <c r="D24" s="2">
        <f t="shared" si="0"/>
        <v>16.810344827586217</v>
      </c>
    </row>
    <row r="25" spans="1:4" x14ac:dyDescent="0.25">
      <c r="A25">
        <f t="shared" si="1"/>
        <v>11.600000000000007</v>
      </c>
      <c r="B25">
        <v>0.69</v>
      </c>
      <c r="D25" s="2">
        <f t="shared" si="0"/>
        <v>16.811594202898561</v>
      </c>
    </row>
    <row r="26" spans="1:4" x14ac:dyDescent="0.25">
      <c r="A26">
        <f t="shared" si="1"/>
        <v>11.500000000000007</v>
      </c>
      <c r="B26">
        <v>0.68400000000000005</v>
      </c>
      <c r="D26" s="2">
        <f t="shared" si="0"/>
        <v>16.812865497076032</v>
      </c>
    </row>
    <row r="27" spans="1:4" x14ac:dyDescent="0.25">
      <c r="A27">
        <f t="shared" si="1"/>
        <v>11.400000000000007</v>
      </c>
      <c r="B27">
        <v>0.67800000000000005</v>
      </c>
      <c r="D27" s="2">
        <f t="shared" si="0"/>
        <v>16.814159292035409</v>
      </c>
    </row>
    <row r="28" spans="1:4" x14ac:dyDescent="0.25">
      <c r="A28">
        <f t="shared" si="1"/>
        <v>11.300000000000008</v>
      </c>
      <c r="B28">
        <v>0.67200000000000004</v>
      </c>
      <c r="D28" s="2">
        <f t="shared" si="0"/>
        <v>16.8154761904762</v>
      </c>
    </row>
    <row r="29" spans="1:4" x14ac:dyDescent="0.25">
      <c r="A29">
        <f t="shared" si="1"/>
        <v>11.200000000000008</v>
      </c>
      <c r="B29">
        <v>0.66600000000000004</v>
      </c>
      <c r="D29" s="2">
        <f t="shared" si="0"/>
        <v>16.816816816816829</v>
      </c>
    </row>
    <row r="30" spans="1:4" x14ac:dyDescent="0.25">
      <c r="A30">
        <f t="shared" si="1"/>
        <v>11.100000000000009</v>
      </c>
      <c r="B30">
        <v>0.66</v>
      </c>
      <c r="D30" s="2">
        <f t="shared" si="0"/>
        <v>16.818181818181831</v>
      </c>
    </row>
    <row r="31" spans="1:4" x14ac:dyDescent="0.25">
      <c r="A31">
        <f t="shared" si="1"/>
        <v>11.000000000000009</v>
      </c>
      <c r="B31">
        <v>0.65400000000000003</v>
      </c>
      <c r="D31" s="2">
        <f t="shared" si="0"/>
        <v>16.819571865443439</v>
      </c>
    </row>
    <row r="32" spans="1:4" x14ac:dyDescent="0.25">
      <c r="A32">
        <f t="shared" si="1"/>
        <v>10.900000000000009</v>
      </c>
      <c r="B32">
        <v>0.64800000000000002</v>
      </c>
      <c r="D32" s="2">
        <f t="shared" si="0"/>
        <v>16.820987654321002</v>
      </c>
    </row>
    <row r="33" spans="1:4" x14ac:dyDescent="0.25">
      <c r="A33">
        <f t="shared" si="1"/>
        <v>10.80000000000001</v>
      </c>
      <c r="B33">
        <v>0.64200000000000002</v>
      </c>
      <c r="D33" s="2">
        <f t="shared" si="0"/>
        <v>16.822429906542069</v>
      </c>
    </row>
    <row r="34" spans="1:4" x14ac:dyDescent="0.25">
      <c r="A34">
        <f t="shared" si="1"/>
        <v>10.70000000000001</v>
      </c>
      <c r="B34">
        <v>0.63700000000000001</v>
      </c>
      <c r="D34" s="2">
        <f t="shared" si="0"/>
        <v>16.79748822605967</v>
      </c>
    </row>
    <row r="35" spans="1:4" x14ac:dyDescent="0.25">
      <c r="A35">
        <f t="shared" si="1"/>
        <v>10.60000000000001</v>
      </c>
      <c r="B35">
        <v>0.63100000000000001</v>
      </c>
      <c r="D35" s="2">
        <f t="shared" si="0"/>
        <v>16.79873217115691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Charts</vt:lpstr>
      </vt:variant>
      <vt:variant>
        <vt:i4>10</vt:i4>
      </vt:variant>
    </vt:vector>
  </HeadingPairs>
  <TitlesOfParts>
    <vt:vector size="19" baseType="lpstr">
      <vt:lpstr>Sheet1</vt:lpstr>
      <vt:lpstr>Sheet2</vt:lpstr>
      <vt:lpstr>Load #4</vt:lpstr>
      <vt:lpstr>Load #1</vt:lpstr>
      <vt:lpstr>Load #1 - Combined</vt:lpstr>
      <vt:lpstr>Load #4 - Combined</vt:lpstr>
      <vt:lpstr>Trim U&amp;D</vt:lpstr>
      <vt:lpstr>Total Bd Curr</vt:lpstr>
      <vt:lpstr>Instr_Volt</vt:lpstr>
      <vt:lpstr>Chart1</vt:lpstr>
      <vt:lpstr>Chart2</vt:lpstr>
      <vt:lpstr>Chart3</vt:lpstr>
      <vt:lpstr>Chart4</vt:lpstr>
      <vt:lpstr>Chart5</vt:lpstr>
      <vt:lpstr>Chart6</vt:lpstr>
      <vt:lpstr>Chart7</vt:lpstr>
      <vt:lpstr>Load #1-3 Plot</vt:lpstr>
      <vt:lpstr>Load #4 Plot</vt:lpstr>
      <vt:lpstr>Total Bd Plot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2013-03-05T22:10:27Z</dcterms:created>
  <dcterms:modified xsi:type="dcterms:W3CDTF">2014-06-09T23:48:34Z</dcterms:modified>
</cp:coreProperties>
</file>