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chartsheets/sheet1.xml" ContentType="application/vnd.openxmlformats-officedocument.spreadsheetml.chartsheet+xml"/>
  <Override PartName="/xl/chartsheets/sheet2.xml" ContentType="application/vnd.openxmlformats-officedocument.spreadsheetml.chartsheet+xml"/>
  <Override PartName="/xl/chartsheets/sheet3.xml" ContentType="application/vnd.openxmlformats-officedocument.spreadsheetml.chartsheet+xml"/>
  <Override PartName="/xl/chartsheets/sheet4.xml" ContentType="application/vnd.openxmlformats-officedocument.spreadsheetml.chartsheet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drawings/drawing3.xml" ContentType="application/vnd.openxmlformats-officedocument.drawing+xml"/>
  <Override PartName="/xl/charts/chart3.xml" ContentType="application/vnd.openxmlformats-officedocument.drawingml.chart+xml"/>
  <Override PartName="/xl/drawings/drawing4.xml" ContentType="application/vnd.openxmlformats-officedocument.drawing+xml"/>
  <Override PartName="/xl/charts/chart4.xml" ContentType="application/vnd.openxmlformats-officedocument.drawingml.chart+xml"/>
  <Override PartName="/xl/drawings/drawing5.xml" ContentType="application/vnd.openxmlformats-officedocument.drawing+xml"/>
  <Override PartName="/xl/charts/chart5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120" windowWidth="21072" windowHeight="9780" firstSheet="1" activeTab="4"/>
  </bookViews>
  <sheets>
    <sheet name="Valve Pos Feedback" sheetId="6" r:id="rId1"/>
    <sheet name="Valve Pos Control" sheetId="7" r:id="rId2"/>
    <sheet name="Chart5" sheetId="8" r:id="rId3"/>
    <sheet name="Chart1" sheetId="9" r:id="rId4"/>
    <sheet name="Sheet1" sheetId="1" r:id="rId5"/>
    <sheet name="Sheet2" sheetId="2" r:id="rId6"/>
    <sheet name="Sheet3" sheetId="3" r:id="rId7"/>
    <sheet name="04-29-2015" sheetId="10" r:id="rId8"/>
  </sheets>
  <calcPr calcId="145621"/>
</workbook>
</file>

<file path=xl/calcChain.xml><?xml version="1.0" encoding="utf-8"?>
<calcChain xmlns="http://schemas.openxmlformats.org/spreadsheetml/2006/main">
  <c r="T9" i="1" l="1"/>
  <c r="T10" i="1" s="1"/>
  <c r="T11" i="1" s="1"/>
  <c r="T12" i="1" s="1"/>
  <c r="T13" i="1" s="1"/>
  <c r="T14" i="1" s="1"/>
  <c r="T15" i="1" s="1"/>
  <c r="T16" i="1" s="1"/>
  <c r="T17" i="1" s="1"/>
  <c r="T18" i="1" s="1"/>
  <c r="T19" i="1" s="1"/>
  <c r="T20" i="1" s="1"/>
  <c r="T21" i="1" s="1"/>
  <c r="T22" i="1" s="1"/>
  <c r="T8" i="1"/>
  <c r="O10" i="1"/>
  <c r="O11" i="1" s="1"/>
  <c r="O12" i="1" s="1"/>
  <c r="O13" i="1" s="1"/>
  <c r="O14" i="1" s="1"/>
  <c r="O15" i="1" s="1"/>
  <c r="O16" i="1" s="1"/>
  <c r="O17" i="1" s="1"/>
  <c r="O18" i="1" s="1"/>
  <c r="O19" i="1" s="1"/>
  <c r="O20" i="1" s="1"/>
  <c r="O21" i="1" s="1"/>
  <c r="O22" i="1" s="1"/>
  <c r="O9" i="1"/>
  <c r="O8" i="1"/>
  <c r="F6" i="3"/>
  <c r="F7" i="3" s="1"/>
  <c r="F8" i="3" s="1"/>
  <c r="F9" i="3" s="1"/>
  <c r="F10" i="3" s="1"/>
  <c r="F11" i="3" s="1"/>
  <c r="F12" i="3" s="1"/>
  <c r="F13" i="3" s="1"/>
  <c r="F14" i="3" s="1"/>
  <c r="F15" i="3" s="1"/>
  <c r="F16" i="3" s="1"/>
  <c r="F17" i="3" s="1"/>
  <c r="F18" i="3" s="1"/>
  <c r="F19" i="3" s="1"/>
  <c r="F20" i="3" s="1"/>
  <c r="F21" i="3" s="1"/>
  <c r="F22" i="3" s="1"/>
  <c r="F23" i="3" s="1"/>
  <c r="F5" i="3"/>
  <c r="D6" i="3"/>
  <c r="D7" i="3" s="1"/>
  <c r="D8" i="3" s="1"/>
  <c r="D9" i="3" s="1"/>
  <c r="D10" i="3" s="1"/>
  <c r="D11" i="3" s="1"/>
  <c r="D12" i="3" s="1"/>
  <c r="D13" i="3" s="1"/>
  <c r="D14" i="3" s="1"/>
  <c r="D15" i="3" s="1"/>
  <c r="D16" i="3" s="1"/>
  <c r="D17" i="3" s="1"/>
  <c r="D18" i="3" s="1"/>
  <c r="D19" i="3" s="1"/>
  <c r="D20" i="3" s="1"/>
  <c r="D21" i="3" s="1"/>
  <c r="D22" i="3" s="1"/>
  <c r="D23" i="3" s="1"/>
  <c r="D24" i="3" s="1"/>
  <c r="D5" i="3"/>
  <c r="E9" i="3"/>
  <c r="E10" i="3" s="1"/>
  <c r="E11" i="3" s="1"/>
  <c r="E12" i="3" s="1"/>
  <c r="E13" i="3" s="1"/>
  <c r="E14" i="3" s="1"/>
  <c r="E15" i="3" s="1"/>
  <c r="E16" i="3" s="1"/>
  <c r="E17" i="3" s="1"/>
  <c r="E18" i="3" s="1"/>
  <c r="E19" i="3" s="1"/>
  <c r="E20" i="3" s="1"/>
  <c r="E21" i="3" s="1"/>
  <c r="E22" i="3" s="1"/>
  <c r="E23" i="3" s="1"/>
  <c r="E24" i="3" s="1"/>
  <c r="B7" i="3" l="1"/>
  <c r="Q19" i="2" l="1"/>
  <c r="Q18" i="2"/>
  <c r="Q17" i="2"/>
  <c r="Q16" i="2"/>
  <c r="Q15" i="2"/>
  <c r="Q14" i="2"/>
  <c r="Q13" i="2"/>
  <c r="Q12" i="2"/>
  <c r="Q11" i="2"/>
  <c r="Q10" i="2"/>
  <c r="Q9" i="2"/>
  <c r="Q8" i="2"/>
  <c r="Q7" i="2"/>
  <c r="Q6" i="2"/>
  <c r="Q5" i="2"/>
  <c r="Q4" i="2"/>
  <c r="Q3" i="2"/>
  <c r="P4" i="2"/>
  <c r="P5" i="2" s="1"/>
  <c r="P6" i="2" s="1"/>
  <c r="P7" i="2" s="1"/>
  <c r="P8" i="2" s="1"/>
  <c r="P9" i="2" s="1"/>
  <c r="P10" i="2" s="1"/>
  <c r="P11" i="2" s="1"/>
  <c r="P12" i="2" s="1"/>
  <c r="P13" i="2" s="1"/>
  <c r="P14" i="2" s="1"/>
  <c r="P15" i="2" s="1"/>
  <c r="P16" i="2" s="1"/>
  <c r="P17" i="2" s="1"/>
  <c r="P18" i="2" s="1"/>
  <c r="U8" i="1"/>
  <c r="U9" i="1" s="1"/>
  <c r="U10" i="1" s="1"/>
  <c r="U11" i="1" s="1"/>
  <c r="U12" i="1" s="1"/>
  <c r="U13" i="1" s="1"/>
  <c r="U14" i="1" s="1"/>
  <c r="U15" i="1" s="1"/>
  <c r="U16" i="1" s="1"/>
  <c r="U17" i="1" s="1"/>
  <c r="U18" i="1" s="1"/>
  <c r="U19" i="1" s="1"/>
  <c r="U20" i="1" s="1"/>
  <c r="U21" i="1" s="1"/>
  <c r="U22" i="1" s="1"/>
  <c r="U23" i="1" s="1"/>
  <c r="C103" i="2"/>
  <c r="C102" i="2"/>
  <c r="C101" i="2"/>
  <c r="C100" i="2"/>
  <c r="C99" i="2"/>
  <c r="C98" i="2"/>
  <c r="C97" i="2"/>
  <c r="C96" i="2"/>
  <c r="C95" i="2"/>
  <c r="C94" i="2"/>
  <c r="C93" i="2"/>
  <c r="C92" i="2"/>
  <c r="C91" i="2"/>
  <c r="C90" i="2"/>
  <c r="C89" i="2"/>
  <c r="C88" i="2"/>
  <c r="C87" i="2"/>
  <c r="C86" i="2"/>
  <c r="C85" i="2"/>
  <c r="C84" i="2"/>
  <c r="C83" i="2"/>
  <c r="C82" i="2"/>
  <c r="C81" i="2"/>
  <c r="C80" i="2"/>
  <c r="C79" i="2"/>
  <c r="C78" i="2"/>
  <c r="C77" i="2"/>
  <c r="C76" i="2"/>
  <c r="C75" i="2"/>
  <c r="C74" i="2"/>
  <c r="C73" i="2"/>
  <c r="C72" i="2"/>
  <c r="C71" i="2"/>
  <c r="C70" i="2"/>
  <c r="C69" i="2"/>
  <c r="C68" i="2"/>
  <c r="C67" i="2"/>
  <c r="C66" i="2"/>
  <c r="C65" i="2"/>
  <c r="C64" i="2"/>
  <c r="C63" i="2"/>
  <c r="C62" i="2"/>
  <c r="C61" i="2"/>
  <c r="C60" i="2"/>
  <c r="C59" i="2"/>
  <c r="C58" i="2"/>
  <c r="C57" i="2"/>
  <c r="C56" i="2"/>
  <c r="C55" i="2"/>
  <c r="C54" i="2"/>
  <c r="C53" i="2"/>
  <c r="C52" i="2"/>
  <c r="C51" i="2"/>
  <c r="C50" i="2"/>
  <c r="C49" i="2"/>
  <c r="C48" i="2"/>
  <c r="C47" i="2"/>
  <c r="C46" i="2"/>
  <c r="C45" i="2"/>
  <c r="C44" i="2"/>
  <c r="C43" i="2"/>
  <c r="C42" i="2"/>
  <c r="C41" i="2"/>
  <c r="C40" i="2"/>
  <c r="C39" i="2"/>
  <c r="C38" i="2"/>
  <c r="C37" i="2"/>
  <c r="C36" i="2"/>
  <c r="C35" i="2"/>
  <c r="C34" i="2"/>
  <c r="C33" i="2"/>
  <c r="C32" i="2"/>
  <c r="C31" i="2"/>
  <c r="C30" i="2"/>
  <c r="C29" i="2"/>
  <c r="C28" i="2"/>
  <c r="C27" i="2"/>
  <c r="C26" i="2"/>
  <c r="C25" i="2"/>
  <c r="C24" i="2"/>
  <c r="C23" i="2"/>
  <c r="C22" i="2"/>
  <c r="C21" i="2"/>
  <c r="C20" i="2"/>
  <c r="C19" i="2"/>
  <c r="C18" i="2"/>
  <c r="C17" i="2"/>
  <c r="C16" i="2"/>
  <c r="C15" i="2"/>
  <c r="C14" i="2"/>
  <c r="C13" i="2"/>
  <c r="C12" i="2"/>
  <c r="C11" i="2"/>
  <c r="C10" i="2"/>
  <c r="C9" i="2"/>
  <c r="C8" i="2"/>
  <c r="C7" i="2"/>
  <c r="C6" i="2"/>
  <c r="C5" i="2"/>
  <c r="C4" i="2"/>
  <c r="C3" i="2"/>
  <c r="M258" i="2"/>
  <c r="M257" i="2"/>
  <c r="M256" i="2"/>
  <c r="M255" i="2"/>
  <c r="M254" i="2"/>
  <c r="M253" i="2"/>
  <c r="M252" i="2"/>
  <c r="M251" i="2"/>
  <c r="M250" i="2"/>
  <c r="M249" i="2"/>
  <c r="M248" i="2"/>
  <c r="M247" i="2"/>
  <c r="M246" i="2"/>
  <c r="M245" i="2"/>
  <c r="M244" i="2"/>
  <c r="M243" i="2"/>
  <c r="M242" i="2"/>
  <c r="M241" i="2"/>
  <c r="M240" i="2"/>
  <c r="M239" i="2"/>
  <c r="M238" i="2"/>
  <c r="M237" i="2"/>
  <c r="M236" i="2"/>
  <c r="M235" i="2"/>
  <c r="M234" i="2"/>
  <c r="M233" i="2"/>
  <c r="M232" i="2"/>
  <c r="M231" i="2"/>
  <c r="M230" i="2"/>
  <c r="M229" i="2"/>
  <c r="M228" i="2"/>
  <c r="M227" i="2"/>
  <c r="M226" i="2"/>
  <c r="M225" i="2"/>
  <c r="M224" i="2"/>
  <c r="M223" i="2"/>
  <c r="M222" i="2"/>
  <c r="M221" i="2"/>
  <c r="M220" i="2"/>
  <c r="M219" i="2"/>
  <c r="M218" i="2"/>
  <c r="M217" i="2"/>
  <c r="M216" i="2"/>
  <c r="M215" i="2"/>
  <c r="M214" i="2"/>
  <c r="M213" i="2"/>
  <c r="M212" i="2"/>
  <c r="M211" i="2"/>
  <c r="M210" i="2"/>
  <c r="M209" i="2"/>
  <c r="M208" i="2"/>
  <c r="M207" i="2"/>
  <c r="M206" i="2"/>
  <c r="M205" i="2"/>
  <c r="M204" i="2"/>
  <c r="M203" i="2"/>
  <c r="M202" i="2"/>
  <c r="M201" i="2"/>
  <c r="M200" i="2"/>
  <c r="M199" i="2"/>
  <c r="M198" i="2"/>
  <c r="M197" i="2"/>
  <c r="M196" i="2"/>
  <c r="M195" i="2"/>
  <c r="M194" i="2"/>
  <c r="M193" i="2"/>
  <c r="M192" i="2"/>
  <c r="M191" i="2"/>
  <c r="M190" i="2"/>
  <c r="M189" i="2"/>
  <c r="M188" i="2"/>
  <c r="M187" i="2"/>
  <c r="M186" i="2"/>
  <c r="M185" i="2"/>
  <c r="M184" i="2"/>
  <c r="M183" i="2"/>
  <c r="M182" i="2"/>
  <c r="M181" i="2"/>
  <c r="M180" i="2"/>
  <c r="M179" i="2"/>
  <c r="M178" i="2"/>
  <c r="M177" i="2"/>
  <c r="M176" i="2"/>
  <c r="M175" i="2"/>
  <c r="M174" i="2"/>
  <c r="M173" i="2"/>
  <c r="M172" i="2"/>
  <c r="M171" i="2"/>
  <c r="M170" i="2"/>
  <c r="M169" i="2"/>
  <c r="M168" i="2"/>
  <c r="M167" i="2"/>
  <c r="M166" i="2"/>
  <c r="M165" i="2"/>
  <c r="M164" i="2"/>
  <c r="M163" i="2"/>
  <c r="M162" i="2"/>
  <c r="M161" i="2"/>
  <c r="M160" i="2"/>
  <c r="M159" i="2"/>
  <c r="M158" i="2"/>
  <c r="M157" i="2"/>
  <c r="M156" i="2"/>
  <c r="M155" i="2"/>
  <c r="M154" i="2"/>
  <c r="M153" i="2"/>
  <c r="M152" i="2"/>
  <c r="M151" i="2"/>
  <c r="M150" i="2"/>
  <c r="M149" i="2"/>
  <c r="M148" i="2"/>
  <c r="M147" i="2"/>
  <c r="M146" i="2"/>
  <c r="M145" i="2"/>
  <c r="M144" i="2"/>
  <c r="M143" i="2"/>
  <c r="M142" i="2"/>
  <c r="M141" i="2"/>
  <c r="M140" i="2"/>
  <c r="M139" i="2"/>
  <c r="M138" i="2"/>
  <c r="M137" i="2"/>
  <c r="M136" i="2"/>
  <c r="M135" i="2"/>
  <c r="M134" i="2"/>
  <c r="M133" i="2"/>
  <c r="M132" i="2"/>
  <c r="M131" i="2"/>
  <c r="M130" i="2"/>
  <c r="M129" i="2"/>
  <c r="M128" i="2"/>
  <c r="M127" i="2"/>
  <c r="M126" i="2"/>
  <c r="M125" i="2"/>
  <c r="M124" i="2"/>
  <c r="M123" i="2"/>
  <c r="M122" i="2"/>
  <c r="M121" i="2"/>
  <c r="M120" i="2"/>
  <c r="M119" i="2"/>
  <c r="M118" i="2"/>
  <c r="M117" i="2"/>
  <c r="M116" i="2"/>
  <c r="M115" i="2"/>
  <c r="M114" i="2"/>
  <c r="M113" i="2"/>
  <c r="M112" i="2"/>
  <c r="M111" i="2"/>
  <c r="M110" i="2"/>
  <c r="M109" i="2"/>
  <c r="M108" i="2"/>
  <c r="M107" i="2"/>
  <c r="M106" i="2"/>
  <c r="M105" i="2"/>
  <c r="M104" i="2"/>
  <c r="M103" i="2"/>
  <c r="M102" i="2"/>
  <c r="M101" i="2"/>
  <c r="M100" i="2"/>
  <c r="M99" i="2"/>
  <c r="M98" i="2"/>
  <c r="M97" i="2"/>
  <c r="M96" i="2"/>
  <c r="M95" i="2"/>
  <c r="M94" i="2"/>
  <c r="M93" i="2"/>
  <c r="M92" i="2"/>
  <c r="M91" i="2"/>
  <c r="M90" i="2"/>
  <c r="M89" i="2"/>
  <c r="M88" i="2"/>
  <c r="M87" i="2"/>
  <c r="M86" i="2"/>
  <c r="M85" i="2"/>
  <c r="M84" i="2"/>
  <c r="M83" i="2"/>
  <c r="M82" i="2"/>
  <c r="M81" i="2"/>
  <c r="M80" i="2"/>
  <c r="M79" i="2"/>
  <c r="M78" i="2"/>
  <c r="M77" i="2"/>
  <c r="M76" i="2"/>
  <c r="M75" i="2"/>
  <c r="M74" i="2"/>
  <c r="M73" i="2"/>
  <c r="M72" i="2"/>
  <c r="M71" i="2"/>
  <c r="M70" i="2"/>
  <c r="M69" i="2"/>
  <c r="M68" i="2"/>
  <c r="M67" i="2"/>
  <c r="M66" i="2"/>
  <c r="M65" i="2"/>
  <c r="M64" i="2"/>
  <c r="M63" i="2"/>
  <c r="M62" i="2"/>
  <c r="M61" i="2"/>
  <c r="M60" i="2"/>
  <c r="M59" i="2"/>
  <c r="M58" i="2"/>
  <c r="M57" i="2"/>
  <c r="M56" i="2"/>
  <c r="M55" i="2"/>
  <c r="M54" i="2"/>
  <c r="M53" i="2"/>
  <c r="M52" i="2"/>
  <c r="M51" i="2"/>
  <c r="M50" i="2"/>
  <c r="M49" i="2"/>
  <c r="M48" i="2"/>
  <c r="M47" i="2"/>
  <c r="M46" i="2"/>
  <c r="M45" i="2"/>
  <c r="M44" i="2"/>
  <c r="M43" i="2"/>
  <c r="M42" i="2"/>
  <c r="M41" i="2"/>
  <c r="M40" i="2"/>
  <c r="M39" i="2"/>
  <c r="M38" i="2"/>
  <c r="M37" i="2"/>
  <c r="M36" i="2"/>
  <c r="M35" i="2"/>
  <c r="M34" i="2"/>
  <c r="M33" i="2"/>
  <c r="M32" i="2"/>
  <c r="M31" i="2"/>
  <c r="M30" i="2"/>
  <c r="M29" i="2"/>
  <c r="M28" i="2"/>
  <c r="M27" i="2"/>
  <c r="M26" i="2"/>
  <c r="M25" i="2"/>
  <c r="M24" i="2"/>
  <c r="M23" i="2"/>
  <c r="M22" i="2"/>
  <c r="M21" i="2"/>
  <c r="M20" i="2"/>
  <c r="M19" i="2"/>
  <c r="M18" i="2"/>
  <c r="M17" i="2"/>
  <c r="M16" i="2"/>
  <c r="M15" i="2"/>
  <c r="M14" i="2"/>
  <c r="M13" i="2"/>
  <c r="M12" i="2"/>
  <c r="M11" i="2"/>
  <c r="M10" i="2"/>
  <c r="M9" i="2"/>
  <c r="M8" i="2"/>
  <c r="M7" i="2"/>
  <c r="M6" i="2"/>
  <c r="M5" i="2"/>
  <c r="M4" i="2"/>
  <c r="M3" i="2"/>
  <c r="L258" i="2"/>
  <c r="L257" i="2"/>
  <c r="L256" i="2"/>
  <c r="L255" i="2"/>
  <c r="L254" i="2"/>
  <c r="L253" i="2"/>
  <c r="L252" i="2"/>
  <c r="L251" i="2"/>
  <c r="L250" i="2"/>
  <c r="L249" i="2"/>
  <c r="L248" i="2"/>
  <c r="L247" i="2"/>
  <c r="L246" i="2"/>
  <c r="L245" i="2"/>
  <c r="L244" i="2"/>
  <c r="L243" i="2"/>
  <c r="L242" i="2"/>
  <c r="L241" i="2"/>
  <c r="L240" i="2"/>
  <c r="L239" i="2"/>
  <c r="L238" i="2"/>
  <c r="L237" i="2"/>
  <c r="L236" i="2"/>
  <c r="L235" i="2"/>
  <c r="L234" i="2"/>
  <c r="L233" i="2"/>
  <c r="L232" i="2"/>
  <c r="L231" i="2"/>
  <c r="L230" i="2"/>
  <c r="L229" i="2"/>
  <c r="L228" i="2"/>
  <c r="L227" i="2"/>
  <c r="L226" i="2"/>
  <c r="L225" i="2"/>
  <c r="L224" i="2"/>
  <c r="L223" i="2"/>
  <c r="L222" i="2"/>
  <c r="L221" i="2"/>
  <c r="L220" i="2"/>
  <c r="L219" i="2"/>
  <c r="L218" i="2"/>
  <c r="L217" i="2"/>
  <c r="L216" i="2"/>
  <c r="L215" i="2"/>
  <c r="L214" i="2"/>
  <c r="L213" i="2"/>
  <c r="L212" i="2"/>
  <c r="L211" i="2"/>
  <c r="L210" i="2"/>
  <c r="L209" i="2"/>
  <c r="L208" i="2"/>
  <c r="L207" i="2"/>
  <c r="L206" i="2"/>
  <c r="L205" i="2"/>
  <c r="L204" i="2"/>
  <c r="L203" i="2"/>
  <c r="L202" i="2"/>
  <c r="L201" i="2"/>
  <c r="L200" i="2"/>
  <c r="L199" i="2"/>
  <c r="L198" i="2"/>
  <c r="L197" i="2"/>
  <c r="L196" i="2"/>
  <c r="L195" i="2"/>
  <c r="L194" i="2"/>
  <c r="L193" i="2"/>
  <c r="L192" i="2"/>
  <c r="L191" i="2"/>
  <c r="L190" i="2"/>
  <c r="L189" i="2"/>
  <c r="L188" i="2"/>
  <c r="L187" i="2"/>
  <c r="L186" i="2"/>
  <c r="L185" i="2"/>
  <c r="L184" i="2"/>
  <c r="L183" i="2"/>
  <c r="L182" i="2"/>
  <c r="L181" i="2"/>
  <c r="L180" i="2"/>
  <c r="L179" i="2"/>
  <c r="L178" i="2"/>
  <c r="L177" i="2"/>
  <c r="L176" i="2"/>
  <c r="L175" i="2"/>
  <c r="L174" i="2"/>
  <c r="L173" i="2"/>
  <c r="L172" i="2"/>
  <c r="L171" i="2"/>
  <c r="L170" i="2"/>
  <c r="L169" i="2"/>
  <c r="L168" i="2"/>
  <c r="L167" i="2"/>
  <c r="L166" i="2"/>
  <c r="L165" i="2"/>
  <c r="L164" i="2"/>
  <c r="L163" i="2"/>
  <c r="L162" i="2"/>
  <c r="L161" i="2"/>
  <c r="L160" i="2"/>
  <c r="L159" i="2"/>
  <c r="L158" i="2"/>
  <c r="L157" i="2"/>
  <c r="L156" i="2"/>
  <c r="L155" i="2"/>
  <c r="L154" i="2"/>
  <c r="L153" i="2"/>
  <c r="L152" i="2"/>
  <c r="L151" i="2"/>
  <c r="L150" i="2"/>
  <c r="L149" i="2"/>
  <c r="L148" i="2"/>
  <c r="L147" i="2"/>
  <c r="L146" i="2"/>
  <c r="L145" i="2"/>
  <c r="L144" i="2"/>
  <c r="L143" i="2"/>
  <c r="L142" i="2"/>
  <c r="L141" i="2"/>
  <c r="L140" i="2"/>
  <c r="L139" i="2"/>
  <c r="L138" i="2"/>
  <c r="L137" i="2"/>
  <c r="L136" i="2"/>
  <c r="L135" i="2"/>
  <c r="L134" i="2"/>
  <c r="L133" i="2"/>
  <c r="L132" i="2"/>
  <c r="L131" i="2"/>
  <c r="L130" i="2"/>
  <c r="L129" i="2"/>
  <c r="L128" i="2"/>
  <c r="L127" i="2"/>
  <c r="L126" i="2"/>
  <c r="L125" i="2"/>
  <c r="L124" i="2"/>
  <c r="L123" i="2"/>
  <c r="L122" i="2"/>
  <c r="L121" i="2"/>
  <c r="L120" i="2"/>
  <c r="L119" i="2"/>
  <c r="L118" i="2"/>
  <c r="L117" i="2"/>
  <c r="L116" i="2"/>
  <c r="L115" i="2"/>
  <c r="L114" i="2"/>
  <c r="L113" i="2"/>
  <c r="L112" i="2"/>
  <c r="L111" i="2"/>
  <c r="L110" i="2"/>
  <c r="L109" i="2"/>
  <c r="L108" i="2"/>
  <c r="L107" i="2"/>
  <c r="L106" i="2"/>
  <c r="L105" i="2"/>
  <c r="L104" i="2"/>
  <c r="L103" i="2"/>
  <c r="L102" i="2"/>
  <c r="L101" i="2"/>
  <c r="L100" i="2"/>
  <c r="L99" i="2"/>
  <c r="L98" i="2"/>
  <c r="L97" i="2"/>
  <c r="L96" i="2"/>
  <c r="L95" i="2"/>
  <c r="L94" i="2"/>
  <c r="L93" i="2"/>
  <c r="L92" i="2"/>
  <c r="L91" i="2"/>
  <c r="L90" i="2"/>
  <c r="L89" i="2"/>
  <c r="L88" i="2"/>
  <c r="L87" i="2"/>
  <c r="L86" i="2"/>
  <c r="L85" i="2"/>
  <c r="L84" i="2"/>
  <c r="L83" i="2"/>
  <c r="L82" i="2"/>
  <c r="L81" i="2"/>
  <c r="L80" i="2"/>
  <c r="L79" i="2"/>
  <c r="L78" i="2"/>
  <c r="L77" i="2"/>
  <c r="L76" i="2"/>
  <c r="L75" i="2"/>
  <c r="L74" i="2"/>
  <c r="L73" i="2"/>
  <c r="L72" i="2"/>
  <c r="L71" i="2"/>
  <c r="L70" i="2"/>
  <c r="L69" i="2"/>
  <c r="L68" i="2"/>
  <c r="L67" i="2"/>
  <c r="L66" i="2"/>
  <c r="L65" i="2"/>
  <c r="L64" i="2"/>
  <c r="L63" i="2"/>
  <c r="L62" i="2"/>
  <c r="L61" i="2"/>
  <c r="L60" i="2"/>
  <c r="L59" i="2"/>
  <c r="L58" i="2"/>
  <c r="L57" i="2"/>
  <c r="L56" i="2"/>
  <c r="L55" i="2"/>
  <c r="L54" i="2"/>
  <c r="L53" i="2"/>
  <c r="L52" i="2"/>
  <c r="L51" i="2"/>
  <c r="L50" i="2"/>
  <c r="L49" i="2"/>
  <c r="L48" i="2"/>
  <c r="L47" i="2"/>
  <c r="L46" i="2"/>
  <c r="L45" i="2"/>
  <c r="L44" i="2"/>
  <c r="L43" i="2"/>
  <c r="L42" i="2"/>
  <c r="L41" i="2"/>
  <c r="L40" i="2"/>
  <c r="L39" i="2"/>
  <c r="L38" i="2"/>
  <c r="L37" i="2"/>
  <c r="L36" i="2"/>
  <c r="L35" i="2"/>
  <c r="L34" i="2"/>
  <c r="L33" i="2"/>
  <c r="L32" i="2"/>
  <c r="L31" i="2"/>
  <c r="L30" i="2"/>
  <c r="L29" i="2"/>
  <c r="L28" i="2"/>
  <c r="L27" i="2"/>
  <c r="L26" i="2"/>
  <c r="L25" i="2"/>
  <c r="L24" i="2"/>
  <c r="L23" i="2"/>
  <c r="L22" i="2"/>
  <c r="L21" i="2"/>
  <c r="L20" i="2"/>
  <c r="L19" i="2"/>
  <c r="L18" i="2"/>
  <c r="L17" i="2"/>
  <c r="L16" i="2"/>
  <c r="L15" i="2"/>
  <c r="L14" i="2"/>
  <c r="L13" i="2"/>
  <c r="L12" i="2"/>
  <c r="L11" i="2"/>
  <c r="L10" i="2"/>
  <c r="L9" i="2"/>
  <c r="L8" i="2"/>
  <c r="L7" i="2"/>
  <c r="L6" i="2"/>
  <c r="L5" i="2"/>
  <c r="L4" i="2"/>
  <c r="L3" i="2"/>
  <c r="K258" i="2"/>
  <c r="K257" i="2"/>
  <c r="K256" i="2"/>
  <c r="K255" i="2"/>
  <c r="K254" i="2"/>
  <c r="K253" i="2"/>
  <c r="K252" i="2"/>
  <c r="K251" i="2"/>
  <c r="K250" i="2"/>
  <c r="K249" i="2"/>
  <c r="K248" i="2"/>
  <c r="K247" i="2"/>
  <c r="K246" i="2"/>
  <c r="K245" i="2"/>
  <c r="K244" i="2"/>
  <c r="K243" i="2"/>
  <c r="K242" i="2"/>
  <c r="K241" i="2"/>
  <c r="K240" i="2"/>
  <c r="K239" i="2"/>
  <c r="K238" i="2"/>
  <c r="K237" i="2"/>
  <c r="K236" i="2"/>
  <c r="K235" i="2"/>
  <c r="K234" i="2"/>
  <c r="K233" i="2"/>
  <c r="K232" i="2"/>
  <c r="K231" i="2"/>
  <c r="K230" i="2"/>
  <c r="K229" i="2"/>
  <c r="K228" i="2"/>
  <c r="K227" i="2"/>
  <c r="K226" i="2"/>
  <c r="K225" i="2"/>
  <c r="K224" i="2"/>
  <c r="K223" i="2"/>
  <c r="K222" i="2"/>
  <c r="K221" i="2"/>
  <c r="K220" i="2"/>
  <c r="K219" i="2"/>
  <c r="K218" i="2"/>
  <c r="K217" i="2"/>
  <c r="K216" i="2"/>
  <c r="K215" i="2"/>
  <c r="K214" i="2"/>
  <c r="K213" i="2"/>
  <c r="K212" i="2"/>
  <c r="K211" i="2"/>
  <c r="K210" i="2"/>
  <c r="K209" i="2"/>
  <c r="K208" i="2"/>
  <c r="K207" i="2"/>
  <c r="K206" i="2"/>
  <c r="K205" i="2"/>
  <c r="K204" i="2"/>
  <c r="K203" i="2"/>
  <c r="K202" i="2"/>
  <c r="K201" i="2"/>
  <c r="K200" i="2"/>
  <c r="K199" i="2"/>
  <c r="K198" i="2"/>
  <c r="K197" i="2"/>
  <c r="K196" i="2"/>
  <c r="K195" i="2"/>
  <c r="K194" i="2"/>
  <c r="K193" i="2"/>
  <c r="K192" i="2"/>
  <c r="K191" i="2"/>
  <c r="K190" i="2"/>
  <c r="K189" i="2"/>
  <c r="K188" i="2"/>
  <c r="K187" i="2"/>
  <c r="K186" i="2"/>
  <c r="K185" i="2"/>
  <c r="K184" i="2"/>
  <c r="K183" i="2"/>
  <c r="K182" i="2"/>
  <c r="K181" i="2"/>
  <c r="K180" i="2"/>
  <c r="K179" i="2"/>
  <c r="K178" i="2"/>
  <c r="K177" i="2"/>
  <c r="K176" i="2"/>
  <c r="K175" i="2"/>
  <c r="K174" i="2"/>
  <c r="K173" i="2"/>
  <c r="K172" i="2"/>
  <c r="K171" i="2"/>
  <c r="K170" i="2"/>
  <c r="K169" i="2"/>
  <c r="K168" i="2"/>
  <c r="K167" i="2"/>
  <c r="K166" i="2"/>
  <c r="K165" i="2"/>
  <c r="K164" i="2"/>
  <c r="K163" i="2"/>
  <c r="K162" i="2"/>
  <c r="K161" i="2"/>
  <c r="K160" i="2"/>
  <c r="K159" i="2"/>
  <c r="K158" i="2"/>
  <c r="K157" i="2"/>
  <c r="K156" i="2"/>
  <c r="K155" i="2"/>
  <c r="K154" i="2"/>
  <c r="K153" i="2"/>
  <c r="K152" i="2"/>
  <c r="K151" i="2"/>
  <c r="K150" i="2"/>
  <c r="K149" i="2"/>
  <c r="K148" i="2"/>
  <c r="K147" i="2"/>
  <c r="K146" i="2"/>
  <c r="K145" i="2"/>
  <c r="K144" i="2"/>
  <c r="K143" i="2"/>
  <c r="K142" i="2"/>
  <c r="K141" i="2"/>
  <c r="K140" i="2"/>
  <c r="K139" i="2"/>
  <c r="K138" i="2"/>
  <c r="K137" i="2"/>
  <c r="K136" i="2"/>
  <c r="K135" i="2"/>
  <c r="K134" i="2"/>
  <c r="K133" i="2"/>
  <c r="K132" i="2"/>
  <c r="K131" i="2"/>
  <c r="K130" i="2"/>
  <c r="K129" i="2"/>
  <c r="K128" i="2"/>
  <c r="K127" i="2"/>
  <c r="K126" i="2"/>
  <c r="K125" i="2"/>
  <c r="K124" i="2"/>
  <c r="K123" i="2"/>
  <c r="K122" i="2"/>
  <c r="K121" i="2"/>
  <c r="K120" i="2"/>
  <c r="K119" i="2"/>
  <c r="K118" i="2"/>
  <c r="K117" i="2"/>
  <c r="K116" i="2"/>
  <c r="K115" i="2"/>
  <c r="K114" i="2"/>
  <c r="K113" i="2"/>
  <c r="K112" i="2"/>
  <c r="K111" i="2"/>
  <c r="K110" i="2"/>
  <c r="K109" i="2"/>
  <c r="K108" i="2"/>
  <c r="K107" i="2"/>
  <c r="K106" i="2"/>
  <c r="K105" i="2"/>
  <c r="K104" i="2"/>
  <c r="K103" i="2"/>
  <c r="K102" i="2"/>
  <c r="K101" i="2"/>
  <c r="K100" i="2"/>
  <c r="K99" i="2"/>
  <c r="K98" i="2"/>
  <c r="K97" i="2"/>
  <c r="K96" i="2"/>
  <c r="K95" i="2"/>
  <c r="K94" i="2"/>
  <c r="K93" i="2"/>
  <c r="K92" i="2"/>
  <c r="K91" i="2"/>
  <c r="K90" i="2"/>
  <c r="K89" i="2"/>
  <c r="K88" i="2"/>
  <c r="K87" i="2"/>
  <c r="K86" i="2"/>
  <c r="K85" i="2"/>
  <c r="K84" i="2"/>
  <c r="K83" i="2"/>
  <c r="K82" i="2"/>
  <c r="K81" i="2"/>
  <c r="K80" i="2"/>
  <c r="K79" i="2"/>
  <c r="K78" i="2"/>
  <c r="K77" i="2"/>
  <c r="K76" i="2"/>
  <c r="K75" i="2"/>
  <c r="K74" i="2"/>
  <c r="K73" i="2"/>
  <c r="K72" i="2"/>
  <c r="K71" i="2"/>
  <c r="K70" i="2"/>
  <c r="K69" i="2"/>
  <c r="K68" i="2"/>
  <c r="K67" i="2"/>
  <c r="K66" i="2"/>
  <c r="K65" i="2"/>
  <c r="K64" i="2"/>
  <c r="K63" i="2"/>
  <c r="K62" i="2"/>
  <c r="K61" i="2"/>
  <c r="K60" i="2"/>
  <c r="K59" i="2"/>
  <c r="K58" i="2"/>
  <c r="K57" i="2"/>
  <c r="K56" i="2"/>
  <c r="K55" i="2"/>
  <c r="K54" i="2"/>
  <c r="K53" i="2"/>
  <c r="K52" i="2"/>
  <c r="K51" i="2"/>
  <c r="K50" i="2"/>
  <c r="K49" i="2"/>
  <c r="K48" i="2"/>
  <c r="K47" i="2"/>
  <c r="K46" i="2"/>
  <c r="K45" i="2"/>
  <c r="K44" i="2"/>
  <c r="K43" i="2"/>
  <c r="K42" i="2"/>
  <c r="K41" i="2"/>
  <c r="K40" i="2"/>
  <c r="K39" i="2"/>
  <c r="K38" i="2"/>
  <c r="K37" i="2"/>
  <c r="K36" i="2"/>
  <c r="K35" i="2"/>
  <c r="K34" i="2"/>
  <c r="K33" i="2"/>
  <c r="K32" i="2"/>
  <c r="K31" i="2"/>
  <c r="K30" i="2"/>
  <c r="K29" i="2"/>
  <c r="K28" i="2"/>
  <c r="K27" i="2"/>
  <c r="K26" i="2"/>
  <c r="K25" i="2"/>
  <c r="K24" i="2"/>
  <c r="K23" i="2"/>
  <c r="K22" i="2"/>
  <c r="K21" i="2"/>
  <c r="K20" i="2"/>
  <c r="K19" i="2"/>
  <c r="K18" i="2"/>
  <c r="K17" i="2"/>
  <c r="K16" i="2"/>
  <c r="K15" i="2"/>
  <c r="K14" i="2"/>
  <c r="K13" i="2"/>
  <c r="K12" i="2"/>
  <c r="K11" i="2"/>
  <c r="K10" i="2"/>
  <c r="K9" i="2"/>
  <c r="K8" i="2"/>
  <c r="K7" i="2"/>
  <c r="K6" i="2"/>
  <c r="K5" i="2"/>
  <c r="K4" i="2"/>
  <c r="K3" i="2"/>
  <c r="J258" i="2"/>
  <c r="J257" i="2"/>
  <c r="J256" i="2"/>
  <c r="J255" i="2"/>
  <c r="J254" i="2"/>
  <c r="J253" i="2"/>
  <c r="J252" i="2"/>
  <c r="J251" i="2"/>
  <c r="J250" i="2"/>
  <c r="J249" i="2"/>
  <c r="J248" i="2"/>
  <c r="J247" i="2"/>
  <c r="J246" i="2"/>
  <c r="J245" i="2"/>
  <c r="J244" i="2"/>
  <c r="J243" i="2"/>
  <c r="J242" i="2"/>
  <c r="J241" i="2"/>
  <c r="J240" i="2"/>
  <c r="J239" i="2"/>
  <c r="J238" i="2"/>
  <c r="J237" i="2"/>
  <c r="J236" i="2"/>
  <c r="J235" i="2"/>
  <c r="J234" i="2"/>
  <c r="J233" i="2"/>
  <c r="J232" i="2"/>
  <c r="J231" i="2"/>
  <c r="J230" i="2"/>
  <c r="J229" i="2"/>
  <c r="J228" i="2"/>
  <c r="J227" i="2"/>
  <c r="J226" i="2"/>
  <c r="J225" i="2"/>
  <c r="J224" i="2"/>
  <c r="J223" i="2"/>
  <c r="J222" i="2"/>
  <c r="J221" i="2"/>
  <c r="J220" i="2"/>
  <c r="J219" i="2"/>
  <c r="J218" i="2"/>
  <c r="J217" i="2"/>
  <c r="J216" i="2"/>
  <c r="J215" i="2"/>
  <c r="J214" i="2"/>
  <c r="J213" i="2"/>
  <c r="J212" i="2"/>
  <c r="J211" i="2"/>
  <c r="J210" i="2"/>
  <c r="J209" i="2"/>
  <c r="J208" i="2"/>
  <c r="J207" i="2"/>
  <c r="J206" i="2"/>
  <c r="J205" i="2"/>
  <c r="J204" i="2"/>
  <c r="J203" i="2"/>
  <c r="J202" i="2"/>
  <c r="J201" i="2"/>
  <c r="J200" i="2"/>
  <c r="J199" i="2"/>
  <c r="J198" i="2"/>
  <c r="J197" i="2"/>
  <c r="J196" i="2"/>
  <c r="J195" i="2"/>
  <c r="J194" i="2"/>
  <c r="J193" i="2"/>
  <c r="J192" i="2"/>
  <c r="J191" i="2"/>
  <c r="J190" i="2"/>
  <c r="J189" i="2"/>
  <c r="J188" i="2"/>
  <c r="J187" i="2"/>
  <c r="J186" i="2"/>
  <c r="J185" i="2"/>
  <c r="J184" i="2"/>
  <c r="J183" i="2"/>
  <c r="J182" i="2"/>
  <c r="J181" i="2"/>
  <c r="J180" i="2"/>
  <c r="J179" i="2"/>
  <c r="J178" i="2"/>
  <c r="J177" i="2"/>
  <c r="J176" i="2"/>
  <c r="J175" i="2"/>
  <c r="J174" i="2"/>
  <c r="J173" i="2"/>
  <c r="J172" i="2"/>
  <c r="J171" i="2"/>
  <c r="J170" i="2"/>
  <c r="J169" i="2"/>
  <c r="J168" i="2"/>
  <c r="J167" i="2"/>
  <c r="J166" i="2"/>
  <c r="J165" i="2"/>
  <c r="J164" i="2"/>
  <c r="J163" i="2"/>
  <c r="J162" i="2"/>
  <c r="J161" i="2"/>
  <c r="J160" i="2"/>
  <c r="J159" i="2"/>
  <c r="J158" i="2"/>
  <c r="J157" i="2"/>
  <c r="J156" i="2"/>
  <c r="J155" i="2"/>
  <c r="J154" i="2"/>
  <c r="J153" i="2"/>
  <c r="J152" i="2"/>
  <c r="J151" i="2"/>
  <c r="J150" i="2"/>
  <c r="J149" i="2"/>
  <c r="J148" i="2"/>
  <c r="J147" i="2"/>
  <c r="J146" i="2"/>
  <c r="J145" i="2"/>
  <c r="J144" i="2"/>
  <c r="J143" i="2"/>
  <c r="J142" i="2"/>
  <c r="J141" i="2"/>
  <c r="J140" i="2"/>
  <c r="J139" i="2"/>
  <c r="J138" i="2"/>
  <c r="J137" i="2"/>
  <c r="J136" i="2"/>
  <c r="J135" i="2"/>
  <c r="J134" i="2"/>
  <c r="J133" i="2"/>
  <c r="J132" i="2"/>
  <c r="J131" i="2"/>
  <c r="J130" i="2"/>
  <c r="J129" i="2"/>
  <c r="J128" i="2"/>
  <c r="J127" i="2"/>
  <c r="J126" i="2"/>
  <c r="J125" i="2"/>
  <c r="J124" i="2"/>
  <c r="J123" i="2"/>
  <c r="J122" i="2"/>
  <c r="J121" i="2"/>
  <c r="J120" i="2"/>
  <c r="J119" i="2"/>
  <c r="J118" i="2"/>
  <c r="J117" i="2"/>
  <c r="J116" i="2"/>
  <c r="J115" i="2"/>
  <c r="J114" i="2"/>
  <c r="J113" i="2"/>
  <c r="J112" i="2"/>
  <c r="J111" i="2"/>
  <c r="J110" i="2"/>
  <c r="J109" i="2"/>
  <c r="J108" i="2"/>
  <c r="J107" i="2"/>
  <c r="J106" i="2"/>
  <c r="J105" i="2"/>
  <c r="J104" i="2"/>
  <c r="J103" i="2"/>
  <c r="J102" i="2"/>
  <c r="J101" i="2"/>
  <c r="J100" i="2"/>
  <c r="J99" i="2"/>
  <c r="J98" i="2"/>
  <c r="J97" i="2"/>
  <c r="J96" i="2"/>
  <c r="J95" i="2"/>
  <c r="J94" i="2"/>
  <c r="J93" i="2"/>
  <c r="J92" i="2"/>
  <c r="J91" i="2"/>
  <c r="J90" i="2"/>
  <c r="J89" i="2"/>
  <c r="J88" i="2"/>
  <c r="J87" i="2"/>
  <c r="J86" i="2"/>
  <c r="J85" i="2"/>
  <c r="J84" i="2"/>
  <c r="J83" i="2"/>
  <c r="J82" i="2"/>
  <c r="J81" i="2"/>
  <c r="J80" i="2"/>
  <c r="J79" i="2"/>
  <c r="J78" i="2"/>
  <c r="J77" i="2"/>
  <c r="J76" i="2"/>
  <c r="J75" i="2"/>
  <c r="J74" i="2"/>
  <c r="J73" i="2"/>
  <c r="J72" i="2"/>
  <c r="J71" i="2"/>
  <c r="J70" i="2"/>
  <c r="J69" i="2"/>
  <c r="J68" i="2"/>
  <c r="J67" i="2"/>
  <c r="J66" i="2"/>
  <c r="J65" i="2"/>
  <c r="J64" i="2"/>
  <c r="J63" i="2"/>
  <c r="J62" i="2"/>
  <c r="J61" i="2"/>
  <c r="J60" i="2"/>
  <c r="J59" i="2"/>
  <c r="J58" i="2"/>
  <c r="J57" i="2"/>
  <c r="J56" i="2"/>
  <c r="J55" i="2"/>
  <c r="J54" i="2"/>
  <c r="J53" i="2"/>
  <c r="J52" i="2"/>
  <c r="J51" i="2"/>
  <c r="J50" i="2"/>
  <c r="J49" i="2"/>
  <c r="J48" i="2"/>
  <c r="J47" i="2"/>
  <c r="J46" i="2"/>
  <c r="J45" i="2"/>
  <c r="J44" i="2"/>
  <c r="J43" i="2"/>
  <c r="J42" i="2"/>
  <c r="J41" i="2"/>
  <c r="J40" i="2"/>
  <c r="J39" i="2"/>
  <c r="J38" i="2"/>
  <c r="J37" i="2"/>
  <c r="J36" i="2"/>
  <c r="J35" i="2"/>
  <c r="J34" i="2"/>
  <c r="J33" i="2"/>
  <c r="J32" i="2"/>
  <c r="J31" i="2"/>
  <c r="J30" i="2"/>
  <c r="J29" i="2"/>
  <c r="J28" i="2"/>
  <c r="J27" i="2"/>
  <c r="J26" i="2"/>
  <c r="J25" i="2"/>
  <c r="J24" i="2"/>
  <c r="J23" i="2"/>
  <c r="J22" i="2"/>
  <c r="J21" i="2"/>
  <c r="J20" i="2"/>
  <c r="J19" i="2"/>
  <c r="J18" i="2"/>
  <c r="J17" i="2"/>
  <c r="J16" i="2"/>
  <c r="J15" i="2"/>
  <c r="J14" i="2"/>
  <c r="J13" i="2"/>
  <c r="J12" i="2"/>
  <c r="J11" i="2"/>
  <c r="J10" i="2"/>
  <c r="J9" i="2"/>
  <c r="J8" i="2"/>
  <c r="J7" i="2"/>
  <c r="J6" i="2"/>
  <c r="J5" i="2"/>
  <c r="J4" i="2"/>
  <c r="J3" i="2"/>
  <c r="I258" i="2"/>
  <c r="I257" i="2"/>
  <c r="I256" i="2"/>
  <c r="I255" i="2"/>
  <c r="I254" i="2"/>
  <c r="I253" i="2"/>
  <c r="I252" i="2"/>
  <c r="I251" i="2"/>
  <c r="I250" i="2"/>
  <c r="I249" i="2"/>
  <c r="I248" i="2"/>
  <c r="I247" i="2"/>
  <c r="I246" i="2"/>
  <c r="I245" i="2"/>
  <c r="I244" i="2"/>
  <c r="I243" i="2"/>
  <c r="I242" i="2"/>
  <c r="I241" i="2"/>
  <c r="I240" i="2"/>
  <c r="I239" i="2"/>
  <c r="I238" i="2"/>
  <c r="I237" i="2"/>
  <c r="I236" i="2"/>
  <c r="I235" i="2"/>
  <c r="I234" i="2"/>
  <c r="I233" i="2"/>
  <c r="I232" i="2"/>
  <c r="I231" i="2"/>
  <c r="I230" i="2"/>
  <c r="I229" i="2"/>
  <c r="I228" i="2"/>
  <c r="I227" i="2"/>
  <c r="I226" i="2"/>
  <c r="I225" i="2"/>
  <c r="I224" i="2"/>
  <c r="I223" i="2"/>
  <c r="I222" i="2"/>
  <c r="I221" i="2"/>
  <c r="I220" i="2"/>
  <c r="I219" i="2"/>
  <c r="I218" i="2"/>
  <c r="I217" i="2"/>
  <c r="I216" i="2"/>
  <c r="I215" i="2"/>
  <c r="I214" i="2"/>
  <c r="I213" i="2"/>
  <c r="I212" i="2"/>
  <c r="I211" i="2"/>
  <c r="I210" i="2"/>
  <c r="I209" i="2"/>
  <c r="I208" i="2"/>
  <c r="I207" i="2"/>
  <c r="I206" i="2"/>
  <c r="I205" i="2"/>
  <c r="I204" i="2"/>
  <c r="I203" i="2"/>
  <c r="I202" i="2"/>
  <c r="I201" i="2"/>
  <c r="I200" i="2"/>
  <c r="I199" i="2"/>
  <c r="I198" i="2"/>
  <c r="I197" i="2"/>
  <c r="I196" i="2"/>
  <c r="I195" i="2"/>
  <c r="I194" i="2"/>
  <c r="I193" i="2"/>
  <c r="I192" i="2"/>
  <c r="I191" i="2"/>
  <c r="I190" i="2"/>
  <c r="I189" i="2"/>
  <c r="I188" i="2"/>
  <c r="I187" i="2"/>
  <c r="I186" i="2"/>
  <c r="I185" i="2"/>
  <c r="I184" i="2"/>
  <c r="I183" i="2"/>
  <c r="I182" i="2"/>
  <c r="I181" i="2"/>
  <c r="I180" i="2"/>
  <c r="I179" i="2"/>
  <c r="I178" i="2"/>
  <c r="I177" i="2"/>
  <c r="I176" i="2"/>
  <c r="I175" i="2"/>
  <c r="I174" i="2"/>
  <c r="I173" i="2"/>
  <c r="I172" i="2"/>
  <c r="I171" i="2"/>
  <c r="I170" i="2"/>
  <c r="I169" i="2"/>
  <c r="I168" i="2"/>
  <c r="I167" i="2"/>
  <c r="I166" i="2"/>
  <c r="I165" i="2"/>
  <c r="I164" i="2"/>
  <c r="I163" i="2"/>
  <c r="I162" i="2"/>
  <c r="I161" i="2"/>
  <c r="I160" i="2"/>
  <c r="I159" i="2"/>
  <c r="I158" i="2"/>
  <c r="I157" i="2"/>
  <c r="I156" i="2"/>
  <c r="I155" i="2"/>
  <c r="I154" i="2"/>
  <c r="I153" i="2"/>
  <c r="I152" i="2"/>
  <c r="I151" i="2"/>
  <c r="I150" i="2"/>
  <c r="I149" i="2"/>
  <c r="I148" i="2"/>
  <c r="I147" i="2"/>
  <c r="I146" i="2"/>
  <c r="I145" i="2"/>
  <c r="I144" i="2"/>
  <c r="I143" i="2"/>
  <c r="I142" i="2"/>
  <c r="I141" i="2"/>
  <c r="I140" i="2"/>
  <c r="I139" i="2"/>
  <c r="I138" i="2"/>
  <c r="I137" i="2"/>
  <c r="I136" i="2"/>
  <c r="I135" i="2"/>
  <c r="I134" i="2"/>
  <c r="I133" i="2"/>
  <c r="I132" i="2"/>
  <c r="I131" i="2"/>
  <c r="I130" i="2"/>
  <c r="I129" i="2"/>
  <c r="I128" i="2"/>
  <c r="I127" i="2"/>
  <c r="I126" i="2"/>
  <c r="I125" i="2"/>
  <c r="I124" i="2"/>
  <c r="I123" i="2"/>
  <c r="I122" i="2"/>
  <c r="I121" i="2"/>
  <c r="I120" i="2"/>
  <c r="I119" i="2"/>
  <c r="I118" i="2"/>
  <c r="I117" i="2"/>
  <c r="I116" i="2"/>
  <c r="I115" i="2"/>
  <c r="I114" i="2"/>
  <c r="I113" i="2"/>
  <c r="I112" i="2"/>
  <c r="I111" i="2"/>
  <c r="I110" i="2"/>
  <c r="I109" i="2"/>
  <c r="I108" i="2"/>
  <c r="I107" i="2"/>
  <c r="I106" i="2"/>
  <c r="I105" i="2"/>
  <c r="I104" i="2"/>
  <c r="I103" i="2"/>
  <c r="I102" i="2"/>
  <c r="I101" i="2"/>
  <c r="I100" i="2"/>
  <c r="I99" i="2"/>
  <c r="I98" i="2"/>
  <c r="I97" i="2"/>
  <c r="I96" i="2"/>
  <c r="I95" i="2"/>
  <c r="I94" i="2"/>
  <c r="I93" i="2"/>
  <c r="I92" i="2"/>
  <c r="I91" i="2"/>
  <c r="I90" i="2"/>
  <c r="I89" i="2"/>
  <c r="I88" i="2"/>
  <c r="I87" i="2"/>
  <c r="I86" i="2"/>
  <c r="I85" i="2"/>
  <c r="I84" i="2"/>
  <c r="I83" i="2"/>
  <c r="I82" i="2"/>
  <c r="I81" i="2"/>
  <c r="I80" i="2"/>
  <c r="I79" i="2"/>
  <c r="I78" i="2"/>
  <c r="I77" i="2"/>
  <c r="I76" i="2"/>
  <c r="I75" i="2"/>
  <c r="I74" i="2"/>
  <c r="I73" i="2"/>
  <c r="I72" i="2"/>
  <c r="I71" i="2"/>
  <c r="I70" i="2"/>
  <c r="I69" i="2"/>
  <c r="I68" i="2"/>
  <c r="I67" i="2"/>
  <c r="I66" i="2"/>
  <c r="I65" i="2"/>
  <c r="I64" i="2"/>
  <c r="I63" i="2"/>
  <c r="I62" i="2"/>
  <c r="I61" i="2"/>
  <c r="I60" i="2"/>
  <c r="I59" i="2"/>
  <c r="I58" i="2"/>
  <c r="I57" i="2"/>
  <c r="I56" i="2"/>
  <c r="I55" i="2"/>
  <c r="I54" i="2"/>
  <c r="I53" i="2"/>
  <c r="I52" i="2"/>
  <c r="I51" i="2"/>
  <c r="I50" i="2"/>
  <c r="I49" i="2"/>
  <c r="I48" i="2"/>
  <c r="I47" i="2"/>
  <c r="I46" i="2"/>
  <c r="I45" i="2"/>
  <c r="I44" i="2"/>
  <c r="I43" i="2"/>
  <c r="I42" i="2"/>
  <c r="I41" i="2"/>
  <c r="I40" i="2"/>
  <c r="I39" i="2"/>
  <c r="I38" i="2"/>
  <c r="I37" i="2"/>
  <c r="I36" i="2"/>
  <c r="I35" i="2"/>
  <c r="I34" i="2"/>
  <c r="I33" i="2"/>
  <c r="I32" i="2"/>
  <c r="I31" i="2"/>
  <c r="I30" i="2"/>
  <c r="I29" i="2"/>
  <c r="I28" i="2"/>
  <c r="I27" i="2"/>
  <c r="I26" i="2"/>
  <c r="I25" i="2"/>
  <c r="I24" i="2"/>
  <c r="I23" i="2"/>
  <c r="I22" i="2"/>
  <c r="I21" i="2"/>
  <c r="I20" i="2"/>
  <c r="I19" i="2"/>
  <c r="I18" i="2"/>
  <c r="I17" i="2"/>
  <c r="I16" i="2"/>
  <c r="I15" i="2"/>
  <c r="I14" i="2"/>
  <c r="I13" i="2"/>
  <c r="I12" i="2"/>
  <c r="I11" i="2"/>
  <c r="I10" i="2"/>
  <c r="I9" i="2"/>
  <c r="I8" i="2"/>
  <c r="I7" i="2"/>
  <c r="I5" i="2"/>
  <c r="I4" i="2"/>
  <c r="I3" i="2"/>
  <c r="I6" i="2"/>
  <c r="H258" i="2" l="1"/>
  <c r="H257" i="2"/>
  <c r="H256" i="2"/>
  <c r="H255" i="2"/>
  <c r="H254" i="2"/>
  <c r="H253" i="2"/>
  <c r="H252" i="2"/>
  <c r="H251" i="2"/>
  <c r="H250" i="2"/>
  <c r="H249" i="2"/>
  <c r="H248" i="2"/>
  <c r="H247" i="2"/>
  <c r="H246" i="2"/>
  <c r="H245" i="2"/>
  <c r="H244" i="2"/>
  <c r="H243" i="2"/>
  <c r="H242" i="2"/>
  <c r="H241" i="2"/>
  <c r="H240" i="2"/>
  <c r="H239" i="2"/>
  <c r="H238" i="2"/>
  <c r="H237" i="2"/>
  <c r="H236" i="2"/>
  <c r="H235" i="2"/>
  <c r="H234" i="2"/>
  <c r="H233" i="2"/>
  <c r="H232" i="2"/>
  <c r="H231" i="2"/>
  <c r="H230" i="2"/>
  <c r="H229" i="2"/>
  <c r="H228" i="2"/>
  <c r="H227" i="2"/>
  <c r="H226" i="2"/>
  <c r="H225" i="2"/>
  <c r="H224" i="2"/>
  <c r="H223" i="2"/>
  <c r="H222" i="2"/>
  <c r="H221" i="2"/>
  <c r="H220" i="2"/>
  <c r="H219" i="2"/>
  <c r="H218" i="2"/>
  <c r="H217" i="2"/>
  <c r="H216" i="2"/>
  <c r="H215" i="2"/>
  <c r="H214" i="2"/>
  <c r="H213" i="2"/>
  <c r="H212" i="2"/>
  <c r="H211" i="2"/>
  <c r="H210" i="2"/>
  <c r="H209" i="2"/>
  <c r="H208" i="2"/>
  <c r="H207" i="2"/>
  <c r="H206" i="2"/>
  <c r="H205" i="2"/>
  <c r="H204" i="2"/>
  <c r="H203" i="2"/>
  <c r="H202" i="2"/>
  <c r="H201" i="2"/>
  <c r="H200" i="2"/>
  <c r="H199" i="2"/>
  <c r="H198" i="2"/>
  <c r="H197" i="2"/>
  <c r="H196" i="2"/>
  <c r="H195" i="2"/>
  <c r="H194" i="2"/>
  <c r="H193" i="2"/>
  <c r="H192" i="2"/>
  <c r="H191" i="2"/>
  <c r="H190" i="2"/>
  <c r="H189" i="2"/>
  <c r="H188" i="2"/>
  <c r="H187" i="2"/>
  <c r="H186" i="2"/>
  <c r="H185" i="2"/>
  <c r="H184" i="2"/>
  <c r="H183" i="2"/>
  <c r="H182" i="2"/>
  <c r="H181" i="2"/>
  <c r="H180" i="2"/>
  <c r="H179" i="2"/>
  <c r="H178" i="2"/>
  <c r="H177" i="2"/>
  <c r="H176" i="2"/>
  <c r="H175" i="2"/>
  <c r="H174" i="2"/>
  <c r="H173" i="2"/>
  <c r="H172" i="2"/>
  <c r="H171" i="2"/>
  <c r="H170" i="2"/>
  <c r="H169" i="2"/>
  <c r="H168" i="2"/>
  <c r="H167" i="2"/>
  <c r="H166" i="2"/>
  <c r="H165" i="2"/>
  <c r="H164" i="2"/>
  <c r="H163" i="2"/>
  <c r="H162" i="2"/>
  <c r="H161" i="2"/>
  <c r="H160" i="2"/>
  <c r="H159" i="2"/>
  <c r="H158" i="2"/>
  <c r="H157" i="2"/>
  <c r="H156" i="2"/>
  <c r="H155" i="2"/>
  <c r="H154" i="2"/>
  <c r="H153" i="2"/>
  <c r="H152" i="2"/>
  <c r="H151" i="2"/>
  <c r="H150" i="2"/>
  <c r="H149" i="2"/>
  <c r="H148" i="2"/>
  <c r="H147" i="2"/>
  <c r="H146" i="2"/>
  <c r="H145" i="2"/>
  <c r="H144" i="2"/>
  <c r="H143" i="2"/>
  <c r="H142" i="2"/>
  <c r="H141" i="2"/>
  <c r="H140" i="2"/>
  <c r="H139" i="2"/>
  <c r="H138" i="2"/>
  <c r="H137" i="2"/>
  <c r="H136" i="2"/>
  <c r="H135" i="2"/>
  <c r="H134" i="2"/>
  <c r="H133" i="2"/>
  <c r="H132" i="2"/>
  <c r="H131" i="2"/>
  <c r="H130" i="2"/>
  <c r="H129" i="2"/>
  <c r="H128" i="2"/>
  <c r="H127" i="2"/>
  <c r="H126" i="2"/>
  <c r="H125" i="2"/>
  <c r="H124" i="2"/>
  <c r="H123" i="2"/>
  <c r="H122" i="2"/>
  <c r="H121" i="2"/>
  <c r="H120" i="2"/>
  <c r="H119" i="2"/>
  <c r="H118" i="2"/>
  <c r="H117" i="2"/>
  <c r="H116" i="2"/>
  <c r="H115" i="2"/>
  <c r="H114" i="2"/>
  <c r="H113" i="2"/>
  <c r="H112" i="2"/>
  <c r="H111" i="2"/>
  <c r="H110" i="2"/>
  <c r="H109" i="2"/>
  <c r="H108" i="2"/>
  <c r="H107" i="2"/>
  <c r="H106" i="2"/>
  <c r="H105" i="2"/>
  <c r="H104" i="2"/>
  <c r="H103" i="2"/>
  <c r="H102" i="2"/>
  <c r="H101" i="2"/>
  <c r="H100" i="2"/>
  <c r="H99" i="2"/>
  <c r="H98" i="2"/>
  <c r="H97" i="2"/>
  <c r="H96" i="2"/>
  <c r="H95" i="2"/>
  <c r="H94" i="2"/>
  <c r="H93" i="2"/>
  <c r="H92" i="2"/>
  <c r="H91" i="2"/>
  <c r="H90" i="2"/>
  <c r="H89" i="2"/>
  <c r="H88" i="2"/>
  <c r="H87" i="2"/>
  <c r="H86" i="2"/>
  <c r="H85" i="2"/>
  <c r="H84" i="2"/>
  <c r="H83" i="2"/>
  <c r="H82" i="2"/>
  <c r="H81" i="2"/>
  <c r="H80" i="2"/>
  <c r="H79" i="2"/>
  <c r="H78" i="2"/>
  <c r="H77" i="2"/>
  <c r="H76" i="2"/>
  <c r="H75" i="2"/>
  <c r="H74" i="2"/>
  <c r="H73" i="2"/>
  <c r="H72" i="2"/>
  <c r="H71" i="2"/>
  <c r="H70" i="2"/>
  <c r="H69" i="2"/>
  <c r="H68" i="2"/>
  <c r="H67" i="2"/>
  <c r="H66" i="2"/>
  <c r="H65" i="2"/>
  <c r="H64" i="2"/>
  <c r="H63" i="2"/>
  <c r="H62" i="2"/>
  <c r="H61" i="2"/>
  <c r="H60" i="2"/>
  <c r="H59" i="2"/>
  <c r="H58" i="2"/>
  <c r="H57" i="2"/>
  <c r="H56" i="2"/>
  <c r="H55" i="2"/>
  <c r="H54" i="2"/>
  <c r="H53" i="2"/>
  <c r="H52" i="2"/>
  <c r="H51" i="2"/>
  <c r="H50" i="2"/>
  <c r="H49" i="2"/>
  <c r="H48" i="2"/>
  <c r="H47" i="2"/>
  <c r="H46" i="2"/>
  <c r="H45" i="2"/>
  <c r="H44" i="2"/>
  <c r="H43" i="2"/>
  <c r="H42" i="2"/>
  <c r="H41" i="2"/>
  <c r="H40" i="2"/>
  <c r="H39" i="2"/>
  <c r="H38" i="2"/>
  <c r="H37" i="2"/>
  <c r="H36" i="2"/>
  <c r="H35" i="2"/>
  <c r="H34" i="2"/>
  <c r="H33" i="2"/>
  <c r="H32" i="2"/>
  <c r="H31" i="2"/>
  <c r="H30" i="2"/>
  <c r="H29" i="2"/>
  <c r="H28" i="2"/>
  <c r="H27" i="2"/>
  <c r="H26" i="2"/>
  <c r="H25" i="2"/>
  <c r="H24" i="2"/>
  <c r="H23" i="2"/>
  <c r="H22" i="2"/>
  <c r="H21" i="2"/>
  <c r="H20" i="2"/>
  <c r="H19" i="2"/>
  <c r="H18" i="2"/>
  <c r="H17" i="2"/>
  <c r="H16" i="2"/>
  <c r="H15" i="2"/>
  <c r="H14" i="2"/>
  <c r="H13" i="2"/>
  <c r="H12" i="2"/>
  <c r="H11" i="2"/>
  <c r="H10" i="2"/>
  <c r="H9" i="2"/>
  <c r="H8" i="2"/>
  <c r="H7" i="2"/>
  <c r="H6" i="2"/>
  <c r="H5" i="2"/>
  <c r="H4" i="2"/>
  <c r="H3" i="2"/>
  <c r="G258" i="2"/>
  <c r="G7" i="2"/>
  <c r="G8" i="2" s="1"/>
  <c r="G9" i="2" s="1"/>
  <c r="G10" i="2" s="1"/>
  <c r="G11" i="2" s="1"/>
  <c r="G12" i="2" s="1"/>
  <c r="G13" i="2" s="1"/>
  <c r="G14" i="2" s="1"/>
  <c r="G15" i="2" s="1"/>
  <c r="G16" i="2" s="1"/>
  <c r="G17" i="2" s="1"/>
  <c r="G18" i="2" s="1"/>
  <c r="G19" i="2" s="1"/>
  <c r="G20" i="2" s="1"/>
  <c r="G21" i="2" s="1"/>
  <c r="G22" i="2" s="1"/>
  <c r="G23" i="2" s="1"/>
  <c r="G24" i="2" s="1"/>
  <c r="G25" i="2" s="1"/>
  <c r="G26" i="2" s="1"/>
  <c r="G27" i="2" s="1"/>
  <c r="G28" i="2" s="1"/>
  <c r="G29" i="2" s="1"/>
  <c r="G30" i="2" s="1"/>
  <c r="G31" i="2" s="1"/>
  <c r="G32" i="2" s="1"/>
  <c r="G33" i="2" s="1"/>
  <c r="G34" i="2" s="1"/>
  <c r="G35" i="2" s="1"/>
  <c r="G36" i="2" s="1"/>
  <c r="G37" i="2" s="1"/>
  <c r="G38" i="2" s="1"/>
  <c r="G39" i="2" s="1"/>
  <c r="G40" i="2" s="1"/>
  <c r="G41" i="2" s="1"/>
  <c r="G42" i="2" s="1"/>
  <c r="G43" i="2" s="1"/>
  <c r="G44" i="2" s="1"/>
  <c r="G45" i="2" s="1"/>
  <c r="G46" i="2" s="1"/>
  <c r="G47" i="2" s="1"/>
  <c r="G48" i="2" s="1"/>
  <c r="G49" i="2" s="1"/>
  <c r="G50" i="2" s="1"/>
  <c r="G51" i="2" s="1"/>
  <c r="G52" i="2" s="1"/>
  <c r="G53" i="2" s="1"/>
  <c r="G54" i="2" s="1"/>
  <c r="G55" i="2" s="1"/>
  <c r="G56" i="2" s="1"/>
  <c r="G57" i="2" s="1"/>
  <c r="G58" i="2" s="1"/>
  <c r="G59" i="2" s="1"/>
  <c r="G60" i="2" s="1"/>
  <c r="G61" i="2" s="1"/>
  <c r="G62" i="2" s="1"/>
  <c r="G63" i="2" s="1"/>
  <c r="G64" i="2" s="1"/>
  <c r="G65" i="2" s="1"/>
  <c r="G66" i="2" s="1"/>
  <c r="G67" i="2" s="1"/>
  <c r="G68" i="2" s="1"/>
  <c r="G69" i="2" s="1"/>
  <c r="G70" i="2" s="1"/>
  <c r="G71" i="2" s="1"/>
  <c r="G72" i="2" s="1"/>
  <c r="G73" i="2" s="1"/>
  <c r="G74" i="2" s="1"/>
  <c r="G75" i="2" s="1"/>
  <c r="G76" i="2" s="1"/>
  <c r="G77" i="2" s="1"/>
  <c r="G78" i="2" s="1"/>
  <c r="G79" i="2" s="1"/>
  <c r="G80" i="2" s="1"/>
  <c r="G81" i="2" s="1"/>
  <c r="G82" i="2" s="1"/>
  <c r="G83" i="2" s="1"/>
  <c r="G84" i="2" s="1"/>
  <c r="G85" i="2" s="1"/>
  <c r="G86" i="2" s="1"/>
  <c r="G87" i="2" s="1"/>
  <c r="G88" i="2" s="1"/>
  <c r="G89" i="2" s="1"/>
  <c r="G90" i="2" s="1"/>
  <c r="G91" i="2" s="1"/>
  <c r="G92" i="2" s="1"/>
  <c r="G93" i="2" s="1"/>
  <c r="G94" i="2" s="1"/>
  <c r="G95" i="2" s="1"/>
  <c r="G96" i="2" s="1"/>
  <c r="G97" i="2" s="1"/>
  <c r="G98" i="2" s="1"/>
  <c r="G99" i="2" s="1"/>
  <c r="G100" i="2" s="1"/>
  <c r="G101" i="2" s="1"/>
  <c r="G102" i="2" s="1"/>
  <c r="G103" i="2" s="1"/>
  <c r="G104" i="2" s="1"/>
  <c r="G105" i="2" s="1"/>
  <c r="G106" i="2" s="1"/>
  <c r="G107" i="2" s="1"/>
  <c r="G108" i="2" s="1"/>
  <c r="G109" i="2" s="1"/>
  <c r="G110" i="2" s="1"/>
  <c r="G111" i="2" s="1"/>
  <c r="G112" i="2" s="1"/>
  <c r="G113" i="2" s="1"/>
  <c r="G114" i="2" s="1"/>
  <c r="G115" i="2" s="1"/>
  <c r="G116" i="2" s="1"/>
  <c r="G117" i="2" s="1"/>
  <c r="G118" i="2" s="1"/>
  <c r="G119" i="2" s="1"/>
  <c r="G120" i="2" s="1"/>
  <c r="G121" i="2" s="1"/>
  <c r="G122" i="2" s="1"/>
  <c r="G123" i="2" s="1"/>
  <c r="G124" i="2" s="1"/>
  <c r="G125" i="2" s="1"/>
  <c r="G126" i="2" s="1"/>
  <c r="G127" i="2" s="1"/>
  <c r="G128" i="2" s="1"/>
  <c r="G129" i="2" s="1"/>
  <c r="G130" i="2" s="1"/>
  <c r="G131" i="2" s="1"/>
  <c r="G132" i="2" s="1"/>
  <c r="G133" i="2" s="1"/>
  <c r="G134" i="2" s="1"/>
  <c r="G135" i="2" s="1"/>
  <c r="G136" i="2" s="1"/>
  <c r="G137" i="2" s="1"/>
  <c r="G138" i="2" s="1"/>
  <c r="G139" i="2" s="1"/>
  <c r="G140" i="2" s="1"/>
  <c r="G141" i="2" s="1"/>
  <c r="G142" i="2" s="1"/>
  <c r="G143" i="2" s="1"/>
  <c r="G144" i="2" s="1"/>
  <c r="G145" i="2" s="1"/>
  <c r="G146" i="2" s="1"/>
  <c r="G147" i="2" s="1"/>
  <c r="G148" i="2" s="1"/>
  <c r="G149" i="2" s="1"/>
  <c r="G150" i="2" s="1"/>
  <c r="G151" i="2" s="1"/>
  <c r="G152" i="2" s="1"/>
  <c r="G153" i="2" s="1"/>
  <c r="G154" i="2" s="1"/>
  <c r="G155" i="2" s="1"/>
  <c r="G156" i="2" s="1"/>
  <c r="G157" i="2" s="1"/>
  <c r="G158" i="2" s="1"/>
  <c r="G159" i="2" s="1"/>
  <c r="G160" i="2" s="1"/>
  <c r="G161" i="2" s="1"/>
  <c r="G162" i="2" s="1"/>
  <c r="G163" i="2" s="1"/>
  <c r="G164" i="2" s="1"/>
  <c r="G165" i="2" s="1"/>
  <c r="G166" i="2" s="1"/>
  <c r="G167" i="2" s="1"/>
  <c r="G168" i="2" s="1"/>
  <c r="G169" i="2" s="1"/>
  <c r="G170" i="2" s="1"/>
  <c r="G171" i="2" s="1"/>
  <c r="G172" i="2" s="1"/>
  <c r="G173" i="2" s="1"/>
  <c r="G174" i="2" s="1"/>
  <c r="G175" i="2" s="1"/>
  <c r="G176" i="2" s="1"/>
  <c r="G177" i="2" s="1"/>
  <c r="G178" i="2" s="1"/>
  <c r="G179" i="2" s="1"/>
  <c r="G180" i="2" s="1"/>
  <c r="G181" i="2" s="1"/>
  <c r="G182" i="2" s="1"/>
  <c r="G183" i="2" s="1"/>
  <c r="G184" i="2" s="1"/>
  <c r="G185" i="2" s="1"/>
  <c r="G186" i="2" s="1"/>
  <c r="G187" i="2" s="1"/>
  <c r="G188" i="2" s="1"/>
  <c r="G189" i="2" s="1"/>
  <c r="G190" i="2" s="1"/>
  <c r="G191" i="2" s="1"/>
  <c r="G192" i="2" s="1"/>
  <c r="G193" i="2" s="1"/>
  <c r="G194" i="2" s="1"/>
  <c r="G195" i="2" s="1"/>
  <c r="G196" i="2" s="1"/>
  <c r="G197" i="2" s="1"/>
  <c r="G198" i="2" s="1"/>
  <c r="G199" i="2" s="1"/>
  <c r="G200" i="2" s="1"/>
  <c r="G201" i="2" s="1"/>
  <c r="G202" i="2" s="1"/>
  <c r="G203" i="2" s="1"/>
  <c r="G204" i="2" s="1"/>
  <c r="G205" i="2" s="1"/>
  <c r="G206" i="2" s="1"/>
  <c r="G207" i="2" s="1"/>
  <c r="G208" i="2" s="1"/>
  <c r="G209" i="2" s="1"/>
  <c r="G210" i="2" s="1"/>
  <c r="G211" i="2" s="1"/>
  <c r="G212" i="2" s="1"/>
  <c r="G213" i="2" s="1"/>
  <c r="G214" i="2" s="1"/>
  <c r="G215" i="2" s="1"/>
  <c r="G216" i="2" s="1"/>
  <c r="G217" i="2" s="1"/>
  <c r="G218" i="2" s="1"/>
  <c r="G219" i="2" s="1"/>
  <c r="G220" i="2" s="1"/>
  <c r="G221" i="2" s="1"/>
  <c r="G222" i="2" s="1"/>
  <c r="G223" i="2" s="1"/>
  <c r="G224" i="2" s="1"/>
  <c r="G225" i="2" s="1"/>
  <c r="G226" i="2" s="1"/>
  <c r="G227" i="2" s="1"/>
  <c r="G228" i="2" s="1"/>
  <c r="G229" i="2" s="1"/>
  <c r="G230" i="2" s="1"/>
  <c r="G231" i="2" s="1"/>
  <c r="G232" i="2" s="1"/>
  <c r="G233" i="2" s="1"/>
  <c r="G234" i="2" s="1"/>
  <c r="G235" i="2" s="1"/>
  <c r="G236" i="2" s="1"/>
  <c r="G237" i="2" s="1"/>
  <c r="G238" i="2" s="1"/>
  <c r="G239" i="2" s="1"/>
  <c r="G240" i="2" s="1"/>
  <c r="G241" i="2" s="1"/>
  <c r="G242" i="2" s="1"/>
  <c r="G243" i="2" s="1"/>
  <c r="G244" i="2" s="1"/>
  <c r="G245" i="2" s="1"/>
  <c r="G246" i="2" s="1"/>
  <c r="G247" i="2" s="1"/>
  <c r="G248" i="2" s="1"/>
  <c r="G249" i="2" s="1"/>
  <c r="G250" i="2" s="1"/>
  <c r="G251" i="2" s="1"/>
  <c r="G252" i="2" s="1"/>
  <c r="G253" i="2" s="1"/>
  <c r="G254" i="2" s="1"/>
  <c r="G255" i="2" s="1"/>
  <c r="G256" i="2" s="1"/>
  <c r="G257" i="2" s="1"/>
  <c r="G6" i="2"/>
  <c r="G5" i="2"/>
  <c r="G4" i="2"/>
  <c r="B103" i="2"/>
  <c r="B102" i="2"/>
  <c r="B101" i="2"/>
  <c r="B100" i="2"/>
  <c r="B99" i="2"/>
  <c r="B98" i="2"/>
  <c r="B97" i="2"/>
  <c r="B96" i="2"/>
  <c r="B95" i="2"/>
  <c r="B94" i="2"/>
  <c r="B93" i="2"/>
  <c r="B92" i="2"/>
  <c r="B91" i="2"/>
  <c r="B90" i="2"/>
  <c r="B89" i="2"/>
  <c r="B88" i="2"/>
  <c r="B87" i="2"/>
  <c r="B86" i="2"/>
  <c r="B85" i="2"/>
  <c r="B84" i="2"/>
  <c r="B83" i="2"/>
  <c r="B82" i="2"/>
  <c r="B81" i="2"/>
  <c r="B80" i="2"/>
  <c r="B79" i="2"/>
  <c r="B78" i="2"/>
  <c r="B77" i="2"/>
  <c r="B76" i="2"/>
  <c r="B75" i="2"/>
  <c r="B74" i="2"/>
  <c r="B73" i="2"/>
  <c r="B72" i="2"/>
  <c r="B71" i="2"/>
  <c r="B70" i="2"/>
  <c r="B69" i="2"/>
  <c r="B68" i="2"/>
  <c r="B67" i="2"/>
  <c r="B66" i="2"/>
  <c r="B65" i="2"/>
  <c r="B64" i="2"/>
  <c r="B63" i="2"/>
  <c r="B62" i="2"/>
  <c r="B61" i="2"/>
  <c r="B60" i="2"/>
  <c r="B59" i="2"/>
  <c r="B58" i="2"/>
  <c r="B57" i="2"/>
  <c r="B56" i="2"/>
  <c r="B55" i="2"/>
  <c r="B54" i="2"/>
  <c r="B53" i="2"/>
  <c r="B52" i="2"/>
  <c r="B51" i="2"/>
  <c r="B50" i="2"/>
  <c r="B49" i="2"/>
  <c r="B48" i="2"/>
  <c r="B47" i="2"/>
  <c r="B46" i="2"/>
  <c r="B45" i="2"/>
  <c r="B44" i="2"/>
  <c r="B43" i="2"/>
  <c r="B42" i="2"/>
  <c r="B41" i="2"/>
  <c r="B40" i="2"/>
  <c r="B39" i="2"/>
  <c r="B38" i="2"/>
  <c r="B37" i="2"/>
  <c r="B36" i="2"/>
  <c r="B35" i="2"/>
  <c r="B34" i="2"/>
  <c r="B33" i="2"/>
  <c r="B32" i="2"/>
  <c r="B31" i="2"/>
  <c r="B30" i="2"/>
  <c r="B29" i="2"/>
  <c r="B28" i="2"/>
  <c r="B27" i="2"/>
  <c r="B26" i="2"/>
  <c r="B25" i="2"/>
  <c r="B24" i="2"/>
  <c r="B23" i="2"/>
  <c r="B22" i="2"/>
  <c r="B21" i="2"/>
  <c r="B20" i="2"/>
  <c r="B19" i="2"/>
  <c r="B18" i="2"/>
  <c r="B17" i="2"/>
  <c r="B16" i="2"/>
  <c r="B15" i="2"/>
  <c r="B14" i="2"/>
  <c r="B13" i="2"/>
  <c r="B12" i="2"/>
  <c r="B11" i="2"/>
  <c r="B10" i="2"/>
  <c r="B9" i="2"/>
  <c r="B8" i="2"/>
  <c r="B7" i="2"/>
  <c r="B6" i="2"/>
  <c r="B5" i="2"/>
  <c r="B4" i="2"/>
  <c r="B3" i="2"/>
  <c r="A5" i="2"/>
  <c r="A6" i="2" s="1"/>
  <c r="A7" i="2" s="1"/>
  <c r="A8" i="2" s="1"/>
  <c r="A9" i="2" s="1"/>
  <c r="A10" i="2" s="1"/>
  <c r="A11" i="2" s="1"/>
  <c r="A12" i="2" s="1"/>
  <c r="A13" i="2" s="1"/>
  <c r="A14" i="2" s="1"/>
  <c r="A15" i="2" s="1"/>
  <c r="A16" i="2" s="1"/>
  <c r="A17" i="2" s="1"/>
  <c r="A18" i="2" s="1"/>
  <c r="A19" i="2" s="1"/>
  <c r="A20" i="2" s="1"/>
  <c r="A21" i="2" s="1"/>
  <c r="A22" i="2" s="1"/>
  <c r="A23" i="2" s="1"/>
  <c r="A24" i="2" s="1"/>
  <c r="A25" i="2" s="1"/>
  <c r="A26" i="2" s="1"/>
  <c r="A27" i="2" s="1"/>
  <c r="A28" i="2" s="1"/>
  <c r="A29" i="2" s="1"/>
  <c r="A30" i="2" s="1"/>
  <c r="A31" i="2" s="1"/>
  <c r="A32" i="2" s="1"/>
  <c r="A33" i="2" s="1"/>
  <c r="A34" i="2" s="1"/>
  <c r="A35" i="2" s="1"/>
  <c r="A36" i="2" s="1"/>
  <c r="A37" i="2" s="1"/>
  <c r="A38" i="2" s="1"/>
  <c r="A39" i="2" s="1"/>
  <c r="A40" i="2" s="1"/>
  <c r="A41" i="2" s="1"/>
  <c r="A42" i="2" s="1"/>
  <c r="A43" i="2" s="1"/>
  <c r="A44" i="2" s="1"/>
  <c r="A45" i="2" s="1"/>
  <c r="A46" i="2" s="1"/>
  <c r="A47" i="2" s="1"/>
  <c r="A48" i="2" s="1"/>
  <c r="A49" i="2" s="1"/>
  <c r="A50" i="2" s="1"/>
  <c r="A51" i="2" s="1"/>
  <c r="A52" i="2" s="1"/>
  <c r="A53" i="2" s="1"/>
  <c r="A54" i="2" s="1"/>
  <c r="A55" i="2" s="1"/>
  <c r="A56" i="2" s="1"/>
  <c r="A57" i="2" s="1"/>
  <c r="A58" i="2" s="1"/>
  <c r="A59" i="2" s="1"/>
  <c r="A60" i="2" s="1"/>
  <c r="A61" i="2" s="1"/>
  <c r="A62" i="2" s="1"/>
  <c r="A63" i="2" s="1"/>
  <c r="A64" i="2" s="1"/>
  <c r="A65" i="2" s="1"/>
  <c r="A66" i="2" s="1"/>
  <c r="A67" i="2" s="1"/>
  <c r="A68" i="2" s="1"/>
  <c r="A69" i="2" s="1"/>
  <c r="A70" i="2" s="1"/>
  <c r="A71" i="2" s="1"/>
  <c r="A72" i="2" s="1"/>
  <c r="A73" i="2" s="1"/>
  <c r="A74" i="2" s="1"/>
  <c r="A75" i="2" s="1"/>
  <c r="A76" i="2" s="1"/>
  <c r="A77" i="2" s="1"/>
  <c r="A78" i="2" s="1"/>
  <c r="A79" i="2" s="1"/>
  <c r="A80" i="2" s="1"/>
  <c r="A81" i="2" s="1"/>
  <c r="A82" i="2" s="1"/>
  <c r="A83" i="2" s="1"/>
  <c r="A84" i="2" s="1"/>
  <c r="A85" i="2" s="1"/>
  <c r="A86" i="2" s="1"/>
  <c r="A87" i="2" s="1"/>
  <c r="A88" i="2" s="1"/>
  <c r="A89" i="2" s="1"/>
  <c r="A90" i="2" s="1"/>
  <c r="A91" i="2" s="1"/>
  <c r="A92" i="2" s="1"/>
  <c r="A93" i="2" s="1"/>
  <c r="A94" i="2" s="1"/>
  <c r="A95" i="2" s="1"/>
  <c r="A96" i="2" s="1"/>
  <c r="A97" i="2" s="1"/>
  <c r="A98" i="2" s="1"/>
  <c r="A99" i="2" s="1"/>
  <c r="A100" i="2" s="1"/>
  <c r="A101" i="2" s="1"/>
  <c r="A102" i="2" s="1"/>
  <c r="A103" i="2" s="1"/>
  <c r="A4" i="2"/>
  <c r="R8" i="1"/>
  <c r="R9" i="1" s="1"/>
  <c r="R10" i="1" s="1"/>
  <c r="R11" i="1" s="1"/>
  <c r="R12" i="1" s="1"/>
  <c r="R13" i="1" s="1"/>
  <c r="R14" i="1" s="1"/>
  <c r="R15" i="1" s="1"/>
  <c r="R16" i="1" s="1"/>
  <c r="R17" i="1" s="1"/>
  <c r="R18" i="1" s="1"/>
  <c r="R19" i="1" s="1"/>
  <c r="R20" i="1" s="1"/>
  <c r="R21" i="1" s="1"/>
  <c r="R22" i="1" s="1"/>
  <c r="Q8" i="1"/>
  <c r="Q9" i="1" s="1"/>
  <c r="Q10" i="1" s="1"/>
  <c r="Q11" i="1" s="1"/>
  <c r="Q12" i="1" s="1"/>
  <c r="Q13" i="1" s="1"/>
  <c r="Q14" i="1" s="1"/>
  <c r="Q15" i="1" s="1"/>
  <c r="Q16" i="1" s="1"/>
  <c r="Q17" i="1" s="1"/>
  <c r="Q18" i="1" s="1"/>
  <c r="Q19" i="1" s="1"/>
  <c r="Q20" i="1" s="1"/>
  <c r="Q21" i="1" s="1"/>
  <c r="Q22" i="1" s="1"/>
  <c r="Q23" i="1" s="1"/>
  <c r="N8" i="1" l="1"/>
  <c r="N9" i="1" s="1"/>
  <c r="N10" i="1" s="1"/>
  <c r="N11" i="1" s="1"/>
  <c r="N12" i="1" s="1"/>
  <c r="N13" i="1" s="1"/>
  <c r="N14" i="1" s="1"/>
  <c r="N15" i="1" s="1"/>
  <c r="N16" i="1" s="1"/>
  <c r="N17" i="1" s="1"/>
  <c r="N18" i="1" s="1"/>
  <c r="N19" i="1" s="1"/>
  <c r="N20" i="1" s="1"/>
  <c r="N21" i="1" s="1"/>
  <c r="N22" i="1" s="1"/>
  <c r="N23" i="1" s="1"/>
  <c r="K9" i="1"/>
  <c r="K10" i="1" s="1"/>
  <c r="K11" i="1" s="1"/>
  <c r="K12" i="1" s="1"/>
  <c r="K13" i="1" s="1"/>
  <c r="K14" i="1" s="1"/>
  <c r="K15" i="1" s="1"/>
  <c r="K16" i="1" s="1"/>
  <c r="K17" i="1" s="1"/>
  <c r="K18" i="1" s="1"/>
  <c r="K19" i="1" s="1"/>
  <c r="K20" i="1" s="1"/>
  <c r="K21" i="1" s="1"/>
  <c r="K22" i="1" s="1"/>
  <c r="K8" i="1"/>
  <c r="L8" i="1"/>
  <c r="L9" i="1" s="1"/>
  <c r="L10" i="1" s="1"/>
  <c r="L11" i="1" s="1"/>
  <c r="L12" i="1" s="1"/>
  <c r="L13" i="1" s="1"/>
  <c r="L14" i="1" s="1"/>
  <c r="L15" i="1" s="1"/>
  <c r="L16" i="1" s="1"/>
  <c r="L17" i="1" s="1"/>
  <c r="L18" i="1" s="1"/>
  <c r="L19" i="1" s="1"/>
  <c r="L20" i="1" s="1"/>
  <c r="L21" i="1" s="1"/>
  <c r="L22" i="1" s="1"/>
  <c r="L23" i="1" s="1"/>
  <c r="M8" i="1"/>
  <c r="M9" i="1" s="1"/>
  <c r="M10" i="1" s="1"/>
  <c r="M11" i="1" s="1"/>
  <c r="M12" i="1" s="1"/>
  <c r="M13" i="1" s="1"/>
  <c r="M14" i="1" s="1"/>
  <c r="M15" i="1" s="1"/>
  <c r="M16" i="1" s="1"/>
  <c r="M17" i="1" s="1"/>
  <c r="M18" i="1" s="1"/>
  <c r="M19" i="1" s="1"/>
  <c r="M20" i="1" s="1"/>
  <c r="M21" i="1" s="1"/>
  <c r="M22" i="1" s="1"/>
  <c r="M23" i="1" s="1"/>
  <c r="C8" i="1"/>
  <c r="C9" i="1"/>
  <c r="C10" i="1"/>
  <c r="C11" i="1" s="1"/>
  <c r="C12" i="1" s="1"/>
  <c r="C13" i="1" s="1"/>
  <c r="C14" i="1" s="1"/>
  <c r="C15" i="1" s="1"/>
  <c r="C16" i="1" s="1"/>
  <c r="C17" i="1" s="1"/>
  <c r="C18" i="1" s="1"/>
  <c r="C19" i="1" s="1"/>
  <c r="C20" i="1" s="1"/>
  <c r="C21" i="1" s="1"/>
  <c r="C22" i="1" s="1"/>
  <c r="C23" i="1" s="1"/>
</calcChain>
</file>

<file path=xl/sharedStrings.xml><?xml version="1.0" encoding="utf-8"?>
<sst xmlns="http://schemas.openxmlformats.org/spreadsheetml/2006/main" count="68" uniqueCount="40">
  <si>
    <t>232SPDA</t>
  </si>
  <si>
    <t>Output</t>
  </si>
  <si>
    <t>(volts)</t>
  </si>
  <si>
    <t>MCM Valve</t>
  </si>
  <si>
    <t>Input</t>
  </si>
  <si>
    <t>Position</t>
  </si>
  <si>
    <t>(% open)</t>
  </si>
  <si>
    <t>Feedback</t>
  </si>
  <si>
    <t>Control</t>
  </si>
  <si>
    <t>bits</t>
  </si>
  <si>
    <t>steps</t>
  </si>
  <si>
    <t>volts/step</t>
  </si>
  <si>
    <t>Ouput</t>
  </si>
  <si>
    <t>(bits)</t>
  </si>
  <si>
    <t>Measured Values</t>
  </si>
  <si>
    <t>Theoretical Values</t>
  </si>
  <si>
    <t>232SPDA DAC</t>
  </si>
  <si>
    <t>232SPDA ADC</t>
  </si>
  <si>
    <t>DAC</t>
  </si>
  <si>
    <t>% open</t>
  </si>
  <si>
    <t>Round D</t>
  </si>
  <si>
    <t>Round U</t>
  </si>
  <si>
    <t>Round</t>
  </si>
  <si>
    <t>DAC Out</t>
  </si>
  <si>
    <t>ADC</t>
  </si>
  <si>
    <t>Sig Out</t>
  </si>
  <si>
    <t>Vin</t>
  </si>
  <si>
    <t>R16</t>
  </si>
  <si>
    <t>R17</t>
  </si>
  <si>
    <t>Vout</t>
  </si>
  <si>
    <t>J3-1</t>
  </si>
  <si>
    <t>J4-1</t>
  </si>
  <si>
    <t>J4-3</t>
  </si>
  <si>
    <t>J3-3</t>
  </si>
  <si>
    <t>Valve Cnt</t>
  </si>
  <si>
    <t>Hanbay</t>
  </si>
  <si>
    <t>Valve Fdbk</t>
  </si>
  <si>
    <t>Counts</t>
  </si>
  <si>
    <t>Valve</t>
  </si>
  <si>
    <t>% Open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</si>
</sst>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0" fillId="0" borderId="1" xfId="0" applyBorder="1"/>
    <xf numFmtId="164" fontId="0" fillId="0" borderId="1" xfId="0" applyNumberFormat="1" applyBorder="1"/>
    <xf numFmtId="2" fontId="0" fillId="0" borderId="1" xfId="0" applyNumberFormat="1" applyBorder="1"/>
    <xf numFmtId="0" fontId="0" fillId="0" borderId="5" xfId="0" applyBorder="1"/>
    <xf numFmtId="0" fontId="0" fillId="0" borderId="0" xfId="0" applyBorder="1"/>
    <xf numFmtId="0" fontId="0" fillId="0" borderId="6" xfId="0" applyBorder="1"/>
    <xf numFmtId="2" fontId="0" fillId="0" borderId="0" xfId="0" applyNumberFormat="1"/>
    <xf numFmtId="1" fontId="0" fillId="0" borderId="0" xfId="0" applyNumberFormat="1"/>
    <xf numFmtId="164" fontId="0" fillId="0" borderId="0" xfId="0" applyNumberFormat="1"/>
    <xf numFmtId="0" fontId="1" fillId="0" borderId="2" xfId="0" applyFont="1" applyBorder="1"/>
    <xf numFmtId="0" fontId="1" fillId="0" borderId="3" xfId="0" applyFont="1" applyBorder="1"/>
    <xf numFmtId="0" fontId="1" fillId="0" borderId="4" xfId="0" applyFont="1" applyBorder="1"/>
    <xf numFmtId="1" fontId="0" fillId="0" borderId="1" xfId="0" applyNumberFormat="1" applyBorder="1"/>
    <xf numFmtId="1" fontId="0" fillId="0" borderId="0" xfId="0" applyNumberFormat="1" applyBorder="1"/>
    <xf numFmtId="0" fontId="0" fillId="2" borderId="0" xfId="0" applyFill="1" applyBorder="1"/>
    <xf numFmtId="1" fontId="0" fillId="2" borderId="0" xfId="0" applyNumberFormat="1" applyFill="1" applyBorder="1"/>
    <xf numFmtId="0" fontId="2" fillId="0" borderId="6" xfId="0" applyFont="1" applyBorder="1" applyAlignment="1"/>
    <xf numFmtId="0" fontId="2" fillId="0" borderId="7" xfId="0" applyFont="1" applyBorder="1" applyAlignment="1"/>
    <xf numFmtId="0" fontId="2" fillId="0" borderId="8" xfId="0" applyFont="1" applyBorder="1" applyAlignme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4.xml"/><Relationship Id="rId3" Type="http://schemas.openxmlformats.org/officeDocument/2006/relationships/chartsheet" Target="chartsheets/sheet3.xml"/><Relationship Id="rId7" Type="http://schemas.openxmlformats.org/officeDocument/2006/relationships/worksheet" Target="worksheets/sheet3.xml"/><Relationship Id="rId12" Type="http://schemas.openxmlformats.org/officeDocument/2006/relationships/calcChain" Target="calcChain.xml"/><Relationship Id="rId2" Type="http://schemas.openxmlformats.org/officeDocument/2006/relationships/chartsheet" Target="chartsheets/sheet2.xml"/><Relationship Id="rId1" Type="http://schemas.openxmlformats.org/officeDocument/2006/relationships/chartsheet" Target="chartsheets/sheet1.xml"/><Relationship Id="rId6" Type="http://schemas.openxmlformats.org/officeDocument/2006/relationships/worksheet" Target="worksheets/sheet2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1.xml"/><Relationship Id="rId10" Type="http://schemas.openxmlformats.org/officeDocument/2006/relationships/styles" Target="styles.xml"/><Relationship Id="rId4" Type="http://schemas.openxmlformats.org/officeDocument/2006/relationships/chartsheet" Target="chartsheets/sheet4.xml"/><Relationship Id="rId9" Type="http://schemas.openxmlformats.org/officeDocument/2006/relationships/theme" Target="theme/them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Valve</a:t>
            </a:r>
            <a:r>
              <a:rPr lang="en-US" baseline="0"/>
              <a:t> Position Feedback</a:t>
            </a:r>
            <a:endParaRPr lang="en-US"/>
          </a:p>
        </c:rich>
      </c:tx>
      <c:layout>
        <c:manualLayout>
          <c:xMode val="edge"/>
          <c:yMode val="edge"/>
          <c:x val="0.36406229990481959"/>
          <c:y val="4.034291477559254E-3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5.9853710593868077E-2"/>
          <c:y val="6.475546078676625E-2"/>
          <c:w val="0.89094355513253143"/>
          <c:h val="0.85243737119849428"/>
        </c:manualLayout>
      </c:layout>
      <c:scatterChart>
        <c:scatterStyle val="lineMarker"/>
        <c:varyColors val="0"/>
        <c:ser>
          <c:idx val="0"/>
          <c:order val="0"/>
          <c:tx>
            <c:v>Valve Position (Blue. Left)</c:v>
          </c:tx>
          <c:xVal>
            <c:numRef>
              <c:f>Sheet1!$O$7:$O$23</c:f>
              <c:numCache>
                <c:formatCode>0</c:formatCode>
                <c:ptCount val="17"/>
                <c:pt idx="0">
                  <c:v>819</c:v>
                </c:pt>
                <c:pt idx="1">
                  <c:v>1023.8</c:v>
                </c:pt>
                <c:pt idx="2">
                  <c:v>1228.5999999999999</c:v>
                </c:pt>
                <c:pt idx="3">
                  <c:v>1433.3999999999999</c:v>
                </c:pt>
                <c:pt idx="4">
                  <c:v>1638.1999999999998</c:v>
                </c:pt>
                <c:pt idx="5">
                  <c:v>1842.9999999999998</c:v>
                </c:pt>
                <c:pt idx="6">
                  <c:v>2047.7999999999997</c:v>
                </c:pt>
                <c:pt idx="7">
                  <c:v>2252.6</c:v>
                </c:pt>
                <c:pt idx="8">
                  <c:v>2457.4</c:v>
                </c:pt>
                <c:pt idx="9">
                  <c:v>2662.2000000000003</c:v>
                </c:pt>
                <c:pt idx="10">
                  <c:v>2867.0000000000005</c:v>
                </c:pt>
                <c:pt idx="11">
                  <c:v>3071.8000000000006</c:v>
                </c:pt>
                <c:pt idx="12">
                  <c:v>3276.6000000000008</c:v>
                </c:pt>
                <c:pt idx="13">
                  <c:v>3481.400000000001</c:v>
                </c:pt>
                <c:pt idx="14">
                  <c:v>3686.2000000000012</c:v>
                </c:pt>
                <c:pt idx="15">
                  <c:v>3891.0000000000014</c:v>
                </c:pt>
                <c:pt idx="16">
                  <c:v>4095</c:v>
                </c:pt>
              </c:numCache>
            </c:numRef>
          </c:xVal>
          <c:yVal>
            <c:numRef>
              <c:f>Sheet1!$Q$7:$Q$23</c:f>
              <c:numCache>
                <c:formatCode>0.00</c:formatCode>
                <c:ptCount val="17"/>
                <c:pt idx="0" formatCode="General">
                  <c:v>0</c:v>
                </c:pt>
                <c:pt idx="1">
                  <c:v>6.25</c:v>
                </c:pt>
                <c:pt idx="2">
                  <c:v>12.5</c:v>
                </c:pt>
                <c:pt idx="3">
                  <c:v>18.75</c:v>
                </c:pt>
                <c:pt idx="4">
                  <c:v>25</c:v>
                </c:pt>
                <c:pt idx="5">
                  <c:v>31.25</c:v>
                </c:pt>
                <c:pt idx="6">
                  <c:v>37.5</c:v>
                </c:pt>
                <c:pt idx="7">
                  <c:v>43.75</c:v>
                </c:pt>
                <c:pt idx="8">
                  <c:v>50</c:v>
                </c:pt>
                <c:pt idx="9">
                  <c:v>56.25</c:v>
                </c:pt>
                <c:pt idx="10">
                  <c:v>62.5</c:v>
                </c:pt>
                <c:pt idx="11">
                  <c:v>68.75</c:v>
                </c:pt>
                <c:pt idx="12">
                  <c:v>75</c:v>
                </c:pt>
                <c:pt idx="13">
                  <c:v>81.25</c:v>
                </c:pt>
                <c:pt idx="14">
                  <c:v>87.5</c:v>
                </c:pt>
                <c:pt idx="15">
                  <c:v>93.75</c:v>
                </c:pt>
                <c:pt idx="16">
                  <c:v>100</c:v>
                </c:pt>
              </c:numCache>
            </c:numRef>
          </c:y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03972864"/>
        <c:axId val="103974784"/>
      </c:scatterChart>
      <c:scatterChart>
        <c:scatterStyle val="lineMarker"/>
        <c:varyColors val="0"/>
        <c:ser>
          <c:idx val="1"/>
          <c:order val="1"/>
          <c:tx>
            <c:v>Valve Feedback Voltage (Red, Right)</c:v>
          </c:tx>
          <c:xVal>
            <c:numRef>
              <c:f>Sheet1!$O$7:$O$23</c:f>
              <c:numCache>
                <c:formatCode>0</c:formatCode>
                <c:ptCount val="17"/>
                <c:pt idx="0">
                  <c:v>819</c:v>
                </c:pt>
                <c:pt idx="1">
                  <c:v>1023.8</c:v>
                </c:pt>
                <c:pt idx="2">
                  <c:v>1228.5999999999999</c:v>
                </c:pt>
                <c:pt idx="3">
                  <c:v>1433.3999999999999</c:v>
                </c:pt>
                <c:pt idx="4">
                  <c:v>1638.1999999999998</c:v>
                </c:pt>
                <c:pt idx="5">
                  <c:v>1842.9999999999998</c:v>
                </c:pt>
                <c:pt idx="6">
                  <c:v>2047.7999999999997</c:v>
                </c:pt>
                <c:pt idx="7">
                  <c:v>2252.6</c:v>
                </c:pt>
                <c:pt idx="8">
                  <c:v>2457.4</c:v>
                </c:pt>
                <c:pt idx="9">
                  <c:v>2662.2000000000003</c:v>
                </c:pt>
                <c:pt idx="10">
                  <c:v>2867.0000000000005</c:v>
                </c:pt>
                <c:pt idx="11">
                  <c:v>3071.8000000000006</c:v>
                </c:pt>
                <c:pt idx="12">
                  <c:v>3276.6000000000008</c:v>
                </c:pt>
                <c:pt idx="13">
                  <c:v>3481.400000000001</c:v>
                </c:pt>
                <c:pt idx="14">
                  <c:v>3686.2000000000012</c:v>
                </c:pt>
                <c:pt idx="15">
                  <c:v>3891.0000000000014</c:v>
                </c:pt>
                <c:pt idx="16">
                  <c:v>4095</c:v>
                </c:pt>
              </c:numCache>
            </c:numRef>
          </c:xVal>
          <c:yVal>
            <c:numRef>
              <c:f>Sheet1!$N$7:$N$23</c:f>
              <c:numCache>
                <c:formatCode>0.000</c:formatCode>
                <c:ptCount val="17"/>
                <c:pt idx="0">
                  <c:v>1</c:v>
                </c:pt>
                <c:pt idx="1">
                  <c:v>1.25</c:v>
                </c:pt>
                <c:pt idx="2">
                  <c:v>1.5</c:v>
                </c:pt>
                <c:pt idx="3">
                  <c:v>1.75</c:v>
                </c:pt>
                <c:pt idx="4">
                  <c:v>2</c:v>
                </c:pt>
                <c:pt idx="5">
                  <c:v>2.25</c:v>
                </c:pt>
                <c:pt idx="6">
                  <c:v>2.5</c:v>
                </c:pt>
                <c:pt idx="7">
                  <c:v>2.75</c:v>
                </c:pt>
                <c:pt idx="8">
                  <c:v>3</c:v>
                </c:pt>
                <c:pt idx="9">
                  <c:v>3.25</c:v>
                </c:pt>
                <c:pt idx="10">
                  <c:v>3.5</c:v>
                </c:pt>
                <c:pt idx="11">
                  <c:v>3.75</c:v>
                </c:pt>
                <c:pt idx="12">
                  <c:v>4</c:v>
                </c:pt>
                <c:pt idx="13">
                  <c:v>4.25</c:v>
                </c:pt>
                <c:pt idx="14">
                  <c:v>4.5</c:v>
                </c:pt>
                <c:pt idx="15">
                  <c:v>4.75</c:v>
                </c:pt>
                <c:pt idx="16">
                  <c:v>5</c:v>
                </c:pt>
              </c:numCache>
            </c:numRef>
          </c:yVal>
          <c:smooth val="0"/>
        </c:ser>
        <c:ser>
          <c:idx val="2"/>
          <c:order val="2"/>
          <c:tx>
            <c:v>Valve Feedback Measured Voltage (Green, Right)</c:v>
          </c:tx>
          <c:xVal>
            <c:numRef>
              <c:f>Sheet1!$O$7:$O$23</c:f>
              <c:numCache>
                <c:formatCode>0</c:formatCode>
                <c:ptCount val="17"/>
                <c:pt idx="0">
                  <c:v>819</c:v>
                </c:pt>
                <c:pt idx="1">
                  <c:v>1023.8</c:v>
                </c:pt>
                <c:pt idx="2">
                  <c:v>1228.5999999999999</c:v>
                </c:pt>
                <c:pt idx="3">
                  <c:v>1433.3999999999999</c:v>
                </c:pt>
                <c:pt idx="4">
                  <c:v>1638.1999999999998</c:v>
                </c:pt>
                <c:pt idx="5">
                  <c:v>1842.9999999999998</c:v>
                </c:pt>
                <c:pt idx="6">
                  <c:v>2047.7999999999997</c:v>
                </c:pt>
                <c:pt idx="7">
                  <c:v>2252.6</c:v>
                </c:pt>
                <c:pt idx="8">
                  <c:v>2457.4</c:v>
                </c:pt>
                <c:pt idx="9">
                  <c:v>2662.2000000000003</c:v>
                </c:pt>
                <c:pt idx="10">
                  <c:v>2867.0000000000005</c:v>
                </c:pt>
                <c:pt idx="11">
                  <c:v>3071.8000000000006</c:v>
                </c:pt>
                <c:pt idx="12">
                  <c:v>3276.6000000000008</c:v>
                </c:pt>
                <c:pt idx="13">
                  <c:v>3481.400000000001</c:v>
                </c:pt>
                <c:pt idx="14">
                  <c:v>3686.2000000000012</c:v>
                </c:pt>
                <c:pt idx="15">
                  <c:v>3891.0000000000014</c:v>
                </c:pt>
                <c:pt idx="16">
                  <c:v>4095</c:v>
                </c:pt>
              </c:numCache>
            </c:numRef>
          </c:xVal>
          <c:yVal>
            <c:numRef>
              <c:f>Sheet1!$D$7:$D$23</c:f>
              <c:numCache>
                <c:formatCode>0.000</c:formatCode>
                <c:ptCount val="17"/>
                <c:pt idx="0">
                  <c:v>1.028</c:v>
                </c:pt>
                <c:pt idx="1">
                  <c:v>1.2230000000000001</c:v>
                </c:pt>
                <c:pt idx="2">
                  <c:v>1.4810000000000001</c:v>
                </c:pt>
                <c:pt idx="3">
                  <c:v>1.7310000000000001</c:v>
                </c:pt>
                <c:pt idx="4">
                  <c:v>1.9830000000000001</c:v>
                </c:pt>
                <c:pt idx="5">
                  <c:v>2.2200000000000002</c:v>
                </c:pt>
                <c:pt idx="6">
                  <c:v>2.468</c:v>
                </c:pt>
                <c:pt idx="7">
                  <c:v>2.7250000000000001</c:v>
                </c:pt>
                <c:pt idx="8">
                  <c:v>2.9740000000000002</c:v>
                </c:pt>
                <c:pt idx="9">
                  <c:v>3.2229999999999999</c:v>
                </c:pt>
                <c:pt idx="10">
                  <c:v>3.4729999999999999</c:v>
                </c:pt>
                <c:pt idx="11">
                  <c:v>3.722</c:v>
                </c:pt>
                <c:pt idx="12">
                  <c:v>3.968</c:v>
                </c:pt>
                <c:pt idx="13">
                  <c:v>4.2240000000000002</c:v>
                </c:pt>
                <c:pt idx="14">
                  <c:v>4.4720000000000004</c:v>
                </c:pt>
                <c:pt idx="15">
                  <c:v>4.7190000000000003</c:v>
                </c:pt>
                <c:pt idx="16">
                  <c:v>4.9630000000000001</c:v>
                </c:pt>
              </c:numCache>
            </c:numRef>
          </c:y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03978496"/>
        <c:axId val="103976960"/>
      </c:scatterChart>
      <c:valAx>
        <c:axId val="103972864"/>
        <c:scaling>
          <c:orientation val="minMax"/>
          <c:max val="4096"/>
          <c:min val="0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en-US"/>
                  <a:t>232SPDA ADC Input (Position Feedback, in counts)</a:t>
                </a:r>
              </a:p>
            </c:rich>
          </c:tx>
          <c:overlay val="0"/>
        </c:title>
        <c:numFmt formatCode="0" sourceLinked="1"/>
        <c:majorTickMark val="out"/>
        <c:minorTickMark val="none"/>
        <c:tickLblPos val="nextTo"/>
        <c:crossAx val="103974784"/>
        <c:crosses val="autoZero"/>
        <c:crossBetween val="midCat"/>
        <c:majorUnit val="256"/>
      </c:valAx>
      <c:valAx>
        <c:axId val="103974784"/>
        <c:scaling>
          <c:orientation val="minMax"/>
          <c:max val="100"/>
          <c:min val="0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US"/>
                  <a:t>Valve Position (% Open)</a:t>
                </a:r>
              </a:p>
            </c:rich>
          </c:tx>
          <c:overlay val="0"/>
        </c:title>
        <c:numFmt formatCode="General" sourceLinked="1"/>
        <c:majorTickMark val="out"/>
        <c:minorTickMark val="none"/>
        <c:tickLblPos val="nextTo"/>
        <c:crossAx val="103972864"/>
        <c:crosses val="autoZero"/>
        <c:crossBetween val="midCat"/>
        <c:majorUnit val="10"/>
      </c:valAx>
      <c:valAx>
        <c:axId val="103976960"/>
        <c:scaling>
          <c:orientation val="minMax"/>
          <c:max val="5"/>
          <c:min val="1"/>
        </c:scaling>
        <c:delete val="0"/>
        <c:axPos val="r"/>
        <c:numFmt formatCode="0.000" sourceLinked="1"/>
        <c:majorTickMark val="out"/>
        <c:minorTickMark val="none"/>
        <c:tickLblPos val="nextTo"/>
        <c:crossAx val="103978496"/>
        <c:crosses val="max"/>
        <c:crossBetween val="midCat"/>
        <c:majorUnit val="0.25"/>
      </c:valAx>
      <c:valAx>
        <c:axId val="103978496"/>
        <c:scaling>
          <c:orientation val="minMax"/>
        </c:scaling>
        <c:delete val="1"/>
        <c:axPos val="b"/>
        <c:numFmt formatCode="0" sourceLinked="1"/>
        <c:majorTickMark val="out"/>
        <c:minorTickMark val="none"/>
        <c:tickLblPos val="nextTo"/>
        <c:crossAx val="103976960"/>
        <c:crosses val="autoZero"/>
        <c:crossBetween val="midCat"/>
      </c:valAx>
    </c:plotArea>
    <c:legend>
      <c:legendPos val="r"/>
      <c:layout>
        <c:manualLayout>
          <c:xMode val="edge"/>
          <c:yMode val="edge"/>
          <c:x val="0.5775748031496063"/>
          <c:y val="0.49588208433098663"/>
          <c:w val="0.33556205474315709"/>
          <c:h val="0.10942761504282464"/>
        </c:manualLayout>
      </c:layout>
      <c:overlay val="0"/>
    </c:legend>
    <c:plotVisOnly val="1"/>
    <c:dispBlanksAs val="gap"/>
    <c:showDLblsOverMax val="0"/>
  </c:chart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Valve Position Control</a:t>
            </a:r>
          </a:p>
        </c:rich>
      </c:tx>
      <c:layout>
        <c:manualLayout>
          <c:xMode val="edge"/>
          <c:yMode val="edge"/>
          <c:x val="0.37525643909895878"/>
          <c:y val="6.0514372163388806E-3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6.1517694903521672E-2"/>
          <c:y val="6.0721169309206999E-2"/>
          <c:w val="0.88293628681030267"/>
          <c:h val="0.86857453710873134"/>
        </c:manualLayout>
      </c:layout>
      <c:scatterChart>
        <c:scatterStyle val="lineMarker"/>
        <c:varyColors val="0"/>
        <c:ser>
          <c:idx val="0"/>
          <c:order val="0"/>
          <c:tx>
            <c:v>Valve Position (Blue, Left)</c:v>
          </c:tx>
          <c:trendline>
            <c:trendlineType val="linear"/>
            <c:dispRSqr val="1"/>
            <c:dispEq val="1"/>
            <c:trendlineLbl>
              <c:layout>
                <c:manualLayout>
                  <c:x val="-0.26611115918202533"/>
                  <c:y val="9.2581906838044639E-2"/>
                </c:manualLayout>
              </c:layout>
              <c:numFmt formatCode="General" sourceLinked="0"/>
            </c:trendlineLbl>
          </c:trendline>
          <c:xVal>
            <c:numRef>
              <c:f>Sheet1!$K$7:$K$23</c:f>
              <c:numCache>
                <c:formatCode>General</c:formatCode>
                <c:ptCount val="17"/>
                <c:pt idx="0">
                  <c:v>0</c:v>
                </c:pt>
                <c:pt idx="1">
                  <c:v>16</c:v>
                </c:pt>
                <c:pt idx="2">
                  <c:v>32</c:v>
                </c:pt>
                <c:pt idx="3">
                  <c:v>48</c:v>
                </c:pt>
                <c:pt idx="4">
                  <c:v>64</c:v>
                </c:pt>
                <c:pt idx="5">
                  <c:v>80</c:v>
                </c:pt>
                <c:pt idx="6">
                  <c:v>96</c:v>
                </c:pt>
                <c:pt idx="7">
                  <c:v>112</c:v>
                </c:pt>
                <c:pt idx="8">
                  <c:v>128</c:v>
                </c:pt>
                <c:pt idx="9">
                  <c:v>144</c:v>
                </c:pt>
                <c:pt idx="10">
                  <c:v>160</c:v>
                </c:pt>
                <c:pt idx="11">
                  <c:v>176</c:v>
                </c:pt>
                <c:pt idx="12">
                  <c:v>192</c:v>
                </c:pt>
                <c:pt idx="13">
                  <c:v>208</c:v>
                </c:pt>
                <c:pt idx="14">
                  <c:v>224</c:v>
                </c:pt>
                <c:pt idx="15">
                  <c:v>240</c:v>
                </c:pt>
                <c:pt idx="16">
                  <c:v>256</c:v>
                </c:pt>
              </c:numCache>
            </c:numRef>
          </c:xVal>
          <c:yVal>
            <c:numRef>
              <c:f>Sheet1!$Q$7:$Q$23</c:f>
              <c:numCache>
                <c:formatCode>0.00</c:formatCode>
                <c:ptCount val="17"/>
                <c:pt idx="0" formatCode="General">
                  <c:v>0</c:v>
                </c:pt>
                <c:pt idx="1">
                  <c:v>6.25</c:v>
                </c:pt>
                <c:pt idx="2">
                  <c:v>12.5</c:v>
                </c:pt>
                <c:pt idx="3">
                  <c:v>18.75</c:v>
                </c:pt>
                <c:pt idx="4">
                  <c:v>25</c:v>
                </c:pt>
                <c:pt idx="5">
                  <c:v>31.25</c:v>
                </c:pt>
                <c:pt idx="6">
                  <c:v>37.5</c:v>
                </c:pt>
                <c:pt idx="7">
                  <c:v>43.75</c:v>
                </c:pt>
                <c:pt idx="8">
                  <c:v>50</c:v>
                </c:pt>
                <c:pt idx="9">
                  <c:v>56.25</c:v>
                </c:pt>
                <c:pt idx="10">
                  <c:v>62.5</c:v>
                </c:pt>
                <c:pt idx="11">
                  <c:v>68.75</c:v>
                </c:pt>
                <c:pt idx="12">
                  <c:v>75</c:v>
                </c:pt>
                <c:pt idx="13">
                  <c:v>81.25</c:v>
                </c:pt>
                <c:pt idx="14">
                  <c:v>87.5</c:v>
                </c:pt>
                <c:pt idx="15">
                  <c:v>93.75</c:v>
                </c:pt>
                <c:pt idx="16">
                  <c:v>100</c:v>
                </c:pt>
              </c:numCache>
            </c:numRef>
          </c:y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05432576"/>
        <c:axId val="105434496"/>
      </c:scatterChart>
      <c:scatterChart>
        <c:scatterStyle val="lineMarker"/>
        <c:varyColors val="0"/>
        <c:ser>
          <c:idx val="1"/>
          <c:order val="1"/>
          <c:tx>
            <c:v>Valve Control Voltage (Red, Right)</c:v>
          </c:tx>
          <c:xVal>
            <c:numRef>
              <c:f>Sheet1!$K$7:$K$23</c:f>
              <c:numCache>
                <c:formatCode>General</c:formatCode>
                <c:ptCount val="17"/>
                <c:pt idx="0">
                  <c:v>0</c:v>
                </c:pt>
                <c:pt idx="1">
                  <c:v>16</c:v>
                </c:pt>
                <c:pt idx="2">
                  <c:v>32</c:v>
                </c:pt>
                <c:pt idx="3">
                  <c:v>48</c:v>
                </c:pt>
                <c:pt idx="4">
                  <c:v>64</c:v>
                </c:pt>
                <c:pt idx="5">
                  <c:v>80</c:v>
                </c:pt>
                <c:pt idx="6">
                  <c:v>96</c:v>
                </c:pt>
                <c:pt idx="7">
                  <c:v>112</c:v>
                </c:pt>
                <c:pt idx="8">
                  <c:v>128</c:v>
                </c:pt>
                <c:pt idx="9">
                  <c:v>144</c:v>
                </c:pt>
                <c:pt idx="10">
                  <c:v>160</c:v>
                </c:pt>
                <c:pt idx="11">
                  <c:v>176</c:v>
                </c:pt>
                <c:pt idx="12">
                  <c:v>192</c:v>
                </c:pt>
                <c:pt idx="13">
                  <c:v>208</c:v>
                </c:pt>
                <c:pt idx="14">
                  <c:v>224</c:v>
                </c:pt>
                <c:pt idx="15">
                  <c:v>240</c:v>
                </c:pt>
                <c:pt idx="16">
                  <c:v>256</c:v>
                </c:pt>
              </c:numCache>
            </c:numRef>
          </c:xVal>
          <c:yVal>
            <c:numRef>
              <c:f>Sheet1!$L$7:$L$23</c:f>
              <c:numCache>
                <c:formatCode>0.000</c:formatCode>
                <c:ptCount val="17"/>
                <c:pt idx="0" formatCode="General">
                  <c:v>0</c:v>
                </c:pt>
                <c:pt idx="1">
                  <c:v>0.27500000000000002</c:v>
                </c:pt>
                <c:pt idx="2">
                  <c:v>0.55000000000000004</c:v>
                </c:pt>
                <c:pt idx="3">
                  <c:v>0.82500000000000007</c:v>
                </c:pt>
                <c:pt idx="4">
                  <c:v>1.1000000000000001</c:v>
                </c:pt>
                <c:pt idx="5">
                  <c:v>1.375</c:v>
                </c:pt>
                <c:pt idx="6">
                  <c:v>1.65</c:v>
                </c:pt>
                <c:pt idx="7">
                  <c:v>1.9249999999999998</c:v>
                </c:pt>
                <c:pt idx="8">
                  <c:v>2.1999999999999997</c:v>
                </c:pt>
                <c:pt idx="9">
                  <c:v>2.4749999999999996</c:v>
                </c:pt>
                <c:pt idx="10">
                  <c:v>2.7499999999999996</c:v>
                </c:pt>
                <c:pt idx="11">
                  <c:v>3.0249999999999995</c:v>
                </c:pt>
                <c:pt idx="12">
                  <c:v>3.2999999999999994</c:v>
                </c:pt>
                <c:pt idx="13">
                  <c:v>3.5749999999999993</c:v>
                </c:pt>
                <c:pt idx="14">
                  <c:v>3.8499999999999992</c:v>
                </c:pt>
                <c:pt idx="15">
                  <c:v>4.1249999999999991</c:v>
                </c:pt>
                <c:pt idx="16">
                  <c:v>4.3999999999999995</c:v>
                </c:pt>
              </c:numCache>
            </c:numRef>
          </c:yVal>
          <c:smooth val="0"/>
        </c:ser>
        <c:ser>
          <c:idx val="2"/>
          <c:order val="2"/>
          <c:tx>
            <c:v>Valve Control Measured Voltage (Green, Right)</c:v>
          </c:tx>
          <c:xVal>
            <c:numRef>
              <c:f>Sheet1!$K$7:$K$23</c:f>
              <c:numCache>
                <c:formatCode>General</c:formatCode>
                <c:ptCount val="17"/>
                <c:pt idx="0">
                  <c:v>0</c:v>
                </c:pt>
                <c:pt idx="1">
                  <c:v>16</c:v>
                </c:pt>
                <c:pt idx="2">
                  <c:v>32</c:v>
                </c:pt>
                <c:pt idx="3">
                  <c:v>48</c:v>
                </c:pt>
                <c:pt idx="4">
                  <c:v>64</c:v>
                </c:pt>
                <c:pt idx="5">
                  <c:v>80</c:v>
                </c:pt>
                <c:pt idx="6">
                  <c:v>96</c:v>
                </c:pt>
                <c:pt idx="7">
                  <c:v>112</c:v>
                </c:pt>
                <c:pt idx="8">
                  <c:v>128</c:v>
                </c:pt>
                <c:pt idx="9">
                  <c:v>144</c:v>
                </c:pt>
                <c:pt idx="10">
                  <c:v>160</c:v>
                </c:pt>
                <c:pt idx="11">
                  <c:v>176</c:v>
                </c:pt>
                <c:pt idx="12">
                  <c:v>192</c:v>
                </c:pt>
                <c:pt idx="13">
                  <c:v>208</c:v>
                </c:pt>
                <c:pt idx="14">
                  <c:v>224</c:v>
                </c:pt>
                <c:pt idx="15">
                  <c:v>240</c:v>
                </c:pt>
                <c:pt idx="16">
                  <c:v>256</c:v>
                </c:pt>
              </c:numCache>
            </c:numRef>
          </c:xVal>
          <c:yVal>
            <c:numRef>
              <c:f>Sheet1!$A$7:$A$23</c:f>
              <c:numCache>
                <c:formatCode>0.000</c:formatCode>
                <c:ptCount val="17"/>
                <c:pt idx="0" formatCode="General">
                  <c:v>0</c:v>
                </c:pt>
                <c:pt idx="1">
                  <c:v>0.26800000000000002</c:v>
                </c:pt>
                <c:pt idx="2">
                  <c:v>0.55000000000000004</c:v>
                </c:pt>
                <c:pt idx="3">
                  <c:v>0.82899999999999996</c:v>
                </c:pt>
                <c:pt idx="4">
                  <c:v>1.109</c:v>
                </c:pt>
                <c:pt idx="5">
                  <c:v>1.369</c:v>
                </c:pt>
                <c:pt idx="6">
                  <c:v>1.645</c:v>
                </c:pt>
                <c:pt idx="7">
                  <c:v>1.9259999999999999</c:v>
                </c:pt>
                <c:pt idx="8">
                  <c:v>2.202</c:v>
                </c:pt>
                <c:pt idx="9">
                  <c:v>2.4750000000000001</c:v>
                </c:pt>
                <c:pt idx="10">
                  <c:v>2.75</c:v>
                </c:pt>
                <c:pt idx="11">
                  <c:v>3.03</c:v>
                </c:pt>
                <c:pt idx="12">
                  <c:v>3.2989999999999999</c:v>
                </c:pt>
                <c:pt idx="13">
                  <c:v>3.5779999999999998</c:v>
                </c:pt>
                <c:pt idx="14">
                  <c:v>3.85</c:v>
                </c:pt>
                <c:pt idx="15">
                  <c:v>4.125</c:v>
                </c:pt>
                <c:pt idx="16">
                  <c:v>4.4020000000000001</c:v>
                </c:pt>
              </c:numCache>
            </c:numRef>
          </c:y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05450496"/>
        <c:axId val="105448960"/>
      </c:scatterChart>
      <c:valAx>
        <c:axId val="105432576"/>
        <c:scaling>
          <c:orientation val="minMax"/>
          <c:max val="256"/>
          <c:min val="0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en-US"/>
                  <a:t>232SPDA DAC Outout (Valve Position, in counts)</a:t>
                </a:r>
              </a:p>
            </c:rich>
          </c:tx>
          <c:overlay val="0"/>
        </c:title>
        <c:numFmt formatCode="General" sourceLinked="1"/>
        <c:majorTickMark val="out"/>
        <c:minorTickMark val="none"/>
        <c:tickLblPos val="nextTo"/>
        <c:crossAx val="105434496"/>
        <c:crosses val="autoZero"/>
        <c:crossBetween val="midCat"/>
        <c:majorUnit val="16"/>
      </c:valAx>
      <c:valAx>
        <c:axId val="105434496"/>
        <c:scaling>
          <c:orientation val="minMax"/>
          <c:max val="100"/>
          <c:min val="0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US"/>
                  <a:t>Valve Position (% Open)</a:t>
                </a:r>
              </a:p>
            </c:rich>
          </c:tx>
          <c:overlay val="0"/>
        </c:title>
        <c:numFmt formatCode="General" sourceLinked="1"/>
        <c:majorTickMark val="out"/>
        <c:minorTickMark val="none"/>
        <c:tickLblPos val="nextTo"/>
        <c:crossAx val="105432576"/>
        <c:crosses val="autoZero"/>
        <c:crossBetween val="midCat"/>
        <c:majorUnit val="10"/>
      </c:valAx>
      <c:valAx>
        <c:axId val="105448960"/>
        <c:scaling>
          <c:orientation val="minMax"/>
          <c:max val="5"/>
          <c:min val="0"/>
        </c:scaling>
        <c:delete val="0"/>
        <c:axPos val="r"/>
        <c:numFmt formatCode="#,##0.0" sourceLinked="0"/>
        <c:majorTickMark val="out"/>
        <c:minorTickMark val="none"/>
        <c:tickLblPos val="nextTo"/>
        <c:crossAx val="105450496"/>
        <c:crosses val="max"/>
        <c:crossBetween val="midCat"/>
        <c:majorUnit val="0.5"/>
      </c:valAx>
      <c:valAx>
        <c:axId val="105450496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105448960"/>
        <c:crosses val="autoZero"/>
        <c:crossBetween val="midCat"/>
      </c:valAx>
    </c:plotArea>
    <c:legend>
      <c:legendPos val="r"/>
      <c:layout>
        <c:manualLayout>
          <c:xMode val="edge"/>
          <c:yMode val="edge"/>
          <c:x val="0.60101802659282977"/>
          <c:y val="0.47974491842074962"/>
          <c:w val="0.32332023881630179"/>
          <c:h val="0.14590348672376618"/>
        </c:manualLayout>
      </c:layout>
      <c:overlay val="0"/>
    </c:legend>
    <c:plotVisOnly val="1"/>
    <c:dispBlanksAs val="gap"/>
    <c:showDLblsOverMax val="0"/>
  </c:chart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4.5400478786305556E-2"/>
          <c:y val="2.2395400272394089E-2"/>
          <c:w val="0.91956632344033928"/>
          <c:h val="0.92707176353334053"/>
        </c:manualLayout>
      </c:layout>
      <c:scatterChart>
        <c:scatterStyle val="lineMarker"/>
        <c:varyColors val="0"/>
        <c:ser>
          <c:idx val="0"/>
          <c:order val="0"/>
          <c:trendline>
            <c:trendlineType val="linear"/>
            <c:dispRSqr val="1"/>
            <c:dispEq val="1"/>
            <c:trendlineLbl>
              <c:layout>
                <c:manualLayout>
                  <c:x val="-0.26528176285656602"/>
                  <c:y val="4.8204700584892846E-2"/>
                </c:manualLayout>
              </c:layout>
              <c:numFmt formatCode="General" sourceLinked="0"/>
            </c:trendlineLbl>
          </c:trendline>
          <c:xVal>
            <c:numRef>
              <c:f>Sheet1!$Q$7:$Q$23</c:f>
              <c:numCache>
                <c:formatCode>0.00</c:formatCode>
                <c:ptCount val="17"/>
                <c:pt idx="0" formatCode="General">
                  <c:v>0</c:v>
                </c:pt>
                <c:pt idx="1">
                  <c:v>6.25</c:v>
                </c:pt>
                <c:pt idx="2">
                  <c:v>12.5</c:v>
                </c:pt>
                <c:pt idx="3">
                  <c:v>18.75</c:v>
                </c:pt>
                <c:pt idx="4">
                  <c:v>25</c:v>
                </c:pt>
                <c:pt idx="5">
                  <c:v>31.25</c:v>
                </c:pt>
                <c:pt idx="6">
                  <c:v>37.5</c:v>
                </c:pt>
                <c:pt idx="7">
                  <c:v>43.75</c:v>
                </c:pt>
                <c:pt idx="8">
                  <c:v>50</c:v>
                </c:pt>
                <c:pt idx="9">
                  <c:v>56.25</c:v>
                </c:pt>
                <c:pt idx="10">
                  <c:v>62.5</c:v>
                </c:pt>
                <c:pt idx="11">
                  <c:v>68.75</c:v>
                </c:pt>
                <c:pt idx="12">
                  <c:v>75</c:v>
                </c:pt>
                <c:pt idx="13">
                  <c:v>81.25</c:v>
                </c:pt>
                <c:pt idx="14">
                  <c:v>87.5</c:v>
                </c:pt>
                <c:pt idx="15">
                  <c:v>93.75</c:v>
                </c:pt>
                <c:pt idx="16">
                  <c:v>100</c:v>
                </c:pt>
              </c:numCache>
            </c:numRef>
          </c:xVal>
          <c:yVal>
            <c:numRef>
              <c:f>Sheet1!$R$7:$R$23</c:f>
              <c:numCache>
                <c:formatCode>General</c:formatCode>
                <c:ptCount val="17"/>
                <c:pt idx="0">
                  <c:v>0</c:v>
                </c:pt>
                <c:pt idx="1">
                  <c:v>16</c:v>
                </c:pt>
                <c:pt idx="2">
                  <c:v>32</c:v>
                </c:pt>
                <c:pt idx="3">
                  <c:v>48</c:v>
                </c:pt>
                <c:pt idx="4">
                  <c:v>64</c:v>
                </c:pt>
                <c:pt idx="5">
                  <c:v>80</c:v>
                </c:pt>
                <c:pt idx="6">
                  <c:v>96</c:v>
                </c:pt>
                <c:pt idx="7">
                  <c:v>112</c:v>
                </c:pt>
                <c:pt idx="8">
                  <c:v>128</c:v>
                </c:pt>
                <c:pt idx="9">
                  <c:v>144</c:v>
                </c:pt>
                <c:pt idx="10">
                  <c:v>160</c:v>
                </c:pt>
                <c:pt idx="11">
                  <c:v>176</c:v>
                </c:pt>
                <c:pt idx="12">
                  <c:v>192</c:v>
                </c:pt>
                <c:pt idx="13">
                  <c:v>208</c:v>
                </c:pt>
                <c:pt idx="14">
                  <c:v>224</c:v>
                </c:pt>
                <c:pt idx="15">
                  <c:v>240</c:v>
                </c:pt>
                <c:pt idx="16">
                  <c:v>256</c:v>
                </c:pt>
              </c:numCache>
            </c:numRef>
          </c:y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05492864"/>
        <c:axId val="105494400"/>
      </c:scatterChart>
      <c:valAx>
        <c:axId val="105492864"/>
        <c:scaling>
          <c:orientation val="minMax"/>
          <c:max val="100"/>
          <c:min val="0"/>
        </c:scaling>
        <c:delete val="0"/>
        <c:axPos val="b"/>
        <c:numFmt formatCode="General" sourceLinked="1"/>
        <c:majorTickMark val="out"/>
        <c:minorTickMark val="none"/>
        <c:tickLblPos val="nextTo"/>
        <c:crossAx val="105494400"/>
        <c:crosses val="autoZero"/>
        <c:crossBetween val="midCat"/>
        <c:majorUnit val="10"/>
      </c:valAx>
      <c:valAx>
        <c:axId val="105494400"/>
        <c:scaling>
          <c:orientation val="minMax"/>
          <c:max val="256"/>
          <c:min val="0"/>
        </c:scaling>
        <c:delete val="0"/>
        <c:axPos val="l"/>
        <c:majorGridlines/>
        <c:numFmt formatCode="General" sourceLinked="1"/>
        <c:majorTickMark val="out"/>
        <c:minorTickMark val="none"/>
        <c:tickLblPos val="nextTo"/>
        <c:crossAx val="105492864"/>
        <c:crosses val="autoZero"/>
        <c:crossBetween val="midCat"/>
        <c:majorUnit val="16"/>
      </c:valAx>
    </c:plotArea>
    <c:legend>
      <c:legendPos val="r"/>
      <c:layout>
        <c:manualLayout>
          <c:xMode val="edge"/>
          <c:yMode val="edge"/>
          <c:x val="0.72556015113495431"/>
          <c:y val="0.54832787353925683"/>
          <c:w val="8.689406131925817E-2"/>
          <c:h val="3.6475871680941546E-2"/>
        </c:manualLayout>
      </c:layout>
      <c:overlay val="0"/>
    </c:legend>
    <c:plotVisOnly val="1"/>
    <c:dispBlanksAs val="gap"/>
    <c:showDLblsOverMax val="0"/>
  </c:chart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scatterChart>
        <c:scatterStyle val="lineMarker"/>
        <c:varyColors val="0"/>
        <c:ser>
          <c:idx val="0"/>
          <c:order val="0"/>
          <c:trendline>
            <c:trendlineType val="linear"/>
            <c:dispRSqr val="1"/>
            <c:dispEq val="1"/>
            <c:trendlineLbl>
              <c:layout>
                <c:manualLayout>
                  <c:x val="0.35724978127734031"/>
                  <c:y val="8.3264071157771943E-2"/>
                </c:manualLayout>
              </c:layout>
              <c:numFmt formatCode="General" sourceLinked="0"/>
            </c:trendlineLbl>
          </c:trendline>
          <c:xVal>
            <c:numRef>
              <c:f>Sheet1!$K$7:$K$23</c:f>
              <c:numCache>
                <c:formatCode>General</c:formatCode>
                <c:ptCount val="17"/>
                <c:pt idx="0">
                  <c:v>0</c:v>
                </c:pt>
                <c:pt idx="1">
                  <c:v>16</c:v>
                </c:pt>
                <c:pt idx="2">
                  <c:v>32</c:v>
                </c:pt>
                <c:pt idx="3">
                  <c:v>48</c:v>
                </c:pt>
                <c:pt idx="4">
                  <c:v>64</c:v>
                </c:pt>
                <c:pt idx="5">
                  <c:v>80</c:v>
                </c:pt>
                <c:pt idx="6">
                  <c:v>96</c:v>
                </c:pt>
                <c:pt idx="7">
                  <c:v>112</c:v>
                </c:pt>
                <c:pt idx="8">
                  <c:v>128</c:v>
                </c:pt>
                <c:pt idx="9">
                  <c:v>144</c:v>
                </c:pt>
                <c:pt idx="10">
                  <c:v>160</c:v>
                </c:pt>
                <c:pt idx="11">
                  <c:v>176</c:v>
                </c:pt>
                <c:pt idx="12">
                  <c:v>192</c:v>
                </c:pt>
                <c:pt idx="13">
                  <c:v>208</c:v>
                </c:pt>
                <c:pt idx="14">
                  <c:v>224</c:v>
                </c:pt>
                <c:pt idx="15">
                  <c:v>240</c:v>
                </c:pt>
                <c:pt idx="16">
                  <c:v>256</c:v>
                </c:pt>
              </c:numCache>
            </c:numRef>
          </c:xVal>
          <c:yVal>
            <c:numRef>
              <c:f>Sheet1!$L$7:$L$23</c:f>
              <c:numCache>
                <c:formatCode>0.000</c:formatCode>
                <c:ptCount val="17"/>
                <c:pt idx="0" formatCode="General">
                  <c:v>0</c:v>
                </c:pt>
                <c:pt idx="1">
                  <c:v>0.27500000000000002</c:v>
                </c:pt>
                <c:pt idx="2">
                  <c:v>0.55000000000000004</c:v>
                </c:pt>
                <c:pt idx="3">
                  <c:v>0.82500000000000007</c:v>
                </c:pt>
                <c:pt idx="4">
                  <c:v>1.1000000000000001</c:v>
                </c:pt>
                <c:pt idx="5">
                  <c:v>1.375</c:v>
                </c:pt>
                <c:pt idx="6">
                  <c:v>1.65</c:v>
                </c:pt>
                <c:pt idx="7">
                  <c:v>1.9249999999999998</c:v>
                </c:pt>
                <c:pt idx="8">
                  <c:v>2.1999999999999997</c:v>
                </c:pt>
                <c:pt idx="9">
                  <c:v>2.4749999999999996</c:v>
                </c:pt>
                <c:pt idx="10">
                  <c:v>2.7499999999999996</c:v>
                </c:pt>
                <c:pt idx="11">
                  <c:v>3.0249999999999995</c:v>
                </c:pt>
                <c:pt idx="12">
                  <c:v>3.2999999999999994</c:v>
                </c:pt>
                <c:pt idx="13">
                  <c:v>3.5749999999999993</c:v>
                </c:pt>
                <c:pt idx="14">
                  <c:v>3.8499999999999992</c:v>
                </c:pt>
                <c:pt idx="15">
                  <c:v>4.1249999999999991</c:v>
                </c:pt>
                <c:pt idx="16">
                  <c:v>4.3999999999999995</c:v>
                </c:pt>
              </c:numCache>
            </c:numRef>
          </c:y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07002496"/>
        <c:axId val="107012480"/>
      </c:scatterChart>
      <c:valAx>
        <c:axId val="10700249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crossAx val="107012480"/>
        <c:crosses val="autoZero"/>
        <c:crossBetween val="midCat"/>
      </c:valAx>
      <c:valAx>
        <c:axId val="107012480"/>
        <c:scaling>
          <c:orientation val="minMax"/>
        </c:scaling>
        <c:delete val="0"/>
        <c:axPos val="l"/>
        <c:majorGridlines/>
        <c:numFmt formatCode="General" sourceLinked="1"/>
        <c:majorTickMark val="out"/>
        <c:minorTickMark val="none"/>
        <c:tickLblPos val="nextTo"/>
        <c:crossAx val="107002496"/>
        <c:crosses val="autoZero"/>
        <c:crossBetween val="midCat"/>
      </c:valAx>
    </c:plotArea>
    <c:legend>
      <c:legendPos val="r"/>
      <c:overlay val="0"/>
    </c:legend>
    <c:plotVisOnly val="1"/>
    <c:dispBlanksAs val="gap"/>
    <c:showDLblsOverMax val="0"/>
  </c:chart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scatterChart>
        <c:scatterStyle val="lineMarker"/>
        <c:varyColors val="0"/>
        <c:ser>
          <c:idx val="0"/>
          <c:order val="0"/>
          <c:trendline>
            <c:trendlineType val="linear"/>
            <c:dispRSqr val="1"/>
            <c:dispEq val="1"/>
            <c:trendlineLbl>
              <c:layout>
                <c:manualLayout>
                  <c:x val="0.36064348206474189"/>
                  <c:y val="2.6056065908428114E-2"/>
                </c:manualLayout>
              </c:layout>
              <c:numFmt formatCode="General" sourceLinked="0"/>
            </c:trendlineLbl>
          </c:trendline>
          <c:xVal>
            <c:numRef>
              <c:f>Sheet1!$T$7:$T$23</c:f>
              <c:numCache>
                <c:formatCode>0</c:formatCode>
                <c:ptCount val="17"/>
                <c:pt idx="0">
                  <c:v>819</c:v>
                </c:pt>
                <c:pt idx="1">
                  <c:v>1023.8</c:v>
                </c:pt>
                <c:pt idx="2">
                  <c:v>1228.5999999999999</c:v>
                </c:pt>
                <c:pt idx="3">
                  <c:v>1433.3999999999999</c:v>
                </c:pt>
                <c:pt idx="4">
                  <c:v>1638.1999999999998</c:v>
                </c:pt>
                <c:pt idx="5">
                  <c:v>1842.9999999999998</c:v>
                </c:pt>
                <c:pt idx="6">
                  <c:v>2047.7999999999997</c:v>
                </c:pt>
                <c:pt idx="7">
                  <c:v>2252.6</c:v>
                </c:pt>
                <c:pt idx="8">
                  <c:v>2457.4</c:v>
                </c:pt>
                <c:pt idx="9">
                  <c:v>2662.2000000000003</c:v>
                </c:pt>
                <c:pt idx="10">
                  <c:v>2867.0000000000005</c:v>
                </c:pt>
                <c:pt idx="11">
                  <c:v>3071.8000000000006</c:v>
                </c:pt>
                <c:pt idx="12">
                  <c:v>3276.6000000000008</c:v>
                </c:pt>
                <c:pt idx="13">
                  <c:v>3481.400000000001</c:v>
                </c:pt>
                <c:pt idx="14">
                  <c:v>3686.2000000000012</c:v>
                </c:pt>
                <c:pt idx="15">
                  <c:v>3891.0000000000014</c:v>
                </c:pt>
                <c:pt idx="16">
                  <c:v>4095</c:v>
                </c:pt>
              </c:numCache>
            </c:numRef>
          </c:xVal>
          <c:yVal>
            <c:numRef>
              <c:f>Sheet1!$U$7:$U$23</c:f>
              <c:numCache>
                <c:formatCode>0.00</c:formatCode>
                <c:ptCount val="17"/>
                <c:pt idx="0" formatCode="General">
                  <c:v>0</c:v>
                </c:pt>
                <c:pt idx="1">
                  <c:v>6.25</c:v>
                </c:pt>
                <c:pt idx="2">
                  <c:v>12.5</c:v>
                </c:pt>
                <c:pt idx="3">
                  <c:v>18.75</c:v>
                </c:pt>
                <c:pt idx="4">
                  <c:v>25</c:v>
                </c:pt>
                <c:pt idx="5">
                  <c:v>31.25</c:v>
                </c:pt>
                <c:pt idx="6">
                  <c:v>37.5</c:v>
                </c:pt>
                <c:pt idx="7">
                  <c:v>43.75</c:v>
                </c:pt>
                <c:pt idx="8">
                  <c:v>50</c:v>
                </c:pt>
                <c:pt idx="9">
                  <c:v>56.25</c:v>
                </c:pt>
                <c:pt idx="10">
                  <c:v>62.5</c:v>
                </c:pt>
                <c:pt idx="11">
                  <c:v>68.75</c:v>
                </c:pt>
                <c:pt idx="12">
                  <c:v>75</c:v>
                </c:pt>
                <c:pt idx="13">
                  <c:v>81.25</c:v>
                </c:pt>
                <c:pt idx="14">
                  <c:v>87.5</c:v>
                </c:pt>
                <c:pt idx="15">
                  <c:v>93.75</c:v>
                </c:pt>
                <c:pt idx="16">
                  <c:v>100</c:v>
                </c:pt>
              </c:numCache>
            </c:numRef>
          </c:y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07316352"/>
        <c:axId val="107317888"/>
      </c:scatterChart>
      <c:valAx>
        <c:axId val="107316352"/>
        <c:scaling>
          <c:orientation val="minMax"/>
        </c:scaling>
        <c:delete val="0"/>
        <c:axPos val="b"/>
        <c:numFmt formatCode="0" sourceLinked="1"/>
        <c:majorTickMark val="out"/>
        <c:minorTickMark val="none"/>
        <c:tickLblPos val="nextTo"/>
        <c:crossAx val="107317888"/>
        <c:crosses val="autoZero"/>
        <c:crossBetween val="midCat"/>
      </c:valAx>
      <c:valAx>
        <c:axId val="107317888"/>
        <c:scaling>
          <c:orientation val="minMax"/>
        </c:scaling>
        <c:delete val="0"/>
        <c:axPos val="l"/>
        <c:majorGridlines/>
        <c:numFmt formatCode="General" sourceLinked="1"/>
        <c:majorTickMark val="out"/>
        <c:minorTickMark val="none"/>
        <c:tickLblPos val="nextTo"/>
        <c:crossAx val="107316352"/>
        <c:crosses val="autoZero"/>
        <c:crossBetween val="midCat"/>
      </c:valAx>
    </c:plotArea>
    <c:legend>
      <c:legendPos val="r"/>
      <c:layout/>
      <c:overlay val="0"/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chart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chart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chart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chartsheets/sheet1.xml><?xml version="1.0" encoding="utf-8"?>
<chartsheet xmlns="http://schemas.openxmlformats.org/spreadsheetml/2006/main" xmlns:r="http://schemas.openxmlformats.org/officeDocument/2006/relationships">
  <sheetPr/>
  <sheetViews>
    <sheetView zoomScale="97" workbookViewId="0" zoomToFit="1"/>
  </sheetViews>
  <pageMargins left="0.7" right="0.7" top="0.75" bottom="0.75" header="0.3" footer="0.3"/>
  <drawing r:id="rId1"/>
</chartsheet>
</file>

<file path=xl/chartsheets/sheet2.xml><?xml version="1.0" encoding="utf-8"?>
<chartsheet xmlns="http://schemas.openxmlformats.org/spreadsheetml/2006/main" xmlns:r="http://schemas.openxmlformats.org/officeDocument/2006/relationships">
  <sheetPr/>
  <sheetViews>
    <sheetView zoomScale="102" workbookViewId="0" zoomToFit="1"/>
  </sheetViews>
  <pageMargins left="0.7" right="0.7" top="0.75" bottom="0.75" header="0.3" footer="0.3"/>
  <drawing r:id="rId1"/>
</chartsheet>
</file>

<file path=xl/chartsheets/sheet3.xml><?xml version="1.0" encoding="utf-8"?>
<chartsheet xmlns="http://schemas.openxmlformats.org/spreadsheetml/2006/main" xmlns:r="http://schemas.openxmlformats.org/officeDocument/2006/relationships">
  <sheetPr/>
  <sheetViews>
    <sheetView zoomScale="79" workbookViewId="0"/>
  </sheetViews>
  <pageMargins left="0.7" right="0.7" top="0.75" bottom="0.75" header="0.3" footer="0.3"/>
  <drawing r:id="rId1"/>
</chartsheet>
</file>

<file path=xl/chartsheets/sheet4.xml><?xml version="1.0" encoding="utf-8"?>
<chartsheet xmlns="http://schemas.openxmlformats.org/spreadsheetml/2006/main" xmlns:r="http://schemas.openxmlformats.org/officeDocument/2006/relationships">
  <sheetPr/>
  <sheetViews>
    <sheetView zoomScale="102" workbookViewId="0" zoomToFit="1"/>
  </sheetViews>
  <pageMargins left="0.7" right="0.7" top="0.75" bottom="0.75" header="0.3" footer="0.3"/>
  <drawing r:id="rId1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.xml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5.xm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8660876" cy="6294356"/>
    <xdr:graphicFrame macro="">
      <xdr:nvGraphicFramePr>
        <xdr:cNvPr id="2" name="Chart 1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2.xml><?xml version="1.0" encoding="utf-8"?>
<xdr:wsDr xmlns:xdr="http://schemas.openxmlformats.org/drawingml/2006/spreadsheetDrawing" xmlns:a="http://schemas.openxmlformats.org/drawingml/2006/main">
  <xdr:absoluteAnchor>
    <xdr:pos x="0" y="0"/>
    <xdr:ext cx="8658412" cy="6282765"/>
    <xdr:graphicFrame macro="">
      <xdr:nvGraphicFramePr>
        <xdr:cNvPr id="2" name="Chart 1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3.xml><?xml version="1.0" encoding="utf-8"?>
<xdr:wsDr xmlns:xdr="http://schemas.openxmlformats.org/drawingml/2006/spreadsheetDrawing" xmlns:a="http://schemas.openxmlformats.org/drawingml/2006/main">
  <xdr:absoluteAnchor>
    <xdr:pos x="0" y="0"/>
    <xdr:ext cx="8652076" cy="6269620"/>
    <xdr:graphicFrame macro="">
      <xdr:nvGraphicFramePr>
        <xdr:cNvPr id="2" name="Chart 1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4.xml><?xml version="1.0" encoding="utf-8"?>
<xdr:wsDr xmlns:xdr="http://schemas.openxmlformats.org/drawingml/2006/spreadsheetDrawing" xmlns:a="http://schemas.openxmlformats.org/drawingml/2006/main">
  <xdr:absoluteAnchor>
    <xdr:pos x="0" y="0"/>
    <xdr:ext cx="8658412" cy="6282765"/>
    <xdr:graphicFrame macro="">
      <xdr:nvGraphicFramePr>
        <xdr:cNvPr id="2" name="Chart 1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361950</xdr:colOff>
      <xdr:row>7</xdr:row>
      <xdr:rowOff>157162</xdr:rowOff>
    </xdr:from>
    <xdr:to>
      <xdr:col>9</xdr:col>
      <xdr:colOff>285750</xdr:colOff>
      <xdr:row>22</xdr:row>
      <xdr:rowOff>42862</xdr:rowOff>
    </xdr:to>
    <xdr:graphicFrame macro="">
      <xdr:nvGraphicFramePr>
        <xdr:cNvPr id="5" name="Chart 4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W27"/>
  <sheetViews>
    <sheetView tabSelected="1" topLeftCell="D1" workbookViewId="0">
      <selection activeCell="K29" sqref="K29"/>
    </sheetView>
  </sheetViews>
  <sheetFormatPr defaultRowHeight="14.4" x14ac:dyDescent="0.3"/>
  <cols>
    <col min="2" max="2" width="11.33203125" customWidth="1"/>
    <col min="3" max="4" width="10.88671875" customWidth="1"/>
    <col min="6" max="6" width="21.33203125" customWidth="1"/>
    <col min="9" max="9" width="21" customWidth="1"/>
    <col min="10" max="10" width="8" customWidth="1"/>
    <col min="11" max="12" width="10.109375" customWidth="1"/>
    <col min="13" max="13" width="11.6640625" customWidth="1"/>
    <col min="14" max="14" width="11.109375" customWidth="1"/>
    <col min="15" max="15" width="11.44140625" customWidth="1"/>
  </cols>
  <sheetData>
    <row r="3" spans="1:23" x14ac:dyDescent="0.25">
      <c r="A3" s="17" t="s">
        <v>14</v>
      </c>
      <c r="B3" s="18"/>
      <c r="C3" s="18"/>
      <c r="D3" s="19"/>
      <c r="K3" s="17" t="s">
        <v>15</v>
      </c>
      <c r="L3" s="18"/>
      <c r="M3" s="18"/>
      <c r="N3" s="18"/>
      <c r="O3" s="19"/>
    </row>
    <row r="4" spans="1:23" x14ac:dyDescent="0.25">
      <c r="A4" s="10" t="s">
        <v>0</v>
      </c>
      <c r="B4" s="10" t="s">
        <v>3</v>
      </c>
      <c r="C4" s="10" t="s">
        <v>3</v>
      </c>
      <c r="D4" s="10" t="s">
        <v>3</v>
      </c>
      <c r="F4" s="6"/>
      <c r="G4" s="1" t="s">
        <v>9</v>
      </c>
      <c r="H4" s="1" t="s">
        <v>10</v>
      </c>
      <c r="I4" s="1" t="s">
        <v>11</v>
      </c>
      <c r="J4" s="5"/>
      <c r="K4" s="10" t="s">
        <v>0</v>
      </c>
      <c r="L4" s="10" t="s">
        <v>0</v>
      </c>
      <c r="M4" s="10" t="s">
        <v>3</v>
      </c>
      <c r="N4" s="10" t="s">
        <v>3</v>
      </c>
      <c r="O4" s="10" t="s">
        <v>0</v>
      </c>
    </row>
    <row r="5" spans="1:23" x14ac:dyDescent="0.25">
      <c r="A5" s="11" t="s">
        <v>1</v>
      </c>
      <c r="B5" s="11" t="s">
        <v>8</v>
      </c>
      <c r="C5" s="11" t="s">
        <v>5</v>
      </c>
      <c r="D5" s="11" t="s">
        <v>7</v>
      </c>
      <c r="F5" s="4" t="s">
        <v>16</v>
      </c>
      <c r="G5" s="1">
        <v>8</v>
      </c>
      <c r="H5" s="1">
        <v>256</v>
      </c>
      <c r="I5" s="1">
        <v>1.7187500000000001E-2</v>
      </c>
      <c r="J5" s="5"/>
      <c r="K5" s="11" t="s">
        <v>12</v>
      </c>
      <c r="L5" s="11" t="s">
        <v>1</v>
      </c>
      <c r="M5" s="11" t="s">
        <v>5</v>
      </c>
      <c r="N5" s="11" t="s">
        <v>7</v>
      </c>
      <c r="O5" s="11" t="s">
        <v>4</v>
      </c>
      <c r="T5" t="s">
        <v>24</v>
      </c>
      <c r="U5" t="s">
        <v>38</v>
      </c>
    </row>
    <row r="6" spans="1:23" x14ac:dyDescent="0.25">
      <c r="A6" s="12" t="s">
        <v>2</v>
      </c>
      <c r="B6" s="12" t="s">
        <v>2</v>
      </c>
      <c r="C6" s="12" t="s">
        <v>6</v>
      </c>
      <c r="D6" s="12" t="s">
        <v>2</v>
      </c>
      <c r="F6" s="6" t="s">
        <v>17</v>
      </c>
      <c r="G6" s="1">
        <v>12</v>
      </c>
      <c r="H6" s="1">
        <v>4096</v>
      </c>
      <c r="I6" s="1">
        <v>1.2206999999999999E-3</v>
      </c>
      <c r="K6" s="12" t="s">
        <v>13</v>
      </c>
      <c r="L6" s="12" t="s">
        <v>2</v>
      </c>
      <c r="M6" s="12" t="s">
        <v>6</v>
      </c>
      <c r="N6" s="12" t="s">
        <v>2</v>
      </c>
      <c r="O6" s="12" t="s">
        <v>13</v>
      </c>
      <c r="T6" t="s">
        <v>37</v>
      </c>
      <c r="U6" t="s">
        <v>39</v>
      </c>
      <c r="W6" s="5"/>
    </row>
    <row r="7" spans="1:23" x14ac:dyDescent="0.25">
      <c r="A7" s="1">
        <v>0</v>
      </c>
      <c r="B7" s="2">
        <v>0.996</v>
      </c>
      <c r="C7" s="1">
        <v>0</v>
      </c>
      <c r="D7" s="2">
        <v>1.028</v>
      </c>
      <c r="K7" s="1">
        <v>0</v>
      </c>
      <c r="L7" s="1">
        <v>0</v>
      </c>
      <c r="M7" s="1">
        <v>0</v>
      </c>
      <c r="N7" s="2">
        <v>1</v>
      </c>
      <c r="O7" s="13">
        <v>819</v>
      </c>
      <c r="Q7" s="1">
        <v>0</v>
      </c>
      <c r="R7" s="1">
        <v>0</v>
      </c>
      <c r="T7" s="13">
        <v>819</v>
      </c>
      <c r="U7" s="1">
        <v>0</v>
      </c>
      <c r="W7" s="15"/>
    </row>
    <row r="8" spans="1:23" x14ac:dyDescent="0.25">
      <c r="A8" s="2">
        <v>0.26800000000000002</v>
      </c>
      <c r="B8" s="2">
        <v>1.238</v>
      </c>
      <c r="C8" s="3">
        <f>C7+6.25</f>
        <v>6.25</v>
      </c>
      <c r="D8" s="2">
        <v>1.2230000000000001</v>
      </c>
      <c r="K8" s="1">
        <f>K7+16</f>
        <v>16</v>
      </c>
      <c r="L8" s="2">
        <f>L7+0.275</f>
        <v>0.27500000000000002</v>
      </c>
      <c r="M8" s="3">
        <f>M7+6.25</f>
        <v>6.25</v>
      </c>
      <c r="N8" s="2">
        <f>N7+0.25</f>
        <v>1.25</v>
      </c>
      <c r="O8" s="13">
        <f>O7+204.8</f>
        <v>1023.8</v>
      </c>
      <c r="Q8" s="3">
        <f>Q7+6.25</f>
        <v>6.25</v>
      </c>
      <c r="R8" s="1">
        <f>R7+16</f>
        <v>16</v>
      </c>
      <c r="T8" s="13">
        <f>T7+204.8</f>
        <v>1023.8</v>
      </c>
      <c r="U8" s="3">
        <f>U7+6.25</f>
        <v>6.25</v>
      </c>
      <c r="W8" s="16"/>
    </row>
    <row r="9" spans="1:23" x14ac:dyDescent="0.25">
      <c r="A9" s="2">
        <v>0.55000000000000004</v>
      </c>
      <c r="B9" s="2">
        <v>1.494</v>
      </c>
      <c r="C9" s="3">
        <f t="shared" ref="C9:C23" si="0">C8+6.25</f>
        <v>12.5</v>
      </c>
      <c r="D9" s="2">
        <v>1.4810000000000001</v>
      </c>
      <c r="K9" s="1">
        <f t="shared" ref="K9:K22" si="1">K8+16</f>
        <v>32</v>
      </c>
      <c r="L9" s="2">
        <f t="shared" ref="L9:L23" si="2">L8+0.275</f>
        <v>0.55000000000000004</v>
      </c>
      <c r="M9" s="3">
        <f t="shared" ref="M9:M23" si="3">M8+6.25</f>
        <v>12.5</v>
      </c>
      <c r="N9" s="2">
        <f t="shared" ref="N9:N23" si="4">N8+0.25</f>
        <v>1.5</v>
      </c>
      <c r="O9" s="13">
        <f t="shared" ref="O9:O22" si="5">O8+204.8</f>
        <v>1228.5999999999999</v>
      </c>
      <c r="Q9" s="3">
        <f t="shared" ref="Q9:Q23" si="6">Q8+6.25</f>
        <v>12.5</v>
      </c>
      <c r="R9" s="1">
        <f t="shared" ref="R9:R22" si="7">R8+16</f>
        <v>32</v>
      </c>
      <c r="T9" s="13">
        <f t="shared" ref="T9:T22" si="8">T8+204.8</f>
        <v>1228.5999999999999</v>
      </c>
      <c r="U9" s="3">
        <f t="shared" ref="U9:U23" si="9">U8+6.25</f>
        <v>12.5</v>
      </c>
      <c r="W9" s="16"/>
    </row>
    <row r="10" spans="1:23" x14ac:dyDescent="0.25">
      <c r="A10" s="2">
        <v>0.82899999999999996</v>
      </c>
      <c r="B10" s="2">
        <v>1.75</v>
      </c>
      <c r="C10" s="3">
        <f t="shared" si="0"/>
        <v>18.75</v>
      </c>
      <c r="D10" s="2">
        <v>1.7310000000000001</v>
      </c>
      <c r="K10" s="1">
        <f t="shared" si="1"/>
        <v>48</v>
      </c>
      <c r="L10" s="2">
        <f t="shared" si="2"/>
        <v>0.82500000000000007</v>
      </c>
      <c r="M10" s="3">
        <f t="shared" si="3"/>
        <v>18.75</v>
      </c>
      <c r="N10" s="2">
        <f t="shared" si="4"/>
        <v>1.75</v>
      </c>
      <c r="O10" s="13">
        <f t="shared" si="5"/>
        <v>1433.3999999999999</v>
      </c>
      <c r="Q10" s="3">
        <f t="shared" si="6"/>
        <v>18.75</v>
      </c>
      <c r="R10" s="1">
        <f t="shared" si="7"/>
        <v>48</v>
      </c>
      <c r="T10" s="13">
        <f t="shared" si="8"/>
        <v>1433.3999999999999</v>
      </c>
      <c r="U10" s="3">
        <f t="shared" si="9"/>
        <v>18.75</v>
      </c>
      <c r="W10" s="16"/>
    </row>
    <row r="11" spans="1:23" x14ac:dyDescent="0.25">
      <c r="A11" s="2">
        <v>1.109</v>
      </c>
      <c r="B11" s="2">
        <v>2.0030000000000001</v>
      </c>
      <c r="C11" s="3">
        <f t="shared" si="0"/>
        <v>25</v>
      </c>
      <c r="D11" s="2">
        <v>1.9830000000000001</v>
      </c>
      <c r="K11" s="1">
        <f t="shared" si="1"/>
        <v>64</v>
      </c>
      <c r="L11" s="2">
        <f t="shared" si="2"/>
        <v>1.1000000000000001</v>
      </c>
      <c r="M11" s="3">
        <f t="shared" si="3"/>
        <v>25</v>
      </c>
      <c r="N11" s="2">
        <f t="shared" si="4"/>
        <v>2</v>
      </c>
      <c r="O11" s="13">
        <f t="shared" si="5"/>
        <v>1638.1999999999998</v>
      </c>
      <c r="Q11" s="3">
        <f t="shared" si="6"/>
        <v>25</v>
      </c>
      <c r="R11" s="1">
        <f t="shared" si="7"/>
        <v>64</v>
      </c>
      <c r="T11" s="13">
        <f t="shared" si="8"/>
        <v>1638.1999999999998</v>
      </c>
      <c r="U11" s="3">
        <f t="shared" si="9"/>
        <v>25</v>
      </c>
      <c r="W11" s="14"/>
    </row>
    <row r="12" spans="1:23" x14ac:dyDescent="0.25">
      <c r="A12" s="2">
        <v>1.369</v>
      </c>
      <c r="B12" s="2">
        <v>2.2400000000000002</v>
      </c>
      <c r="C12" s="3">
        <f t="shared" si="0"/>
        <v>31.25</v>
      </c>
      <c r="D12" s="2">
        <v>2.2200000000000002</v>
      </c>
      <c r="K12" s="1">
        <f t="shared" si="1"/>
        <v>80</v>
      </c>
      <c r="L12" s="2">
        <f t="shared" si="2"/>
        <v>1.375</v>
      </c>
      <c r="M12" s="3">
        <f t="shared" si="3"/>
        <v>31.25</v>
      </c>
      <c r="N12" s="2">
        <f t="shared" si="4"/>
        <v>2.25</v>
      </c>
      <c r="O12" s="13">
        <f t="shared" si="5"/>
        <v>1842.9999999999998</v>
      </c>
      <c r="Q12" s="3">
        <f t="shared" si="6"/>
        <v>31.25</v>
      </c>
      <c r="R12" s="1">
        <f t="shared" si="7"/>
        <v>80</v>
      </c>
      <c r="T12" s="13">
        <f t="shared" si="8"/>
        <v>1842.9999999999998</v>
      </c>
      <c r="U12" s="3">
        <f t="shared" si="9"/>
        <v>31.25</v>
      </c>
      <c r="W12" s="14"/>
    </row>
    <row r="13" spans="1:23" x14ac:dyDescent="0.25">
      <c r="A13" s="2">
        <v>1.645</v>
      </c>
      <c r="B13" s="2">
        <v>2.4910000000000001</v>
      </c>
      <c r="C13" s="3">
        <f t="shared" si="0"/>
        <v>37.5</v>
      </c>
      <c r="D13" s="2">
        <v>2.468</v>
      </c>
      <c r="K13" s="1">
        <f t="shared" si="1"/>
        <v>96</v>
      </c>
      <c r="L13" s="2">
        <f t="shared" si="2"/>
        <v>1.65</v>
      </c>
      <c r="M13" s="3">
        <f t="shared" si="3"/>
        <v>37.5</v>
      </c>
      <c r="N13" s="2">
        <f t="shared" si="4"/>
        <v>2.5</v>
      </c>
      <c r="O13" s="13">
        <f t="shared" si="5"/>
        <v>2047.7999999999997</v>
      </c>
      <c r="Q13" s="3">
        <f t="shared" si="6"/>
        <v>37.5</v>
      </c>
      <c r="R13" s="1">
        <f t="shared" si="7"/>
        <v>96</v>
      </c>
      <c r="T13" s="13">
        <f t="shared" si="8"/>
        <v>2047.7999999999997</v>
      </c>
      <c r="U13" s="3">
        <f t="shared" si="9"/>
        <v>37.5</v>
      </c>
      <c r="W13" s="14"/>
    </row>
    <row r="14" spans="1:23" x14ac:dyDescent="0.25">
      <c r="A14" s="2">
        <v>1.9259999999999999</v>
      </c>
      <c r="B14" s="2">
        <v>2.746</v>
      </c>
      <c r="C14" s="3">
        <f t="shared" si="0"/>
        <v>43.75</v>
      </c>
      <c r="D14" s="2">
        <v>2.7250000000000001</v>
      </c>
      <c r="K14" s="1">
        <f t="shared" si="1"/>
        <v>112</v>
      </c>
      <c r="L14" s="2">
        <f t="shared" si="2"/>
        <v>1.9249999999999998</v>
      </c>
      <c r="M14" s="3">
        <f t="shared" si="3"/>
        <v>43.75</v>
      </c>
      <c r="N14" s="2">
        <f t="shared" si="4"/>
        <v>2.75</v>
      </c>
      <c r="O14" s="13">
        <f t="shared" si="5"/>
        <v>2252.6</v>
      </c>
      <c r="Q14" s="3">
        <f t="shared" si="6"/>
        <v>43.75</v>
      </c>
      <c r="R14" s="1">
        <f t="shared" si="7"/>
        <v>112</v>
      </c>
      <c r="T14" s="13">
        <f t="shared" si="8"/>
        <v>2252.6</v>
      </c>
      <c r="U14" s="3">
        <f t="shared" si="9"/>
        <v>43.75</v>
      </c>
      <c r="W14" s="14"/>
    </row>
    <row r="15" spans="1:23" x14ac:dyDescent="0.25">
      <c r="A15" s="2">
        <v>2.202</v>
      </c>
      <c r="B15" s="2">
        <v>2.9980000000000002</v>
      </c>
      <c r="C15" s="3">
        <f t="shared" si="0"/>
        <v>50</v>
      </c>
      <c r="D15" s="2">
        <v>2.9740000000000002</v>
      </c>
      <c r="K15" s="1">
        <f t="shared" si="1"/>
        <v>128</v>
      </c>
      <c r="L15" s="2">
        <f t="shared" si="2"/>
        <v>2.1999999999999997</v>
      </c>
      <c r="M15" s="3">
        <f t="shared" si="3"/>
        <v>50</v>
      </c>
      <c r="N15" s="2">
        <f t="shared" si="4"/>
        <v>3</v>
      </c>
      <c r="O15" s="13">
        <f t="shared" si="5"/>
        <v>2457.4</v>
      </c>
      <c r="Q15" s="3">
        <f t="shared" si="6"/>
        <v>50</v>
      </c>
      <c r="R15" s="1">
        <f t="shared" si="7"/>
        <v>128</v>
      </c>
      <c r="T15" s="13">
        <f t="shared" si="8"/>
        <v>2457.4</v>
      </c>
      <c r="U15" s="3">
        <f t="shared" si="9"/>
        <v>50</v>
      </c>
      <c r="W15" s="14"/>
    </row>
    <row r="16" spans="1:23" x14ac:dyDescent="0.25">
      <c r="A16" s="2">
        <v>2.4750000000000001</v>
      </c>
      <c r="B16" s="2">
        <v>3.2450000000000001</v>
      </c>
      <c r="C16" s="3">
        <f t="shared" si="0"/>
        <v>56.25</v>
      </c>
      <c r="D16" s="2">
        <v>3.2229999999999999</v>
      </c>
      <c r="K16" s="1">
        <f t="shared" si="1"/>
        <v>144</v>
      </c>
      <c r="L16" s="2">
        <f t="shared" si="2"/>
        <v>2.4749999999999996</v>
      </c>
      <c r="M16" s="3">
        <f t="shared" si="3"/>
        <v>56.25</v>
      </c>
      <c r="N16" s="2">
        <f t="shared" si="4"/>
        <v>3.25</v>
      </c>
      <c r="O16" s="13">
        <f t="shared" si="5"/>
        <v>2662.2000000000003</v>
      </c>
      <c r="Q16" s="3">
        <f t="shared" si="6"/>
        <v>56.25</v>
      </c>
      <c r="R16" s="1">
        <f t="shared" si="7"/>
        <v>144</v>
      </c>
      <c r="T16" s="13">
        <f t="shared" si="8"/>
        <v>2662.2000000000003</v>
      </c>
      <c r="U16" s="3">
        <f t="shared" si="9"/>
        <v>56.25</v>
      </c>
      <c r="W16" s="14"/>
    </row>
    <row r="17" spans="1:23" x14ac:dyDescent="0.25">
      <c r="A17" s="2">
        <v>2.75</v>
      </c>
      <c r="B17" s="2">
        <v>3.4969999999999999</v>
      </c>
      <c r="C17" s="3">
        <f t="shared" si="0"/>
        <v>62.5</v>
      </c>
      <c r="D17" s="2">
        <v>3.4729999999999999</v>
      </c>
      <c r="K17" s="1">
        <f t="shared" si="1"/>
        <v>160</v>
      </c>
      <c r="L17" s="2">
        <f t="shared" si="2"/>
        <v>2.7499999999999996</v>
      </c>
      <c r="M17" s="3">
        <f t="shared" si="3"/>
        <v>62.5</v>
      </c>
      <c r="N17" s="2">
        <f t="shared" si="4"/>
        <v>3.5</v>
      </c>
      <c r="O17" s="13">
        <f t="shared" si="5"/>
        <v>2867.0000000000005</v>
      </c>
      <c r="Q17" s="3">
        <f t="shared" si="6"/>
        <v>62.5</v>
      </c>
      <c r="R17" s="1">
        <f t="shared" si="7"/>
        <v>160</v>
      </c>
      <c r="T17" s="13">
        <f t="shared" si="8"/>
        <v>2867.0000000000005</v>
      </c>
      <c r="U17" s="3">
        <f t="shared" si="9"/>
        <v>62.5</v>
      </c>
      <c r="W17" s="14"/>
    </row>
    <row r="18" spans="1:23" x14ac:dyDescent="0.25">
      <c r="A18" s="2">
        <v>3.03</v>
      </c>
      <c r="B18" s="2">
        <v>3.7509999999999999</v>
      </c>
      <c r="C18" s="3">
        <f t="shared" si="0"/>
        <v>68.75</v>
      </c>
      <c r="D18" s="2">
        <v>3.722</v>
      </c>
      <c r="K18" s="1">
        <f t="shared" si="1"/>
        <v>176</v>
      </c>
      <c r="L18" s="2">
        <f t="shared" si="2"/>
        <v>3.0249999999999995</v>
      </c>
      <c r="M18" s="3">
        <f t="shared" si="3"/>
        <v>68.75</v>
      </c>
      <c r="N18" s="2">
        <f t="shared" si="4"/>
        <v>3.75</v>
      </c>
      <c r="O18" s="13">
        <f t="shared" si="5"/>
        <v>3071.8000000000006</v>
      </c>
      <c r="Q18" s="3">
        <f t="shared" si="6"/>
        <v>68.75</v>
      </c>
      <c r="R18" s="1">
        <f t="shared" si="7"/>
        <v>176</v>
      </c>
      <c r="T18" s="13">
        <f t="shared" si="8"/>
        <v>3071.8000000000006</v>
      </c>
      <c r="U18" s="3">
        <f t="shared" si="9"/>
        <v>68.75</v>
      </c>
      <c r="W18" s="14"/>
    </row>
    <row r="19" spans="1:23" x14ac:dyDescent="0.25">
      <c r="A19" s="2">
        <v>3.2989999999999999</v>
      </c>
      <c r="B19" s="2">
        <v>3.996</v>
      </c>
      <c r="C19" s="3">
        <f t="shared" si="0"/>
        <v>75</v>
      </c>
      <c r="D19" s="2">
        <v>3.968</v>
      </c>
      <c r="K19" s="1">
        <f t="shared" si="1"/>
        <v>192</v>
      </c>
      <c r="L19" s="2">
        <f t="shared" si="2"/>
        <v>3.2999999999999994</v>
      </c>
      <c r="M19" s="3">
        <f t="shared" si="3"/>
        <v>75</v>
      </c>
      <c r="N19" s="2">
        <f t="shared" si="4"/>
        <v>4</v>
      </c>
      <c r="O19" s="13">
        <f t="shared" si="5"/>
        <v>3276.6000000000008</v>
      </c>
      <c r="Q19" s="3">
        <f t="shared" si="6"/>
        <v>75</v>
      </c>
      <c r="R19" s="1">
        <f t="shared" si="7"/>
        <v>192</v>
      </c>
      <c r="T19" s="13">
        <f t="shared" si="8"/>
        <v>3276.6000000000008</v>
      </c>
      <c r="U19" s="3">
        <f t="shared" si="9"/>
        <v>75</v>
      </c>
      <c r="W19" s="14"/>
    </row>
    <row r="20" spans="1:23" x14ac:dyDescent="0.25">
      <c r="A20" s="2">
        <v>3.5779999999999998</v>
      </c>
      <c r="B20" s="2">
        <v>4.25</v>
      </c>
      <c r="C20" s="3">
        <f t="shared" si="0"/>
        <v>81.25</v>
      </c>
      <c r="D20" s="2">
        <v>4.2240000000000002</v>
      </c>
      <c r="K20" s="1">
        <f t="shared" si="1"/>
        <v>208</v>
      </c>
      <c r="L20" s="2">
        <f t="shared" si="2"/>
        <v>3.5749999999999993</v>
      </c>
      <c r="M20" s="3">
        <f t="shared" si="3"/>
        <v>81.25</v>
      </c>
      <c r="N20" s="2">
        <f t="shared" si="4"/>
        <v>4.25</v>
      </c>
      <c r="O20" s="13">
        <f t="shared" si="5"/>
        <v>3481.400000000001</v>
      </c>
      <c r="Q20" s="3">
        <f t="shared" si="6"/>
        <v>81.25</v>
      </c>
      <c r="R20" s="1">
        <f t="shared" si="7"/>
        <v>208</v>
      </c>
      <c r="T20" s="13">
        <f t="shared" si="8"/>
        <v>3481.400000000001</v>
      </c>
      <c r="U20" s="3">
        <f t="shared" si="9"/>
        <v>81.25</v>
      </c>
      <c r="W20" s="14"/>
    </row>
    <row r="21" spans="1:23" x14ac:dyDescent="0.25">
      <c r="A21" s="2">
        <v>3.85</v>
      </c>
      <c r="B21" s="2">
        <v>4.4980000000000002</v>
      </c>
      <c r="C21" s="3">
        <f t="shared" si="0"/>
        <v>87.5</v>
      </c>
      <c r="D21" s="2">
        <v>4.4720000000000004</v>
      </c>
      <c r="K21" s="1">
        <f t="shared" si="1"/>
        <v>224</v>
      </c>
      <c r="L21" s="2">
        <f t="shared" si="2"/>
        <v>3.8499999999999992</v>
      </c>
      <c r="M21" s="3">
        <f t="shared" si="3"/>
        <v>87.5</v>
      </c>
      <c r="N21" s="2">
        <f t="shared" si="4"/>
        <v>4.5</v>
      </c>
      <c r="O21" s="13">
        <f t="shared" si="5"/>
        <v>3686.2000000000012</v>
      </c>
      <c r="Q21" s="3">
        <f t="shared" si="6"/>
        <v>87.5</v>
      </c>
      <c r="R21" s="1">
        <f t="shared" si="7"/>
        <v>224</v>
      </c>
      <c r="T21" s="13">
        <f t="shared" si="8"/>
        <v>3686.2000000000012</v>
      </c>
      <c r="U21" s="3">
        <f t="shared" si="9"/>
        <v>87.5</v>
      </c>
      <c r="W21" s="14"/>
    </row>
    <row r="22" spans="1:23" x14ac:dyDescent="0.25">
      <c r="A22" s="2">
        <v>4.125</v>
      </c>
      <c r="B22" s="2">
        <v>4.7469999999999999</v>
      </c>
      <c r="C22" s="3">
        <f t="shared" si="0"/>
        <v>93.75</v>
      </c>
      <c r="D22" s="2">
        <v>4.7190000000000003</v>
      </c>
      <c r="K22" s="1">
        <f t="shared" si="1"/>
        <v>240</v>
      </c>
      <c r="L22" s="2">
        <f t="shared" si="2"/>
        <v>4.1249999999999991</v>
      </c>
      <c r="M22" s="3">
        <f t="shared" si="3"/>
        <v>93.75</v>
      </c>
      <c r="N22" s="2">
        <f t="shared" si="4"/>
        <v>4.75</v>
      </c>
      <c r="O22" s="13">
        <f t="shared" si="5"/>
        <v>3891.0000000000014</v>
      </c>
      <c r="Q22" s="3">
        <f t="shared" si="6"/>
        <v>93.75</v>
      </c>
      <c r="R22" s="1">
        <f t="shared" si="7"/>
        <v>240</v>
      </c>
      <c r="T22" s="13">
        <f t="shared" si="8"/>
        <v>3891.0000000000014</v>
      </c>
      <c r="U22" s="3">
        <f t="shared" si="9"/>
        <v>93.75</v>
      </c>
      <c r="W22" s="14"/>
    </row>
    <row r="23" spans="1:23" x14ac:dyDescent="0.25">
      <c r="A23" s="2">
        <v>4.4020000000000001</v>
      </c>
      <c r="B23" s="2">
        <v>4.9980000000000002</v>
      </c>
      <c r="C23" s="3">
        <f t="shared" si="0"/>
        <v>100</v>
      </c>
      <c r="D23" s="2">
        <v>4.9630000000000001</v>
      </c>
      <c r="K23" s="1">
        <v>256</v>
      </c>
      <c r="L23" s="2">
        <f t="shared" si="2"/>
        <v>4.3999999999999995</v>
      </c>
      <c r="M23" s="3">
        <f t="shared" si="3"/>
        <v>100</v>
      </c>
      <c r="N23" s="2">
        <f t="shared" si="4"/>
        <v>5</v>
      </c>
      <c r="O23" s="13">
        <v>4095</v>
      </c>
      <c r="Q23" s="3">
        <f t="shared" si="6"/>
        <v>100</v>
      </c>
      <c r="R23" s="1">
        <v>256</v>
      </c>
      <c r="T23" s="13">
        <v>4095</v>
      </c>
      <c r="U23" s="3">
        <f t="shared" si="9"/>
        <v>100</v>
      </c>
      <c r="W23" s="14"/>
    </row>
    <row r="24" spans="1:23" x14ac:dyDescent="0.3">
      <c r="W24" s="14"/>
    </row>
    <row r="25" spans="1:23" x14ac:dyDescent="0.3">
      <c r="W25" s="14"/>
    </row>
    <row r="26" spans="1:23" x14ac:dyDescent="0.3">
      <c r="W26" s="14"/>
    </row>
    <row r="27" spans="1:23" x14ac:dyDescent="0.3">
      <c r="W27" s="14"/>
    </row>
  </sheetData>
  <mergeCells count="2">
    <mergeCell ref="A3:D3"/>
    <mergeCell ref="K3:O3"/>
  </mergeCells>
  <pageMargins left="0.7" right="0.7" top="0.75" bottom="0.75" header="0.3" footer="0.3"/>
  <pageSetup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Q258"/>
  <sheetViews>
    <sheetView workbookViewId="0">
      <selection activeCell="C9" sqref="C9"/>
    </sheetView>
  </sheetViews>
  <sheetFormatPr defaultRowHeight="14.4" x14ac:dyDescent="0.3"/>
  <cols>
    <col min="2" max="5" width="9.109375" style="7"/>
    <col min="8" max="8" width="9.109375" style="7"/>
    <col min="9" max="10" width="0" hidden="1" customWidth="1"/>
  </cols>
  <sheetData>
    <row r="2" spans="1:17" ht="15" x14ac:dyDescent="0.25">
      <c r="A2" t="s">
        <v>19</v>
      </c>
      <c r="B2" s="7" t="s">
        <v>18</v>
      </c>
      <c r="G2" t="s">
        <v>18</v>
      </c>
      <c r="H2" s="7" t="s">
        <v>19</v>
      </c>
      <c r="I2" t="s">
        <v>20</v>
      </c>
      <c r="J2" t="s">
        <v>21</v>
      </c>
      <c r="K2" t="s">
        <v>22</v>
      </c>
      <c r="L2" t="s">
        <v>23</v>
      </c>
      <c r="M2" t="s">
        <v>25</v>
      </c>
      <c r="P2" t="s">
        <v>24</v>
      </c>
    </row>
    <row r="3" spans="1:17" ht="15" x14ac:dyDescent="0.25">
      <c r="A3">
        <v>0</v>
      </c>
      <c r="B3" s="7">
        <f>A3*2.56</f>
        <v>0</v>
      </c>
      <c r="C3" s="8">
        <f>ROUND(B3,0)</f>
        <v>0</v>
      </c>
      <c r="G3">
        <v>0</v>
      </c>
      <c r="H3" s="7">
        <f>G3*0.390625</f>
        <v>0</v>
      </c>
      <c r="I3" s="8">
        <f t="shared" ref="I3:I5" si="0">ROUNDDOWN(H3,0)</f>
        <v>0</v>
      </c>
      <c r="J3" s="8">
        <f>ROUNDUP(H3,0)</f>
        <v>0</v>
      </c>
      <c r="K3" s="8">
        <f>ROUND(H3,0)</f>
        <v>0</v>
      </c>
      <c r="L3">
        <f>G3*0.0172</f>
        <v>0</v>
      </c>
      <c r="M3" s="9">
        <f>(G3*0.0156)+1</f>
        <v>1</v>
      </c>
      <c r="P3" s="1">
        <v>0</v>
      </c>
      <c r="Q3" s="3">
        <f>P3*0.0244</f>
        <v>0</v>
      </c>
    </row>
    <row r="4" spans="1:17" ht="15" x14ac:dyDescent="0.25">
      <c r="A4">
        <f>A3+1</f>
        <v>1</v>
      </c>
      <c r="B4" s="7">
        <f t="shared" ref="B4:B67" si="1">A4*2.56</f>
        <v>2.56</v>
      </c>
      <c r="C4" s="8">
        <f t="shared" ref="C4:C67" si="2">ROUND(B4,0)</f>
        <v>3</v>
      </c>
      <c r="G4">
        <f>G3+1</f>
        <v>1</v>
      </c>
      <c r="H4" s="7">
        <f t="shared" ref="H4:H67" si="3">G4*0.390625</f>
        <v>0.390625</v>
      </c>
      <c r="I4" s="8">
        <f t="shared" si="0"/>
        <v>0</v>
      </c>
      <c r="J4" s="8">
        <f t="shared" ref="J4:J67" si="4">ROUNDUP(H4,0)</f>
        <v>1</v>
      </c>
      <c r="K4" s="8">
        <f t="shared" ref="K4:K67" si="5">ROUND(H4,0)</f>
        <v>0</v>
      </c>
      <c r="L4" s="9">
        <f t="shared" ref="L4:L67" si="6">G4*0.0172</f>
        <v>1.72E-2</v>
      </c>
      <c r="M4" s="9">
        <f t="shared" ref="M4:M67" si="7">(G4*0.0156)+1</f>
        <v>1.0156000000000001</v>
      </c>
      <c r="P4" s="1">
        <f>P3+256</f>
        <v>256</v>
      </c>
      <c r="Q4" s="3">
        <f t="shared" ref="Q4:Q19" si="8">P4*0.0244</f>
        <v>6.2464000000000004</v>
      </c>
    </row>
    <row r="5" spans="1:17" ht="15" x14ac:dyDescent="0.25">
      <c r="A5">
        <f t="shared" ref="A5:A68" si="9">A4+1</f>
        <v>2</v>
      </c>
      <c r="B5" s="7">
        <f t="shared" si="1"/>
        <v>5.12</v>
      </c>
      <c r="C5" s="8">
        <f t="shared" si="2"/>
        <v>5</v>
      </c>
      <c r="G5">
        <f t="shared" ref="G5:G68" si="10">G4+1</f>
        <v>2</v>
      </c>
      <c r="H5" s="7">
        <f t="shared" si="3"/>
        <v>0.78125</v>
      </c>
      <c r="I5" s="8">
        <f t="shared" si="0"/>
        <v>0</v>
      </c>
      <c r="J5" s="8">
        <f t="shared" si="4"/>
        <v>1</v>
      </c>
      <c r="K5" s="8">
        <f t="shared" si="5"/>
        <v>1</v>
      </c>
      <c r="L5" s="9">
        <f t="shared" si="6"/>
        <v>3.44E-2</v>
      </c>
      <c r="M5" s="9">
        <f t="shared" si="7"/>
        <v>1.0311999999999999</v>
      </c>
      <c r="P5" s="1">
        <f t="shared" ref="P5:P18" si="11">P4+256</f>
        <v>512</v>
      </c>
      <c r="Q5" s="3">
        <f t="shared" si="8"/>
        <v>12.492800000000001</v>
      </c>
    </row>
    <row r="6" spans="1:17" ht="15" x14ac:dyDescent="0.25">
      <c r="A6">
        <f t="shared" si="9"/>
        <v>3</v>
      </c>
      <c r="B6" s="7">
        <f t="shared" si="1"/>
        <v>7.68</v>
      </c>
      <c r="C6" s="8">
        <f t="shared" si="2"/>
        <v>8</v>
      </c>
      <c r="G6">
        <f t="shared" si="10"/>
        <v>3</v>
      </c>
      <c r="H6" s="7">
        <f t="shared" si="3"/>
        <v>1.171875</v>
      </c>
      <c r="I6" s="8">
        <f>ROUNDDOWN(H6,0)</f>
        <v>1</v>
      </c>
      <c r="J6" s="8">
        <f t="shared" si="4"/>
        <v>2</v>
      </c>
      <c r="K6" s="8">
        <f t="shared" si="5"/>
        <v>1</v>
      </c>
      <c r="L6" s="9">
        <f t="shared" si="6"/>
        <v>5.16E-2</v>
      </c>
      <c r="M6" s="9">
        <f t="shared" si="7"/>
        <v>1.0468</v>
      </c>
      <c r="P6" s="1">
        <f t="shared" si="11"/>
        <v>768</v>
      </c>
      <c r="Q6" s="3">
        <f t="shared" si="8"/>
        <v>18.7392</v>
      </c>
    </row>
    <row r="7" spans="1:17" ht="15" x14ac:dyDescent="0.25">
      <c r="A7">
        <f t="shared" si="9"/>
        <v>4</v>
      </c>
      <c r="B7" s="7">
        <f t="shared" si="1"/>
        <v>10.24</v>
      </c>
      <c r="C7" s="8">
        <f t="shared" si="2"/>
        <v>10</v>
      </c>
      <c r="G7">
        <f t="shared" si="10"/>
        <v>4</v>
      </c>
      <c r="H7" s="7">
        <f t="shared" si="3"/>
        <v>1.5625</v>
      </c>
      <c r="I7" s="8">
        <f t="shared" ref="I7:I70" si="12">ROUNDDOWN(H7,0)</f>
        <v>1</v>
      </c>
      <c r="J7" s="8">
        <f t="shared" si="4"/>
        <v>2</v>
      </c>
      <c r="K7" s="8">
        <f t="shared" si="5"/>
        <v>2</v>
      </c>
      <c r="L7" s="9">
        <f t="shared" si="6"/>
        <v>6.88E-2</v>
      </c>
      <c r="M7" s="9">
        <f t="shared" si="7"/>
        <v>1.0624</v>
      </c>
      <c r="P7" s="1">
        <f t="shared" si="11"/>
        <v>1024</v>
      </c>
      <c r="Q7" s="3">
        <f t="shared" si="8"/>
        <v>24.985600000000002</v>
      </c>
    </row>
    <row r="8" spans="1:17" ht="15" x14ac:dyDescent="0.25">
      <c r="A8">
        <f t="shared" si="9"/>
        <v>5</v>
      </c>
      <c r="B8" s="7">
        <f t="shared" si="1"/>
        <v>12.8</v>
      </c>
      <c r="C8" s="8">
        <f t="shared" si="2"/>
        <v>13</v>
      </c>
      <c r="G8">
        <f t="shared" si="10"/>
        <v>5</v>
      </c>
      <c r="H8" s="7">
        <f t="shared" si="3"/>
        <v>1.953125</v>
      </c>
      <c r="I8" s="8">
        <f t="shared" si="12"/>
        <v>1</v>
      </c>
      <c r="J8" s="8">
        <f t="shared" si="4"/>
        <v>2</v>
      </c>
      <c r="K8" s="8">
        <f t="shared" si="5"/>
        <v>2</v>
      </c>
      <c r="L8" s="9">
        <f t="shared" si="6"/>
        <v>8.5999999999999993E-2</v>
      </c>
      <c r="M8" s="9">
        <f t="shared" si="7"/>
        <v>1.0780000000000001</v>
      </c>
      <c r="P8" s="1">
        <f t="shared" si="11"/>
        <v>1280</v>
      </c>
      <c r="Q8" s="3">
        <f t="shared" si="8"/>
        <v>31.232000000000003</v>
      </c>
    </row>
    <row r="9" spans="1:17" ht="15" x14ac:dyDescent="0.25">
      <c r="A9">
        <f t="shared" si="9"/>
        <v>6</v>
      </c>
      <c r="B9" s="7">
        <f t="shared" si="1"/>
        <v>15.36</v>
      </c>
      <c r="C9" s="8">
        <f t="shared" si="2"/>
        <v>15</v>
      </c>
      <c r="G9">
        <f t="shared" si="10"/>
        <v>6</v>
      </c>
      <c r="H9" s="7">
        <f t="shared" si="3"/>
        <v>2.34375</v>
      </c>
      <c r="I9" s="8">
        <f t="shared" si="12"/>
        <v>2</v>
      </c>
      <c r="J9" s="8">
        <f t="shared" si="4"/>
        <v>3</v>
      </c>
      <c r="K9" s="8">
        <f t="shared" si="5"/>
        <v>2</v>
      </c>
      <c r="L9" s="9">
        <f t="shared" si="6"/>
        <v>0.1032</v>
      </c>
      <c r="M9" s="9">
        <f t="shared" si="7"/>
        <v>1.0935999999999999</v>
      </c>
      <c r="P9" s="1">
        <f t="shared" si="11"/>
        <v>1536</v>
      </c>
      <c r="Q9" s="3">
        <f t="shared" si="8"/>
        <v>37.478400000000001</v>
      </c>
    </row>
    <row r="10" spans="1:17" ht="15" x14ac:dyDescent="0.25">
      <c r="A10">
        <f t="shared" si="9"/>
        <v>7</v>
      </c>
      <c r="B10" s="7">
        <f t="shared" si="1"/>
        <v>17.920000000000002</v>
      </c>
      <c r="C10" s="8">
        <f t="shared" si="2"/>
        <v>18</v>
      </c>
      <c r="G10">
        <f t="shared" si="10"/>
        <v>7</v>
      </c>
      <c r="H10" s="7">
        <f t="shared" si="3"/>
        <v>2.734375</v>
      </c>
      <c r="I10" s="8">
        <f t="shared" si="12"/>
        <v>2</v>
      </c>
      <c r="J10" s="8">
        <f t="shared" si="4"/>
        <v>3</v>
      </c>
      <c r="K10" s="8">
        <f t="shared" si="5"/>
        <v>3</v>
      </c>
      <c r="L10" s="9">
        <f t="shared" si="6"/>
        <v>0.12040000000000001</v>
      </c>
      <c r="M10" s="9">
        <f t="shared" si="7"/>
        <v>1.1092</v>
      </c>
      <c r="P10" s="1">
        <f t="shared" si="11"/>
        <v>1792</v>
      </c>
      <c r="Q10" s="3">
        <f t="shared" si="8"/>
        <v>43.724800000000002</v>
      </c>
    </row>
    <row r="11" spans="1:17" ht="15" x14ac:dyDescent="0.25">
      <c r="A11">
        <f t="shared" si="9"/>
        <v>8</v>
      </c>
      <c r="B11" s="7">
        <f t="shared" si="1"/>
        <v>20.48</v>
      </c>
      <c r="C11" s="8">
        <f t="shared" si="2"/>
        <v>20</v>
      </c>
      <c r="G11">
        <f t="shared" si="10"/>
        <v>8</v>
      </c>
      <c r="H11" s="7">
        <f t="shared" si="3"/>
        <v>3.125</v>
      </c>
      <c r="I11" s="8">
        <f t="shared" si="12"/>
        <v>3</v>
      </c>
      <c r="J11" s="8">
        <f t="shared" si="4"/>
        <v>4</v>
      </c>
      <c r="K11" s="8">
        <f t="shared" si="5"/>
        <v>3</v>
      </c>
      <c r="L11" s="9">
        <f t="shared" si="6"/>
        <v>0.1376</v>
      </c>
      <c r="M11" s="9">
        <f t="shared" si="7"/>
        <v>1.1248</v>
      </c>
      <c r="P11" s="1">
        <f t="shared" si="11"/>
        <v>2048</v>
      </c>
      <c r="Q11" s="3">
        <f t="shared" si="8"/>
        <v>49.971200000000003</v>
      </c>
    </row>
    <row r="12" spans="1:17" ht="15" x14ac:dyDescent="0.25">
      <c r="A12">
        <f t="shared" si="9"/>
        <v>9</v>
      </c>
      <c r="B12" s="7">
        <f t="shared" si="1"/>
        <v>23.04</v>
      </c>
      <c r="C12" s="8">
        <f t="shared" si="2"/>
        <v>23</v>
      </c>
      <c r="G12">
        <f t="shared" si="10"/>
        <v>9</v>
      </c>
      <c r="H12" s="7">
        <f t="shared" si="3"/>
        <v>3.515625</v>
      </c>
      <c r="I12" s="8">
        <f t="shared" si="12"/>
        <v>3</v>
      </c>
      <c r="J12" s="8">
        <f t="shared" si="4"/>
        <v>4</v>
      </c>
      <c r="K12" s="8">
        <f t="shared" si="5"/>
        <v>4</v>
      </c>
      <c r="L12" s="9">
        <f t="shared" si="6"/>
        <v>0.15479999999999999</v>
      </c>
      <c r="M12" s="9">
        <f t="shared" si="7"/>
        <v>1.1404000000000001</v>
      </c>
      <c r="P12" s="1">
        <f t="shared" si="11"/>
        <v>2304</v>
      </c>
      <c r="Q12" s="3">
        <f t="shared" si="8"/>
        <v>56.217600000000004</v>
      </c>
    </row>
    <row r="13" spans="1:17" ht="15" x14ac:dyDescent="0.25">
      <c r="A13">
        <f t="shared" si="9"/>
        <v>10</v>
      </c>
      <c r="B13" s="7">
        <f t="shared" si="1"/>
        <v>25.6</v>
      </c>
      <c r="C13" s="8">
        <f t="shared" si="2"/>
        <v>26</v>
      </c>
      <c r="G13">
        <f t="shared" si="10"/>
        <v>10</v>
      </c>
      <c r="H13" s="7">
        <f t="shared" si="3"/>
        <v>3.90625</v>
      </c>
      <c r="I13" s="8">
        <f t="shared" si="12"/>
        <v>3</v>
      </c>
      <c r="J13" s="8">
        <f t="shared" si="4"/>
        <v>4</v>
      </c>
      <c r="K13" s="8">
        <f t="shared" si="5"/>
        <v>4</v>
      </c>
      <c r="L13" s="9">
        <f t="shared" si="6"/>
        <v>0.17199999999999999</v>
      </c>
      <c r="M13" s="9">
        <f t="shared" si="7"/>
        <v>1.1559999999999999</v>
      </c>
      <c r="P13" s="1">
        <f t="shared" si="11"/>
        <v>2560</v>
      </c>
      <c r="Q13" s="3">
        <f t="shared" si="8"/>
        <v>62.464000000000006</v>
      </c>
    </row>
    <row r="14" spans="1:17" ht="15" x14ac:dyDescent="0.25">
      <c r="A14">
        <f t="shared" si="9"/>
        <v>11</v>
      </c>
      <c r="B14" s="7">
        <f t="shared" si="1"/>
        <v>28.16</v>
      </c>
      <c r="C14" s="8">
        <f t="shared" si="2"/>
        <v>28</v>
      </c>
      <c r="G14">
        <f t="shared" si="10"/>
        <v>11</v>
      </c>
      <c r="H14" s="7">
        <f t="shared" si="3"/>
        <v>4.296875</v>
      </c>
      <c r="I14" s="8">
        <f t="shared" si="12"/>
        <v>4</v>
      </c>
      <c r="J14" s="8">
        <f t="shared" si="4"/>
        <v>5</v>
      </c>
      <c r="K14" s="8">
        <f t="shared" si="5"/>
        <v>4</v>
      </c>
      <c r="L14" s="9">
        <f t="shared" si="6"/>
        <v>0.18920000000000001</v>
      </c>
      <c r="M14" s="9">
        <f t="shared" si="7"/>
        <v>1.1716</v>
      </c>
      <c r="P14" s="1">
        <f t="shared" si="11"/>
        <v>2816</v>
      </c>
      <c r="Q14" s="3">
        <f t="shared" si="8"/>
        <v>68.710400000000007</v>
      </c>
    </row>
    <row r="15" spans="1:17" ht="15" x14ac:dyDescent="0.25">
      <c r="A15">
        <f t="shared" si="9"/>
        <v>12</v>
      </c>
      <c r="B15" s="7">
        <f t="shared" si="1"/>
        <v>30.72</v>
      </c>
      <c r="C15" s="8">
        <f t="shared" si="2"/>
        <v>31</v>
      </c>
      <c r="G15">
        <f t="shared" si="10"/>
        <v>12</v>
      </c>
      <c r="H15" s="7">
        <f t="shared" si="3"/>
        <v>4.6875</v>
      </c>
      <c r="I15" s="8">
        <f t="shared" si="12"/>
        <v>4</v>
      </c>
      <c r="J15" s="8">
        <f t="shared" si="4"/>
        <v>5</v>
      </c>
      <c r="K15" s="8">
        <f t="shared" si="5"/>
        <v>5</v>
      </c>
      <c r="L15" s="9">
        <f t="shared" si="6"/>
        <v>0.2064</v>
      </c>
      <c r="M15" s="9">
        <f t="shared" si="7"/>
        <v>1.1872</v>
      </c>
      <c r="P15" s="1">
        <f t="shared" si="11"/>
        <v>3072</v>
      </c>
      <c r="Q15" s="3">
        <f t="shared" si="8"/>
        <v>74.956800000000001</v>
      </c>
    </row>
    <row r="16" spans="1:17" ht="15" x14ac:dyDescent="0.25">
      <c r="A16">
        <f t="shared" si="9"/>
        <v>13</v>
      </c>
      <c r="B16" s="7">
        <f t="shared" si="1"/>
        <v>33.28</v>
      </c>
      <c r="C16" s="8">
        <f t="shared" si="2"/>
        <v>33</v>
      </c>
      <c r="G16">
        <f t="shared" si="10"/>
        <v>13</v>
      </c>
      <c r="H16" s="7">
        <f t="shared" si="3"/>
        <v>5.078125</v>
      </c>
      <c r="I16" s="8">
        <f t="shared" si="12"/>
        <v>5</v>
      </c>
      <c r="J16" s="8">
        <f t="shared" si="4"/>
        <v>6</v>
      </c>
      <c r="K16" s="8">
        <f t="shared" si="5"/>
        <v>5</v>
      </c>
      <c r="L16" s="9">
        <f t="shared" si="6"/>
        <v>0.22359999999999999</v>
      </c>
      <c r="M16" s="9">
        <f t="shared" si="7"/>
        <v>1.2027999999999999</v>
      </c>
      <c r="P16" s="1">
        <f t="shared" si="11"/>
        <v>3328</v>
      </c>
      <c r="Q16" s="3">
        <f t="shared" si="8"/>
        <v>81.20320000000001</v>
      </c>
    </row>
    <row r="17" spans="1:17" ht="15" x14ac:dyDescent="0.25">
      <c r="A17">
        <f t="shared" si="9"/>
        <v>14</v>
      </c>
      <c r="B17" s="7">
        <f t="shared" si="1"/>
        <v>35.840000000000003</v>
      </c>
      <c r="C17" s="8">
        <f t="shared" si="2"/>
        <v>36</v>
      </c>
      <c r="G17">
        <f t="shared" si="10"/>
        <v>14</v>
      </c>
      <c r="H17" s="7">
        <f t="shared" si="3"/>
        <v>5.46875</v>
      </c>
      <c r="I17" s="8">
        <f t="shared" si="12"/>
        <v>5</v>
      </c>
      <c r="J17" s="8">
        <f t="shared" si="4"/>
        <v>6</v>
      </c>
      <c r="K17" s="8">
        <f t="shared" si="5"/>
        <v>5</v>
      </c>
      <c r="L17" s="9">
        <f t="shared" si="6"/>
        <v>0.24080000000000001</v>
      </c>
      <c r="M17" s="9">
        <f t="shared" si="7"/>
        <v>1.2183999999999999</v>
      </c>
      <c r="P17" s="1">
        <f t="shared" si="11"/>
        <v>3584</v>
      </c>
      <c r="Q17" s="3">
        <f t="shared" si="8"/>
        <v>87.449600000000004</v>
      </c>
    </row>
    <row r="18" spans="1:17" ht="15" x14ac:dyDescent="0.25">
      <c r="A18">
        <f t="shared" si="9"/>
        <v>15</v>
      </c>
      <c r="B18" s="7">
        <f t="shared" si="1"/>
        <v>38.4</v>
      </c>
      <c r="C18" s="8">
        <f t="shared" si="2"/>
        <v>38</v>
      </c>
      <c r="G18">
        <f t="shared" si="10"/>
        <v>15</v>
      </c>
      <c r="H18" s="7">
        <f t="shared" si="3"/>
        <v>5.859375</v>
      </c>
      <c r="I18" s="8">
        <f t="shared" si="12"/>
        <v>5</v>
      </c>
      <c r="J18" s="8">
        <f t="shared" si="4"/>
        <v>6</v>
      </c>
      <c r="K18" s="8">
        <f t="shared" si="5"/>
        <v>6</v>
      </c>
      <c r="L18" s="9">
        <f t="shared" si="6"/>
        <v>0.25800000000000001</v>
      </c>
      <c r="M18" s="9">
        <f t="shared" si="7"/>
        <v>1.234</v>
      </c>
      <c r="P18" s="1">
        <f t="shared" si="11"/>
        <v>3840</v>
      </c>
      <c r="Q18" s="3">
        <f t="shared" si="8"/>
        <v>93.696000000000012</v>
      </c>
    </row>
    <row r="19" spans="1:17" ht="15" x14ac:dyDescent="0.25">
      <c r="A19">
        <f t="shared" si="9"/>
        <v>16</v>
      </c>
      <c r="B19" s="7">
        <f t="shared" si="1"/>
        <v>40.96</v>
      </c>
      <c r="C19" s="8">
        <f t="shared" si="2"/>
        <v>41</v>
      </c>
      <c r="G19">
        <f t="shared" si="10"/>
        <v>16</v>
      </c>
      <c r="H19" s="7">
        <f t="shared" si="3"/>
        <v>6.25</v>
      </c>
      <c r="I19" s="8">
        <f t="shared" si="12"/>
        <v>6</v>
      </c>
      <c r="J19" s="8">
        <f t="shared" si="4"/>
        <v>7</v>
      </c>
      <c r="K19" s="8">
        <f t="shared" si="5"/>
        <v>6</v>
      </c>
      <c r="L19" s="9">
        <f t="shared" si="6"/>
        <v>0.2752</v>
      </c>
      <c r="M19" s="9">
        <f t="shared" si="7"/>
        <v>1.2496</v>
      </c>
      <c r="P19" s="1">
        <v>4096</v>
      </c>
      <c r="Q19" s="3">
        <f t="shared" si="8"/>
        <v>99.942400000000006</v>
      </c>
    </row>
    <row r="20" spans="1:17" ht="15" x14ac:dyDescent="0.25">
      <c r="A20">
        <f t="shared" si="9"/>
        <v>17</v>
      </c>
      <c r="B20" s="7">
        <f t="shared" si="1"/>
        <v>43.52</v>
      </c>
      <c r="C20" s="8">
        <f t="shared" si="2"/>
        <v>44</v>
      </c>
      <c r="G20">
        <f t="shared" si="10"/>
        <v>17</v>
      </c>
      <c r="H20" s="7">
        <f t="shared" si="3"/>
        <v>6.640625</v>
      </c>
      <c r="I20" s="8">
        <f t="shared" si="12"/>
        <v>6</v>
      </c>
      <c r="J20" s="8">
        <f t="shared" si="4"/>
        <v>7</v>
      </c>
      <c r="K20" s="8">
        <f t="shared" si="5"/>
        <v>7</v>
      </c>
      <c r="L20" s="9">
        <f t="shared" si="6"/>
        <v>0.29239999999999999</v>
      </c>
      <c r="M20" s="9">
        <f t="shared" si="7"/>
        <v>1.2652000000000001</v>
      </c>
    </row>
    <row r="21" spans="1:17" ht="15" x14ac:dyDescent="0.25">
      <c r="A21">
        <f t="shared" si="9"/>
        <v>18</v>
      </c>
      <c r="B21" s="7">
        <f t="shared" si="1"/>
        <v>46.08</v>
      </c>
      <c r="C21" s="8">
        <f t="shared" si="2"/>
        <v>46</v>
      </c>
      <c r="G21">
        <f t="shared" si="10"/>
        <v>18</v>
      </c>
      <c r="H21" s="7">
        <f t="shared" si="3"/>
        <v>7.03125</v>
      </c>
      <c r="I21" s="8">
        <f t="shared" si="12"/>
        <v>7</v>
      </c>
      <c r="J21" s="8">
        <f t="shared" si="4"/>
        <v>8</v>
      </c>
      <c r="K21" s="8">
        <f t="shared" si="5"/>
        <v>7</v>
      </c>
      <c r="L21" s="9">
        <f t="shared" si="6"/>
        <v>0.30959999999999999</v>
      </c>
      <c r="M21" s="9">
        <f t="shared" si="7"/>
        <v>1.2807999999999999</v>
      </c>
    </row>
    <row r="22" spans="1:17" ht="15" x14ac:dyDescent="0.25">
      <c r="A22">
        <f t="shared" si="9"/>
        <v>19</v>
      </c>
      <c r="B22" s="7">
        <f t="shared" si="1"/>
        <v>48.64</v>
      </c>
      <c r="C22" s="8">
        <f t="shared" si="2"/>
        <v>49</v>
      </c>
      <c r="G22">
        <f t="shared" si="10"/>
        <v>19</v>
      </c>
      <c r="H22" s="7">
        <f t="shared" si="3"/>
        <v>7.421875</v>
      </c>
      <c r="I22" s="8">
        <f t="shared" si="12"/>
        <v>7</v>
      </c>
      <c r="J22" s="8">
        <f t="shared" si="4"/>
        <v>8</v>
      </c>
      <c r="K22" s="8">
        <f t="shared" si="5"/>
        <v>7</v>
      </c>
      <c r="L22" s="9">
        <f t="shared" si="6"/>
        <v>0.32679999999999998</v>
      </c>
      <c r="M22" s="9">
        <f t="shared" si="7"/>
        <v>1.2964</v>
      </c>
    </row>
    <row r="23" spans="1:17" ht="15" x14ac:dyDescent="0.25">
      <c r="A23">
        <f t="shared" si="9"/>
        <v>20</v>
      </c>
      <c r="B23" s="7">
        <f t="shared" si="1"/>
        <v>51.2</v>
      </c>
      <c r="C23" s="8">
        <f t="shared" si="2"/>
        <v>51</v>
      </c>
      <c r="G23">
        <f t="shared" si="10"/>
        <v>20</v>
      </c>
      <c r="H23" s="7">
        <f t="shared" si="3"/>
        <v>7.8125</v>
      </c>
      <c r="I23" s="8">
        <f t="shared" si="12"/>
        <v>7</v>
      </c>
      <c r="J23" s="8">
        <f t="shared" si="4"/>
        <v>8</v>
      </c>
      <c r="K23" s="8">
        <f t="shared" si="5"/>
        <v>8</v>
      </c>
      <c r="L23" s="9">
        <f t="shared" si="6"/>
        <v>0.34399999999999997</v>
      </c>
      <c r="M23" s="9">
        <f t="shared" si="7"/>
        <v>1.3120000000000001</v>
      </c>
    </row>
    <row r="24" spans="1:17" ht="15" x14ac:dyDescent="0.25">
      <c r="A24">
        <f t="shared" si="9"/>
        <v>21</v>
      </c>
      <c r="B24" s="7">
        <f t="shared" si="1"/>
        <v>53.76</v>
      </c>
      <c r="C24" s="8">
        <f t="shared" si="2"/>
        <v>54</v>
      </c>
      <c r="G24">
        <f t="shared" si="10"/>
        <v>21</v>
      </c>
      <c r="H24" s="7">
        <f t="shared" si="3"/>
        <v>8.203125</v>
      </c>
      <c r="I24" s="8">
        <f t="shared" si="12"/>
        <v>8</v>
      </c>
      <c r="J24" s="8">
        <f t="shared" si="4"/>
        <v>9</v>
      </c>
      <c r="K24" s="8">
        <f t="shared" si="5"/>
        <v>8</v>
      </c>
      <c r="L24" s="9">
        <f t="shared" si="6"/>
        <v>0.36120000000000002</v>
      </c>
      <c r="M24" s="9">
        <f t="shared" si="7"/>
        <v>1.3275999999999999</v>
      </c>
    </row>
    <row r="25" spans="1:17" ht="15" x14ac:dyDescent="0.25">
      <c r="A25">
        <f t="shared" si="9"/>
        <v>22</v>
      </c>
      <c r="B25" s="7">
        <f t="shared" si="1"/>
        <v>56.32</v>
      </c>
      <c r="C25" s="8">
        <f t="shared" si="2"/>
        <v>56</v>
      </c>
      <c r="G25">
        <f t="shared" si="10"/>
        <v>22</v>
      </c>
      <c r="H25" s="7">
        <f t="shared" si="3"/>
        <v>8.59375</v>
      </c>
      <c r="I25" s="8">
        <f t="shared" si="12"/>
        <v>8</v>
      </c>
      <c r="J25" s="8">
        <f t="shared" si="4"/>
        <v>9</v>
      </c>
      <c r="K25" s="8">
        <f t="shared" si="5"/>
        <v>9</v>
      </c>
      <c r="L25" s="9">
        <f t="shared" si="6"/>
        <v>0.37840000000000001</v>
      </c>
      <c r="M25" s="9">
        <f t="shared" si="7"/>
        <v>1.3431999999999999</v>
      </c>
    </row>
    <row r="26" spans="1:17" ht="15" x14ac:dyDescent="0.25">
      <c r="A26">
        <f t="shared" si="9"/>
        <v>23</v>
      </c>
      <c r="B26" s="7">
        <f t="shared" si="1"/>
        <v>58.88</v>
      </c>
      <c r="C26" s="8">
        <f t="shared" si="2"/>
        <v>59</v>
      </c>
      <c r="G26">
        <f t="shared" si="10"/>
        <v>23</v>
      </c>
      <c r="H26" s="7">
        <f t="shared" si="3"/>
        <v>8.984375</v>
      </c>
      <c r="I26" s="8">
        <f t="shared" si="12"/>
        <v>8</v>
      </c>
      <c r="J26" s="8">
        <f t="shared" si="4"/>
        <v>9</v>
      </c>
      <c r="K26" s="8">
        <f t="shared" si="5"/>
        <v>9</v>
      </c>
      <c r="L26" s="9">
        <f t="shared" si="6"/>
        <v>0.39560000000000001</v>
      </c>
      <c r="M26" s="9">
        <f t="shared" si="7"/>
        <v>1.3588</v>
      </c>
    </row>
    <row r="27" spans="1:17" ht="15" x14ac:dyDescent="0.25">
      <c r="A27">
        <f t="shared" si="9"/>
        <v>24</v>
      </c>
      <c r="B27" s="7">
        <f t="shared" si="1"/>
        <v>61.44</v>
      </c>
      <c r="C27" s="8">
        <f t="shared" si="2"/>
        <v>61</v>
      </c>
      <c r="G27">
        <f t="shared" si="10"/>
        <v>24</v>
      </c>
      <c r="H27" s="7">
        <f t="shared" si="3"/>
        <v>9.375</v>
      </c>
      <c r="I27" s="8">
        <f t="shared" si="12"/>
        <v>9</v>
      </c>
      <c r="J27" s="8">
        <f t="shared" si="4"/>
        <v>10</v>
      </c>
      <c r="K27" s="8">
        <f t="shared" si="5"/>
        <v>9</v>
      </c>
      <c r="L27" s="9">
        <f t="shared" si="6"/>
        <v>0.4128</v>
      </c>
      <c r="M27" s="9">
        <f t="shared" si="7"/>
        <v>1.3744000000000001</v>
      </c>
    </row>
    <row r="28" spans="1:17" ht="15" x14ac:dyDescent="0.25">
      <c r="A28">
        <f t="shared" si="9"/>
        <v>25</v>
      </c>
      <c r="B28" s="7">
        <f t="shared" si="1"/>
        <v>64</v>
      </c>
      <c r="C28" s="8">
        <f t="shared" si="2"/>
        <v>64</v>
      </c>
      <c r="G28">
        <f t="shared" si="10"/>
        <v>25</v>
      </c>
      <c r="H28" s="7">
        <f t="shared" si="3"/>
        <v>9.765625</v>
      </c>
      <c r="I28" s="8">
        <f t="shared" si="12"/>
        <v>9</v>
      </c>
      <c r="J28" s="8">
        <f t="shared" si="4"/>
        <v>10</v>
      </c>
      <c r="K28" s="8">
        <f t="shared" si="5"/>
        <v>10</v>
      </c>
      <c r="L28" s="9">
        <f t="shared" si="6"/>
        <v>0.43</v>
      </c>
      <c r="M28" s="9">
        <f t="shared" si="7"/>
        <v>1.39</v>
      </c>
    </row>
    <row r="29" spans="1:17" ht="15" x14ac:dyDescent="0.25">
      <c r="A29">
        <f t="shared" si="9"/>
        <v>26</v>
      </c>
      <c r="B29" s="7">
        <f t="shared" si="1"/>
        <v>66.56</v>
      </c>
      <c r="C29" s="8">
        <f t="shared" si="2"/>
        <v>67</v>
      </c>
      <c r="G29">
        <f t="shared" si="10"/>
        <v>26</v>
      </c>
      <c r="H29" s="7">
        <f t="shared" si="3"/>
        <v>10.15625</v>
      </c>
      <c r="I29" s="8">
        <f t="shared" si="12"/>
        <v>10</v>
      </c>
      <c r="J29" s="8">
        <f t="shared" si="4"/>
        <v>11</v>
      </c>
      <c r="K29" s="8">
        <f t="shared" si="5"/>
        <v>10</v>
      </c>
      <c r="L29" s="9">
        <f t="shared" si="6"/>
        <v>0.44719999999999999</v>
      </c>
      <c r="M29" s="9">
        <f t="shared" si="7"/>
        <v>1.4056</v>
      </c>
    </row>
    <row r="30" spans="1:17" ht="15" x14ac:dyDescent="0.25">
      <c r="A30">
        <f t="shared" si="9"/>
        <v>27</v>
      </c>
      <c r="B30" s="7">
        <f t="shared" si="1"/>
        <v>69.12</v>
      </c>
      <c r="C30" s="8">
        <f t="shared" si="2"/>
        <v>69</v>
      </c>
      <c r="G30">
        <f t="shared" si="10"/>
        <v>27</v>
      </c>
      <c r="H30" s="7">
        <f t="shared" si="3"/>
        <v>10.546875</v>
      </c>
      <c r="I30" s="8">
        <f t="shared" si="12"/>
        <v>10</v>
      </c>
      <c r="J30" s="8">
        <f t="shared" si="4"/>
        <v>11</v>
      </c>
      <c r="K30" s="8">
        <f t="shared" si="5"/>
        <v>11</v>
      </c>
      <c r="L30" s="9">
        <f t="shared" si="6"/>
        <v>0.46439999999999998</v>
      </c>
      <c r="M30" s="9">
        <f t="shared" si="7"/>
        <v>1.4212</v>
      </c>
    </row>
    <row r="31" spans="1:17" ht="15" x14ac:dyDescent="0.25">
      <c r="A31">
        <f t="shared" si="9"/>
        <v>28</v>
      </c>
      <c r="B31" s="7">
        <f t="shared" si="1"/>
        <v>71.680000000000007</v>
      </c>
      <c r="C31" s="8">
        <f t="shared" si="2"/>
        <v>72</v>
      </c>
      <c r="G31">
        <f t="shared" si="10"/>
        <v>28</v>
      </c>
      <c r="H31" s="7">
        <f t="shared" si="3"/>
        <v>10.9375</v>
      </c>
      <c r="I31" s="8">
        <f t="shared" si="12"/>
        <v>10</v>
      </c>
      <c r="J31" s="8">
        <f t="shared" si="4"/>
        <v>11</v>
      </c>
      <c r="K31" s="8">
        <f t="shared" si="5"/>
        <v>11</v>
      </c>
      <c r="L31" s="9">
        <f t="shared" si="6"/>
        <v>0.48160000000000003</v>
      </c>
      <c r="M31" s="9">
        <f t="shared" si="7"/>
        <v>1.4367999999999999</v>
      </c>
    </row>
    <row r="32" spans="1:17" ht="15" x14ac:dyDescent="0.25">
      <c r="A32">
        <f t="shared" si="9"/>
        <v>29</v>
      </c>
      <c r="B32" s="7">
        <f t="shared" si="1"/>
        <v>74.239999999999995</v>
      </c>
      <c r="C32" s="8">
        <f t="shared" si="2"/>
        <v>74</v>
      </c>
      <c r="G32">
        <f t="shared" si="10"/>
        <v>29</v>
      </c>
      <c r="H32" s="7">
        <f t="shared" si="3"/>
        <v>11.328125</v>
      </c>
      <c r="I32" s="8">
        <f t="shared" si="12"/>
        <v>11</v>
      </c>
      <c r="J32" s="8">
        <f t="shared" si="4"/>
        <v>12</v>
      </c>
      <c r="K32" s="8">
        <f t="shared" si="5"/>
        <v>11</v>
      </c>
      <c r="L32" s="9">
        <f t="shared" si="6"/>
        <v>0.49880000000000002</v>
      </c>
      <c r="M32" s="9">
        <f t="shared" si="7"/>
        <v>1.4523999999999999</v>
      </c>
    </row>
    <row r="33" spans="1:13" ht="15" x14ac:dyDescent="0.25">
      <c r="A33">
        <f t="shared" si="9"/>
        <v>30</v>
      </c>
      <c r="B33" s="7">
        <f t="shared" si="1"/>
        <v>76.8</v>
      </c>
      <c r="C33" s="8">
        <f t="shared" si="2"/>
        <v>77</v>
      </c>
      <c r="G33">
        <f t="shared" si="10"/>
        <v>30</v>
      </c>
      <c r="H33" s="7">
        <f t="shared" si="3"/>
        <v>11.71875</v>
      </c>
      <c r="I33" s="8">
        <f t="shared" si="12"/>
        <v>11</v>
      </c>
      <c r="J33" s="8">
        <f t="shared" si="4"/>
        <v>12</v>
      </c>
      <c r="K33" s="8">
        <f t="shared" si="5"/>
        <v>12</v>
      </c>
      <c r="L33" s="9">
        <f t="shared" si="6"/>
        <v>0.51600000000000001</v>
      </c>
      <c r="M33" s="9">
        <f t="shared" si="7"/>
        <v>1.468</v>
      </c>
    </row>
    <row r="34" spans="1:13" ht="15" x14ac:dyDescent="0.25">
      <c r="A34">
        <f t="shared" si="9"/>
        <v>31</v>
      </c>
      <c r="B34" s="7">
        <f t="shared" si="1"/>
        <v>79.36</v>
      </c>
      <c r="C34" s="8">
        <f t="shared" si="2"/>
        <v>79</v>
      </c>
      <c r="G34">
        <f t="shared" si="10"/>
        <v>31</v>
      </c>
      <c r="H34" s="7">
        <f t="shared" si="3"/>
        <v>12.109375</v>
      </c>
      <c r="I34" s="8">
        <f t="shared" si="12"/>
        <v>12</v>
      </c>
      <c r="J34" s="8">
        <f t="shared" si="4"/>
        <v>13</v>
      </c>
      <c r="K34" s="8">
        <f t="shared" si="5"/>
        <v>12</v>
      </c>
      <c r="L34" s="9">
        <f t="shared" si="6"/>
        <v>0.53320000000000001</v>
      </c>
      <c r="M34" s="9">
        <f t="shared" si="7"/>
        <v>1.4836</v>
      </c>
    </row>
    <row r="35" spans="1:13" ht="15" x14ac:dyDescent="0.25">
      <c r="A35">
        <f t="shared" si="9"/>
        <v>32</v>
      </c>
      <c r="B35" s="7">
        <f t="shared" si="1"/>
        <v>81.92</v>
      </c>
      <c r="C35" s="8">
        <f t="shared" si="2"/>
        <v>82</v>
      </c>
      <c r="G35">
        <f t="shared" si="10"/>
        <v>32</v>
      </c>
      <c r="H35" s="7">
        <f t="shared" si="3"/>
        <v>12.5</v>
      </c>
      <c r="I35" s="8">
        <f t="shared" si="12"/>
        <v>12</v>
      </c>
      <c r="J35" s="8">
        <f t="shared" si="4"/>
        <v>13</v>
      </c>
      <c r="K35" s="8">
        <f t="shared" si="5"/>
        <v>13</v>
      </c>
      <c r="L35" s="9">
        <f t="shared" si="6"/>
        <v>0.5504</v>
      </c>
      <c r="M35" s="9">
        <f t="shared" si="7"/>
        <v>1.4992000000000001</v>
      </c>
    </row>
    <row r="36" spans="1:13" x14ac:dyDescent="0.3">
      <c r="A36">
        <f t="shared" si="9"/>
        <v>33</v>
      </c>
      <c r="B36" s="7">
        <f t="shared" si="1"/>
        <v>84.48</v>
      </c>
      <c r="C36" s="8">
        <f t="shared" si="2"/>
        <v>84</v>
      </c>
      <c r="G36">
        <f t="shared" si="10"/>
        <v>33</v>
      </c>
      <c r="H36" s="7">
        <f t="shared" si="3"/>
        <v>12.890625</v>
      </c>
      <c r="I36" s="8">
        <f t="shared" si="12"/>
        <v>12</v>
      </c>
      <c r="J36" s="8">
        <f t="shared" si="4"/>
        <v>13</v>
      </c>
      <c r="K36" s="8">
        <f t="shared" si="5"/>
        <v>13</v>
      </c>
      <c r="L36" s="9">
        <f t="shared" si="6"/>
        <v>0.56759999999999999</v>
      </c>
      <c r="M36" s="9">
        <f t="shared" si="7"/>
        <v>1.5147999999999999</v>
      </c>
    </row>
    <row r="37" spans="1:13" x14ac:dyDescent="0.3">
      <c r="A37">
        <f t="shared" si="9"/>
        <v>34</v>
      </c>
      <c r="B37" s="7">
        <f t="shared" si="1"/>
        <v>87.04</v>
      </c>
      <c r="C37" s="8">
        <f t="shared" si="2"/>
        <v>87</v>
      </c>
      <c r="G37">
        <f t="shared" si="10"/>
        <v>34</v>
      </c>
      <c r="H37" s="7">
        <f t="shared" si="3"/>
        <v>13.28125</v>
      </c>
      <c r="I37" s="8">
        <f t="shared" si="12"/>
        <v>13</v>
      </c>
      <c r="J37" s="8">
        <f t="shared" si="4"/>
        <v>14</v>
      </c>
      <c r="K37" s="8">
        <f t="shared" si="5"/>
        <v>13</v>
      </c>
      <c r="L37" s="9">
        <f t="shared" si="6"/>
        <v>0.58479999999999999</v>
      </c>
      <c r="M37" s="9">
        <f t="shared" si="7"/>
        <v>1.5304</v>
      </c>
    </row>
    <row r="38" spans="1:13" x14ac:dyDescent="0.3">
      <c r="A38">
        <f t="shared" si="9"/>
        <v>35</v>
      </c>
      <c r="B38" s="7">
        <f t="shared" si="1"/>
        <v>89.600000000000009</v>
      </c>
      <c r="C38" s="8">
        <f t="shared" si="2"/>
        <v>90</v>
      </c>
      <c r="G38">
        <f t="shared" si="10"/>
        <v>35</v>
      </c>
      <c r="H38" s="7">
        <f t="shared" si="3"/>
        <v>13.671875</v>
      </c>
      <c r="I38" s="8">
        <f t="shared" si="12"/>
        <v>13</v>
      </c>
      <c r="J38" s="8">
        <f t="shared" si="4"/>
        <v>14</v>
      </c>
      <c r="K38" s="8">
        <f t="shared" si="5"/>
        <v>14</v>
      </c>
      <c r="L38" s="9">
        <f t="shared" si="6"/>
        <v>0.60199999999999998</v>
      </c>
      <c r="M38" s="9">
        <f t="shared" si="7"/>
        <v>1.5459999999999998</v>
      </c>
    </row>
    <row r="39" spans="1:13" x14ac:dyDescent="0.3">
      <c r="A39">
        <f t="shared" si="9"/>
        <v>36</v>
      </c>
      <c r="B39" s="7">
        <f t="shared" si="1"/>
        <v>92.16</v>
      </c>
      <c r="C39" s="8">
        <f t="shared" si="2"/>
        <v>92</v>
      </c>
      <c r="G39">
        <f t="shared" si="10"/>
        <v>36</v>
      </c>
      <c r="H39" s="7">
        <f t="shared" si="3"/>
        <v>14.0625</v>
      </c>
      <c r="I39" s="8">
        <f t="shared" si="12"/>
        <v>14</v>
      </c>
      <c r="J39" s="8">
        <f t="shared" si="4"/>
        <v>15</v>
      </c>
      <c r="K39" s="8">
        <f t="shared" si="5"/>
        <v>14</v>
      </c>
      <c r="L39" s="9">
        <f t="shared" si="6"/>
        <v>0.61919999999999997</v>
      </c>
      <c r="M39" s="9">
        <f t="shared" si="7"/>
        <v>1.5615999999999999</v>
      </c>
    </row>
    <row r="40" spans="1:13" x14ac:dyDescent="0.3">
      <c r="A40">
        <f t="shared" si="9"/>
        <v>37</v>
      </c>
      <c r="B40" s="7">
        <f t="shared" si="1"/>
        <v>94.72</v>
      </c>
      <c r="C40" s="8">
        <f t="shared" si="2"/>
        <v>95</v>
      </c>
      <c r="G40">
        <f t="shared" si="10"/>
        <v>37</v>
      </c>
      <c r="H40" s="7">
        <f t="shared" si="3"/>
        <v>14.453125</v>
      </c>
      <c r="I40" s="8">
        <f t="shared" si="12"/>
        <v>14</v>
      </c>
      <c r="J40" s="8">
        <f t="shared" si="4"/>
        <v>15</v>
      </c>
      <c r="K40" s="8">
        <f t="shared" si="5"/>
        <v>14</v>
      </c>
      <c r="L40" s="9">
        <f t="shared" si="6"/>
        <v>0.63639999999999997</v>
      </c>
      <c r="M40" s="9">
        <f t="shared" si="7"/>
        <v>1.5771999999999999</v>
      </c>
    </row>
    <row r="41" spans="1:13" x14ac:dyDescent="0.3">
      <c r="A41">
        <f t="shared" si="9"/>
        <v>38</v>
      </c>
      <c r="B41" s="7">
        <f t="shared" si="1"/>
        <v>97.28</v>
      </c>
      <c r="C41" s="8">
        <f t="shared" si="2"/>
        <v>97</v>
      </c>
      <c r="G41">
        <f t="shared" si="10"/>
        <v>38</v>
      </c>
      <c r="H41" s="7">
        <f t="shared" si="3"/>
        <v>14.84375</v>
      </c>
      <c r="I41" s="8">
        <f t="shared" si="12"/>
        <v>14</v>
      </c>
      <c r="J41" s="8">
        <f t="shared" si="4"/>
        <v>15</v>
      </c>
      <c r="K41" s="8">
        <f t="shared" si="5"/>
        <v>15</v>
      </c>
      <c r="L41" s="9">
        <f t="shared" si="6"/>
        <v>0.65359999999999996</v>
      </c>
      <c r="M41" s="9">
        <f t="shared" si="7"/>
        <v>1.5928</v>
      </c>
    </row>
    <row r="42" spans="1:13" x14ac:dyDescent="0.3">
      <c r="A42">
        <f t="shared" si="9"/>
        <v>39</v>
      </c>
      <c r="B42" s="7">
        <f t="shared" si="1"/>
        <v>99.84</v>
      </c>
      <c r="C42" s="8">
        <f t="shared" si="2"/>
        <v>100</v>
      </c>
      <c r="G42">
        <f t="shared" si="10"/>
        <v>39</v>
      </c>
      <c r="H42" s="7">
        <f t="shared" si="3"/>
        <v>15.234375</v>
      </c>
      <c r="I42" s="8">
        <f t="shared" si="12"/>
        <v>15</v>
      </c>
      <c r="J42" s="8">
        <f t="shared" si="4"/>
        <v>16</v>
      </c>
      <c r="K42" s="8">
        <f t="shared" si="5"/>
        <v>15</v>
      </c>
      <c r="L42" s="9">
        <f t="shared" si="6"/>
        <v>0.67079999999999995</v>
      </c>
      <c r="M42" s="9">
        <f t="shared" si="7"/>
        <v>1.6084000000000001</v>
      </c>
    </row>
    <row r="43" spans="1:13" x14ac:dyDescent="0.3">
      <c r="A43">
        <f t="shared" si="9"/>
        <v>40</v>
      </c>
      <c r="B43" s="7">
        <f t="shared" si="1"/>
        <v>102.4</v>
      </c>
      <c r="C43" s="8">
        <f t="shared" si="2"/>
        <v>102</v>
      </c>
      <c r="G43">
        <f t="shared" si="10"/>
        <v>40</v>
      </c>
      <c r="H43" s="7">
        <f t="shared" si="3"/>
        <v>15.625</v>
      </c>
      <c r="I43" s="8">
        <f t="shared" si="12"/>
        <v>15</v>
      </c>
      <c r="J43" s="8">
        <f t="shared" si="4"/>
        <v>16</v>
      </c>
      <c r="K43" s="8">
        <f t="shared" si="5"/>
        <v>16</v>
      </c>
      <c r="L43" s="9">
        <f t="shared" si="6"/>
        <v>0.68799999999999994</v>
      </c>
      <c r="M43" s="9">
        <f t="shared" si="7"/>
        <v>1.6240000000000001</v>
      </c>
    </row>
    <row r="44" spans="1:13" x14ac:dyDescent="0.3">
      <c r="A44">
        <f t="shared" si="9"/>
        <v>41</v>
      </c>
      <c r="B44" s="7">
        <f t="shared" si="1"/>
        <v>104.96000000000001</v>
      </c>
      <c r="C44" s="8">
        <f t="shared" si="2"/>
        <v>105</v>
      </c>
      <c r="G44">
        <f t="shared" si="10"/>
        <v>41</v>
      </c>
      <c r="H44" s="7">
        <f t="shared" si="3"/>
        <v>16.015625</v>
      </c>
      <c r="I44" s="8">
        <f t="shared" si="12"/>
        <v>16</v>
      </c>
      <c r="J44" s="8">
        <f t="shared" si="4"/>
        <v>17</v>
      </c>
      <c r="K44" s="8">
        <f t="shared" si="5"/>
        <v>16</v>
      </c>
      <c r="L44" s="9">
        <f t="shared" si="6"/>
        <v>0.70520000000000005</v>
      </c>
      <c r="M44" s="9">
        <f t="shared" si="7"/>
        <v>1.6395999999999999</v>
      </c>
    </row>
    <row r="45" spans="1:13" x14ac:dyDescent="0.3">
      <c r="A45">
        <f t="shared" si="9"/>
        <v>42</v>
      </c>
      <c r="B45" s="7">
        <f t="shared" si="1"/>
        <v>107.52</v>
      </c>
      <c r="C45" s="8">
        <f t="shared" si="2"/>
        <v>108</v>
      </c>
      <c r="G45">
        <f t="shared" si="10"/>
        <v>42</v>
      </c>
      <c r="H45" s="7">
        <f t="shared" si="3"/>
        <v>16.40625</v>
      </c>
      <c r="I45" s="8">
        <f t="shared" si="12"/>
        <v>16</v>
      </c>
      <c r="J45" s="8">
        <f t="shared" si="4"/>
        <v>17</v>
      </c>
      <c r="K45" s="8">
        <f t="shared" si="5"/>
        <v>16</v>
      </c>
      <c r="L45" s="9">
        <f t="shared" si="6"/>
        <v>0.72240000000000004</v>
      </c>
      <c r="M45" s="9">
        <f t="shared" si="7"/>
        <v>1.6552</v>
      </c>
    </row>
    <row r="46" spans="1:13" x14ac:dyDescent="0.3">
      <c r="A46">
        <f t="shared" si="9"/>
        <v>43</v>
      </c>
      <c r="B46" s="7">
        <f t="shared" si="1"/>
        <v>110.08</v>
      </c>
      <c r="C46" s="8">
        <f t="shared" si="2"/>
        <v>110</v>
      </c>
      <c r="G46">
        <f t="shared" si="10"/>
        <v>43</v>
      </c>
      <c r="H46" s="7">
        <f t="shared" si="3"/>
        <v>16.796875</v>
      </c>
      <c r="I46" s="8">
        <f t="shared" si="12"/>
        <v>16</v>
      </c>
      <c r="J46" s="8">
        <f t="shared" si="4"/>
        <v>17</v>
      </c>
      <c r="K46" s="8">
        <f t="shared" si="5"/>
        <v>17</v>
      </c>
      <c r="L46" s="9">
        <f t="shared" si="6"/>
        <v>0.73960000000000004</v>
      </c>
      <c r="M46" s="9">
        <f t="shared" si="7"/>
        <v>1.6707999999999998</v>
      </c>
    </row>
    <row r="47" spans="1:13" x14ac:dyDescent="0.3">
      <c r="A47">
        <f t="shared" si="9"/>
        <v>44</v>
      </c>
      <c r="B47" s="7">
        <f t="shared" si="1"/>
        <v>112.64</v>
      </c>
      <c r="C47" s="8">
        <f t="shared" si="2"/>
        <v>113</v>
      </c>
      <c r="G47">
        <f t="shared" si="10"/>
        <v>44</v>
      </c>
      <c r="H47" s="7">
        <f t="shared" si="3"/>
        <v>17.1875</v>
      </c>
      <c r="I47" s="8">
        <f t="shared" si="12"/>
        <v>17</v>
      </c>
      <c r="J47" s="8">
        <f t="shared" si="4"/>
        <v>18</v>
      </c>
      <c r="K47" s="8">
        <f t="shared" si="5"/>
        <v>17</v>
      </c>
      <c r="L47" s="9">
        <f t="shared" si="6"/>
        <v>0.75680000000000003</v>
      </c>
      <c r="M47" s="9">
        <f t="shared" si="7"/>
        <v>1.6863999999999999</v>
      </c>
    </row>
    <row r="48" spans="1:13" x14ac:dyDescent="0.3">
      <c r="A48">
        <f t="shared" si="9"/>
        <v>45</v>
      </c>
      <c r="B48" s="7">
        <f t="shared" si="1"/>
        <v>115.2</v>
      </c>
      <c r="C48" s="8">
        <f t="shared" si="2"/>
        <v>115</v>
      </c>
      <c r="G48">
        <f t="shared" si="10"/>
        <v>45</v>
      </c>
      <c r="H48" s="7">
        <f t="shared" si="3"/>
        <v>17.578125</v>
      </c>
      <c r="I48" s="8">
        <f t="shared" si="12"/>
        <v>17</v>
      </c>
      <c r="J48" s="8">
        <f t="shared" si="4"/>
        <v>18</v>
      </c>
      <c r="K48" s="8">
        <f t="shared" si="5"/>
        <v>18</v>
      </c>
      <c r="L48" s="9">
        <f t="shared" si="6"/>
        <v>0.77400000000000002</v>
      </c>
      <c r="M48" s="9">
        <f t="shared" si="7"/>
        <v>1.702</v>
      </c>
    </row>
    <row r="49" spans="1:13" x14ac:dyDescent="0.3">
      <c r="A49">
        <f t="shared" si="9"/>
        <v>46</v>
      </c>
      <c r="B49" s="7">
        <f t="shared" si="1"/>
        <v>117.76</v>
      </c>
      <c r="C49" s="8">
        <f t="shared" si="2"/>
        <v>118</v>
      </c>
      <c r="G49">
        <f t="shared" si="10"/>
        <v>46</v>
      </c>
      <c r="H49" s="7">
        <f t="shared" si="3"/>
        <v>17.96875</v>
      </c>
      <c r="I49" s="8">
        <f t="shared" si="12"/>
        <v>17</v>
      </c>
      <c r="J49" s="8">
        <f t="shared" si="4"/>
        <v>18</v>
      </c>
      <c r="K49" s="8">
        <f t="shared" si="5"/>
        <v>18</v>
      </c>
      <c r="L49" s="9">
        <f t="shared" si="6"/>
        <v>0.79120000000000001</v>
      </c>
      <c r="M49" s="9">
        <f t="shared" si="7"/>
        <v>1.7176</v>
      </c>
    </row>
    <row r="50" spans="1:13" x14ac:dyDescent="0.3">
      <c r="A50">
        <f t="shared" si="9"/>
        <v>47</v>
      </c>
      <c r="B50" s="7">
        <f t="shared" si="1"/>
        <v>120.32000000000001</v>
      </c>
      <c r="C50" s="8">
        <f t="shared" si="2"/>
        <v>120</v>
      </c>
      <c r="G50">
        <f t="shared" si="10"/>
        <v>47</v>
      </c>
      <c r="H50" s="7">
        <f t="shared" si="3"/>
        <v>18.359375</v>
      </c>
      <c r="I50" s="8">
        <f t="shared" si="12"/>
        <v>18</v>
      </c>
      <c r="J50" s="8">
        <f t="shared" si="4"/>
        <v>19</v>
      </c>
      <c r="K50" s="8">
        <f t="shared" si="5"/>
        <v>18</v>
      </c>
      <c r="L50" s="9">
        <f t="shared" si="6"/>
        <v>0.80840000000000001</v>
      </c>
      <c r="M50" s="9">
        <f t="shared" si="7"/>
        <v>1.7332000000000001</v>
      </c>
    </row>
    <row r="51" spans="1:13" x14ac:dyDescent="0.3">
      <c r="A51">
        <f t="shared" si="9"/>
        <v>48</v>
      </c>
      <c r="B51" s="7">
        <f t="shared" si="1"/>
        <v>122.88</v>
      </c>
      <c r="C51" s="8">
        <f t="shared" si="2"/>
        <v>123</v>
      </c>
      <c r="G51">
        <f t="shared" si="10"/>
        <v>48</v>
      </c>
      <c r="H51" s="7">
        <f t="shared" si="3"/>
        <v>18.75</v>
      </c>
      <c r="I51" s="8">
        <f t="shared" si="12"/>
        <v>18</v>
      </c>
      <c r="J51" s="8">
        <f t="shared" si="4"/>
        <v>19</v>
      </c>
      <c r="K51" s="8">
        <f t="shared" si="5"/>
        <v>19</v>
      </c>
      <c r="L51" s="9">
        <f t="shared" si="6"/>
        <v>0.8256</v>
      </c>
      <c r="M51" s="9">
        <f t="shared" si="7"/>
        <v>1.7487999999999999</v>
      </c>
    </row>
    <row r="52" spans="1:13" x14ac:dyDescent="0.3">
      <c r="A52">
        <f t="shared" si="9"/>
        <v>49</v>
      </c>
      <c r="B52" s="7">
        <f t="shared" si="1"/>
        <v>125.44</v>
      </c>
      <c r="C52" s="8">
        <f t="shared" si="2"/>
        <v>125</v>
      </c>
      <c r="G52">
        <f t="shared" si="10"/>
        <v>49</v>
      </c>
      <c r="H52" s="7">
        <f t="shared" si="3"/>
        <v>19.140625</v>
      </c>
      <c r="I52" s="8">
        <f t="shared" si="12"/>
        <v>19</v>
      </c>
      <c r="J52" s="8">
        <f t="shared" si="4"/>
        <v>20</v>
      </c>
      <c r="K52" s="8">
        <f t="shared" si="5"/>
        <v>19</v>
      </c>
      <c r="L52" s="9">
        <f t="shared" si="6"/>
        <v>0.84279999999999999</v>
      </c>
      <c r="M52" s="9">
        <f t="shared" si="7"/>
        <v>1.7644</v>
      </c>
    </row>
    <row r="53" spans="1:13" x14ac:dyDescent="0.3">
      <c r="A53">
        <f t="shared" si="9"/>
        <v>50</v>
      </c>
      <c r="B53" s="7">
        <f t="shared" si="1"/>
        <v>128</v>
      </c>
      <c r="C53" s="8">
        <f t="shared" si="2"/>
        <v>128</v>
      </c>
      <c r="G53">
        <f t="shared" si="10"/>
        <v>50</v>
      </c>
      <c r="H53" s="7">
        <f t="shared" si="3"/>
        <v>19.53125</v>
      </c>
      <c r="I53" s="8">
        <f t="shared" si="12"/>
        <v>19</v>
      </c>
      <c r="J53" s="8">
        <f t="shared" si="4"/>
        <v>20</v>
      </c>
      <c r="K53" s="8">
        <f t="shared" si="5"/>
        <v>20</v>
      </c>
      <c r="L53" s="9">
        <f t="shared" si="6"/>
        <v>0.86</v>
      </c>
      <c r="M53" s="9">
        <f t="shared" si="7"/>
        <v>1.7799999999999998</v>
      </c>
    </row>
    <row r="54" spans="1:13" x14ac:dyDescent="0.3">
      <c r="A54">
        <f t="shared" si="9"/>
        <v>51</v>
      </c>
      <c r="B54" s="7">
        <f t="shared" si="1"/>
        <v>130.56</v>
      </c>
      <c r="C54" s="8">
        <f t="shared" si="2"/>
        <v>131</v>
      </c>
      <c r="G54">
        <f t="shared" si="10"/>
        <v>51</v>
      </c>
      <c r="H54" s="7">
        <f t="shared" si="3"/>
        <v>19.921875</v>
      </c>
      <c r="I54" s="8">
        <f t="shared" si="12"/>
        <v>19</v>
      </c>
      <c r="J54" s="8">
        <f t="shared" si="4"/>
        <v>20</v>
      </c>
      <c r="K54" s="8">
        <f t="shared" si="5"/>
        <v>20</v>
      </c>
      <c r="L54" s="9">
        <f t="shared" si="6"/>
        <v>0.87719999999999998</v>
      </c>
      <c r="M54" s="9">
        <f t="shared" si="7"/>
        <v>1.7955999999999999</v>
      </c>
    </row>
    <row r="55" spans="1:13" x14ac:dyDescent="0.3">
      <c r="A55">
        <f t="shared" si="9"/>
        <v>52</v>
      </c>
      <c r="B55" s="7">
        <f t="shared" si="1"/>
        <v>133.12</v>
      </c>
      <c r="C55" s="8">
        <f t="shared" si="2"/>
        <v>133</v>
      </c>
      <c r="G55">
        <f t="shared" si="10"/>
        <v>52</v>
      </c>
      <c r="H55" s="7">
        <f t="shared" si="3"/>
        <v>20.3125</v>
      </c>
      <c r="I55" s="8">
        <f t="shared" si="12"/>
        <v>20</v>
      </c>
      <c r="J55" s="8">
        <f t="shared" si="4"/>
        <v>21</v>
      </c>
      <c r="K55" s="8">
        <f t="shared" si="5"/>
        <v>20</v>
      </c>
      <c r="L55" s="9">
        <f t="shared" si="6"/>
        <v>0.89439999999999997</v>
      </c>
      <c r="M55" s="9">
        <f t="shared" si="7"/>
        <v>1.8111999999999999</v>
      </c>
    </row>
    <row r="56" spans="1:13" x14ac:dyDescent="0.3">
      <c r="A56">
        <f t="shared" si="9"/>
        <v>53</v>
      </c>
      <c r="B56" s="7">
        <f t="shared" si="1"/>
        <v>135.68</v>
      </c>
      <c r="C56" s="8">
        <f t="shared" si="2"/>
        <v>136</v>
      </c>
      <c r="G56">
        <f t="shared" si="10"/>
        <v>53</v>
      </c>
      <c r="H56" s="7">
        <f t="shared" si="3"/>
        <v>20.703125</v>
      </c>
      <c r="I56" s="8">
        <f t="shared" si="12"/>
        <v>20</v>
      </c>
      <c r="J56" s="8">
        <f t="shared" si="4"/>
        <v>21</v>
      </c>
      <c r="K56" s="8">
        <f t="shared" si="5"/>
        <v>21</v>
      </c>
      <c r="L56" s="9">
        <f t="shared" si="6"/>
        <v>0.91159999999999997</v>
      </c>
      <c r="M56" s="9">
        <f t="shared" si="7"/>
        <v>1.8268</v>
      </c>
    </row>
    <row r="57" spans="1:13" x14ac:dyDescent="0.3">
      <c r="A57">
        <f t="shared" si="9"/>
        <v>54</v>
      </c>
      <c r="B57" s="7">
        <f t="shared" si="1"/>
        <v>138.24</v>
      </c>
      <c r="C57" s="8">
        <f t="shared" si="2"/>
        <v>138</v>
      </c>
      <c r="G57">
        <f t="shared" si="10"/>
        <v>54</v>
      </c>
      <c r="H57" s="7">
        <f t="shared" si="3"/>
        <v>21.09375</v>
      </c>
      <c r="I57" s="8">
        <f t="shared" si="12"/>
        <v>21</v>
      </c>
      <c r="J57" s="8">
        <f t="shared" si="4"/>
        <v>22</v>
      </c>
      <c r="K57" s="8">
        <f t="shared" si="5"/>
        <v>21</v>
      </c>
      <c r="L57" s="9">
        <f t="shared" si="6"/>
        <v>0.92879999999999996</v>
      </c>
      <c r="M57" s="9">
        <f t="shared" si="7"/>
        <v>1.8424</v>
      </c>
    </row>
    <row r="58" spans="1:13" x14ac:dyDescent="0.3">
      <c r="A58">
        <f t="shared" si="9"/>
        <v>55</v>
      </c>
      <c r="B58" s="7">
        <f t="shared" si="1"/>
        <v>140.80000000000001</v>
      </c>
      <c r="C58" s="8">
        <f t="shared" si="2"/>
        <v>141</v>
      </c>
      <c r="G58">
        <f t="shared" si="10"/>
        <v>55</v>
      </c>
      <c r="H58" s="7">
        <f t="shared" si="3"/>
        <v>21.484375</v>
      </c>
      <c r="I58" s="8">
        <f t="shared" si="12"/>
        <v>21</v>
      </c>
      <c r="J58" s="8">
        <f t="shared" si="4"/>
        <v>22</v>
      </c>
      <c r="K58" s="8">
        <f t="shared" si="5"/>
        <v>21</v>
      </c>
      <c r="L58" s="9">
        <f t="shared" si="6"/>
        <v>0.94599999999999995</v>
      </c>
      <c r="M58" s="9">
        <f t="shared" si="7"/>
        <v>1.8580000000000001</v>
      </c>
    </row>
    <row r="59" spans="1:13" x14ac:dyDescent="0.3">
      <c r="A59">
        <f t="shared" si="9"/>
        <v>56</v>
      </c>
      <c r="B59" s="7">
        <f t="shared" si="1"/>
        <v>143.36000000000001</v>
      </c>
      <c r="C59" s="8">
        <f t="shared" si="2"/>
        <v>143</v>
      </c>
      <c r="G59">
        <f t="shared" si="10"/>
        <v>56</v>
      </c>
      <c r="H59" s="7">
        <f t="shared" si="3"/>
        <v>21.875</v>
      </c>
      <c r="I59" s="8">
        <f t="shared" si="12"/>
        <v>21</v>
      </c>
      <c r="J59" s="8">
        <f t="shared" si="4"/>
        <v>22</v>
      </c>
      <c r="K59" s="8">
        <f t="shared" si="5"/>
        <v>22</v>
      </c>
      <c r="L59" s="9">
        <f t="shared" si="6"/>
        <v>0.96320000000000006</v>
      </c>
      <c r="M59" s="9">
        <f t="shared" si="7"/>
        <v>1.8735999999999999</v>
      </c>
    </row>
    <row r="60" spans="1:13" x14ac:dyDescent="0.3">
      <c r="A60">
        <f t="shared" si="9"/>
        <v>57</v>
      </c>
      <c r="B60" s="7">
        <f t="shared" si="1"/>
        <v>145.92000000000002</v>
      </c>
      <c r="C60" s="8">
        <f t="shared" si="2"/>
        <v>146</v>
      </c>
      <c r="G60">
        <f t="shared" si="10"/>
        <v>57</v>
      </c>
      <c r="H60" s="7">
        <f t="shared" si="3"/>
        <v>22.265625</v>
      </c>
      <c r="I60" s="8">
        <f t="shared" si="12"/>
        <v>22</v>
      </c>
      <c r="J60" s="8">
        <f t="shared" si="4"/>
        <v>23</v>
      </c>
      <c r="K60" s="8">
        <f t="shared" si="5"/>
        <v>22</v>
      </c>
      <c r="L60" s="9">
        <f t="shared" si="6"/>
        <v>0.98040000000000005</v>
      </c>
      <c r="M60" s="9">
        <f t="shared" si="7"/>
        <v>1.8892</v>
      </c>
    </row>
    <row r="61" spans="1:13" x14ac:dyDescent="0.3">
      <c r="A61">
        <f t="shared" si="9"/>
        <v>58</v>
      </c>
      <c r="B61" s="7">
        <f t="shared" si="1"/>
        <v>148.47999999999999</v>
      </c>
      <c r="C61" s="8">
        <f t="shared" si="2"/>
        <v>148</v>
      </c>
      <c r="G61">
        <f t="shared" si="10"/>
        <v>58</v>
      </c>
      <c r="H61" s="7">
        <f t="shared" si="3"/>
        <v>22.65625</v>
      </c>
      <c r="I61" s="8">
        <f t="shared" si="12"/>
        <v>22</v>
      </c>
      <c r="J61" s="8">
        <f t="shared" si="4"/>
        <v>23</v>
      </c>
      <c r="K61" s="8">
        <f t="shared" si="5"/>
        <v>23</v>
      </c>
      <c r="L61" s="9">
        <f t="shared" si="6"/>
        <v>0.99760000000000004</v>
      </c>
      <c r="M61" s="9">
        <f t="shared" si="7"/>
        <v>1.9047999999999998</v>
      </c>
    </row>
    <row r="62" spans="1:13" x14ac:dyDescent="0.3">
      <c r="A62">
        <f t="shared" si="9"/>
        <v>59</v>
      </c>
      <c r="B62" s="7">
        <f t="shared" si="1"/>
        <v>151.04</v>
      </c>
      <c r="C62" s="8">
        <f t="shared" si="2"/>
        <v>151</v>
      </c>
      <c r="G62">
        <f t="shared" si="10"/>
        <v>59</v>
      </c>
      <c r="H62" s="7">
        <f t="shared" si="3"/>
        <v>23.046875</v>
      </c>
      <c r="I62" s="8">
        <f t="shared" si="12"/>
        <v>23</v>
      </c>
      <c r="J62" s="8">
        <f t="shared" si="4"/>
        <v>24</v>
      </c>
      <c r="K62" s="8">
        <f t="shared" si="5"/>
        <v>23</v>
      </c>
      <c r="L62" s="9">
        <f t="shared" si="6"/>
        <v>1.0147999999999999</v>
      </c>
      <c r="M62" s="9">
        <f t="shared" si="7"/>
        <v>1.9203999999999999</v>
      </c>
    </row>
    <row r="63" spans="1:13" x14ac:dyDescent="0.3">
      <c r="A63">
        <f t="shared" si="9"/>
        <v>60</v>
      </c>
      <c r="B63" s="7">
        <f t="shared" si="1"/>
        <v>153.6</v>
      </c>
      <c r="C63" s="8">
        <f t="shared" si="2"/>
        <v>154</v>
      </c>
      <c r="G63">
        <f t="shared" si="10"/>
        <v>60</v>
      </c>
      <c r="H63" s="7">
        <f t="shared" si="3"/>
        <v>23.4375</v>
      </c>
      <c r="I63" s="8">
        <f t="shared" si="12"/>
        <v>23</v>
      </c>
      <c r="J63" s="8">
        <f t="shared" si="4"/>
        <v>24</v>
      </c>
      <c r="K63" s="8">
        <f t="shared" si="5"/>
        <v>23</v>
      </c>
      <c r="L63" s="9">
        <f t="shared" si="6"/>
        <v>1.032</v>
      </c>
      <c r="M63" s="9">
        <f t="shared" si="7"/>
        <v>1.9359999999999999</v>
      </c>
    </row>
    <row r="64" spans="1:13" x14ac:dyDescent="0.3">
      <c r="A64">
        <f t="shared" si="9"/>
        <v>61</v>
      </c>
      <c r="B64" s="7">
        <f t="shared" si="1"/>
        <v>156.16</v>
      </c>
      <c r="C64" s="8">
        <f t="shared" si="2"/>
        <v>156</v>
      </c>
      <c r="G64">
        <f t="shared" si="10"/>
        <v>61</v>
      </c>
      <c r="H64" s="7">
        <f t="shared" si="3"/>
        <v>23.828125</v>
      </c>
      <c r="I64" s="8">
        <f t="shared" si="12"/>
        <v>23</v>
      </c>
      <c r="J64" s="8">
        <f t="shared" si="4"/>
        <v>24</v>
      </c>
      <c r="K64" s="8">
        <f t="shared" si="5"/>
        <v>24</v>
      </c>
      <c r="L64" s="9">
        <f t="shared" si="6"/>
        <v>1.0491999999999999</v>
      </c>
      <c r="M64" s="9">
        <f t="shared" si="7"/>
        <v>1.9516</v>
      </c>
    </row>
    <row r="65" spans="1:13" x14ac:dyDescent="0.3">
      <c r="A65">
        <f t="shared" si="9"/>
        <v>62</v>
      </c>
      <c r="B65" s="7">
        <f t="shared" si="1"/>
        <v>158.72</v>
      </c>
      <c r="C65" s="8">
        <f t="shared" si="2"/>
        <v>159</v>
      </c>
      <c r="G65">
        <f t="shared" si="10"/>
        <v>62</v>
      </c>
      <c r="H65" s="7">
        <f t="shared" si="3"/>
        <v>24.21875</v>
      </c>
      <c r="I65" s="8">
        <f t="shared" si="12"/>
        <v>24</v>
      </c>
      <c r="J65" s="8">
        <f t="shared" si="4"/>
        <v>25</v>
      </c>
      <c r="K65" s="8">
        <f t="shared" si="5"/>
        <v>24</v>
      </c>
      <c r="L65" s="9">
        <f t="shared" si="6"/>
        <v>1.0664</v>
      </c>
      <c r="M65" s="9">
        <f t="shared" si="7"/>
        <v>1.9672000000000001</v>
      </c>
    </row>
    <row r="66" spans="1:13" x14ac:dyDescent="0.3">
      <c r="A66">
        <f t="shared" si="9"/>
        <v>63</v>
      </c>
      <c r="B66" s="7">
        <f t="shared" si="1"/>
        <v>161.28</v>
      </c>
      <c r="C66" s="8">
        <f t="shared" si="2"/>
        <v>161</v>
      </c>
      <c r="G66">
        <f t="shared" si="10"/>
        <v>63</v>
      </c>
      <c r="H66" s="7">
        <f t="shared" si="3"/>
        <v>24.609375</v>
      </c>
      <c r="I66" s="8">
        <f t="shared" si="12"/>
        <v>24</v>
      </c>
      <c r="J66" s="8">
        <f t="shared" si="4"/>
        <v>25</v>
      </c>
      <c r="K66" s="8">
        <f t="shared" si="5"/>
        <v>25</v>
      </c>
      <c r="L66" s="9">
        <f t="shared" si="6"/>
        <v>1.0835999999999999</v>
      </c>
      <c r="M66" s="9">
        <f t="shared" si="7"/>
        <v>1.9828000000000001</v>
      </c>
    </row>
    <row r="67" spans="1:13" x14ac:dyDescent="0.3">
      <c r="A67">
        <f t="shared" si="9"/>
        <v>64</v>
      </c>
      <c r="B67" s="7">
        <f t="shared" si="1"/>
        <v>163.84</v>
      </c>
      <c r="C67" s="8">
        <f t="shared" si="2"/>
        <v>164</v>
      </c>
      <c r="G67">
        <f t="shared" si="10"/>
        <v>64</v>
      </c>
      <c r="H67" s="7">
        <f t="shared" si="3"/>
        <v>25</v>
      </c>
      <c r="I67" s="8">
        <f t="shared" si="12"/>
        <v>25</v>
      </c>
      <c r="J67" s="8">
        <f t="shared" si="4"/>
        <v>25</v>
      </c>
      <c r="K67" s="8">
        <f t="shared" si="5"/>
        <v>25</v>
      </c>
      <c r="L67" s="9">
        <f t="shared" si="6"/>
        <v>1.1008</v>
      </c>
      <c r="M67" s="9">
        <f t="shared" si="7"/>
        <v>1.9984</v>
      </c>
    </row>
    <row r="68" spans="1:13" x14ac:dyDescent="0.3">
      <c r="A68">
        <f t="shared" si="9"/>
        <v>65</v>
      </c>
      <c r="B68" s="7">
        <f t="shared" ref="B68:B103" si="13">A68*2.56</f>
        <v>166.4</v>
      </c>
      <c r="C68" s="8">
        <f t="shared" ref="C68:C103" si="14">ROUND(B68,0)</f>
        <v>166</v>
      </c>
      <c r="G68">
        <f t="shared" si="10"/>
        <v>65</v>
      </c>
      <c r="H68" s="7">
        <f t="shared" ref="H68:H131" si="15">G68*0.390625</f>
        <v>25.390625</v>
      </c>
      <c r="I68" s="8">
        <f t="shared" si="12"/>
        <v>25</v>
      </c>
      <c r="J68" s="8">
        <f t="shared" ref="J68:J131" si="16">ROUNDUP(H68,0)</f>
        <v>26</v>
      </c>
      <c r="K68" s="8">
        <f t="shared" ref="K68:K131" si="17">ROUND(H68,0)</f>
        <v>25</v>
      </c>
      <c r="L68" s="9">
        <f t="shared" ref="L68:L131" si="18">G68*0.0172</f>
        <v>1.1180000000000001</v>
      </c>
      <c r="M68" s="9">
        <f t="shared" ref="M68:M131" si="19">(G68*0.0156)+1</f>
        <v>2.0140000000000002</v>
      </c>
    </row>
    <row r="69" spans="1:13" x14ac:dyDescent="0.3">
      <c r="A69">
        <f t="shared" ref="A69:A103" si="20">A68+1</f>
        <v>66</v>
      </c>
      <c r="B69" s="7">
        <f t="shared" si="13"/>
        <v>168.96</v>
      </c>
      <c r="C69" s="8">
        <f t="shared" si="14"/>
        <v>169</v>
      </c>
      <c r="G69">
        <f t="shared" ref="G69:G132" si="21">G68+1</f>
        <v>66</v>
      </c>
      <c r="H69" s="7">
        <f t="shared" si="15"/>
        <v>25.78125</v>
      </c>
      <c r="I69" s="8">
        <f t="shared" si="12"/>
        <v>25</v>
      </c>
      <c r="J69" s="8">
        <f t="shared" si="16"/>
        <v>26</v>
      </c>
      <c r="K69" s="8">
        <f t="shared" si="17"/>
        <v>26</v>
      </c>
      <c r="L69" s="9">
        <f t="shared" si="18"/>
        <v>1.1352</v>
      </c>
      <c r="M69" s="9">
        <f t="shared" si="19"/>
        <v>2.0295999999999998</v>
      </c>
    </row>
    <row r="70" spans="1:13" x14ac:dyDescent="0.3">
      <c r="A70">
        <f t="shared" si="20"/>
        <v>67</v>
      </c>
      <c r="B70" s="7">
        <f t="shared" si="13"/>
        <v>171.52</v>
      </c>
      <c r="C70" s="8">
        <f t="shared" si="14"/>
        <v>172</v>
      </c>
      <c r="G70">
        <f t="shared" si="21"/>
        <v>67</v>
      </c>
      <c r="H70" s="7">
        <f t="shared" si="15"/>
        <v>26.171875</v>
      </c>
      <c r="I70" s="8">
        <f t="shared" si="12"/>
        <v>26</v>
      </c>
      <c r="J70" s="8">
        <f t="shared" si="16"/>
        <v>27</v>
      </c>
      <c r="K70" s="8">
        <f t="shared" si="17"/>
        <v>26</v>
      </c>
      <c r="L70" s="9">
        <f t="shared" si="18"/>
        <v>1.1524000000000001</v>
      </c>
      <c r="M70" s="9">
        <f t="shared" si="19"/>
        <v>2.0451999999999999</v>
      </c>
    </row>
    <row r="71" spans="1:13" x14ac:dyDescent="0.3">
      <c r="A71">
        <f t="shared" si="20"/>
        <v>68</v>
      </c>
      <c r="B71" s="7">
        <f t="shared" si="13"/>
        <v>174.08</v>
      </c>
      <c r="C71" s="8">
        <f t="shared" si="14"/>
        <v>174</v>
      </c>
      <c r="G71">
        <f t="shared" si="21"/>
        <v>68</v>
      </c>
      <c r="H71" s="7">
        <f t="shared" si="15"/>
        <v>26.5625</v>
      </c>
      <c r="I71" s="8">
        <f t="shared" ref="I71:I134" si="22">ROUNDDOWN(H71,0)</f>
        <v>26</v>
      </c>
      <c r="J71" s="8">
        <f t="shared" si="16"/>
        <v>27</v>
      </c>
      <c r="K71" s="8">
        <f t="shared" si="17"/>
        <v>27</v>
      </c>
      <c r="L71" s="9">
        <f t="shared" si="18"/>
        <v>1.1696</v>
      </c>
      <c r="M71" s="9">
        <f t="shared" si="19"/>
        <v>2.0608</v>
      </c>
    </row>
    <row r="72" spans="1:13" x14ac:dyDescent="0.3">
      <c r="A72">
        <f t="shared" si="20"/>
        <v>69</v>
      </c>
      <c r="B72" s="7">
        <f t="shared" si="13"/>
        <v>176.64000000000001</v>
      </c>
      <c r="C72" s="8">
        <f t="shared" si="14"/>
        <v>177</v>
      </c>
      <c r="G72">
        <f t="shared" si="21"/>
        <v>69</v>
      </c>
      <c r="H72" s="7">
        <f t="shared" si="15"/>
        <v>26.953125</v>
      </c>
      <c r="I72" s="8">
        <f t="shared" si="22"/>
        <v>26</v>
      </c>
      <c r="J72" s="8">
        <f t="shared" si="16"/>
        <v>27</v>
      </c>
      <c r="K72" s="8">
        <f t="shared" si="17"/>
        <v>27</v>
      </c>
      <c r="L72" s="9">
        <f t="shared" si="18"/>
        <v>1.1868000000000001</v>
      </c>
      <c r="M72" s="9">
        <f t="shared" si="19"/>
        <v>2.0764</v>
      </c>
    </row>
    <row r="73" spans="1:13" x14ac:dyDescent="0.3">
      <c r="A73">
        <f t="shared" si="20"/>
        <v>70</v>
      </c>
      <c r="B73" s="7">
        <f t="shared" si="13"/>
        <v>179.20000000000002</v>
      </c>
      <c r="C73" s="8">
        <f t="shared" si="14"/>
        <v>179</v>
      </c>
      <c r="G73">
        <f t="shared" si="21"/>
        <v>70</v>
      </c>
      <c r="H73" s="7">
        <f t="shared" si="15"/>
        <v>27.34375</v>
      </c>
      <c r="I73" s="8">
        <f t="shared" si="22"/>
        <v>27</v>
      </c>
      <c r="J73" s="8">
        <f t="shared" si="16"/>
        <v>28</v>
      </c>
      <c r="K73" s="8">
        <f t="shared" si="17"/>
        <v>27</v>
      </c>
      <c r="L73" s="9">
        <f t="shared" si="18"/>
        <v>1.204</v>
      </c>
      <c r="M73" s="9">
        <f t="shared" si="19"/>
        <v>2.0919999999999996</v>
      </c>
    </row>
    <row r="74" spans="1:13" x14ac:dyDescent="0.3">
      <c r="A74">
        <f t="shared" si="20"/>
        <v>71</v>
      </c>
      <c r="B74" s="7">
        <f t="shared" si="13"/>
        <v>181.76</v>
      </c>
      <c r="C74" s="8">
        <f t="shared" si="14"/>
        <v>182</v>
      </c>
      <c r="G74">
        <f t="shared" si="21"/>
        <v>71</v>
      </c>
      <c r="H74" s="7">
        <f t="shared" si="15"/>
        <v>27.734375</v>
      </c>
      <c r="I74" s="8">
        <f t="shared" si="22"/>
        <v>27</v>
      </c>
      <c r="J74" s="8">
        <f t="shared" si="16"/>
        <v>28</v>
      </c>
      <c r="K74" s="8">
        <f t="shared" si="17"/>
        <v>28</v>
      </c>
      <c r="L74" s="9">
        <f t="shared" si="18"/>
        <v>1.2212000000000001</v>
      </c>
      <c r="M74" s="9">
        <f t="shared" si="19"/>
        <v>2.1075999999999997</v>
      </c>
    </row>
    <row r="75" spans="1:13" x14ac:dyDescent="0.3">
      <c r="A75">
        <f t="shared" si="20"/>
        <v>72</v>
      </c>
      <c r="B75" s="7">
        <f t="shared" si="13"/>
        <v>184.32</v>
      </c>
      <c r="C75" s="8">
        <f t="shared" si="14"/>
        <v>184</v>
      </c>
      <c r="G75">
        <f t="shared" si="21"/>
        <v>72</v>
      </c>
      <c r="H75" s="7">
        <f t="shared" si="15"/>
        <v>28.125</v>
      </c>
      <c r="I75" s="8">
        <f t="shared" si="22"/>
        <v>28</v>
      </c>
      <c r="J75" s="8">
        <f t="shared" si="16"/>
        <v>29</v>
      </c>
      <c r="K75" s="8">
        <f t="shared" si="17"/>
        <v>28</v>
      </c>
      <c r="L75" s="9">
        <f t="shared" si="18"/>
        <v>1.2383999999999999</v>
      </c>
      <c r="M75" s="9">
        <f t="shared" si="19"/>
        <v>2.1231999999999998</v>
      </c>
    </row>
    <row r="76" spans="1:13" x14ac:dyDescent="0.3">
      <c r="A76">
        <f t="shared" si="20"/>
        <v>73</v>
      </c>
      <c r="B76" s="7">
        <f t="shared" si="13"/>
        <v>186.88</v>
      </c>
      <c r="C76" s="8">
        <f t="shared" si="14"/>
        <v>187</v>
      </c>
      <c r="G76">
        <f t="shared" si="21"/>
        <v>73</v>
      </c>
      <c r="H76" s="7">
        <f t="shared" si="15"/>
        <v>28.515625</v>
      </c>
      <c r="I76" s="8">
        <f t="shared" si="22"/>
        <v>28</v>
      </c>
      <c r="J76" s="8">
        <f t="shared" si="16"/>
        <v>29</v>
      </c>
      <c r="K76" s="8">
        <f t="shared" si="17"/>
        <v>29</v>
      </c>
      <c r="L76" s="9">
        <f t="shared" si="18"/>
        <v>1.2556</v>
      </c>
      <c r="M76" s="9">
        <f t="shared" si="19"/>
        <v>2.1387999999999998</v>
      </c>
    </row>
    <row r="77" spans="1:13" x14ac:dyDescent="0.3">
      <c r="A77">
        <f t="shared" si="20"/>
        <v>74</v>
      </c>
      <c r="B77" s="7">
        <f t="shared" si="13"/>
        <v>189.44</v>
      </c>
      <c r="C77" s="8">
        <f t="shared" si="14"/>
        <v>189</v>
      </c>
      <c r="G77">
        <f t="shared" si="21"/>
        <v>74</v>
      </c>
      <c r="H77" s="7">
        <f t="shared" si="15"/>
        <v>28.90625</v>
      </c>
      <c r="I77" s="8">
        <f t="shared" si="22"/>
        <v>28</v>
      </c>
      <c r="J77" s="8">
        <f t="shared" si="16"/>
        <v>29</v>
      </c>
      <c r="K77" s="8">
        <f t="shared" si="17"/>
        <v>29</v>
      </c>
      <c r="L77" s="9">
        <f t="shared" si="18"/>
        <v>1.2727999999999999</v>
      </c>
      <c r="M77" s="9">
        <f t="shared" si="19"/>
        <v>2.1543999999999999</v>
      </c>
    </row>
    <row r="78" spans="1:13" x14ac:dyDescent="0.3">
      <c r="A78">
        <f t="shared" si="20"/>
        <v>75</v>
      </c>
      <c r="B78" s="7">
        <f t="shared" si="13"/>
        <v>192</v>
      </c>
      <c r="C78" s="8">
        <f t="shared" si="14"/>
        <v>192</v>
      </c>
      <c r="G78">
        <f t="shared" si="21"/>
        <v>75</v>
      </c>
      <c r="H78" s="7">
        <f t="shared" si="15"/>
        <v>29.296875</v>
      </c>
      <c r="I78" s="8">
        <f t="shared" si="22"/>
        <v>29</v>
      </c>
      <c r="J78" s="8">
        <f t="shared" si="16"/>
        <v>30</v>
      </c>
      <c r="K78" s="8">
        <f t="shared" si="17"/>
        <v>29</v>
      </c>
      <c r="L78" s="9">
        <f t="shared" si="18"/>
        <v>1.29</v>
      </c>
      <c r="M78" s="9">
        <f t="shared" si="19"/>
        <v>2.17</v>
      </c>
    </row>
    <row r="79" spans="1:13" x14ac:dyDescent="0.3">
      <c r="A79">
        <f t="shared" si="20"/>
        <v>76</v>
      </c>
      <c r="B79" s="7">
        <f t="shared" si="13"/>
        <v>194.56</v>
      </c>
      <c r="C79" s="8">
        <f t="shared" si="14"/>
        <v>195</v>
      </c>
      <c r="G79">
        <f t="shared" si="21"/>
        <v>76</v>
      </c>
      <c r="H79" s="7">
        <f t="shared" si="15"/>
        <v>29.6875</v>
      </c>
      <c r="I79" s="8">
        <f t="shared" si="22"/>
        <v>29</v>
      </c>
      <c r="J79" s="8">
        <f t="shared" si="16"/>
        <v>30</v>
      </c>
      <c r="K79" s="8">
        <f t="shared" si="17"/>
        <v>30</v>
      </c>
      <c r="L79" s="9">
        <f t="shared" si="18"/>
        <v>1.3071999999999999</v>
      </c>
      <c r="M79" s="9">
        <f t="shared" si="19"/>
        <v>2.1856</v>
      </c>
    </row>
    <row r="80" spans="1:13" x14ac:dyDescent="0.3">
      <c r="A80">
        <f t="shared" si="20"/>
        <v>77</v>
      </c>
      <c r="B80" s="7">
        <f t="shared" si="13"/>
        <v>197.12</v>
      </c>
      <c r="C80" s="8">
        <f t="shared" si="14"/>
        <v>197</v>
      </c>
      <c r="G80">
        <f t="shared" si="21"/>
        <v>77</v>
      </c>
      <c r="H80" s="7">
        <f t="shared" si="15"/>
        <v>30.078125</v>
      </c>
      <c r="I80" s="8">
        <f t="shared" si="22"/>
        <v>30</v>
      </c>
      <c r="J80" s="8">
        <f t="shared" si="16"/>
        <v>31</v>
      </c>
      <c r="K80" s="8">
        <f t="shared" si="17"/>
        <v>30</v>
      </c>
      <c r="L80" s="9">
        <f t="shared" si="18"/>
        <v>1.3244</v>
      </c>
      <c r="M80" s="9">
        <f t="shared" si="19"/>
        <v>2.2012</v>
      </c>
    </row>
    <row r="81" spans="1:13" x14ac:dyDescent="0.3">
      <c r="A81">
        <f t="shared" si="20"/>
        <v>78</v>
      </c>
      <c r="B81" s="7">
        <f t="shared" si="13"/>
        <v>199.68</v>
      </c>
      <c r="C81" s="8">
        <f t="shared" si="14"/>
        <v>200</v>
      </c>
      <c r="G81">
        <f t="shared" si="21"/>
        <v>78</v>
      </c>
      <c r="H81" s="7">
        <f t="shared" si="15"/>
        <v>30.46875</v>
      </c>
      <c r="I81" s="8">
        <f t="shared" si="22"/>
        <v>30</v>
      </c>
      <c r="J81" s="8">
        <f t="shared" si="16"/>
        <v>31</v>
      </c>
      <c r="K81" s="8">
        <f t="shared" si="17"/>
        <v>30</v>
      </c>
      <c r="L81" s="9">
        <f t="shared" si="18"/>
        <v>1.3415999999999999</v>
      </c>
      <c r="M81" s="9">
        <f t="shared" si="19"/>
        <v>2.2168000000000001</v>
      </c>
    </row>
    <row r="82" spans="1:13" x14ac:dyDescent="0.3">
      <c r="A82">
        <f t="shared" si="20"/>
        <v>79</v>
      </c>
      <c r="B82" s="7">
        <f t="shared" si="13"/>
        <v>202.24</v>
      </c>
      <c r="C82" s="8">
        <f t="shared" si="14"/>
        <v>202</v>
      </c>
      <c r="G82">
        <f t="shared" si="21"/>
        <v>79</v>
      </c>
      <c r="H82" s="7">
        <f t="shared" si="15"/>
        <v>30.859375</v>
      </c>
      <c r="I82" s="8">
        <f t="shared" si="22"/>
        <v>30</v>
      </c>
      <c r="J82" s="8">
        <f t="shared" si="16"/>
        <v>31</v>
      </c>
      <c r="K82" s="8">
        <f t="shared" si="17"/>
        <v>31</v>
      </c>
      <c r="L82" s="9">
        <f t="shared" si="18"/>
        <v>1.3588</v>
      </c>
      <c r="M82" s="9">
        <f t="shared" si="19"/>
        <v>2.2324000000000002</v>
      </c>
    </row>
    <row r="83" spans="1:13" x14ac:dyDescent="0.3">
      <c r="A83">
        <f t="shared" si="20"/>
        <v>80</v>
      </c>
      <c r="B83" s="7">
        <f t="shared" si="13"/>
        <v>204.8</v>
      </c>
      <c r="C83" s="8">
        <f t="shared" si="14"/>
        <v>205</v>
      </c>
      <c r="G83">
        <f t="shared" si="21"/>
        <v>80</v>
      </c>
      <c r="H83" s="7">
        <f t="shared" si="15"/>
        <v>31.25</v>
      </c>
      <c r="I83" s="8">
        <f t="shared" si="22"/>
        <v>31</v>
      </c>
      <c r="J83" s="8">
        <f t="shared" si="16"/>
        <v>32</v>
      </c>
      <c r="K83" s="8">
        <f t="shared" si="17"/>
        <v>31</v>
      </c>
      <c r="L83" s="9">
        <f t="shared" si="18"/>
        <v>1.3759999999999999</v>
      </c>
      <c r="M83" s="9">
        <f t="shared" si="19"/>
        <v>2.2480000000000002</v>
      </c>
    </row>
    <row r="84" spans="1:13" x14ac:dyDescent="0.3">
      <c r="A84">
        <f t="shared" si="20"/>
        <v>81</v>
      </c>
      <c r="B84" s="7">
        <f t="shared" si="13"/>
        <v>207.36</v>
      </c>
      <c r="C84" s="8">
        <f t="shared" si="14"/>
        <v>207</v>
      </c>
      <c r="G84">
        <f t="shared" si="21"/>
        <v>81</v>
      </c>
      <c r="H84" s="7">
        <f t="shared" si="15"/>
        <v>31.640625</v>
      </c>
      <c r="I84" s="8">
        <f t="shared" si="22"/>
        <v>31</v>
      </c>
      <c r="J84" s="8">
        <f t="shared" si="16"/>
        <v>32</v>
      </c>
      <c r="K84" s="8">
        <f t="shared" si="17"/>
        <v>32</v>
      </c>
      <c r="L84" s="9">
        <f t="shared" si="18"/>
        <v>1.3932</v>
      </c>
      <c r="M84" s="9">
        <f t="shared" si="19"/>
        <v>2.2635999999999998</v>
      </c>
    </row>
    <row r="85" spans="1:13" x14ac:dyDescent="0.3">
      <c r="A85">
        <f t="shared" si="20"/>
        <v>82</v>
      </c>
      <c r="B85" s="7">
        <f t="shared" si="13"/>
        <v>209.92000000000002</v>
      </c>
      <c r="C85" s="8">
        <f t="shared" si="14"/>
        <v>210</v>
      </c>
      <c r="G85">
        <f t="shared" si="21"/>
        <v>82</v>
      </c>
      <c r="H85" s="7">
        <f t="shared" si="15"/>
        <v>32.03125</v>
      </c>
      <c r="I85" s="8">
        <f t="shared" si="22"/>
        <v>32</v>
      </c>
      <c r="J85" s="8">
        <f t="shared" si="16"/>
        <v>33</v>
      </c>
      <c r="K85" s="8">
        <f t="shared" si="17"/>
        <v>32</v>
      </c>
      <c r="L85" s="9">
        <f t="shared" si="18"/>
        <v>1.4104000000000001</v>
      </c>
      <c r="M85" s="9">
        <f t="shared" si="19"/>
        <v>2.2791999999999999</v>
      </c>
    </row>
    <row r="86" spans="1:13" x14ac:dyDescent="0.3">
      <c r="A86">
        <f t="shared" si="20"/>
        <v>83</v>
      </c>
      <c r="B86" s="7">
        <f t="shared" si="13"/>
        <v>212.48000000000002</v>
      </c>
      <c r="C86" s="8">
        <f t="shared" si="14"/>
        <v>212</v>
      </c>
      <c r="G86">
        <f t="shared" si="21"/>
        <v>83</v>
      </c>
      <c r="H86" s="7">
        <f t="shared" si="15"/>
        <v>32.421875</v>
      </c>
      <c r="I86" s="8">
        <f t="shared" si="22"/>
        <v>32</v>
      </c>
      <c r="J86" s="8">
        <f t="shared" si="16"/>
        <v>33</v>
      </c>
      <c r="K86" s="8">
        <f t="shared" si="17"/>
        <v>32</v>
      </c>
      <c r="L86" s="9">
        <f t="shared" si="18"/>
        <v>1.4276</v>
      </c>
      <c r="M86" s="9">
        <f t="shared" si="19"/>
        <v>2.2948</v>
      </c>
    </row>
    <row r="87" spans="1:13" x14ac:dyDescent="0.3">
      <c r="A87">
        <f t="shared" si="20"/>
        <v>84</v>
      </c>
      <c r="B87" s="7">
        <f t="shared" si="13"/>
        <v>215.04</v>
      </c>
      <c r="C87" s="8">
        <f t="shared" si="14"/>
        <v>215</v>
      </c>
      <c r="G87">
        <f t="shared" si="21"/>
        <v>84</v>
      </c>
      <c r="H87" s="7">
        <f t="shared" si="15"/>
        <v>32.8125</v>
      </c>
      <c r="I87" s="8">
        <f t="shared" si="22"/>
        <v>32</v>
      </c>
      <c r="J87" s="8">
        <f t="shared" si="16"/>
        <v>33</v>
      </c>
      <c r="K87" s="8">
        <f t="shared" si="17"/>
        <v>33</v>
      </c>
      <c r="L87" s="9">
        <f t="shared" si="18"/>
        <v>1.4448000000000001</v>
      </c>
      <c r="M87" s="9">
        <f t="shared" si="19"/>
        <v>2.3104</v>
      </c>
    </row>
    <row r="88" spans="1:13" x14ac:dyDescent="0.3">
      <c r="A88">
        <f t="shared" si="20"/>
        <v>85</v>
      </c>
      <c r="B88" s="7">
        <f t="shared" si="13"/>
        <v>217.6</v>
      </c>
      <c r="C88" s="8">
        <f t="shared" si="14"/>
        <v>218</v>
      </c>
      <c r="G88">
        <f t="shared" si="21"/>
        <v>85</v>
      </c>
      <c r="H88" s="7">
        <f t="shared" si="15"/>
        <v>33.203125</v>
      </c>
      <c r="I88" s="8">
        <f t="shared" si="22"/>
        <v>33</v>
      </c>
      <c r="J88" s="8">
        <f t="shared" si="16"/>
        <v>34</v>
      </c>
      <c r="K88" s="8">
        <f t="shared" si="17"/>
        <v>33</v>
      </c>
      <c r="L88" s="9">
        <f t="shared" si="18"/>
        <v>1.462</v>
      </c>
      <c r="M88" s="9">
        <f t="shared" si="19"/>
        <v>2.3259999999999996</v>
      </c>
    </row>
    <row r="89" spans="1:13" x14ac:dyDescent="0.3">
      <c r="A89">
        <f t="shared" si="20"/>
        <v>86</v>
      </c>
      <c r="B89" s="7">
        <f t="shared" si="13"/>
        <v>220.16</v>
      </c>
      <c r="C89" s="8">
        <f t="shared" si="14"/>
        <v>220</v>
      </c>
      <c r="G89">
        <f t="shared" si="21"/>
        <v>86</v>
      </c>
      <c r="H89" s="7">
        <f t="shared" si="15"/>
        <v>33.59375</v>
      </c>
      <c r="I89" s="8">
        <f t="shared" si="22"/>
        <v>33</v>
      </c>
      <c r="J89" s="8">
        <f t="shared" si="16"/>
        <v>34</v>
      </c>
      <c r="K89" s="8">
        <f t="shared" si="17"/>
        <v>34</v>
      </c>
      <c r="L89" s="9">
        <f t="shared" si="18"/>
        <v>1.4792000000000001</v>
      </c>
      <c r="M89" s="9">
        <f t="shared" si="19"/>
        <v>2.3415999999999997</v>
      </c>
    </row>
    <row r="90" spans="1:13" x14ac:dyDescent="0.3">
      <c r="A90">
        <f t="shared" si="20"/>
        <v>87</v>
      </c>
      <c r="B90" s="7">
        <f t="shared" si="13"/>
        <v>222.72</v>
      </c>
      <c r="C90" s="8">
        <f t="shared" si="14"/>
        <v>223</v>
      </c>
      <c r="G90">
        <f t="shared" si="21"/>
        <v>87</v>
      </c>
      <c r="H90" s="7">
        <f t="shared" si="15"/>
        <v>33.984375</v>
      </c>
      <c r="I90" s="8">
        <f t="shared" si="22"/>
        <v>33</v>
      </c>
      <c r="J90" s="8">
        <f t="shared" si="16"/>
        <v>34</v>
      </c>
      <c r="K90" s="8">
        <f t="shared" si="17"/>
        <v>34</v>
      </c>
      <c r="L90" s="9">
        <f t="shared" si="18"/>
        <v>1.4964</v>
      </c>
      <c r="M90" s="9">
        <f t="shared" si="19"/>
        <v>2.3571999999999997</v>
      </c>
    </row>
    <row r="91" spans="1:13" x14ac:dyDescent="0.3">
      <c r="A91">
        <f t="shared" si="20"/>
        <v>88</v>
      </c>
      <c r="B91" s="7">
        <f t="shared" si="13"/>
        <v>225.28</v>
      </c>
      <c r="C91" s="8">
        <f t="shared" si="14"/>
        <v>225</v>
      </c>
      <c r="G91">
        <f t="shared" si="21"/>
        <v>88</v>
      </c>
      <c r="H91" s="7">
        <f t="shared" si="15"/>
        <v>34.375</v>
      </c>
      <c r="I91" s="8">
        <f t="shared" si="22"/>
        <v>34</v>
      </c>
      <c r="J91" s="8">
        <f t="shared" si="16"/>
        <v>35</v>
      </c>
      <c r="K91" s="8">
        <f t="shared" si="17"/>
        <v>34</v>
      </c>
      <c r="L91" s="9">
        <f t="shared" si="18"/>
        <v>1.5136000000000001</v>
      </c>
      <c r="M91" s="9">
        <f t="shared" si="19"/>
        <v>2.3727999999999998</v>
      </c>
    </row>
    <row r="92" spans="1:13" x14ac:dyDescent="0.3">
      <c r="A92">
        <f t="shared" si="20"/>
        <v>89</v>
      </c>
      <c r="B92" s="7">
        <f t="shared" si="13"/>
        <v>227.84</v>
      </c>
      <c r="C92" s="8">
        <f t="shared" si="14"/>
        <v>228</v>
      </c>
      <c r="G92">
        <f t="shared" si="21"/>
        <v>89</v>
      </c>
      <c r="H92" s="7">
        <f t="shared" si="15"/>
        <v>34.765625</v>
      </c>
      <c r="I92" s="8">
        <f t="shared" si="22"/>
        <v>34</v>
      </c>
      <c r="J92" s="8">
        <f t="shared" si="16"/>
        <v>35</v>
      </c>
      <c r="K92" s="8">
        <f t="shared" si="17"/>
        <v>35</v>
      </c>
      <c r="L92" s="9">
        <f t="shared" si="18"/>
        <v>1.5307999999999999</v>
      </c>
      <c r="M92" s="9">
        <f t="shared" si="19"/>
        <v>2.3883999999999999</v>
      </c>
    </row>
    <row r="93" spans="1:13" x14ac:dyDescent="0.3">
      <c r="A93">
        <f t="shared" si="20"/>
        <v>90</v>
      </c>
      <c r="B93" s="7">
        <f t="shared" si="13"/>
        <v>230.4</v>
      </c>
      <c r="C93" s="8">
        <f t="shared" si="14"/>
        <v>230</v>
      </c>
      <c r="G93">
        <f t="shared" si="21"/>
        <v>90</v>
      </c>
      <c r="H93" s="7">
        <f t="shared" si="15"/>
        <v>35.15625</v>
      </c>
      <c r="I93" s="8">
        <f t="shared" si="22"/>
        <v>35</v>
      </c>
      <c r="J93" s="8">
        <f t="shared" si="16"/>
        <v>36</v>
      </c>
      <c r="K93" s="8">
        <f t="shared" si="17"/>
        <v>35</v>
      </c>
      <c r="L93" s="9">
        <f t="shared" si="18"/>
        <v>1.548</v>
      </c>
      <c r="M93" s="9">
        <f t="shared" si="19"/>
        <v>2.4039999999999999</v>
      </c>
    </row>
    <row r="94" spans="1:13" x14ac:dyDescent="0.3">
      <c r="A94">
        <f t="shared" si="20"/>
        <v>91</v>
      </c>
      <c r="B94" s="7">
        <f t="shared" si="13"/>
        <v>232.96</v>
      </c>
      <c r="C94" s="8">
        <f t="shared" si="14"/>
        <v>233</v>
      </c>
      <c r="G94">
        <f t="shared" si="21"/>
        <v>91</v>
      </c>
      <c r="H94" s="7">
        <f t="shared" si="15"/>
        <v>35.546875</v>
      </c>
      <c r="I94" s="8">
        <f t="shared" si="22"/>
        <v>35</v>
      </c>
      <c r="J94" s="8">
        <f t="shared" si="16"/>
        <v>36</v>
      </c>
      <c r="K94" s="8">
        <f t="shared" si="17"/>
        <v>36</v>
      </c>
      <c r="L94" s="9">
        <f t="shared" si="18"/>
        <v>1.5651999999999999</v>
      </c>
      <c r="M94" s="9">
        <f t="shared" si="19"/>
        <v>2.4196</v>
      </c>
    </row>
    <row r="95" spans="1:13" x14ac:dyDescent="0.3">
      <c r="A95">
        <f t="shared" si="20"/>
        <v>92</v>
      </c>
      <c r="B95" s="7">
        <f t="shared" si="13"/>
        <v>235.52</v>
      </c>
      <c r="C95" s="8">
        <f t="shared" si="14"/>
        <v>236</v>
      </c>
      <c r="G95">
        <f t="shared" si="21"/>
        <v>92</v>
      </c>
      <c r="H95" s="7">
        <f t="shared" si="15"/>
        <v>35.9375</v>
      </c>
      <c r="I95" s="8">
        <f t="shared" si="22"/>
        <v>35</v>
      </c>
      <c r="J95" s="8">
        <f t="shared" si="16"/>
        <v>36</v>
      </c>
      <c r="K95" s="8">
        <f t="shared" si="17"/>
        <v>36</v>
      </c>
      <c r="L95" s="9">
        <f t="shared" si="18"/>
        <v>1.5824</v>
      </c>
      <c r="M95" s="9">
        <f t="shared" si="19"/>
        <v>2.4352</v>
      </c>
    </row>
    <row r="96" spans="1:13" x14ac:dyDescent="0.3">
      <c r="A96">
        <f t="shared" si="20"/>
        <v>93</v>
      </c>
      <c r="B96" s="7">
        <f t="shared" si="13"/>
        <v>238.08</v>
      </c>
      <c r="C96" s="8">
        <f t="shared" si="14"/>
        <v>238</v>
      </c>
      <c r="G96">
        <f t="shared" si="21"/>
        <v>93</v>
      </c>
      <c r="H96" s="7">
        <f t="shared" si="15"/>
        <v>36.328125</v>
      </c>
      <c r="I96" s="8">
        <f t="shared" si="22"/>
        <v>36</v>
      </c>
      <c r="J96" s="8">
        <f t="shared" si="16"/>
        <v>37</v>
      </c>
      <c r="K96" s="8">
        <f t="shared" si="17"/>
        <v>36</v>
      </c>
      <c r="L96" s="9">
        <f t="shared" si="18"/>
        <v>1.5995999999999999</v>
      </c>
      <c r="M96" s="9">
        <f t="shared" si="19"/>
        <v>2.4508000000000001</v>
      </c>
    </row>
    <row r="97" spans="1:13" x14ac:dyDescent="0.3">
      <c r="A97">
        <f t="shared" si="20"/>
        <v>94</v>
      </c>
      <c r="B97" s="7">
        <f t="shared" si="13"/>
        <v>240.64000000000001</v>
      </c>
      <c r="C97" s="8">
        <f t="shared" si="14"/>
        <v>241</v>
      </c>
      <c r="G97">
        <f t="shared" si="21"/>
        <v>94</v>
      </c>
      <c r="H97" s="7">
        <f t="shared" si="15"/>
        <v>36.71875</v>
      </c>
      <c r="I97" s="8">
        <f t="shared" si="22"/>
        <v>36</v>
      </c>
      <c r="J97" s="8">
        <f t="shared" si="16"/>
        <v>37</v>
      </c>
      <c r="K97" s="8">
        <f t="shared" si="17"/>
        <v>37</v>
      </c>
      <c r="L97" s="9">
        <f t="shared" si="18"/>
        <v>1.6168</v>
      </c>
      <c r="M97" s="9">
        <f t="shared" si="19"/>
        <v>2.4664000000000001</v>
      </c>
    </row>
    <row r="98" spans="1:13" x14ac:dyDescent="0.3">
      <c r="A98">
        <f t="shared" si="20"/>
        <v>95</v>
      </c>
      <c r="B98" s="7">
        <f t="shared" si="13"/>
        <v>243.20000000000002</v>
      </c>
      <c r="C98" s="8">
        <f t="shared" si="14"/>
        <v>243</v>
      </c>
      <c r="G98">
        <f t="shared" si="21"/>
        <v>95</v>
      </c>
      <c r="H98" s="7">
        <f t="shared" si="15"/>
        <v>37.109375</v>
      </c>
      <c r="I98" s="8">
        <f t="shared" si="22"/>
        <v>37</v>
      </c>
      <c r="J98" s="8">
        <f t="shared" si="16"/>
        <v>38</v>
      </c>
      <c r="K98" s="8">
        <f t="shared" si="17"/>
        <v>37</v>
      </c>
      <c r="L98" s="9">
        <f t="shared" si="18"/>
        <v>1.6339999999999999</v>
      </c>
      <c r="M98" s="9">
        <f t="shared" si="19"/>
        <v>2.4820000000000002</v>
      </c>
    </row>
    <row r="99" spans="1:13" x14ac:dyDescent="0.3">
      <c r="A99">
        <f t="shared" si="20"/>
        <v>96</v>
      </c>
      <c r="B99" s="7">
        <f t="shared" si="13"/>
        <v>245.76</v>
      </c>
      <c r="C99" s="8">
        <f t="shared" si="14"/>
        <v>246</v>
      </c>
      <c r="G99">
        <f t="shared" si="21"/>
        <v>96</v>
      </c>
      <c r="H99" s="7">
        <f t="shared" si="15"/>
        <v>37.5</v>
      </c>
      <c r="I99" s="8">
        <f t="shared" si="22"/>
        <v>37</v>
      </c>
      <c r="J99" s="8">
        <f t="shared" si="16"/>
        <v>38</v>
      </c>
      <c r="K99" s="8">
        <f t="shared" si="17"/>
        <v>38</v>
      </c>
      <c r="L99" s="9">
        <f t="shared" si="18"/>
        <v>1.6512</v>
      </c>
      <c r="M99" s="9">
        <f t="shared" si="19"/>
        <v>2.4975999999999998</v>
      </c>
    </row>
    <row r="100" spans="1:13" x14ac:dyDescent="0.3">
      <c r="A100">
        <f t="shared" si="20"/>
        <v>97</v>
      </c>
      <c r="B100" s="7">
        <f t="shared" si="13"/>
        <v>248.32</v>
      </c>
      <c r="C100" s="8">
        <f t="shared" si="14"/>
        <v>248</v>
      </c>
      <c r="G100">
        <f t="shared" si="21"/>
        <v>97</v>
      </c>
      <c r="H100" s="7">
        <f t="shared" si="15"/>
        <v>37.890625</v>
      </c>
      <c r="I100" s="8">
        <f t="shared" si="22"/>
        <v>37</v>
      </c>
      <c r="J100" s="8">
        <f t="shared" si="16"/>
        <v>38</v>
      </c>
      <c r="K100" s="8">
        <f t="shared" si="17"/>
        <v>38</v>
      </c>
      <c r="L100" s="9">
        <f t="shared" si="18"/>
        <v>1.6684000000000001</v>
      </c>
      <c r="M100" s="9">
        <f t="shared" si="19"/>
        <v>2.5131999999999999</v>
      </c>
    </row>
    <row r="101" spans="1:13" x14ac:dyDescent="0.3">
      <c r="A101">
        <f t="shared" si="20"/>
        <v>98</v>
      </c>
      <c r="B101" s="7">
        <f t="shared" si="13"/>
        <v>250.88</v>
      </c>
      <c r="C101" s="8">
        <f t="shared" si="14"/>
        <v>251</v>
      </c>
      <c r="G101">
        <f t="shared" si="21"/>
        <v>98</v>
      </c>
      <c r="H101" s="7">
        <f t="shared" si="15"/>
        <v>38.28125</v>
      </c>
      <c r="I101" s="8">
        <f t="shared" si="22"/>
        <v>38</v>
      </c>
      <c r="J101" s="8">
        <f t="shared" si="16"/>
        <v>39</v>
      </c>
      <c r="K101" s="8">
        <f t="shared" si="17"/>
        <v>38</v>
      </c>
      <c r="L101" s="9">
        <f t="shared" si="18"/>
        <v>1.6856</v>
      </c>
      <c r="M101" s="9">
        <f t="shared" si="19"/>
        <v>2.5287999999999999</v>
      </c>
    </row>
    <row r="102" spans="1:13" x14ac:dyDescent="0.3">
      <c r="A102">
        <f t="shared" si="20"/>
        <v>99</v>
      </c>
      <c r="B102" s="7">
        <f t="shared" si="13"/>
        <v>253.44</v>
      </c>
      <c r="C102" s="8">
        <f t="shared" si="14"/>
        <v>253</v>
      </c>
      <c r="G102">
        <f t="shared" si="21"/>
        <v>99</v>
      </c>
      <c r="H102" s="7">
        <f t="shared" si="15"/>
        <v>38.671875</v>
      </c>
      <c r="I102" s="8">
        <f t="shared" si="22"/>
        <v>38</v>
      </c>
      <c r="J102" s="8">
        <f t="shared" si="16"/>
        <v>39</v>
      </c>
      <c r="K102" s="8">
        <f t="shared" si="17"/>
        <v>39</v>
      </c>
      <c r="L102" s="9">
        <f t="shared" si="18"/>
        <v>1.7028000000000001</v>
      </c>
      <c r="M102" s="9">
        <f t="shared" si="19"/>
        <v>2.5444</v>
      </c>
    </row>
    <row r="103" spans="1:13" x14ac:dyDescent="0.3">
      <c r="A103">
        <f t="shared" si="20"/>
        <v>100</v>
      </c>
      <c r="B103" s="7">
        <f t="shared" si="13"/>
        <v>256</v>
      </c>
      <c r="C103" s="8">
        <f t="shared" si="14"/>
        <v>256</v>
      </c>
      <c r="G103">
        <f t="shared" si="21"/>
        <v>100</v>
      </c>
      <c r="H103" s="7">
        <f t="shared" si="15"/>
        <v>39.0625</v>
      </c>
      <c r="I103" s="8">
        <f t="shared" si="22"/>
        <v>39</v>
      </c>
      <c r="J103" s="8">
        <f t="shared" si="16"/>
        <v>40</v>
      </c>
      <c r="K103" s="8">
        <f t="shared" si="17"/>
        <v>39</v>
      </c>
      <c r="L103" s="9">
        <f t="shared" si="18"/>
        <v>1.72</v>
      </c>
      <c r="M103" s="9">
        <f t="shared" si="19"/>
        <v>2.5599999999999996</v>
      </c>
    </row>
    <row r="104" spans="1:13" x14ac:dyDescent="0.3">
      <c r="G104">
        <f t="shared" si="21"/>
        <v>101</v>
      </c>
      <c r="H104" s="7">
        <f t="shared" si="15"/>
        <v>39.453125</v>
      </c>
      <c r="I104" s="8">
        <f t="shared" si="22"/>
        <v>39</v>
      </c>
      <c r="J104" s="8">
        <f t="shared" si="16"/>
        <v>40</v>
      </c>
      <c r="K104" s="8">
        <f t="shared" si="17"/>
        <v>39</v>
      </c>
      <c r="L104" s="9">
        <f t="shared" si="18"/>
        <v>1.7372000000000001</v>
      </c>
      <c r="M104" s="9">
        <f t="shared" si="19"/>
        <v>2.5755999999999997</v>
      </c>
    </row>
    <row r="105" spans="1:13" x14ac:dyDescent="0.3">
      <c r="G105">
        <f t="shared" si="21"/>
        <v>102</v>
      </c>
      <c r="H105" s="7">
        <f t="shared" si="15"/>
        <v>39.84375</v>
      </c>
      <c r="I105" s="8">
        <f t="shared" si="22"/>
        <v>39</v>
      </c>
      <c r="J105" s="8">
        <f t="shared" si="16"/>
        <v>40</v>
      </c>
      <c r="K105" s="8">
        <f t="shared" si="17"/>
        <v>40</v>
      </c>
      <c r="L105" s="9">
        <f t="shared" si="18"/>
        <v>1.7544</v>
      </c>
      <c r="M105" s="9">
        <f t="shared" si="19"/>
        <v>2.5911999999999997</v>
      </c>
    </row>
    <row r="106" spans="1:13" x14ac:dyDescent="0.3">
      <c r="G106">
        <f t="shared" si="21"/>
        <v>103</v>
      </c>
      <c r="H106" s="7">
        <f t="shared" si="15"/>
        <v>40.234375</v>
      </c>
      <c r="I106" s="8">
        <f t="shared" si="22"/>
        <v>40</v>
      </c>
      <c r="J106" s="8">
        <f t="shared" si="16"/>
        <v>41</v>
      </c>
      <c r="K106" s="8">
        <f t="shared" si="17"/>
        <v>40</v>
      </c>
      <c r="L106" s="9">
        <f t="shared" si="18"/>
        <v>1.7716000000000001</v>
      </c>
      <c r="M106" s="9">
        <f t="shared" si="19"/>
        <v>2.6067999999999998</v>
      </c>
    </row>
    <row r="107" spans="1:13" x14ac:dyDescent="0.3">
      <c r="G107">
        <f t="shared" si="21"/>
        <v>104</v>
      </c>
      <c r="H107" s="7">
        <f t="shared" si="15"/>
        <v>40.625</v>
      </c>
      <c r="I107" s="8">
        <f t="shared" si="22"/>
        <v>40</v>
      </c>
      <c r="J107" s="8">
        <f t="shared" si="16"/>
        <v>41</v>
      </c>
      <c r="K107" s="8">
        <f t="shared" si="17"/>
        <v>41</v>
      </c>
      <c r="L107" s="9">
        <f t="shared" si="18"/>
        <v>1.7887999999999999</v>
      </c>
      <c r="M107" s="9">
        <f t="shared" si="19"/>
        <v>2.6223999999999998</v>
      </c>
    </row>
    <row r="108" spans="1:13" x14ac:dyDescent="0.3">
      <c r="G108">
        <f t="shared" si="21"/>
        <v>105</v>
      </c>
      <c r="H108" s="7">
        <f t="shared" si="15"/>
        <v>41.015625</v>
      </c>
      <c r="I108" s="8">
        <f t="shared" si="22"/>
        <v>41</v>
      </c>
      <c r="J108" s="8">
        <f t="shared" si="16"/>
        <v>42</v>
      </c>
      <c r="K108" s="8">
        <f t="shared" si="17"/>
        <v>41</v>
      </c>
      <c r="L108" s="9">
        <f t="shared" si="18"/>
        <v>1.806</v>
      </c>
      <c r="M108" s="9">
        <f t="shared" si="19"/>
        <v>2.6379999999999999</v>
      </c>
    </row>
    <row r="109" spans="1:13" x14ac:dyDescent="0.3">
      <c r="G109">
        <f t="shared" si="21"/>
        <v>106</v>
      </c>
      <c r="H109" s="7">
        <f t="shared" si="15"/>
        <v>41.40625</v>
      </c>
      <c r="I109" s="8">
        <f t="shared" si="22"/>
        <v>41</v>
      </c>
      <c r="J109" s="8">
        <f t="shared" si="16"/>
        <v>42</v>
      </c>
      <c r="K109" s="8">
        <f t="shared" si="17"/>
        <v>41</v>
      </c>
      <c r="L109" s="9">
        <f t="shared" si="18"/>
        <v>1.8231999999999999</v>
      </c>
      <c r="M109" s="9">
        <f t="shared" si="19"/>
        <v>2.6536</v>
      </c>
    </row>
    <row r="110" spans="1:13" x14ac:dyDescent="0.3">
      <c r="G110">
        <f t="shared" si="21"/>
        <v>107</v>
      </c>
      <c r="H110" s="7">
        <f t="shared" si="15"/>
        <v>41.796875</v>
      </c>
      <c r="I110" s="8">
        <f t="shared" si="22"/>
        <v>41</v>
      </c>
      <c r="J110" s="8">
        <f t="shared" si="16"/>
        <v>42</v>
      </c>
      <c r="K110" s="8">
        <f t="shared" si="17"/>
        <v>42</v>
      </c>
      <c r="L110" s="9">
        <f t="shared" si="18"/>
        <v>1.8404</v>
      </c>
      <c r="M110" s="9">
        <f t="shared" si="19"/>
        <v>2.6692</v>
      </c>
    </row>
    <row r="111" spans="1:13" x14ac:dyDescent="0.3">
      <c r="G111">
        <f t="shared" si="21"/>
        <v>108</v>
      </c>
      <c r="H111" s="7">
        <f t="shared" si="15"/>
        <v>42.1875</v>
      </c>
      <c r="I111" s="8">
        <f t="shared" si="22"/>
        <v>42</v>
      </c>
      <c r="J111" s="8">
        <f t="shared" si="16"/>
        <v>43</v>
      </c>
      <c r="K111" s="8">
        <f t="shared" si="17"/>
        <v>42</v>
      </c>
      <c r="L111" s="9">
        <f t="shared" si="18"/>
        <v>1.8575999999999999</v>
      </c>
      <c r="M111" s="9">
        <f t="shared" si="19"/>
        <v>2.6848000000000001</v>
      </c>
    </row>
    <row r="112" spans="1:13" x14ac:dyDescent="0.3">
      <c r="G112">
        <f t="shared" si="21"/>
        <v>109</v>
      </c>
      <c r="H112" s="7">
        <f t="shared" si="15"/>
        <v>42.578125</v>
      </c>
      <c r="I112" s="8">
        <f t="shared" si="22"/>
        <v>42</v>
      </c>
      <c r="J112" s="8">
        <f t="shared" si="16"/>
        <v>43</v>
      </c>
      <c r="K112" s="8">
        <f t="shared" si="17"/>
        <v>43</v>
      </c>
      <c r="L112" s="9">
        <f t="shared" si="18"/>
        <v>1.8748</v>
      </c>
      <c r="M112" s="9">
        <f t="shared" si="19"/>
        <v>2.7004000000000001</v>
      </c>
    </row>
    <row r="113" spans="7:13" x14ac:dyDescent="0.3">
      <c r="G113">
        <f t="shared" si="21"/>
        <v>110</v>
      </c>
      <c r="H113" s="7">
        <f t="shared" si="15"/>
        <v>42.96875</v>
      </c>
      <c r="I113" s="8">
        <f t="shared" si="22"/>
        <v>42</v>
      </c>
      <c r="J113" s="8">
        <f t="shared" si="16"/>
        <v>43</v>
      </c>
      <c r="K113" s="8">
        <f t="shared" si="17"/>
        <v>43</v>
      </c>
      <c r="L113" s="9">
        <f t="shared" si="18"/>
        <v>1.8919999999999999</v>
      </c>
      <c r="M113" s="9">
        <f t="shared" si="19"/>
        <v>2.7160000000000002</v>
      </c>
    </row>
    <row r="114" spans="7:13" x14ac:dyDescent="0.3">
      <c r="G114">
        <f t="shared" si="21"/>
        <v>111</v>
      </c>
      <c r="H114" s="7">
        <f t="shared" si="15"/>
        <v>43.359375</v>
      </c>
      <c r="I114" s="8">
        <f t="shared" si="22"/>
        <v>43</v>
      </c>
      <c r="J114" s="8">
        <f t="shared" si="16"/>
        <v>44</v>
      </c>
      <c r="K114" s="8">
        <f t="shared" si="17"/>
        <v>43</v>
      </c>
      <c r="L114" s="9">
        <f t="shared" si="18"/>
        <v>1.9092</v>
      </c>
      <c r="M114" s="9">
        <f t="shared" si="19"/>
        <v>2.7316000000000003</v>
      </c>
    </row>
    <row r="115" spans="7:13" x14ac:dyDescent="0.3">
      <c r="G115">
        <f t="shared" si="21"/>
        <v>112</v>
      </c>
      <c r="H115" s="7">
        <f t="shared" si="15"/>
        <v>43.75</v>
      </c>
      <c r="I115" s="8">
        <f t="shared" si="22"/>
        <v>43</v>
      </c>
      <c r="J115" s="8">
        <f t="shared" si="16"/>
        <v>44</v>
      </c>
      <c r="K115" s="8">
        <f t="shared" si="17"/>
        <v>44</v>
      </c>
      <c r="L115" s="9">
        <f t="shared" si="18"/>
        <v>1.9264000000000001</v>
      </c>
      <c r="M115" s="9">
        <f t="shared" si="19"/>
        <v>2.7471999999999999</v>
      </c>
    </row>
    <row r="116" spans="7:13" x14ac:dyDescent="0.3">
      <c r="G116">
        <f t="shared" si="21"/>
        <v>113</v>
      </c>
      <c r="H116" s="7">
        <f t="shared" si="15"/>
        <v>44.140625</v>
      </c>
      <c r="I116" s="8">
        <f t="shared" si="22"/>
        <v>44</v>
      </c>
      <c r="J116" s="8">
        <f t="shared" si="16"/>
        <v>45</v>
      </c>
      <c r="K116" s="8">
        <f t="shared" si="17"/>
        <v>44</v>
      </c>
      <c r="L116" s="9">
        <f t="shared" si="18"/>
        <v>1.9436</v>
      </c>
      <c r="M116" s="9">
        <f t="shared" si="19"/>
        <v>2.7627999999999999</v>
      </c>
    </row>
    <row r="117" spans="7:13" x14ac:dyDescent="0.3">
      <c r="G117">
        <f t="shared" si="21"/>
        <v>114</v>
      </c>
      <c r="H117" s="7">
        <f t="shared" si="15"/>
        <v>44.53125</v>
      </c>
      <c r="I117" s="8">
        <f t="shared" si="22"/>
        <v>44</v>
      </c>
      <c r="J117" s="8">
        <f t="shared" si="16"/>
        <v>45</v>
      </c>
      <c r="K117" s="8">
        <f t="shared" si="17"/>
        <v>45</v>
      </c>
      <c r="L117" s="9">
        <f t="shared" si="18"/>
        <v>1.9608000000000001</v>
      </c>
      <c r="M117" s="9">
        <f t="shared" si="19"/>
        <v>2.7784</v>
      </c>
    </row>
    <row r="118" spans="7:13" x14ac:dyDescent="0.3">
      <c r="G118">
        <f t="shared" si="21"/>
        <v>115</v>
      </c>
      <c r="H118" s="7">
        <f t="shared" si="15"/>
        <v>44.921875</v>
      </c>
      <c r="I118" s="8">
        <f t="shared" si="22"/>
        <v>44</v>
      </c>
      <c r="J118" s="8">
        <f t="shared" si="16"/>
        <v>45</v>
      </c>
      <c r="K118" s="8">
        <f t="shared" si="17"/>
        <v>45</v>
      </c>
      <c r="L118" s="9">
        <f t="shared" si="18"/>
        <v>1.978</v>
      </c>
      <c r="M118" s="9">
        <f t="shared" si="19"/>
        <v>2.7939999999999996</v>
      </c>
    </row>
    <row r="119" spans="7:13" x14ac:dyDescent="0.3">
      <c r="G119">
        <f t="shared" si="21"/>
        <v>116</v>
      </c>
      <c r="H119" s="7">
        <f t="shared" si="15"/>
        <v>45.3125</v>
      </c>
      <c r="I119" s="8">
        <f t="shared" si="22"/>
        <v>45</v>
      </c>
      <c r="J119" s="8">
        <f t="shared" si="16"/>
        <v>46</v>
      </c>
      <c r="K119" s="8">
        <f t="shared" si="17"/>
        <v>45</v>
      </c>
      <c r="L119" s="9">
        <f t="shared" si="18"/>
        <v>1.9952000000000001</v>
      </c>
      <c r="M119" s="9">
        <f t="shared" si="19"/>
        <v>2.8095999999999997</v>
      </c>
    </row>
    <row r="120" spans="7:13" x14ac:dyDescent="0.3">
      <c r="G120">
        <f t="shared" si="21"/>
        <v>117</v>
      </c>
      <c r="H120" s="7">
        <f t="shared" si="15"/>
        <v>45.703125</v>
      </c>
      <c r="I120" s="8">
        <f t="shared" si="22"/>
        <v>45</v>
      </c>
      <c r="J120" s="8">
        <f t="shared" si="16"/>
        <v>46</v>
      </c>
      <c r="K120" s="8">
        <f t="shared" si="17"/>
        <v>46</v>
      </c>
      <c r="L120" s="9">
        <f t="shared" si="18"/>
        <v>2.0124</v>
      </c>
      <c r="M120" s="9">
        <f t="shared" si="19"/>
        <v>2.8251999999999997</v>
      </c>
    </row>
    <row r="121" spans="7:13" x14ac:dyDescent="0.3">
      <c r="G121">
        <f t="shared" si="21"/>
        <v>118</v>
      </c>
      <c r="H121" s="7">
        <f t="shared" si="15"/>
        <v>46.09375</v>
      </c>
      <c r="I121" s="8">
        <f t="shared" si="22"/>
        <v>46</v>
      </c>
      <c r="J121" s="8">
        <f t="shared" si="16"/>
        <v>47</v>
      </c>
      <c r="K121" s="8">
        <f t="shared" si="17"/>
        <v>46</v>
      </c>
      <c r="L121" s="9">
        <f t="shared" si="18"/>
        <v>2.0295999999999998</v>
      </c>
      <c r="M121" s="9">
        <f t="shared" si="19"/>
        <v>2.8407999999999998</v>
      </c>
    </row>
    <row r="122" spans="7:13" x14ac:dyDescent="0.3">
      <c r="G122">
        <f t="shared" si="21"/>
        <v>119</v>
      </c>
      <c r="H122" s="7">
        <f t="shared" si="15"/>
        <v>46.484375</v>
      </c>
      <c r="I122" s="8">
        <f t="shared" si="22"/>
        <v>46</v>
      </c>
      <c r="J122" s="8">
        <f t="shared" si="16"/>
        <v>47</v>
      </c>
      <c r="K122" s="8">
        <f t="shared" si="17"/>
        <v>46</v>
      </c>
      <c r="L122" s="9">
        <f t="shared" si="18"/>
        <v>2.0468000000000002</v>
      </c>
      <c r="M122" s="9">
        <f t="shared" si="19"/>
        <v>2.8563999999999998</v>
      </c>
    </row>
    <row r="123" spans="7:13" x14ac:dyDescent="0.3">
      <c r="G123">
        <f t="shared" si="21"/>
        <v>120</v>
      </c>
      <c r="H123" s="7">
        <f t="shared" si="15"/>
        <v>46.875</v>
      </c>
      <c r="I123" s="8">
        <f t="shared" si="22"/>
        <v>46</v>
      </c>
      <c r="J123" s="8">
        <f t="shared" si="16"/>
        <v>47</v>
      </c>
      <c r="K123" s="8">
        <f t="shared" si="17"/>
        <v>47</v>
      </c>
      <c r="L123" s="9">
        <f t="shared" si="18"/>
        <v>2.0640000000000001</v>
      </c>
      <c r="M123" s="9">
        <f t="shared" si="19"/>
        <v>2.8719999999999999</v>
      </c>
    </row>
    <row r="124" spans="7:13" x14ac:dyDescent="0.3">
      <c r="G124">
        <f t="shared" si="21"/>
        <v>121</v>
      </c>
      <c r="H124" s="7">
        <f t="shared" si="15"/>
        <v>47.265625</v>
      </c>
      <c r="I124" s="8">
        <f t="shared" si="22"/>
        <v>47</v>
      </c>
      <c r="J124" s="8">
        <f t="shared" si="16"/>
        <v>48</v>
      </c>
      <c r="K124" s="8">
        <f t="shared" si="17"/>
        <v>47</v>
      </c>
      <c r="L124" s="9">
        <f t="shared" si="18"/>
        <v>2.0811999999999999</v>
      </c>
      <c r="M124" s="9">
        <f t="shared" si="19"/>
        <v>2.8875999999999999</v>
      </c>
    </row>
    <row r="125" spans="7:13" x14ac:dyDescent="0.3">
      <c r="G125">
        <f t="shared" si="21"/>
        <v>122</v>
      </c>
      <c r="H125" s="7">
        <f t="shared" si="15"/>
        <v>47.65625</v>
      </c>
      <c r="I125" s="8">
        <f t="shared" si="22"/>
        <v>47</v>
      </c>
      <c r="J125" s="8">
        <f t="shared" si="16"/>
        <v>48</v>
      </c>
      <c r="K125" s="8">
        <f t="shared" si="17"/>
        <v>48</v>
      </c>
      <c r="L125" s="9">
        <f t="shared" si="18"/>
        <v>2.0983999999999998</v>
      </c>
      <c r="M125" s="9">
        <f t="shared" si="19"/>
        <v>2.9032</v>
      </c>
    </row>
    <row r="126" spans="7:13" x14ac:dyDescent="0.3">
      <c r="G126">
        <f t="shared" si="21"/>
        <v>123</v>
      </c>
      <c r="H126" s="7">
        <f t="shared" si="15"/>
        <v>48.046875</v>
      </c>
      <c r="I126" s="8">
        <f t="shared" si="22"/>
        <v>48</v>
      </c>
      <c r="J126" s="8">
        <f t="shared" si="16"/>
        <v>49</v>
      </c>
      <c r="K126" s="8">
        <f t="shared" si="17"/>
        <v>48</v>
      </c>
      <c r="L126" s="9">
        <f t="shared" si="18"/>
        <v>2.1156000000000001</v>
      </c>
      <c r="M126" s="9">
        <f t="shared" si="19"/>
        <v>2.9188000000000001</v>
      </c>
    </row>
    <row r="127" spans="7:13" x14ac:dyDescent="0.3">
      <c r="G127">
        <f t="shared" si="21"/>
        <v>124</v>
      </c>
      <c r="H127" s="7">
        <f t="shared" si="15"/>
        <v>48.4375</v>
      </c>
      <c r="I127" s="8">
        <f t="shared" si="22"/>
        <v>48</v>
      </c>
      <c r="J127" s="8">
        <f t="shared" si="16"/>
        <v>49</v>
      </c>
      <c r="K127" s="8">
        <f t="shared" si="17"/>
        <v>48</v>
      </c>
      <c r="L127" s="9">
        <f t="shared" si="18"/>
        <v>2.1328</v>
      </c>
      <c r="M127" s="9">
        <f t="shared" si="19"/>
        <v>2.9344000000000001</v>
      </c>
    </row>
    <row r="128" spans="7:13" x14ac:dyDescent="0.3">
      <c r="G128">
        <f t="shared" si="21"/>
        <v>125</v>
      </c>
      <c r="H128" s="7">
        <f t="shared" si="15"/>
        <v>48.828125</v>
      </c>
      <c r="I128" s="8">
        <f t="shared" si="22"/>
        <v>48</v>
      </c>
      <c r="J128" s="8">
        <f t="shared" si="16"/>
        <v>49</v>
      </c>
      <c r="K128" s="8">
        <f t="shared" si="17"/>
        <v>49</v>
      </c>
      <c r="L128" s="9">
        <f t="shared" si="18"/>
        <v>2.15</v>
      </c>
      <c r="M128" s="9">
        <f t="shared" si="19"/>
        <v>2.95</v>
      </c>
    </row>
    <row r="129" spans="7:13" x14ac:dyDescent="0.3">
      <c r="G129">
        <f t="shared" si="21"/>
        <v>126</v>
      </c>
      <c r="H129" s="7">
        <f t="shared" si="15"/>
        <v>49.21875</v>
      </c>
      <c r="I129" s="8">
        <f t="shared" si="22"/>
        <v>49</v>
      </c>
      <c r="J129" s="8">
        <f t="shared" si="16"/>
        <v>50</v>
      </c>
      <c r="K129" s="8">
        <f t="shared" si="17"/>
        <v>49</v>
      </c>
      <c r="L129" s="9">
        <f t="shared" si="18"/>
        <v>2.1671999999999998</v>
      </c>
      <c r="M129" s="9">
        <f t="shared" si="19"/>
        <v>2.9656000000000002</v>
      </c>
    </row>
    <row r="130" spans="7:13" x14ac:dyDescent="0.3">
      <c r="G130">
        <f t="shared" si="21"/>
        <v>127</v>
      </c>
      <c r="H130" s="7">
        <f t="shared" si="15"/>
        <v>49.609375</v>
      </c>
      <c r="I130" s="8">
        <f t="shared" si="22"/>
        <v>49</v>
      </c>
      <c r="J130" s="8">
        <f t="shared" si="16"/>
        <v>50</v>
      </c>
      <c r="K130" s="8">
        <f t="shared" si="17"/>
        <v>50</v>
      </c>
      <c r="L130" s="9">
        <f t="shared" si="18"/>
        <v>2.1844000000000001</v>
      </c>
      <c r="M130" s="9">
        <f t="shared" si="19"/>
        <v>2.9811999999999999</v>
      </c>
    </row>
    <row r="131" spans="7:13" x14ac:dyDescent="0.3">
      <c r="G131">
        <f t="shared" si="21"/>
        <v>128</v>
      </c>
      <c r="H131" s="7">
        <f t="shared" si="15"/>
        <v>50</v>
      </c>
      <c r="I131" s="8">
        <f t="shared" si="22"/>
        <v>50</v>
      </c>
      <c r="J131" s="8">
        <f t="shared" si="16"/>
        <v>50</v>
      </c>
      <c r="K131" s="8">
        <f t="shared" si="17"/>
        <v>50</v>
      </c>
      <c r="L131" s="9">
        <f t="shared" si="18"/>
        <v>2.2016</v>
      </c>
      <c r="M131" s="9">
        <f t="shared" si="19"/>
        <v>2.9967999999999999</v>
      </c>
    </row>
    <row r="132" spans="7:13" x14ac:dyDescent="0.3">
      <c r="G132">
        <f t="shared" si="21"/>
        <v>129</v>
      </c>
      <c r="H132" s="7">
        <f t="shared" ref="H132:H195" si="23">G132*0.390625</f>
        <v>50.390625</v>
      </c>
      <c r="I132" s="8">
        <f t="shared" si="22"/>
        <v>50</v>
      </c>
      <c r="J132" s="8">
        <f t="shared" ref="J132:J195" si="24">ROUNDUP(H132,0)</f>
        <v>51</v>
      </c>
      <c r="K132" s="8">
        <f t="shared" ref="K132:K195" si="25">ROUND(H132,0)</f>
        <v>50</v>
      </c>
      <c r="L132" s="9">
        <f t="shared" ref="L132:L195" si="26">G132*0.0172</f>
        <v>2.2187999999999999</v>
      </c>
      <c r="M132" s="9">
        <f t="shared" ref="M132:M195" si="27">(G132*0.0156)+1</f>
        <v>3.0124</v>
      </c>
    </row>
    <row r="133" spans="7:13" x14ac:dyDescent="0.3">
      <c r="G133">
        <f t="shared" ref="G133:G196" si="28">G132+1</f>
        <v>130</v>
      </c>
      <c r="H133" s="7">
        <f t="shared" si="23"/>
        <v>50.78125</v>
      </c>
      <c r="I133" s="8">
        <f t="shared" si="22"/>
        <v>50</v>
      </c>
      <c r="J133" s="8">
        <f t="shared" si="24"/>
        <v>51</v>
      </c>
      <c r="K133" s="8">
        <f t="shared" si="25"/>
        <v>51</v>
      </c>
      <c r="L133" s="9">
        <f t="shared" si="26"/>
        <v>2.2360000000000002</v>
      </c>
      <c r="M133" s="9">
        <f t="shared" si="27"/>
        <v>3.028</v>
      </c>
    </row>
    <row r="134" spans="7:13" x14ac:dyDescent="0.3">
      <c r="G134">
        <f t="shared" si="28"/>
        <v>131</v>
      </c>
      <c r="H134" s="7">
        <f t="shared" si="23"/>
        <v>51.171875</v>
      </c>
      <c r="I134" s="8">
        <f t="shared" si="22"/>
        <v>51</v>
      </c>
      <c r="J134" s="8">
        <f t="shared" si="24"/>
        <v>52</v>
      </c>
      <c r="K134" s="8">
        <f t="shared" si="25"/>
        <v>51</v>
      </c>
      <c r="L134" s="9">
        <f t="shared" si="26"/>
        <v>2.2532000000000001</v>
      </c>
      <c r="M134" s="9">
        <f t="shared" si="27"/>
        <v>3.0436000000000001</v>
      </c>
    </row>
    <row r="135" spans="7:13" x14ac:dyDescent="0.3">
      <c r="G135">
        <f t="shared" si="28"/>
        <v>132</v>
      </c>
      <c r="H135" s="7">
        <f t="shared" si="23"/>
        <v>51.5625</v>
      </c>
      <c r="I135" s="8">
        <f t="shared" ref="I135:I198" si="29">ROUNDDOWN(H135,0)</f>
        <v>51</v>
      </c>
      <c r="J135" s="8">
        <f t="shared" si="24"/>
        <v>52</v>
      </c>
      <c r="K135" s="8">
        <f t="shared" si="25"/>
        <v>52</v>
      </c>
      <c r="L135" s="9">
        <f t="shared" si="26"/>
        <v>2.2704</v>
      </c>
      <c r="M135" s="9">
        <f t="shared" si="27"/>
        <v>3.0591999999999997</v>
      </c>
    </row>
    <row r="136" spans="7:13" x14ac:dyDescent="0.3">
      <c r="G136">
        <f t="shared" si="28"/>
        <v>133</v>
      </c>
      <c r="H136" s="7">
        <f t="shared" si="23"/>
        <v>51.953125</v>
      </c>
      <c r="I136" s="8">
        <f t="shared" si="29"/>
        <v>51</v>
      </c>
      <c r="J136" s="8">
        <f t="shared" si="24"/>
        <v>52</v>
      </c>
      <c r="K136" s="8">
        <f t="shared" si="25"/>
        <v>52</v>
      </c>
      <c r="L136" s="9">
        <f t="shared" si="26"/>
        <v>2.2875999999999999</v>
      </c>
      <c r="M136" s="9">
        <f t="shared" si="27"/>
        <v>3.0747999999999998</v>
      </c>
    </row>
    <row r="137" spans="7:13" x14ac:dyDescent="0.3">
      <c r="G137">
        <f t="shared" si="28"/>
        <v>134</v>
      </c>
      <c r="H137" s="7">
        <f t="shared" si="23"/>
        <v>52.34375</v>
      </c>
      <c r="I137" s="8">
        <f t="shared" si="29"/>
        <v>52</v>
      </c>
      <c r="J137" s="8">
        <f t="shared" si="24"/>
        <v>53</v>
      </c>
      <c r="K137" s="8">
        <f t="shared" si="25"/>
        <v>52</v>
      </c>
      <c r="L137" s="9">
        <f t="shared" si="26"/>
        <v>2.3048000000000002</v>
      </c>
      <c r="M137" s="9">
        <f t="shared" si="27"/>
        <v>3.0903999999999998</v>
      </c>
    </row>
    <row r="138" spans="7:13" x14ac:dyDescent="0.3">
      <c r="G138">
        <f t="shared" si="28"/>
        <v>135</v>
      </c>
      <c r="H138" s="7">
        <f t="shared" si="23"/>
        <v>52.734375</v>
      </c>
      <c r="I138" s="8">
        <f t="shared" si="29"/>
        <v>52</v>
      </c>
      <c r="J138" s="8">
        <f t="shared" si="24"/>
        <v>53</v>
      </c>
      <c r="K138" s="8">
        <f t="shared" si="25"/>
        <v>53</v>
      </c>
      <c r="L138" s="9">
        <f t="shared" si="26"/>
        <v>2.3220000000000001</v>
      </c>
      <c r="M138" s="9">
        <f t="shared" si="27"/>
        <v>3.1059999999999999</v>
      </c>
    </row>
    <row r="139" spans="7:13" x14ac:dyDescent="0.3">
      <c r="G139">
        <f t="shared" si="28"/>
        <v>136</v>
      </c>
      <c r="H139" s="7">
        <f t="shared" si="23"/>
        <v>53.125</v>
      </c>
      <c r="I139" s="8">
        <f t="shared" si="29"/>
        <v>53</v>
      </c>
      <c r="J139" s="8">
        <f t="shared" si="24"/>
        <v>54</v>
      </c>
      <c r="K139" s="8">
        <f t="shared" si="25"/>
        <v>53</v>
      </c>
      <c r="L139" s="9">
        <f t="shared" si="26"/>
        <v>2.3391999999999999</v>
      </c>
      <c r="M139" s="9">
        <f t="shared" si="27"/>
        <v>3.1215999999999999</v>
      </c>
    </row>
    <row r="140" spans="7:13" x14ac:dyDescent="0.3">
      <c r="G140">
        <f t="shared" si="28"/>
        <v>137</v>
      </c>
      <c r="H140" s="7">
        <f t="shared" si="23"/>
        <v>53.515625</v>
      </c>
      <c r="I140" s="8">
        <f t="shared" si="29"/>
        <v>53</v>
      </c>
      <c r="J140" s="8">
        <f t="shared" si="24"/>
        <v>54</v>
      </c>
      <c r="K140" s="8">
        <f t="shared" si="25"/>
        <v>54</v>
      </c>
      <c r="L140" s="9">
        <f t="shared" si="26"/>
        <v>2.3563999999999998</v>
      </c>
      <c r="M140" s="9">
        <f t="shared" si="27"/>
        <v>3.1372</v>
      </c>
    </row>
    <row r="141" spans="7:13" x14ac:dyDescent="0.3">
      <c r="G141">
        <f t="shared" si="28"/>
        <v>138</v>
      </c>
      <c r="H141" s="7">
        <f t="shared" si="23"/>
        <v>53.90625</v>
      </c>
      <c r="I141" s="8">
        <f t="shared" si="29"/>
        <v>53</v>
      </c>
      <c r="J141" s="8">
        <f t="shared" si="24"/>
        <v>54</v>
      </c>
      <c r="K141" s="8">
        <f t="shared" si="25"/>
        <v>54</v>
      </c>
      <c r="L141" s="9">
        <f t="shared" si="26"/>
        <v>2.3736000000000002</v>
      </c>
      <c r="M141" s="9">
        <f t="shared" si="27"/>
        <v>3.1528</v>
      </c>
    </row>
    <row r="142" spans="7:13" x14ac:dyDescent="0.3">
      <c r="G142">
        <f t="shared" si="28"/>
        <v>139</v>
      </c>
      <c r="H142" s="7">
        <f t="shared" si="23"/>
        <v>54.296875</v>
      </c>
      <c r="I142" s="8">
        <f t="shared" si="29"/>
        <v>54</v>
      </c>
      <c r="J142" s="8">
        <f t="shared" si="24"/>
        <v>55</v>
      </c>
      <c r="K142" s="8">
        <f t="shared" si="25"/>
        <v>54</v>
      </c>
      <c r="L142" s="9">
        <f t="shared" si="26"/>
        <v>2.3908</v>
      </c>
      <c r="M142" s="9">
        <f t="shared" si="27"/>
        <v>3.1684000000000001</v>
      </c>
    </row>
    <row r="143" spans="7:13" x14ac:dyDescent="0.3">
      <c r="G143">
        <f t="shared" si="28"/>
        <v>140</v>
      </c>
      <c r="H143" s="7">
        <f t="shared" si="23"/>
        <v>54.6875</v>
      </c>
      <c r="I143" s="8">
        <f t="shared" si="29"/>
        <v>54</v>
      </c>
      <c r="J143" s="8">
        <f t="shared" si="24"/>
        <v>55</v>
      </c>
      <c r="K143" s="8">
        <f t="shared" si="25"/>
        <v>55</v>
      </c>
      <c r="L143" s="9">
        <f t="shared" si="26"/>
        <v>2.4079999999999999</v>
      </c>
      <c r="M143" s="9">
        <f t="shared" si="27"/>
        <v>3.1839999999999997</v>
      </c>
    </row>
    <row r="144" spans="7:13" x14ac:dyDescent="0.3">
      <c r="G144">
        <f t="shared" si="28"/>
        <v>141</v>
      </c>
      <c r="H144" s="7">
        <f t="shared" si="23"/>
        <v>55.078125</v>
      </c>
      <c r="I144" s="8">
        <f t="shared" si="29"/>
        <v>55</v>
      </c>
      <c r="J144" s="8">
        <f t="shared" si="24"/>
        <v>56</v>
      </c>
      <c r="K144" s="8">
        <f t="shared" si="25"/>
        <v>55</v>
      </c>
      <c r="L144" s="9">
        <f t="shared" si="26"/>
        <v>2.4251999999999998</v>
      </c>
      <c r="M144" s="9">
        <f t="shared" si="27"/>
        <v>3.1995999999999998</v>
      </c>
    </row>
    <row r="145" spans="7:13" x14ac:dyDescent="0.3">
      <c r="G145">
        <f t="shared" si="28"/>
        <v>142</v>
      </c>
      <c r="H145" s="7">
        <f t="shared" si="23"/>
        <v>55.46875</v>
      </c>
      <c r="I145" s="8">
        <f t="shared" si="29"/>
        <v>55</v>
      </c>
      <c r="J145" s="8">
        <f t="shared" si="24"/>
        <v>56</v>
      </c>
      <c r="K145" s="8">
        <f t="shared" si="25"/>
        <v>55</v>
      </c>
      <c r="L145" s="9">
        <f t="shared" si="26"/>
        <v>2.4424000000000001</v>
      </c>
      <c r="M145" s="9">
        <f t="shared" si="27"/>
        <v>3.2151999999999998</v>
      </c>
    </row>
    <row r="146" spans="7:13" x14ac:dyDescent="0.3">
      <c r="G146">
        <f t="shared" si="28"/>
        <v>143</v>
      </c>
      <c r="H146" s="7">
        <f t="shared" si="23"/>
        <v>55.859375</v>
      </c>
      <c r="I146" s="8">
        <f t="shared" si="29"/>
        <v>55</v>
      </c>
      <c r="J146" s="8">
        <f t="shared" si="24"/>
        <v>56</v>
      </c>
      <c r="K146" s="8">
        <f t="shared" si="25"/>
        <v>56</v>
      </c>
      <c r="L146" s="9">
        <f t="shared" si="26"/>
        <v>2.4596</v>
      </c>
      <c r="M146" s="9">
        <f t="shared" si="27"/>
        <v>3.2307999999999999</v>
      </c>
    </row>
    <row r="147" spans="7:13" x14ac:dyDescent="0.3">
      <c r="G147">
        <f t="shared" si="28"/>
        <v>144</v>
      </c>
      <c r="H147" s="7">
        <f t="shared" si="23"/>
        <v>56.25</v>
      </c>
      <c r="I147" s="8">
        <f t="shared" si="29"/>
        <v>56</v>
      </c>
      <c r="J147" s="8">
        <f t="shared" si="24"/>
        <v>57</v>
      </c>
      <c r="K147" s="8">
        <f t="shared" si="25"/>
        <v>56</v>
      </c>
      <c r="L147" s="9">
        <f t="shared" si="26"/>
        <v>2.4767999999999999</v>
      </c>
      <c r="M147" s="9">
        <f t="shared" si="27"/>
        <v>3.2464</v>
      </c>
    </row>
    <row r="148" spans="7:13" x14ac:dyDescent="0.3">
      <c r="G148">
        <f t="shared" si="28"/>
        <v>145</v>
      </c>
      <c r="H148" s="7">
        <f t="shared" si="23"/>
        <v>56.640625</v>
      </c>
      <c r="I148" s="8">
        <f t="shared" si="29"/>
        <v>56</v>
      </c>
      <c r="J148" s="8">
        <f t="shared" si="24"/>
        <v>57</v>
      </c>
      <c r="K148" s="8">
        <f t="shared" si="25"/>
        <v>57</v>
      </c>
      <c r="L148" s="9">
        <f t="shared" si="26"/>
        <v>2.4940000000000002</v>
      </c>
      <c r="M148" s="9">
        <f t="shared" si="27"/>
        <v>3.262</v>
      </c>
    </row>
    <row r="149" spans="7:13" x14ac:dyDescent="0.3">
      <c r="G149">
        <f t="shared" si="28"/>
        <v>146</v>
      </c>
      <c r="H149" s="7">
        <f t="shared" si="23"/>
        <v>57.03125</v>
      </c>
      <c r="I149" s="8">
        <f t="shared" si="29"/>
        <v>57</v>
      </c>
      <c r="J149" s="8">
        <f t="shared" si="24"/>
        <v>58</v>
      </c>
      <c r="K149" s="8">
        <f t="shared" si="25"/>
        <v>57</v>
      </c>
      <c r="L149" s="9">
        <f t="shared" si="26"/>
        <v>2.5112000000000001</v>
      </c>
      <c r="M149" s="9">
        <f t="shared" si="27"/>
        <v>3.2776000000000001</v>
      </c>
    </row>
    <row r="150" spans="7:13" x14ac:dyDescent="0.3">
      <c r="G150">
        <f t="shared" si="28"/>
        <v>147</v>
      </c>
      <c r="H150" s="7">
        <f t="shared" si="23"/>
        <v>57.421875</v>
      </c>
      <c r="I150" s="8">
        <f t="shared" si="29"/>
        <v>57</v>
      </c>
      <c r="J150" s="8">
        <f t="shared" si="24"/>
        <v>58</v>
      </c>
      <c r="K150" s="8">
        <f t="shared" si="25"/>
        <v>57</v>
      </c>
      <c r="L150" s="9">
        <f t="shared" si="26"/>
        <v>2.5284</v>
      </c>
      <c r="M150" s="9">
        <f t="shared" si="27"/>
        <v>3.2931999999999997</v>
      </c>
    </row>
    <row r="151" spans="7:13" x14ac:dyDescent="0.3">
      <c r="G151">
        <f t="shared" si="28"/>
        <v>148</v>
      </c>
      <c r="H151" s="7">
        <f t="shared" si="23"/>
        <v>57.8125</v>
      </c>
      <c r="I151" s="8">
        <f t="shared" si="29"/>
        <v>57</v>
      </c>
      <c r="J151" s="8">
        <f t="shared" si="24"/>
        <v>58</v>
      </c>
      <c r="K151" s="8">
        <f t="shared" si="25"/>
        <v>58</v>
      </c>
      <c r="L151" s="9">
        <f t="shared" si="26"/>
        <v>2.5455999999999999</v>
      </c>
      <c r="M151" s="9">
        <f t="shared" si="27"/>
        <v>3.3087999999999997</v>
      </c>
    </row>
    <row r="152" spans="7:13" x14ac:dyDescent="0.3">
      <c r="G152">
        <f t="shared" si="28"/>
        <v>149</v>
      </c>
      <c r="H152" s="7">
        <f t="shared" si="23"/>
        <v>58.203125</v>
      </c>
      <c r="I152" s="8">
        <f t="shared" si="29"/>
        <v>58</v>
      </c>
      <c r="J152" s="8">
        <f t="shared" si="24"/>
        <v>59</v>
      </c>
      <c r="K152" s="8">
        <f t="shared" si="25"/>
        <v>58</v>
      </c>
      <c r="L152" s="9">
        <f t="shared" si="26"/>
        <v>2.5628000000000002</v>
      </c>
      <c r="M152" s="9">
        <f t="shared" si="27"/>
        <v>3.3243999999999998</v>
      </c>
    </row>
    <row r="153" spans="7:13" x14ac:dyDescent="0.3">
      <c r="G153">
        <f t="shared" si="28"/>
        <v>150</v>
      </c>
      <c r="H153" s="7">
        <f t="shared" si="23"/>
        <v>58.59375</v>
      </c>
      <c r="I153" s="8">
        <f t="shared" si="29"/>
        <v>58</v>
      </c>
      <c r="J153" s="8">
        <f t="shared" si="24"/>
        <v>59</v>
      </c>
      <c r="K153" s="8">
        <f t="shared" si="25"/>
        <v>59</v>
      </c>
      <c r="L153" s="9">
        <f t="shared" si="26"/>
        <v>2.58</v>
      </c>
      <c r="M153" s="9">
        <f t="shared" si="27"/>
        <v>3.34</v>
      </c>
    </row>
    <row r="154" spans="7:13" x14ac:dyDescent="0.3">
      <c r="G154">
        <f t="shared" si="28"/>
        <v>151</v>
      </c>
      <c r="H154" s="7">
        <f t="shared" si="23"/>
        <v>58.984375</v>
      </c>
      <c r="I154" s="8">
        <f t="shared" si="29"/>
        <v>58</v>
      </c>
      <c r="J154" s="8">
        <f t="shared" si="24"/>
        <v>59</v>
      </c>
      <c r="K154" s="8">
        <f t="shared" si="25"/>
        <v>59</v>
      </c>
      <c r="L154" s="9">
        <f t="shared" si="26"/>
        <v>2.5972</v>
      </c>
      <c r="M154" s="9">
        <f t="shared" si="27"/>
        <v>3.3555999999999999</v>
      </c>
    </row>
    <row r="155" spans="7:13" x14ac:dyDescent="0.3">
      <c r="G155">
        <f t="shared" si="28"/>
        <v>152</v>
      </c>
      <c r="H155" s="7">
        <f t="shared" si="23"/>
        <v>59.375</v>
      </c>
      <c r="I155" s="8">
        <f t="shared" si="29"/>
        <v>59</v>
      </c>
      <c r="J155" s="8">
        <f t="shared" si="24"/>
        <v>60</v>
      </c>
      <c r="K155" s="8">
        <f t="shared" si="25"/>
        <v>59</v>
      </c>
      <c r="L155" s="9">
        <f t="shared" si="26"/>
        <v>2.6143999999999998</v>
      </c>
      <c r="M155" s="9">
        <f t="shared" si="27"/>
        <v>3.3712</v>
      </c>
    </row>
    <row r="156" spans="7:13" x14ac:dyDescent="0.3">
      <c r="G156">
        <f t="shared" si="28"/>
        <v>153</v>
      </c>
      <c r="H156" s="7">
        <f t="shared" si="23"/>
        <v>59.765625</v>
      </c>
      <c r="I156" s="8">
        <f t="shared" si="29"/>
        <v>59</v>
      </c>
      <c r="J156" s="8">
        <f t="shared" si="24"/>
        <v>60</v>
      </c>
      <c r="K156" s="8">
        <f t="shared" si="25"/>
        <v>60</v>
      </c>
      <c r="L156" s="9">
        <f t="shared" si="26"/>
        <v>2.6316000000000002</v>
      </c>
      <c r="M156" s="9">
        <f t="shared" si="27"/>
        <v>3.3868</v>
      </c>
    </row>
    <row r="157" spans="7:13" x14ac:dyDescent="0.3">
      <c r="G157">
        <f t="shared" si="28"/>
        <v>154</v>
      </c>
      <c r="H157" s="7">
        <f t="shared" si="23"/>
        <v>60.15625</v>
      </c>
      <c r="I157" s="8">
        <f t="shared" si="29"/>
        <v>60</v>
      </c>
      <c r="J157" s="8">
        <f t="shared" si="24"/>
        <v>61</v>
      </c>
      <c r="K157" s="8">
        <f t="shared" si="25"/>
        <v>60</v>
      </c>
      <c r="L157" s="9">
        <f t="shared" si="26"/>
        <v>2.6488</v>
      </c>
      <c r="M157" s="9">
        <f t="shared" si="27"/>
        <v>3.4024000000000001</v>
      </c>
    </row>
    <row r="158" spans="7:13" x14ac:dyDescent="0.3">
      <c r="G158">
        <f t="shared" si="28"/>
        <v>155</v>
      </c>
      <c r="H158" s="7">
        <f t="shared" si="23"/>
        <v>60.546875</v>
      </c>
      <c r="I158" s="8">
        <f t="shared" si="29"/>
        <v>60</v>
      </c>
      <c r="J158" s="8">
        <f t="shared" si="24"/>
        <v>61</v>
      </c>
      <c r="K158" s="8">
        <f t="shared" si="25"/>
        <v>61</v>
      </c>
      <c r="L158" s="9">
        <f t="shared" si="26"/>
        <v>2.6659999999999999</v>
      </c>
      <c r="M158" s="9">
        <f t="shared" si="27"/>
        <v>3.4179999999999997</v>
      </c>
    </row>
    <row r="159" spans="7:13" x14ac:dyDescent="0.3">
      <c r="G159">
        <f t="shared" si="28"/>
        <v>156</v>
      </c>
      <c r="H159" s="7">
        <f t="shared" si="23"/>
        <v>60.9375</v>
      </c>
      <c r="I159" s="8">
        <f t="shared" si="29"/>
        <v>60</v>
      </c>
      <c r="J159" s="8">
        <f t="shared" si="24"/>
        <v>61</v>
      </c>
      <c r="K159" s="8">
        <f t="shared" si="25"/>
        <v>61</v>
      </c>
      <c r="L159" s="9">
        <f t="shared" si="26"/>
        <v>2.6831999999999998</v>
      </c>
      <c r="M159" s="9">
        <f t="shared" si="27"/>
        <v>3.4335999999999998</v>
      </c>
    </row>
    <row r="160" spans="7:13" x14ac:dyDescent="0.3">
      <c r="G160">
        <f t="shared" si="28"/>
        <v>157</v>
      </c>
      <c r="H160" s="7">
        <f t="shared" si="23"/>
        <v>61.328125</v>
      </c>
      <c r="I160" s="8">
        <f t="shared" si="29"/>
        <v>61</v>
      </c>
      <c r="J160" s="8">
        <f t="shared" si="24"/>
        <v>62</v>
      </c>
      <c r="K160" s="8">
        <f t="shared" si="25"/>
        <v>61</v>
      </c>
      <c r="L160" s="9">
        <f t="shared" si="26"/>
        <v>2.7004000000000001</v>
      </c>
      <c r="M160" s="9">
        <f t="shared" si="27"/>
        <v>3.4491999999999998</v>
      </c>
    </row>
    <row r="161" spans="7:13" x14ac:dyDescent="0.3">
      <c r="G161">
        <f t="shared" si="28"/>
        <v>158</v>
      </c>
      <c r="H161" s="7">
        <f t="shared" si="23"/>
        <v>61.71875</v>
      </c>
      <c r="I161" s="8">
        <f t="shared" si="29"/>
        <v>61</v>
      </c>
      <c r="J161" s="8">
        <f t="shared" si="24"/>
        <v>62</v>
      </c>
      <c r="K161" s="8">
        <f t="shared" si="25"/>
        <v>62</v>
      </c>
      <c r="L161" s="9">
        <f t="shared" si="26"/>
        <v>2.7176</v>
      </c>
      <c r="M161" s="9">
        <f t="shared" si="27"/>
        <v>3.4647999999999999</v>
      </c>
    </row>
    <row r="162" spans="7:13" x14ac:dyDescent="0.3">
      <c r="G162">
        <f t="shared" si="28"/>
        <v>159</v>
      </c>
      <c r="H162" s="7">
        <f t="shared" si="23"/>
        <v>62.109375</v>
      </c>
      <c r="I162" s="8">
        <f t="shared" si="29"/>
        <v>62</v>
      </c>
      <c r="J162" s="8">
        <f t="shared" si="24"/>
        <v>63</v>
      </c>
      <c r="K162" s="8">
        <f t="shared" si="25"/>
        <v>62</v>
      </c>
      <c r="L162" s="9">
        <f t="shared" si="26"/>
        <v>2.7347999999999999</v>
      </c>
      <c r="M162" s="9">
        <f t="shared" si="27"/>
        <v>3.4803999999999999</v>
      </c>
    </row>
    <row r="163" spans="7:13" x14ac:dyDescent="0.3">
      <c r="G163">
        <f t="shared" si="28"/>
        <v>160</v>
      </c>
      <c r="H163" s="7">
        <f t="shared" si="23"/>
        <v>62.5</v>
      </c>
      <c r="I163" s="8">
        <f t="shared" si="29"/>
        <v>62</v>
      </c>
      <c r="J163" s="8">
        <f t="shared" si="24"/>
        <v>63</v>
      </c>
      <c r="K163" s="8">
        <f t="shared" si="25"/>
        <v>63</v>
      </c>
      <c r="L163" s="9">
        <f t="shared" si="26"/>
        <v>2.7519999999999998</v>
      </c>
      <c r="M163" s="9">
        <f t="shared" si="27"/>
        <v>3.496</v>
      </c>
    </row>
    <row r="164" spans="7:13" x14ac:dyDescent="0.3">
      <c r="G164">
        <f t="shared" si="28"/>
        <v>161</v>
      </c>
      <c r="H164" s="7">
        <f t="shared" si="23"/>
        <v>62.890625</v>
      </c>
      <c r="I164" s="8">
        <f t="shared" si="29"/>
        <v>62</v>
      </c>
      <c r="J164" s="8">
        <f t="shared" si="24"/>
        <v>63</v>
      </c>
      <c r="K164" s="8">
        <f t="shared" si="25"/>
        <v>63</v>
      </c>
      <c r="L164" s="9">
        <f t="shared" si="26"/>
        <v>2.7692000000000001</v>
      </c>
      <c r="M164" s="9">
        <f t="shared" si="27"/>
        <v>3.5116000000000001</v>
      </c>
    </row>
    <row r="165" spans="7:13" x14ac:dyDescent="0.3">
      <c r="G165">
        <f t="shared" si="28"/>
        <v>162</v>
      </c>
      <c r="H165" s="7">
        <f t="shared" si="23"/>
        <v>63.28125</v>
      </c>
      <c r="I165" s="8">
        <f t="shared" si="29"/>
        <v>63</v>
      </c>
      <c r="J165" s="8">
        <f t="shared" si="24"/>
        <v>64</v>
      </c>
      <c r="K165" s="8">
        <f t="shared" si="25"/>
        <v>63</v>
      </c>
      <c r="L165" s="9">
        <f t="shared" si="26"/>
        <v>2.7864</v>
      </c>
      <c r="M165" s="9">
        <f t="shared" si="27"/>
        <v>3.5271999999999997</v>
      </c>
    </row>
    <row r="166" spans="7:13" x14ac:dyDescent="0.3">
      <c r="G166">
        <f t="shared" si="28"/>
        <v>163</v>
      </c>
      <c r="H166" s="7">
        <f t="shared" si="23"/>
        <v>63.671875</v>
      </c>
      <c r="I166" s="8">
        <f t="shared" si="29"/>
        <v>63</v>
      </c>
      <c r="J166" s="8">
        <f t="shared" si="24"/>
        <v>64</v>
      </c>
      <c r="K166" s="8">
        <f t="shared" si="25"/>
        <v>64</v>
      </c>
      <c r="L166" s="9">
        <f t="shared" si="26"/>
        <v>2.8035999999999999</v>
      </c>
      <c r="M166" s="9">
        <f t="shared" si="27"/>
        <v>3.5427999999999997</v>
      </c>
    </row>
    <row r="167" spans="7:13" x14ac:dyDescent="0.3">
      <c r="G167">
        <f t="shared" si="28"/>
        <v>164</v>
      </c>
      <c r="H167" s="7">
        <f t="shared" si="23"/>
        <v>64.0625</v>
      </c>
      <c r="I167" s="8">
        <f t="shared" si="29"/>
        <v>64</v>
      </c>
      <c r="J167" s="8">
        <f t="shared" si="24"/>
        <v>65</v>
      </c>
      <c r="K167" s="8">
        <f t="shared" si="25"/>
        <v>64</v>
      </c>
      <c r="L167" s="9">
        <f t="shared" si="26"/>
        <v>2.8208000000000002</v>
      </c>
      <c r="M167" s="9">
        <f t="shared" si="27"/>
        <v>3.5583999999999998</v>
      </c>
    </row>
    <row r="168" spans="7:13" x14ac:dyDescent="0.3">
      <c r="G168">
        <f t="shared" si="28"/>
        <v>165</v>
      </c>
      <c r="H168" s="7">
        <f t="shared" si="23"/>
        <v>64.453125</v>
      </c>
      <c r="I168" s="8">
        <f t="shared" si="29"/>
        <v>64</v>
      </c>
      <c r="J168" s="8">
        <f t="shared" si="24"/>
        <v>65</v>
      </c>
      <c r="K168" s="8">
        <f t="shared" si="25"/>
        <v>64</v>
      </c>
      <c r="L168" s="9">
        <f t="shared" si="26"/>
        <v>2.8380000000000001</v>
      </c>
      <c r="M168" s="9">
        <f t="shared" si="27"/>
        <v>3.5739999999999998</v>
      </c>
    </row>
    <row r="169" spans="7:13" x14ac:dyDescent="0.3">
      <c r="G169">
        <f t="shared" si="28"/>
        <v>166</v>
      </c>
      <c r="H169" s="7">
        <f t="shared" si="23"/>
        <v>64.84375</v>
      </c>
      <c r="I169" s="8">
        <f t="shared" si="29"/>
        <v>64</v>
      </c>
      <c r="J169" s="8">
        <f t="shared" si="24"/>
        <v>65</v>
      </c>
      <c r="K169" s="8">
        <f t="shared" si="25"/>
        <v>65</v>
      </c>
      <c r="L169" s="9">
        <f t="shared" si="26"/>
        <v>2.8552</v>
      </c>
      <c r="M169" s="9">
        <f t="shared" si="27"/>
        <v>3.5895999999999999</v>
      </c>
    </row>
    <row r="170" spans="7:13" x14ac:dyDescent="0.3">
      <c r="G170">
        <f t="shared" si="28"/>
        <v>167</v>
      </c>
      <c r="H170" s="7">
        <f t="shared" si="23"/>
        <v>65.234375</v>
      </c>
      <c r="I170" s="8">
        <f t="shared" si="29"/>
        <v>65</v>
      </c>
      <c r="J170" s="8">
        <f t="shared" si="24"/>
        <v>66</v>
      </c>
      <c r="K170" s="8">
        <f t="shared" si="25"/>
        <v>65</v>
      </c>
      <c r="L170" s="9">
        <f t="shared" si="26"/>
        <v>2.8723999999999998</v>
      </c>
      <c r="M170" s="9">
        <f t="shared" si="27"/>
        <v>3.6052</v>
      </c>
    </row>
    <row r="171" spans="7:13" x14ac:dyDescent="0.3">
      <c r="G171">
        <f t="shared" si="28"/>
        <v>168</v>
      </c>
      <c r="H171" s="7">
        <f t="shared" si="23"/>
        <v>65.625</v>
      </c>
      <c r="I171" s="8">
        <f t="shared" si="29"/>
        <v>65</v>
      </c>
      <c r="J171" s="8">
        <f t="shared" si="24"/>
        <v>66</v>
      </c>
      <c r="K171" s="8">
        <f t="shared" si="25"/>
        <v>66</v>
      </c>
      <c r="L171" s="9">
        <f t="shared" si="26"/>
        <v>2.8896000000000002</v>
      </c>
      <c r="M171" s="9">
        <f t="shared" si="27"/>
        <v>3.6208</v>
      </c>
    </row>
    <row r="172" spans="7:13" x14ac:dyDescent="0.3">
      <c r="G172">
        <f t="shared" si="28"/>
        <v>169</v>
      </c>
      <c r="H172" s="7">
        <f t="shared" si="23"/>
        <v>66.015625</v>
      </c>
      <c r="I172" s="8">
        <f t="shared" si="29"/>
        <v>66</v>
      </c>
      <c r="J172" s="8">
        <f t="shared" si="24"/>
        <v>67</v>
      </c>
      <c r="K172" s="8">
        <f t="shared" si="25"/>
        <v>66</v>
      </c>
      <c r="L172" s="9">
        <f t="shared" si="26"/>
        <v>2.9068000000000001</v>
      </c>
      <c r="M172" s="9">
        <f t="shared" si="27"/>
        <v>3.6364000000000001</v>
      </c>
    </row>
    <row r="173" spans="7:13" x14ac:dyDescent="0.3">
      <c r="G173">
        <f t="shared" si="28"/>
        <v>170</v>
      </c>
      <c r="H173" s="7">
        <f t="shared" si="23"/>
        <v>66.40625</v>
      </c>
      <c r="I173" s="8">
        <f t="shared" si="29"/>
        <v>66</v>
      </c>
      <c r="J173" s="8">
        <f t="shared" si="24"/>
        <v>67</v>
      </c>
      <c r="K173" s="8">
        <f t="shared" si="25"/>
        <v>66</v>
      </c>
      <c r="L173" s="9">
        <f t="shared" si="26"/>
        <v>2.9239999999999999</v>
      </c>
      <c r="M173" s="9">
        <f t="shared" si="27"/>
        <v>3.6519999999999997</v>
      </c>
    </row>
    <row r="174" spans="7:13" x14ac:dyDescent="0.3">
      <c r="G174">
        <f t="shared" si="28"/>
        <v>171</v>
      </c>
      <c r="H174" s="7">
        <f t="shared" si="23"/>
        <v>66.796875</v>
      </c>
      <c r="I174" s="8">
        <f t="shared" si="29"/>
        <v>66</v>
      </c>
      <c r="J174" s="8">
        <f t="shared" si="24"/>
        <v>67</v>
      </c>
      <c r="K174" s="8">
        <f t="shared" si="25"/>
        <v>67</v>
      </c>
      <c r="L174" s="9">
        <f t="shared" si="26"/>
        <v>2.9411999999999998</v>
      </c>
      <c r="M174" s="9">
        <f t="shared" si="27"/>
        <v>3.6675999999999997</v>
      </c>
    </row>
    <row r="175" spans="7:13" x14ac:dyDescent="0.3">
      <c r="G175">
        <f t="shared" si="28"/>
        <v>172</v>
      </c>
      <c r="H175" s="7">
        <f t="shared" si="23"/>
        <v>67.1875</v>
      </c>
      <c r="I175" s="8">
        <f t="shared" si="29"/>
        <v>67</v>
      </c>
      <c r="J175" s="8">
        <f t="shared" si="24"/>
        <v>68</v>
      </c>
      <c r="K175" s="8">
        <f t="shared" si="25"/>
        <v>67</v>
      </c>
      <c r="L175" s="9">
        <f t="shared" si="26"/>
        <v>2.9584000000000001</v>
      </c>
      <c r="M175" s="9">
        <f t="shared" si="27"/>
        <v>3.6831999999999998</v>
      </c>
    </row>
    <row r="176" spans="7:13" x14ac:dyDescent="0.3">
      <c r="G176">
        <f t="shared" si="28"/>
        <v>173</v>
      </c>
      <c r="H176" s="7">
        <f t="shared" si="23"/>
        <v>67.578125</v>
      </c>
      <c r="I176" s="8">
        <f t="shared" si="29"/>
        <v>67</v>
      </c>
      <c r="J176" s="8">
        <f t="shared" si="24"/>
        <v>68</v>
      </c>
      <c r="K176" s="8">
        <f t="shared" si="25"/>
        <v>68</v>
      </c>
      <c r="L176" s="9">
        <f t="shared" si="26"/>
        <v>2.9756</v>
      </c>
      <c r="M176" s="9">
        <f t="shared" si="27"/>
        <v>3.6987999999999999</v>
      </c>
    </row>
    <row r="177" spans="7:13" x14ac:dyDescent="0.3">
      <c r="G177">
        <f t="shared" si="28"/>
        <v>174</v>
      </c>
      <c r="H177" s="7">
        <f t="shared" si="23"/>
        <v>67.96875</v>
      </c>
      <c r="I177" s="8">
        <f t="shared" si="29"/>
        <v>67</v>
      </c>
      <c r="J177" s="8">
        <f t="shared" si="24"/>
        <v>68</v>
      </c>
      <c r="K177" s="8">
        <f t="shared" si="25"/>
        <v>68</v>
      </c>
      <c r="L177" s="9">
        <f t="shared" si="26"/>
        <v>2.9927999999999999</v>
      </c>
      <c r="M177" s="9">
        <f t="shared" si="27"/>
        <v>3.7143999999999999</v>
      </c>
    </row>
    <row r="178" spans="7:13" x14ac:dyDescent="0.3">
      <c r="G178">
        <f t="shared" si="28"/>
        <v>175</v>
      </c>
      <c r="H178" s="7">
        <f t="shared" si="23"/>
        <v>68.359375</v>
      </c>
      <c r="I178" s="8">
        <f t="shared" si="29"/>
        <v>68</v>
      </c>
      <c r="J178" s="8">
        <f t="shared" si="24"/>
        <v>69</v>
      </c>
      <c r="K178" s="8">
        <f t="shared" si="25"/>
        <v>68</v>
      </c>
      <c r="L178" s="9">
        <f t="shared" si="26"/>
        <v>3.01</v>
      </c>
      <c r="M178" s="9">
        <f t="shared" si="27"/>
        <v>3.73</v>
      </c>
    </row>
    <row r="179" spans="7:13" x14ac:dyDescent="0.3">
      <c r="G179">
        <f t="shared" si="28"/>
        <v>176</v>
      </c>
      <c r="H179" s="7">
        <f t="shared" si="23"/>
        <v>68.75</v>
      </c>
      <c r="I179" s="8">
        <f t="shared" si="29"/>
        <v>68</v>
      </c>
      <c r="J179" s="8">
        <f t="shared" si="24"/>
        <v>69</v>
      </c>
      <c r="K179" s="8">
        <f t="shared" si="25"/>
        <v>69</v>
      </c>
      <c r="L179" s="9">
        <f t="shared" si="26"/>
        <v>3.0272000000000001</v>
      </c>
      <c r="M179" s="9">
        <f t="shared" si="27"/>
        <v>3.7456</v>
      </c>
    </row>
    <row r="180" spans="7:13" x14ac:dyDescent="0.3">
      <c r="G180">
        <f t="shared" si="28"/>
        <v>177</v>
      </c>
      <c r="H180" s="7">
        <f t="shared" si="23"/>
        <v>69.140625</v>
      </c>
      <c r="I180" s="8">
        <f t="shared" si="29"/>
        <v>69</v>
      </c>
      <c r="J180" s="8">
        <f t="shared" si="24"/>
        <v>70</v>
      </c>
      <c r="K180" s="8">
        <f t="shared" si="25"/>
        <v>69</v>
      </c>
      <c r="L180" s="9">
        <f t="shared" si="26"/>
        <v>3.0444</v>
      </c>
      <c r="M180" s="9">
        <f t="shared" si="27"/>
        <v>3.7611999999999997</v>
      </c>
    </row>
    <row r="181" spans="7:13" x14ac:dyDescent="0.3">
      <c r="G181">
        <f t="shared" si="28"/>
        <v>178</v>
      </c>
      <c r="H181" s="7">
        <f t="shared" si="23"/>
        <v>69.53125</v>
      </c>
      <c r="I181" s="8">
        <f t="shared" si="29"/>
        <v>69</v>
      </c>
      <c r="J181" s="8">
        <f t="shared" si="24"/>
        <v>70</v>
      </c>
      <c r="K181" s="8">
        <f t="shared" si="25"/>
        <v>70</v>
      </c>
      <c r="L181" s="9">
        <f t="shared" si="26"/>
        <v>3.0615999999999999</v>
      </c>
      <c r="M181" s="9">
        <f t="shared" si="27"/>
        <v>3.7767999999999997</v>
      </c>
    </row>
    <row r="182" spans="7:13" x14ac:dyDescent="0.3">
      <c r="G182">
        <f t="shared" si="28"/>
        <v>179</v>
      </c>
      <c r="H182" s="7">
        <f t="shared" si="23"/>
        <v>69.921875</v>
      </c>
      <c r="I182" s="8">
        <f t="shared" si="29"/>
        <v>69</v>
      </c>
      <c r="J182" s="8">
        <f t="shared" si="24"/>
        <v>70</v>
      </c>
      <c r="K182" s="8">
        <f t="shared" si="25"/>
        <v>70</v>
      </c>
      <c r="L182" s="9">
        <f t="shared" si="26"/>
        <v>3.0788000000000002</v>
      </c>
      <c r="M182" s="9">
        <f t="shared" si="27"/>
        <v>3.7923999999999998</v>
      </c>
    </row>
    <row r="183" spans="7:13" x14ac:dyDescent="0.3">
      <c r="G183">
        <f t="shared" si="28"/>
        <v>180</v>
      </c>
      <c r="H183" s="7">
        <f t="shared" si="23"/>
        <v>70.3125</v>
      </c>
      <c r="I183" s="8">
        <f t="shared" si="29"/>
        <v>70</v>
      </c>
      <c r="J183" s="8">
        <f t="shared" si="24"/>
        <v>71</v>
      </c>
      <c r="K183" s="8">
        <f t="shared" si="25"/>
        <v>70</v>
      </c>
      <c r="L183" s="9">
        <f t="shared" si="26"/>
        <v>3.0960000000000001</v>
      </c>
      <c r="M183" s="9">
        <f t="shared" si="27"/>
        <v>3.8079999999999998</v>
      </c>
    </row>
    <row r="184" spans="7:13" x14ac:dyDescent="0.3">
      <c r="G184">
        <f t="shared" si="28"/>
        <v>181</v>
      </c>
      <c r="H184" s="7">
        <f t="shared" si="23"/>
        <v>70.703125</v>
      </c>
      <c r="I184" s="8">
        <f t="shared" si="29"/>
        <v>70</v>
      </c>
      <c r="J184" s="8">
        <f t="shared" si="24"/>
        <v>71</v>
      </c>
      <c r="K184" s="8">
        <f t="shared" si="25"/>
        <v>71</v>
      </c>
      <c r="L184" s="9">
        <f t="shared" si="26"/>
        <v>3.1132</v>
      </c>
      <c r="M184" s="9">
        <f t="shared" si="27"/>
        <v>3.8235999999999999</v>
      </c>
    </row>
    <row r="185" spans="7:13" x14ac:dyDescent="0.3">
      <c r="G185">
        <f t="shared" si="28"/>
        <v>182</v>
      </c>
      <c r="H185" s="7">
        <f t="shared" si="23"/>
        <v>71.09375</v>
      </c>
      <c r="I185" s="8">
        <f t="shared" si="29"/>
        <v>71</v>
      </c>
      <c r="J185" s="8">
        <f t="shared" si="24"/>
        <v>72</v>
      </c>
      <c r="K185" s="8">
        <f t="shared" si="25"/>
        <v>71</v>
      </c>
      <c r="L185" s="9">
        <f t="shared" si="26"/>
        <v>3.1303999999999998</v>
      </c>
      <c r="M185" s="9">
        <f t="shared" si="27"/>
        <v>3.8391999999999999</v>
      </c>
    </row>
    <row r="186" spans="7:13" x14ac:dyDescent="0.3">
      <c r="G186">
        <f t="shared" si="28"/>
        <v>183</v>
      </c>
      <c r="H186" s="7">
        <f t="shared" si="23"/>
        <v>71.484375</v>
      </c>
      <c r="I186" s="8">
        <f t="shared" si="29"/>
        <v>71</v>
      </c>
      <c r="J186" s="8">
        <f t="shared" si="24"/>
        <v>72</v>
      </c>
      <c r="K186" s="8">
        <f t="shared" si="25"/>
        <v>71</v>
      </c>
      <c r="L186" s="9">
        <f t="shared" si="26"/>
        <v>3.1476000000000002</v>
      </c>
      <c r="M186" s="9">
        <f t="shared" si="27"/>
        <v>3.8548</v>
      </c>
    </row>
    <row r="187" spans="7:13" x14ac:dyDescent="0.3">
      <c r="G187">
        <f t="shared" si="28"/>
        <v>184</v>
      </c>
      <c r="H187" s="7">
        <f t="shared" si="23"/>
        <v>71.875</v>
      </c>
      <c r="I187" s="8">
        <f t="shared" si="29"/>
        <v>71</v>
      </c>
      <c r="J187" s="8">
        <f t="shared" si="24"/>
        <v>72</v>
      </c>
      <c r="K187" s="8">
        <f t="shared" si="25"/>
        <v>72</v>
      </c>
      <c r="L187" s="9">
        <f t="shared" si="26"/>
        <v>3.1648000000000001</v>
      </c>
      <c r="M187" s="9">
        <f t="shared" si="27"/>
        <v>3.8704000000000001</v>
      </c>
    </row>
    <row r="188" spans="7:13" x14ac:dyDescent="0.3">
      <c r="G188">
        <f t="shared" si="28"/>
        <v>185</v>
      </c>
      <c r="H188" s="7">
        <f t="shared" si="23"/>
        <v>72.265625</v>
      </c>
      <c r="I188" s="8">
        <f t="shared" si="29"/>
        <v>72</v>
      </c>
      <c r="J188" s="8">
        <f t="shared" si="24"/>
        <v>73</v>
      </c>
      <c r="K188" s="8">
        <f t="shared" si="25"/>
        <v>72</v>
      </c>
      <c r="L188" s="9">
        <f t="shared" si="26"/>
        <v>3.1819999999999999</v>
      </c>
      <c r="M188" s="9">
        <f t="shared" si="27"/>
        <v>3.8859999999999997</v>
      </c>
    </row>
    <row r="189" spans="7:13" x14ac:dyDescent="0.3">
      <c r="G189">
        <f t="shared" si="28"/>
        <v>186</v>
      </c>
      <c r="H189" s="7">
        <f t="shared" si="23"/>
        <v>72.65625</v>
      </c>
      <c r="I189" s="8">
        <f t="shared" si="29"/>
        <v>72</v>
      </c>
      <c r="J189" s="8">
        <f t="shared" si="24"/>
        <v>73</v>
      </c>
      <c r="K189" s="8">
        <f t="shared" si="25"/>
        <v>73</v>
      </c>
      <c r="L189" s="9">
        <f t="shared" si="26"/>
        <v>3.1991999999999998</v>
      </c>
      <c r="M189" s="9">
        <f t="shared" si="27"/>
        <v>3.9015999999999997</v>
      </c>
    </row>
    <row r="190" spans="7:13" x14ac:dyDescent="0.3">
      <c r="G190">
        <f t="shared" si="28"/>
        <v>187</v>
      </c>
      <c r="H190" s="7">
        <f t="shared" si="23"/>
        <v>73.046875</v>
      </c>
      <c r="I190" s="8">
        <f t="shared" si="29"/>
        <v>73</v>
      </c>
      <c r="J190" s="8">
        <f t="shared" si="24"/>
        <v>74</v>
      </c>
      <c r="K190" s="8">
        <f t="shared" si="25"/>
        <v>73</v>
      </c>
      <c r="L190" s="9">
        <f t="shared" si="26"/>
        <v>3.2164000000000001</v>
      </c>
      <c r="M190" s="9">
        <f t="shared" si="27"/>
        <v>3.9171999999999998</v>
      </c>
    </row>
    <row r="191" spans="7:13" x14ac:dyDescent="0.3">
      <c r="G191">
        <f t="shared" si="28"/>
        <v>188</v>
      </c>
      <c r="H191" s="7">
        <f t="shared" si="23"/>
        <v>73.4375</v>
      </c>
      <c r="I191" s="8">
        <f t="shared" si="29"/>
        <v>73</v>
      </c>
      <c r="J191" s="8">
        <f t="shared" si="24"/>
        <v>74</v>
      </c>
      <c r="K191" s="8">
        <f t="shared" si="25"/>
        <v>73</v>
      </c>
      <c r="L191" s="9">
        <f t="shared" si="26"/>
        <v>3.2336</v>
      </c>
      <c r="M191" s="9">
        <f t="shared" si="27"/>
        <v>3.9327999999999999</v>
      </c>
    </row>
    <row r="192" spans="7:13" x14ac:dyDescent="0.3">
      <c r="G192">
        <f t="shared" si="28"/>
        <v>189</v>
      </c>
      <c r="H192" s="7">
        <f t="shared" si="23"/>
        <v>73.828125</v>
      </c>
      <c r="I192" s="8">
        <f t="shared" si="29"/>
        <v>73</v>
      </c>
      <c r="J192" s="8">
        <f t="shared" si="24"/>
        <v>74</v>
      </c>
      <c r="K192" s="8">
        <f t="shared" si="25"/>
        <v>74</v>
      </c>
      <c r="L192" s="9">
        <f t="shared" si="26"/>
        <v>3.2507999999999999</v>
      </c>
      <c r="M192" s="9">
        <f t="shared" si="27"/>
        <v>3.9483999999999999</v>
      </c>
    </row>
    <row r="193" spans="7:13" x14ac:dyDescent="0.3">
      <c r="G193">
        <f t="shared" si="28"/>
        <v>190</v>
      </c>
      <c r="H193" s="7">
        <f t="shared" si="23"/>
        <v>74.21875</v>
      </c>
      <c r="I193" s="8">
        <f t="shared" si="29"/>
        <v>74</v>
      </c>
      <c r="J193" s="8">
        <f t="shared" si="24"/>
        <v>75</v>
      </c>
      <c r="K193" s="8">
        <f t="shared" si="25"/>
        <v>74</v>
      </c>
      <c r="L193" s="9">
        <f t="shared" si="26"/>
        <v>3.2679999999999998</v>
      </c>
      <c r="M193" s="9">
        <f t="shared" si="27"/>
        <v>3.964</v>
      </c>
    </row>
    <row r="194" spans="7:13" x14ac:dyDescent="0.3">
      <c r="G194">
        <f t="shared" si="28"/>
        <v>191</v>
      </c>
      <c r="H194" s="7">
        <f t="shared" si="23"/>
        <v>74.609375</v>
      </c>
      <c r="I194" s="8">
        <f t="shared" si="29"/>
        <v>74</v>
      </c>
      <c r="J194" s="8">
        <f t="shared" si="24"/>
        <v>75</v>
      </c>
      <c r="K194" s="8">
        <f t="shared" si="25"/>
        <v>75</v>
      </c>
      <c r="L194" s="9">
        <f t="shared" si="26"/>
        <v>3.2852000000000001</v>
      </c>
      <c r="M194" s="9">
        <f t="shared" si="27"/>
        <v>3.9796</v>
      </c>
    </row>
    <row r="195" spans="7:13" x14ac:dyDescent="0.3">
      <c r="G195">
        <f t="shared" si="28"/>
        <v>192</v>
      </c>
      <c r="H195" s="7">
        <f t="shared" si="23"/>
        <v>75</v>
      </c>
      <c r="I195" s="8">
        <f t="shared" si="29"/>
        <v>75</v>
      </c>
      <c r="J195" s="8">
        <f t="shared" si="24"/>
        <v>75</v>
      </c>
      <c r="K195" s="8">
        <f t="shared" si="25"/>
        <v>75</v>
      </c>
      <c r="L195" s="9">
        <f t="shared" si="26"/>
        <v>3.3024</v>
      </c>
      <c r="M195" s="9">
        <f t="shared" si="27"/>
        <v>3.9951999999999996</v>
      </c>
    </row>
    <row r="196" spans="7:13" x14ac:dyDescent="0.3">
      <c r="G196">
        <f t="shared" si="28"/>
        <v>193</v>
      </c>
      <c r="H196" s="7">
        <f t="shared" ref="H196:H258" si="30">G196*0.390625</f>
        <v>75.390625</v>
      </c>
      <c r="I196" s="8">
        <f t="shared" si="29"/>
        <v>75</v>
      </c>
      <c r="J196" s="8">
        <f t="shared" ref="J196:J258" si="31">ROUNDUP(H196,0)</f>
        <v>76</v>
      </c>
      <c r="K196" s="8">
        <f t="shared" ref="K196:K258" si="32">ROUND(H196,0)</f>
        <v>75</v>
      </c>
      <c r="L196" s="9">
        <f t="shared" ref="L196:L258" si="33">G196*0.0172</f>
        <v>3.3195999999999999</v>
      </c>
      <c r="M196" s="9">
        <f t="shared" ref="M196:M258" si="34">(G196*0.0156)+1</f>
        <v>4.0107999999999997</v>
      </c>
    </row>
    <row r="197" spans="7:13" x14ac:dyDescent="0.3">
      <c r="G197">
        <f t="shared" ref="G197:G257" si="35">G196+1</f>
        <v>194</v>
      </c>
      <c r="H197" s="7">
        <f t="shared" si="30"/>
        <v>75.78125</v>
      </c>
      <c r="I197" s="8">
        <f t="shared" si="29"/>
        <v>75</v>
      </c>
      <c r="J197" s="8">
        <f t="shared" si="31"/>
        <v>76</v>
      </c>
      <c r="K197" s="8">
        <f t="shared" si="32"/>
        <v>76</v>
      </c>
      <c r="L197" s="9">
        <f t="shared" si="33"/>
        <v>3.3368000000000002</v>
      </c>
      <c r="M197" s="9">
        <f t="shared" si="34"/>
        <v>4.0263999999999998</v>
      </c>
    </row>
    <row r="198" spans="7:13" x14ac:dyDescent="0.3">
      <c r="G198">
        <f t="shared" si="35"/>
        <v>195</v>
      </c>
      <c r="H198" s="7">
        <f t="shared" si="30"/>
        <v>76.171875</v>
      </c>
      <c r="I198" s="8">
        <f t="shared" si="29"/>
        <v>76</v>
      </c>
      <c r="J198" s="8">
        <f t="shared" si="31"/>
        <v>77</v>
      </c>
      <c r="K198" s="8">
        <f t="shared" si="32"/>
        <v>76</v>
      </c>
      <c r="L198" s="9">
        <f t="shared" si="33"/>
        <v>3.3540000000000001</v>
      </c>
      <c r="M198" s="9">
        <f t="shared" si="34"/>
        <v>4.0419999999999998</v>
      </c>
    </row>
    <row r="199" spans="7:13" x14ac:dyDescent="0.3">
      <c r="G199">
        <f t="shared" si="35"/>
        <v>196</v>
      </c>
      <c r="H199" s="7">
        <f t="shared" si="30"/>
        <v>76.5625</v>
      </c>
      <c r="I199" s="8">
        <f t="shared" ref="I199:I258" si="36">ROUNDDOWN(H199,0)</f>
        <v>76</v>
      </c>
      <c r="J199" s="8">
        <f t="shared" si="31"/>
        <v>77</v>
      </c>
      <c r="K199" s="8">
        <f t="shared" si="32"/>
        <v>77</v>
      </c>
      <c r="L199" s="9">
        <f t="shared" si="33"/>
        <v>3.3712</v>
      </c>
      <c r="M199" s="9">
        <f t="shared" si="34"/>
        <v>4.0575999999999999</v>
      </c>
    </row>
    <row r="200" spans="7:13" x14ac:dyDescent="0.3">
      <c r="G200">
        <f t="shared" si="35"/>
        <v>197</v>
      </c>
      <c r="H200" s="7">
        <f t="shared" si="30"/>
        <v>76.953125</v>
      </c>
      <c r="I200" s="8">
        <f t="shared" si="36"/>
        <v>76</v>
      </c>
      <c r="J200" s="8">
        <f t="shared" si="31"/>
        <v>77</v>
      </c>
      <c r="K200" s="8">
        <f t="shared" si="32"/>
        <v>77</v>
      </c>
      <c r="L200" s="9">
        <f t="shared" si="33"/>
        <v>3.3883999999999999</v>
      </c>
      <c r="M200" s="9">
        <f t="shared" si="34"/>
        <v>4.0731999999999999</v>
      </c>
    </row>
    <row r="201" spans="7:13" x14ac:dyDescent="0.3">
      <c r="G201">
        <f t="shared" si="35"/>
        <v>198</v>
      </c>
      <c r="H201" s="7">
        <f t="shared" si="30"/>
        <v>77.34375</v>
      </c>
      <c r="I201" s="8">
        <f t="shared" si="36"/>
        <v>77</v>
      </c>
      <c r="J201" s="8">
        <f t="shared" si="31"/>
        <v>78</v>
      </c>
      <c r="K201" s="8">
        <f t="shared" si="32"/>
        <v>77</v>
      </c>
      <c r="L201" s="9">
        <f t="shared" si="33"/>
        <v>3.4056000000000002</v>
      </c>
      <c r="M201" s="9">
        <f t="shared" si="34"/>
        <v>4.0888</v>
      </c>
    </row>
    <row r="202" spans="7:13" x14ac:dyDescent="0.3">
      <c r="G202">
        <f t="shared" si="35"/>
        <v>199</v>
      </c>
      <c r="H202" s="7">
        <f t="shared" si="30"/>
        <v>77.734375</v>
      </c>
      <c r="I202" s="8">
        <f t="shared" si="36"/>
        <v>77</v>
      </c>
      <c r="J202" s="8">
        <f t="shared" si="31"/>
        <v>78</v>
      </c>
      <c r="K202" s="8">
        <f t="shared" si="32"/>
        <v>78</v>
      </c>
      <c r="L202" s="9">
        <f t="shared" si="33"/>
        <v>3.4228000000000001</v>
      </c>
      <c r="M202" s="9">
        <f t="shared" si="34"/>
        <v>4.1044</v>
      </c>
    </row>
    <row r="203" spans="7:13" x14ac:dyDescent="0.3">
      <c r="G203">
        <f t="shared" si="35"/>
        <v>200</v>
      </c>
      <c r="H203" s="7">
        <f t="shared" si="30"/>
        <v>78.125</v>
      </c>
      <c r="I203" s="8">
        <f t="shared" si="36"/>
        <v>78</v>
      </c>
      <c r="J203" s="8">
        <f t="shared" si="31"/>
        <v>79</v>
      </c>
      <c r="K203" s="8">
        <f t="shared" si="32"/>
        <v>78</v>
      </c>
      <c r="L203" s="9">
        <f t="shared" si="33"/>
        <v>3.44</v>
      </c>
      <c r="M203" s="9">
        <f t="shared" si="34"/>
        <v>4.1199999999999992</v>
      </c>
    </row>
    <row r="204" spans="7:13" x14ac:dyDescent="0.3">
      <c r="G204">
        <f t="shared" si="35"/>
        <v>201</v>
      </c>
      <c r="H204" s="7">
        <f t="shared" si="30"/>
        <v>78.515625</v>
      </c>
      <c r="I204" s="8">
        <f t="shared" si="36"/>
        <v>78</v>
      </c>
      <c r="J204" s="8">
        <f t="shared" si="31"/>
        <v>79</v>
      </c>
      <c r="K204" s="8">
        <f t="shared" si="32"/>
        <v>79</v>
      </c>
      <c r="L204" s="9">
        <f t="shared" si="33"/>
        <v>3.4571999999999998</v>
      </c>
      <c r="M204" s="9">
        <f t="shared" si="34"/>
        <v>4.1356000000000002</v>
      </c>
    </row>
    <row r="205" spans="7:13" x14ac:dyDescent="0.3">
      <c r="G205">
        <f t="shared" si="35"/>
        <v>202</v>
      </c>
      <c r="H205" s="7">
        <f t="shared" si="30"/>
        <v>78.90625</v>
      </c>
      <c r="I205" s="8">
        <f t="shared" si="36"/>
        <v>78</v>
      </c>
      <c r="J205" s="8">
        <f t="shared" si="31"/>
        <v>79</v>
      </c>
      <c r="K205" s="8">
        <f t="shared" si="32"/>
        <v>79</v>
      </c>
      <c r="L205" s="9">
        <f t="shared" si="33"/>
        <v>3.4744000000000002</v>
      </c>
      <c r="M205" s="9">
        <f t="shared" si="34"/>
        <v>4.1511999999999993</v>
      </c>
    </row>
    <row r="206" spans="7:13" x14ac:dyDescent="0.3">
      <c r="G206">
        <f t="shared" si="35"/>
        <v>203</v>
      </c>
      <c r="H206" s="7">
        <f t="shared" si="30"/>
        <v>79.296875</v>
      </c>
      <c r="I206" s="8">
        <f t="shared" si="36"/>
        <v>79</v>
      </c>
      <c r="J206" s="8">
        <f t="shared" si="31"/>
        <v>80</v>
      </c>
      <c r="K206" s="8">
        <f t="shared" si="32"/>
        <v>79</v>
      </c>
      <c r="L206" s="9">
        <f t="shared" si="33"/>
        <v>3.4916</v>
      </c>
      <c r="M206" s="9">
        <f t="shared" si="34"/>
        <v>4.1668000000000003</v>
      </c>
    </row>
    <row r="207" spans="7:13" x14ac:dyDescent="0.3">
      <c r="G207">
        <f t="shared" si="35"/>
        <v>204</v>
      </c>
      <c r="H207" s="7">
        <f t="shared" si="30"/>
        <v>79.6875</v>
      </c>
      <c r="I207" s="8">
        <f t="shared" si="36"/>
        <v>79</v>
      </c>
      <c r="J207" s="8">
        <f t="shared" si="31"/>
        <v>80</v>
      </c>
      <c r="K207" s="8">
        <f t="shared" si="32"/>
        <v>80</v>
      </c>
      <c r="L207" s="9">
        <f t="shared" si="33"/>
        <v>3.5087999999999999</v>
      </c>
      <c r="M207" s="9">
        <f t="shared" si="34"/>
        <v>4.1823999999999995</v>
      </c>
    </row>
    <row r="208" spans="7:13" x14ac:dyDescent="0.3">
      <c r="G208">
        <f t="shared" si="35"/>
        <v>205</v>
      </c>
      <c r="H208" s="7">
        <f t="shared" si="30"/>
        <v>80.078125</v>
      </c>
      <c r="I208" s="8">
        <f t="shared" si="36"/>
        <v>80</v>
      </c>
      <c r="J208" s="8">
        <f t="shared" si="31"/>
        <v>81</v>
      </c>
      <c r="K208" s="8">
        <f t="shared" si="32"/>
        <v>80</v>
      </c>
      <c r="L208" s="9">
        <f t="shared" si="33"/>
        <v>3.5259999999999998</v>
      </c>
      <c r="M208" s="9">
        <f t="shared" si="34"/>
        <v>4.1980000000000004</v>
      </c>
    </row>
    <row r="209" spans="7:13" x14ac:dyDescent="0.3">
      <c r="G209">
        <f t="shared" si="35"/>
        <v>206</v>
      </c>
      <c r="H209" s="7">
        <f t="shared" si="30"/>
        <v>80.46875</v>
      </c>
      <c r="I209" s="8">
        <f t="shared" si="36"/>
        <v>80</v>
      </c>
      <c r="J209" s="8">
        <f t="shared" si="31"/>
        <v>81</v>
      </c>
      <c r="K209" s="8">
        <f t="shared" si="32"/>
        <v>80</v>
      </c>
      <c r="L209" s="9">
        <f t="shared" si="33"/>
        <v>3.5432000000000001</v>
      </c>
      <c r="M209" s="9">
        <f t="shared" si="34"/>
        <v>4.2135999999999996</v>
      </c>
    </row>
    <row r="210" spans="7:13" x14ac:dyDescent="0.3">
      <c r="G210">
        <f t="shared" si="35"/>
        <v>207</v>
      </c>
      <c r="H210" s="7">
        <f t="shared" si="30"/>
        <v>80.859375</v>
      </c>
      <c r="I210" s="8">
        <f t="shared" si="36"/>
        <v>80</v>
      </c>
      <c r="J210" s="8">
        <f t="shared" si="31"/>
        <v>81</v>
      </c>
      <c r="K210" s="8">
        <f t="shared" si="32"/>
        <v>81</v>
      </c>
      <c r="L210" s="9">
        <f t="shared" si="33"/>
        <v>3.5604</v>
      </c>
      <c r="M210" s="9">
        <f t="shared" si="34"/>
        <v>4.2292000000000005</v>
      </c>
    </row>
    <row r="211" spans="7:13" x14ac:dyDescent="0.3">
      <c r="G211">
        <f t="shared" si="35"/>
        <v>208</v>
      </c>
      <c r="H211" s="7">
        <f t="shared" si="30"/>
        <v>81.25</v>
      </c>
      <c r="I211" s="8">
        <f t="shared" si="36"/>
        <v>81</v>
      </c>
      <c r="J211" s="8">
        <f t="shared" si="31"/>
        <v>82</v>
      </c>
      <c r="K211" s="8">
        <f t="shared" si="32"/>
        <v>81</v>
      </c>
      <c r="L211" s="9">
        <f t="shared" si="33"/>
        <v>3.5775999999999999</v>
      </c>
      <c r="M211" s="9">
        <f t="shared" si="34"/>
        <v>4.2447999999999997</v>
      </c>
    </row>
    <row r="212" spans="7:13" x14ac:dyDescent="0.3">
      <c r="G212">
        <f t="shared" si="35"/>
        <v>209</v>
      </c>
      <c r="H212" s="7">
        <f t="shared" si="30"/>
        <v>81.640625</v>
      </c>
      <c r="I212" s="8">
        <f t="shared" si="36"/>
        <v>81</v>
      </c>
      <c r="J212" s="8">
        <f t="shared" si="31"/>
        <v>82</v>
      </c>
      <c r="K212" s="8">
        <f t="shared" si="32"/>
        <v>82</v>
      </c>
      <c r="L212" s="9">
        <f t="shared" si="33"/>
        <v>3.5948000000000002</v>
      </c>
      <c r="M212" s="9">
        <f t="shared" si="34"/>
        <v>4.2603999999999997</v>
      </c>
    </row>
    <row r="213" spans="7:13" x14ac:dyDescent="0.3">
      <c r="G213">
        <f t="shared" si="35"/>
        <v>210</v>
      </c>
      <c r="H213" s="7">
        <f t="shared" si="30"/>
        <v>82.03125</v>
      </c>
      <c r="I213" s="8">
        <f t="shared" si="36"/>
        <v>82</v>
      </c>
      <c r="J213" s="8">
        <f t="shared" si="31"/>
        <v>83</v>
      </c>
      <c r="K213" s="8">
        <f t="shared" si="32"/>
        <v>82</v>
      </c>
      <c r="L213" s="9">
        <f t="shared" si="33"/>
        <v>3.6120000000000001</v>
      </c>
      <c r="M213" s="9">
        <f t="shared" si="34"/>
        <v>4.2759999999999998</v>
      </c>
    </row>
    <row r="214" spans="7:13" x14ac:dyDescent="0.3">
      <c r="G214">
        <f t="shared" si="35"/>
        <v>211</v>
      </c>
      <c r="H214" s="7">
        <f t="shared" si="30"/>
        <v>82.421875</v>
      </c>
      <c r="I214" s="8">
        <f t="shared" si="36"/>
        <v>82</v>
      </c>
      <c r="J214" s="8">
        <f t="shared" si="31"/>
        <v>83</v>
      </c>
      <c r="K214" s="8">
        <f t="shared" si="32"/>
        <v>82</v>
      </c>
      <c r="L214" s="9">
        <f t="shared" si="33"/>
        <v>3.6292</v>
      </c>
      <c r="M214" s="9">
        <f t="shared" si="34"/>
        <v>4.2915999999999999</v>
      </c>
    </row>
    <row r="215" spans="7:13" x14ac:dyDescent="0.3">
      <c r="G215">
        <f t="shared" si="35"/>
        <v>212</v>
      </c>
      <c r="H215" s="7">
        <f t="shared" si="30"/>
        <v>82.8125</v>
      </c>
      <c r="I215" s="8">
        <f t="shared" si="36"/>
        <v>82</v>
      </c>
      <c r="J215" s="8">
        <f t="shared" si="31"/>
        <v>83</v>
      </c>
      <c r="K215" s="8">
        <f t="shared" si="32"/>
        <v>83</v>
      </c>
      <c r="L215" s="9">
        <f t="shared" si="33"/>
        <v>3.6463999999999999</v>
      </c>
      <c r="M215" s="9">
        <f t="shared" si="34"/>
        <v>4.3071999999999999</v>
      </c>
    </row>
    <row r="216" spans="7:13" x14ac:dyDescent="0.3">
      <c r="G216">
        <f t="shared" si="35"/>
        <v>213</v>
      </c>
      <c r="H216" s="7">
        <f t="shared" si="30"/>
        <v>83.203125</v>
      </c>
      <c r="I216" s="8">
        <f t="shared" si="36"/>
        <v>83</v>
      </c>
      <c r="J216" s="8">
        <f t="shared" si="31"/>
        <v>84</v>
      </c>
      <c r="K216" s="8">
        <f t="shared" si="32"/>
        <v>83</v>
      </c>
      <c r="L216" s="9">
        <f t="shared" si="33"/>
        <v>3.6636000000000002</v>
      </c>
      <c r="M216" s="9">
        <f t="shared" si="34"/>
        <v>4.3228</v>
      </c>
    </row>
    <row r="217" spans="7:13" x14ac:dyDescent="0.3">
      <c r="G217">
        <f t="shared" si="35"/>
        <v>214</v>
      </c>
      <c r="H217" s="7">
        <f t="shared" si="30"/>
        <v>83.59375</v>
      </c>
      <c r="I217" s="8">
        <f t="shared" si="36"/>
        <v>83</v>
      </c>
      <c r="J217" s="8">
        <f t="shared" si="31"/>
        <v>84</v>
      </c>
      <c r="K217" s="8">
        <f t="shared" si="32"/>
        <v>84</v>
      </c>
      <c r="L217" s="9">
        <f t="shared" si="33"/>
        <v>3.6808000000000001</v>
      </c>
      <c r="M217" s="9">
        <f t="shared" si="34"/>
        <v>4.3384</v>
      </c>
    </row>
    <row r="218" spans="7:13" x14ac:dyDescent="0.3">
      <c r="G218">
        <f t="shared" si="35"/>
        <v>215</v>
      </c>
      <c r="H218" s="7">
        <f t="shared" si="30"/>
        <v>83.984375</v>
      </c>
      <c r="I218" s="8">
        <f t="shared" si="36"/>
        <v>83</v>
      </c>
      <c r="J218" s="8">
        <f t="shared" si="31"/>
        <v>84</v>
      </c>
      <c r="K218" s="8">
        <f t="shared" si="32"/>
        <v>84</v>
      </c>
      <c r="L218" s="9">
        <f t="shared" si="33"/>
        <v>3.698</v>
      </c>
      <c r="M218" s="9">
        <f t="shared" si="34"/>
        <v>4.3539999999999992</v>
      </c>
    </row>
    <row r="219" spans="7:13" x14ac:dyDescent="0.3">
      <c r="G219">
        <f t="shared" si="35"/>
        <v>216</v>
      </c>
      <c r="H219" s="7">
        <f t="shared" si="30"/>
        <v>84.375</v>
      </c>
      <c r="I219" s="8">
        <f t="shared" si="36"/>
        <v>84</v>
      </c>
      <c r="J219" s="8">
        <f t="shared" si="31"/>
        <v>85</v>
      </c>
      <c r="K219" s="8">
        <f t="shared" si="32"/>
        <v>84</v>
      </c>
      <c r="L219" s="9">
        <f t="shared" si="33"/>
        <v>3.7151999999999998</v>
      </c>
      <c r="M219" s="9">
        <f t="shared" si="34"/>
        <v>4.3696000000000002</v>
      </c>
    </row>
    <row r="220" spans="7:13" x14ac:dyDescent="0.3">
      <c r="G220">
        <f t="shared" si="35"/>
        <v>217</v>
      </c>
      <c r="H220" s="7">
        <f t="shared" si="30"/>
        <v>84.765625</v>
      </c>
      <c r="I220" s="8">
        <f t="shared" si="36"/>
        <v>84</v>
      </c>
      <c r="J220" s="8">
        <f t="shared" si="31"/>
        <v>85</v>
      </c>
      <c r="K220" s="8">
        <f t="shared" si="32"/>
        <v>85</v>
      </c>
      <c r="L220" s="9">
        <f t="shared" si="33"/>
        <v>3.7324000000000002</v>
      </c>
      <c r="M220" s="9">
        <f t="shared" si="34"/>
        <v>4.3851999999999993</v>
      </c>
    </row>
    <row r="221" spans="7:13" x14ac:dyDescent="0.3">
      <c r="G221">
        <f t="shared" si="35"/>
        <v>218</v>
      </c>
      <c r="H221" s="7">
        <f t="shared" si="30"/>
        <v>85.15625</v>
      </c>
      <c r="I221" s="8">
        <f t="shared" si="36"/>
        <v>85</v>
      </c>
      <c r="J221" s="8">
        <f t="shared" si="31"/>
        <v>86</v>
      </c>
      <c r="K221" s="8">
        <f t="shared" si="32"/>
        <v>85</v>
      </c>
      <c r="L221" s="9">
        <f t="shared" si="33"/>
        <v>3.7496</v>
      </c>
      <c r="M221" s="9">
        <f t="shared" si="34"/>
        <v>4.4008000000000003</v>
      </c>
    </row>
    <row r="222" spans="7:13" x14ac:dyDescent="0.3">
      <c r="G222">
        <f t="shared" si="35"/>
        <v>219</v>
      </c>
      <c r="H222" s="7">
        <f t="shared" si="30"/>
        <v>85.546875</v>
      </c>
      <c r="I222" s="8">
        <f t="shared" si="36"/>
        <v>85</v>
      </c>
      <c r="J222" s="8">
        <f t="shared" si="31"/>
        <v>86</v>
      </c>
      <c r="K222" s="8">
        <f t="shared" si="32"/>
        <v>86</v>
      </c>
      <c r="L222" s="9">
        <f t="shared" si="33"/>
        <v>3.7667999999999999</v>
      </c>
      <c r="M222" s="9">
        <f t="shared" si="34"/>
        <v>4.4163999999999994</v>
      </c>
    </row>
    <row r="223" spans="7:13" x14ac:dyDescent="0.3">
      <c r="G223">
        <f t="shared" si="35"/>
        <v>220</v>
      </c>
      <c r="H223" s="7">
        <f t="shared" si="30"/>
        <v>85.9375</v>
      </c>
      <c r="I223" s="8">
        <f t="shared" si="36"/>
        <v>85</v>
      </c>
      <c r="J223" s="8">
        <f t="shared" si="31"/>
        <v>86</v>
      </c>
      <c r="K223" s="8">
        <f t="shared" si="32"/>
        <v>86</v>
      </c>
      <c r="L223" s="9">
        <f t="shared" si="33"/>
        <v>3.7839999999999998</v>
      </c>
      <c r="M223" s="9">
        <f t="shared" si="34"/>
        <v>4.4320000000000004</v>
      </c>
    </row>
    <row r="224" spans="7:13" x14ac:dyDescent="0.3">
      <c r="G224">
        <f t="shared" si="35"/>
        <v>221</v>
      </c>
      <c r="H224" s="7">
        <f t="shared" si="30"/>
        <v>86.328125</v>
      </c>
      <c r="I224" s="8">
        <f t="shared" si="36"/>
        <v>86</v>
      </c>
      <c r="J224" s="8">
        <f t="shared" si="31"/>
        <v>87</v>
      </c>
      <c r="K224" s="8">
        <f t="shared" si="32"/>
        <v>86</v>
      </c>
      <c r="L224" s="9">
        <f t="shared" si="33"/>
        <v>3.8012000000000001</v>
      </c>
      <c r="M224" s="9">
        <f t="shared" si="34"/>
        <v>4.4475999999999996</v>
      </c>
    </row>
    <row r="225" spans="7:13" x14ac:dyDescent="0.3">
      <c r="G225">
        <f t="shared" si="35"/>
        <v>222</v>
      </c>
      <c r="H225" s="7">
        <f t="shared" si="30"/>
        <v>86.71875</v>
      </c>
      <c r="I225" s="8">
        <f t="shared" si="36"/>
        <v>86</v>
      </c>
      <c r="J225" s="8">
        <f t="shared" si="31"/>
        <v>87</v>
      </c>
      <c r="K225" s="8">
        <f t="shared" si="32"/>
        <v>87</v>
      </c>
      <c r="L225" s="9">
        <f t="shared" si="33"/>
        <v>3.8184</v>
      </c>
      <c r="M225" s="9">
        <f t="shared" si="34"/>
        <v>4.4632000000000005</v>
      </c>
    </row>
    <row r="226" spans="7:13" x14ac:dyDescent="0.3">
      <c r="G226">
        <f t="shared" si="35"/>
        <v>223</v>
      </c>
      <c r="H226" s="7">
        <f t="shared" si="30"/>
        <v>87.109375</v>
      </c>
      <c r="I226" s="8">
        <f t="shared" si="36"/>
        <v>87</v>
      </c>
      <c r="J226" s="8">
        <f t="shared" si="31"/>
        <v>88</v>
      </c>
      <c r="K226" s="8">
        <f t="shared" si="32"/>
        <v>87</v>
      </c>
      <c r="L226" s="9">
        <f t="shared" si="33"/>
        <v>3.8355999999999999</v>
      </c>
      <c r="M226" s="9">
        <f t="shared" si="34"/>
        <v>4.4787999999999997</v>
      </c>
    </row>
    <row r="227" spans="7:13" x14ac:dyDescent="0.3">
      <c r="G227">
        <f t="shared" si="35"/>
        <v>224</v>
      </c>
      <c r="H227" s="7">
        <f t="shared" si="30"/>
        <v>87.5</v>
      </c>
      <c r="I227" s="8">
        <f t="shared" si="36"/>
        <v>87</v>
      </c>
      <c r="J227" s="8">
        <f t="shared" si="31"/>
        <v>88</v>
      </c>
      <c r="K227" s="8">
        <f t="shared" si="32"/>
        <v>88</v>
      </c>
      <c r="L227" s="9">
        <f t="shared" si="33"/>
        <v>3.8528000000000002</v>
      </c>
      <c r="M227" s="9">
        <f t="shared" si="34"/>
        <v>4.4943999999999997</v>
      </c>
    </row>
    <row r="228" spans="7:13" x14ac:dyDescent="0.3">
      <c r="G228">
        <f t="shared" si="35"/>
        <v>225</v>
      </c>
      <c r="H228" s="7">
        <f t="shared" si="30"/>
        <v>87.890625</v>
      </c>
      <c r="I228" s="8">
        <f t="shared" si="36"/>
        <v>87</v>
      </c>
      <c r="J228" s="8">
        <f t="shared" si="31"/>
        <v>88</v>
      </c>
      <c r="K228" s="8">
        <f t="shared" si="32"/>
        <v>88</v>
      </c>
      <c r="L228" s="9">
        <f t="shared" si="33"/>
        <v>3.87</v>
      </c>
      <c r="M228" s="9">
        <f t="shared" si="34"/>
        <v>4.51</v>
      </c>
    </row>
    <row r="229" spans="7:13" x14ac:dyDescent="0.3">
      <c r="G229">
        <f t="shared" si="35"/>
        <v>226</v>
      </c>
      <c r="H229" s="7">
        <f t="shared" si="30"/>
        <v>88.28125</v>
      </c>
      <c r="I229" s="8">
        <f t="shared" si="36"/>
        <v>88</v>
      </c>
      <c r="J229" s="8">
        <f t="shared" si="31"/>
        <v>89</v>
      </c>
      <c r="K229" s="8">
        <f t="shared" si="32"/>
        <v>88</v>
      </c>
      <c r="L229" s="9">
        <f t="shared" si="33"/>
        <v>3.8872</v>
      </c>
      <c r="M229" s="9">
        <f t="shared" si="34"/>
        <v>4.5255999999999998</v>
      </c>
    </row>
    <row r="230" spans="7:13" x14ac:dyDescent="0.3">
      <c r="G230">
        <f t="shared" si="35"/>
        <v>227</v>
      </c>
      <c r="H230" s="7">
        <f t="shared" si="30"/>
        <v>88.671875</v>
      </c>
      <c r="I230" s="8">
        <f t="shared" si="36"/>
        <v>88</v>
      </c>
      <c r="J230" s="8">
        <f t="shared" si="31"/>
        <v>89</v>
      </c>
      <c r="K230" s="8">
        <f t="shared" si="32"/>
        <v>89</v>
      </c>
      <c r="L230" s="9">
        <f t="shared" si="33"/>
        <v>3.9043999999999999</v>
      </c>
      <c r="M230" s="9">
        <f t="shared" si="34"/>
        <v>4.5411999999999999</v>
      </c>
    </row>
    <row r="231" spans="7:13" x14ac:dyDescent="0.3">
      <c r="G231">
        <f t="shared" si="35"/>
        <v>228</v>
      </c>
      <c r="H231" s="7">
        <f t="shared" si="30"/>
        <v>89.0625</v>
      </c>
      <c r="I231" s="8">
        <f t="shared" si="36"/>
        <v>89</v>
      </c>
      <c r="J231" s="8">
        <f t="shared" si="31"/>
        <v>90</v>
      </c>
      <c r="K231" s="8">
        <f t="shared" si="32"/>
        <v>89</v>
      </c>
      <c r="L231" s="9">
        <f t="shared" si="33"/>
        <v>3.9216000000000002</v>
      </c>
      <c r="M231" s="9">
        <f t="shared" si="34"/>
        <v>4.5568</v>
      </c>
    </row>
    <row r="232" spans="7:13" x14ac:dyDescent="0.3">
      <c r="G232">
        <f t="shared" si="35"/>
        <v>229</v>
      </c>
      <c r="H232" s="7">
        <f t="shared" si="30"/>
        <v>89.453125</v>
      </c>
      <c r="I232" s="8">
        <f t="shared" si="36"/>
        <v>89</v>
      </c>
      <c r="J232" s="8">
        <f t="shared" si="31"/>
        <v>90</v>
      </c>
      <c r="K232" s="8">
        <f t="shared" si="32"/>
        <v>89</v>
      </c>
      <c r="L232" s="9">
        <f t="shared" si="33"/>
        <v>3.9388000000000001</v>
      </c>
      <c r="M232" s="9">
        <f t="shared" si="34"/>
        <v>4.5724</v>
      </c>
    </row>
    <row r="233" spans="7:13" x14ac:dyDescent="0.3">
      <c r="G233">
        <f t="shared" si="35"/>
        <v>230</v>
      </c>
      <c r="H233" s="7">
        <f t="shared" si="30"/>
        <v>89.84375</v>
      </c>
      <c r="I233" s="8">
        <f t="shared" si="36"/>
        <v>89</v>
      </c>
      <c r="J233" s="8">
        <f t="shared" si="31"/>
        <v>90</v>
      </c>
      <c r="K233" s="8">
        <f t="shared" si="32"/>
        <v>90</v>
      </c>
      <c r="L233" s="9">
        <f t="shared" si="33"/>
        <v>3.956</v>
      </c>
      <c r="M233" s="9">
        <f t="shared" si="34"/>
        <v>4.5879999999999992</v>
      </c>
    </row>
    <row r="234" spans="7:13" x14ac:dyDescent="0.3">
      <c r="G234">
        <f t="shared" si="35"/>
        <v>231</v>
      </c>
      <c r="H234" s="7">
        <f t="shared" si="30"/>
        <v>90.234375</v>
      </c>
      <c r="I234" s="8">
        <f t="shared" si="36"/>
        <v>90</v>
      </c>
      <c r="J234" s="8">
        <f t="shared" si="31"/>
        <v>91</v>
      </c>
      <c r="K234" s="8">
        <f t="shared" si="32"/>
        <v>90</v>
      </c>
      <c r="L234" s="9">
        <f t="shared" si="33"/>
        <v>3.9731999999999998</v>
      </c>
      <c r="M234" s="9">
        <f t="shared" si="34"/>
        <v>4.6036000000000001</v>
      </c>
    </row>
    <row r="235" spans="7:13" x14ac:dyDescent="0.3">
      <c r="G235">
        <f t="shared" si="35"/>
        <v>232</v>
      </c>
      <c r="H235" s="7">
        <f t="shared" si="30"/>
        <v>90.625</v>
      </c>
      <c r="I235" s="8">
        <f t="shared" si="36"/>
        <v>90</v>
      </c>
      <c r="J235" s="8">
        <f t="shared" si="31"/>
        <v>91</v>
      </c>
      <c r="K235" s="8">
        <f t="shared" si="32"/>
        <v>91</v>
      </c>
      <c r="L235" s="9">
        <f t="shared" si="33"/>
        <v>3.9904000000000002</v>
      </c>
      <c r="M235" s="9">
        <f t="shared" si="34"/>
        <v>4.6191999999999993</v>
      </c>
    </row>
    <row r="236" spans="7:13" x14ac:dyDescent="0.3">
      <c r="G236">
        <f t="shared" si="35"/>
        <v>233</v>
      </c>
      <c r="H236" s="7">
        <f t="shared" si="30"/>
        <v>91.015625</v>
      </c>
      <c r="I236" s="8">
        <f t="shared" si="36"/>
        <v>91</v>
      </c>
      <c r="J236" s="8">
        <f t="shared" si="31"/>
        <v>92</v>
      </c>
      <c r="K236" s="8">
        <f t="shared" si="32"/>
        <v>91</v>
      </c>
      <c r="L236" s="9">
        <f t="shared" si="33"/>
        <v>4.0076000000000001</v>
      </c>
      <c r="M236" s="9">
        <f t="shared" si="34"/>
        <v>4.6348000000000003</v>
      </c>
    </row>
    <row r="237" spans="7:13" x14ac:dyDescent="0.3">
      <c r="G237">
        <f t="shared" si="35"/>
        <v>234</v>
      </c>
      <c r="H237" s="7">
        <f t="shared" si="30"/>
        <v>91.40625</v>
      </c>
      <c r="I237" s="8">
        <f t="shared" si="36"/>
        <v>91</v>
      </c>
      <c r="J237" s="8">
        <f t="shared" si="31"/>
        <v>92</v>
      </c>
      <c r="K237" s="8">
        <f t="shared" si="32"/>
        <v>91</v>
      </c>
      <c r="L237" s="9">
        <f t="shared" si="33"/>
        <v>4.0247999999999999</v>
      </c>
      <c r="M237" s="9">
        <f t="shared" si="34"/>
        <v>4.6503999999999994</v>
      </c>
    </row>
    <row r="238" spans="7:13" x14ac:dyDescent="0.3">
      <c r="G238">
        <f t="shared" si="35"/>
        <v>235</v>
      </c>
      <c r="H238" s="7">
        <f t="shared" si="30"/>
        <v>91.796875</v>
      </c>
      <c r="I238" s="8">
        <f t="shared" si="36"/>
        <v>91</v>
      </c>
      <c r="J238" s="8">
        <f t="shared" si="31"/>
        <v>92</v>
      </c>
      <c r="K238" s="8">
        <f t="shared" si="32"/>
        <v>92</v>
      </c>
      <c r="L238" s="9">
        <f t="shared" si="33"/>
        <v>4.0419999999999998</v>
      </c>
      <c r="M238" s="9">
        <f t="shared" si="34"/>
        <v>4.6660000000000004</v>
      </c>
    </row>
    <row r="239" spans="7:13" x14ac:dyDescent="0.3">
      <c r="G239">
        <f t="shared" si="35"/>
        <v>236</v>
      </c>
      <c r="H239" s="7">
        <f t="shared" si="30"/>
        <v>92.1875</v>
      </c>
      <c r="I239" s="8">
        <f t="shared" si="36"/>
        <v>92</v>
      </c>
      <c r="J239" s="8">
        <f t="shared" si="31"/>
        <v>93</v>
      </c>
      <c r="K239" s="8">
        <f t="shared" si="32"/>
        <v>92</v>
      </c>
      <c r="L239" s="9">
        <f t="shared" si="33"/>
        <v>4.0591999999999997</v>
      </c>
      <c r="M239" s="9">
        <f t="shared" si="34"/>
        <v>4.6815999999999995</v>
      </c>
    </row>
    <row r="240" spans="7:13" x14ac:dyDescent="0.3">
      <c r="G240">
        <f t="shared" si="35"/>
        <v>237</v>
      </c>
      <c r="H240" s="7">
        <f t="shared" si="30"/>
        <v>92.578125</v>
      </c>
      <c r="I240" s="8">
        <f t="shared" si="36"/>
        <v>92</v>
      </c>
      <c r="J240" s="8">
        <f t="shared" si="31"/>
        <v>93</v>
      </c>
      <c r="K240" s="8">
        <f t="shared" si="32"/>
        <v>93</v>
      </c>
      <c r="L240" s="9">
        <f t="shared" si="33"/>
        <v>4.0763999999999996</v>
      </c>
      <c r="M240" s="9">
        <f t="shared" si="34"/>
        <v>4.6972000000000005</v>
      </c>
    </row>
    <row r="241" spans="7:13" x14ac:dyDescent="0.3">
      <c r="G241">
        <f t="shared" si="35"/>
        <v>238</v>
      </c>
      <c r="H241" s="7">
        <f t="shared" si="30"/>
        <v>92.96875</v>
      </c>
      <c r="I241" s="8">
        <f t="shared" si="36"/>
        <v>92</v>
      </c>
      <c r="J241" s="8">
        <f t="shared" si="31"/>
        <v>93</v>
      </c>
      <c r="K241" s="8">
        <f t="shared" si="32"/>
        <v>93</v>
      </c>
      <c r="L241" s="9">
        <f t="shared" si="33"/>
        <v>4.0936000000000003</v>
      </c>
      <c r="M241" s="9">
        <f t="shared" si="34"/>
        <v>4.7127999999999997</v>
      </c>
    </row>
    <row r="242" spans="7:13" x14ac:dyDescent="0.3">
      <c r="G242">
        <f t="shared" si="35"/>
        <v>239</v>
      </c>
      <c r="H242" s="7">
        <f t="shared" si="30"/>
        <v>93.359375</v>
      </c>
      <c r="I242" s="8">
        <f t="shared" si="36"/>
        <v>93</v>
      </c>
      <c r="J242" s="8">
        <f t="shared" si="31"/>
        <v>94</v>
      </c>
      <c r="K242" s="8">
        <f t="shared" si="32"/>
        <v>93</v>
      </c>
      <c r="L242" s="9">
        <f t="shared" si="33"/>
        <v>4.1108000000000002</v>
      </c>
      <c r="M242" s="9">
        <f t="shared" si="34"/>
        <v>4.7283999999999997</v>
      </c>
    </row>
    <row r="243" spans="7:13" x14ac:dyDescent="0.3">
      <c r="G243">
        <f t="shared" si="35"/>
        <v>240</v>
      </c>
      <c r="H243" s="7">
        <f t="shared" si="30"/>
        <v>93.75</v>
      </c>
      <c r="I243" s="8">
        <f t="shared" si="36"/>
        <v>93</v>
      </c>
      <c r="J243" s="8">
        <f t="shared" si="31"/>
        <v>94</v>
      </c>
      <c r="K243" s="8">
        <f t="shared" si="32"/>
        <v>94</v>
      </c>
      <c r="L243" s="9">
        <f t="shared" si="33"/>
        <v>4.1280000000000001</v>
      </c>
      <c r="M243" s="9">
        <f t="shared" si="34"/>
        <v>4.7439999999999998</v>
      </c>
    </row>
    <row r="244" spans="7:13" x14ac:dyDescent="0.3">
      <c r="G244">
        <f t="shared" si="35"/>
        <v>241</v>
      </c>
      <c r="H244" s="7">
        <f t="shared" si="30"/>
        <v>94.140625</v>
      </c>
      <c r="I244" s="8">
        <f t="shared" si="36"/>
        <v>94</v>
      </c>
      <c r="J244" s="8">
        <f t="shared" si="31"/>
        <v>95</v>
      </c>
      <c r="K244" s="8">
        <f t="shared" si="32"/>
        <v>94</v>
      </c>
      <c r="L244" s="9">
        <f t="shared" si="33"/>
        <v>4.1452</v>
      </c>
      <c r="M244" s="9">
        <f t="shared" si="34"/>
        <v>4.7595999999999998</v>
      </c>
    </row>
    <row r="245" spans="7:13" x14ac:dyDescent="0.3">
      <c r="G245">
        <f t="shared" si="35"/>
        <v>242</v>
      </c>
      <c r="H245" s="7">
        <f t="shared" si="30"/>
        <v>94.53125</v>
      </c>
      <c r="I245" s="8">
        <f t="shared" si="36"/>
        <v>94</v>
      </c>
      <c r="J245" s="8">
        <f t="shared" si="31"/>
        <v>95</v>
      </c>
      <c r="K245" s="8">
        <f t="shared" si="32"/>
        <v>95</v>
      </c>
      <c r="L245" s="9">
        <f t="shared" si="33"/>
        <v>4.1623999999999999</v>
      </c>
      <c r="M245" s="9">
        <f t="shared" si="34"/>
        <v>4.7751999999999999</v>
      </c>
    </row>
    <row r="246" spans="7:13" x14ac:dyDescent="0.3">
      <c r="G246">
        <f t="shared" si="35"/>
        <v>243</v>
      </c>
      <c r="H246" s="7">
        <f t="shared" si="30"/>
        <v>94.921875</v>
      </c>
      <c r="I246" s="8">
        <f t="shared" si="36"/>
        <v>94</v>
      </c>
      <c r="J246" s="8">
        <f t="shared" si="31"/>
        <v>95</v>
      </c>
      <c r="K246" s="8">
        <f t="shared" si="32"/>
        <v>95</v>
      </c>
      <c r="L246" s="9">
        <f t="shared" si="33"/>
        <v>4.1795999999999998</v>
      </c>
      <c r="M246" s="9">
        <f t="shared" si="34"/>
        <v>4.7907999999999999</v>
      </c>
    </row>
    <row r="247" spans="7:13" x14ac:dyDescent="0.3">
      <c r="G247">
        <f t="shared" si="35"/>
        <v>244</v>
      </c>
      <c r="H247" s="7">
        <f t="shared" si="30"/>
        <v>95.3125</v>
      </c>
      <c r="I247" s="8">
        <f t="shared" si="36"/>
        <v>95</v>
      </c>
      <c r="J247" s="8">
        <f t="shared" si="31"/>
        <v>96</v>
      </c>
      <c r="K247" s="8">
        <f t="shared" si="32"/>
        <v>95</v>
      </c>
      <c r="L247" s="9">
        <f t="shared" si="33"/>
        <v>4.1967999999999996</v>
      </c>
      <c r="M247" s="9">
        <f t="shared" si="34"/>
        <v>4.8064</v>
      </c>
    </row>
    <row r="248" spans="7:13" x14ac:dyDescent="0.3">
      <c r="G248">
        <f t="shared" si="35"/>
        <v>245</v>
      </c>
      <c r="H248" s="7">
        <f t="shared" si="30"/>
        <v>95.703125</v>
      </c>
      <c r="I248" s="8">
        <f t="shared" si="36"/>
        <v>95</v>
      </c>
      <c r="J248" s="8">
        <f t="shared" si="31"/>
        <v>96</v>
      </c>
      <c r="K248" s="8">
        <f t="shared" si="32"/>
        <v>96</v>
      </c>
      <c r="L248" s="9">
        <f t="shared" si="33"/>
        <v>4.2140000000000004</v>
      </c>
      <c r="M248" s="9">
        <f t="shared" si="34"/>
        <v>4.8219999999999992</v>
      </c>
    </row>
    <row r="249" spans="7:13" x14ac:dyDescent="0.3">
      <c r="G249">
        <f t="shared" si="35"/>
        <v>246</v>
      </c>
      <c r="H249" s="7">
        <f t="shared" si="30"/>
        <v>96.09375</v>
      </c>
      <c r="I249" s="8">
        <f t="shared" si="36"/>
        <v>96</v>
      </c>
      <c r="J249" s="8">
        <f t="shared" si="31"/>
        <v>97</v>
      </c>
      <c r="K249" s="8">
        <f t="shared" si="32"/>
        <v>96</v>
      </c>
      <c r="L249" s="9">
        <f t="shared" si="33"/>
        <v>4.2312000000000003</v>
      </c>
      <c r="M249" s="9">
        <f t="shared" si="34"/>
        <v>4.8376000000000001</v>
      </c>
    </row>
    <row r="250" spans="7:13" x14ac:dyDescent="0.3">
      <c r="G250">
        <f t="shared" si="35"/>
        <v>247</v>
      </c>
      <c r="H250" s="7">
        <f t="shared" si="30"/>
        <v>96.484375</v>
      </c>
      <c r="I250" s="8">
        <f t="shared" si="36"/>
        <v>96</v>
      </c>
      <c r="J250" s="8">
        <f t="shared" si="31"/>
        <v>97</v>
      </c>
      <c r="K250" s="8">
        <f t="shared" si="32"/>
        <v>96</v>
      </c>
      <c r="L250" s="9">
        <f t="shared" si="33"/>
        <v>4.2484000000000002</v>
      </c>
      <c r="M250" s="9">
        <f t="shared" si="34"/>
        <v>4.8531999999999993</v>
      </c>
    </row>
    <row r="251" spans="7:13" x14ac:dyDescent="0.3">
      <c r="G251">
        <f t="shared" si="35"/>
        <v>248</v>
      </c>
      <c r="H251" s="7">
        <f t="shared" si="30"/>
        <v>96.875</v>
      </c>
      <c r="I251" s="8">
        <f t="shared" si="36"/>
        <v>96</v>
      </c>
      <c r="J251" s="8">
        <f t="shared" si="31"/>
        <v>97</v>
      </c>
      <c r="K251" s="8">
        <f t="shared" si="32"/>
        <v>97</v>
      </c>
      <c r="L251" s="9">
        <f t="shared" si="33"/>
        <v>4.2656000000000001</v>
      </c>
      <c r="M251" s="9">
        <f t="shared" si="34"/>
        <v>4.8688000000000002</v>
      </c>
    </row>
    <row r="252" spans="7:13" x14ac:dyDescent="0.3">
      <c r="G252">
        <f t="shared" si="35"/>
        <v>249</v>
      </c>
      <c r="H252" s="7">
        <f t="shared" si="30"/>
        <v>97.265625</v>
      </c>
      <c r="I252" s="8">
        <f t="shared" si="36"/>
        <v>97</v>
      </c>
      <c r="J252" s="8">
        <f t="shared" si="31"/>
        <v>98</v>
      </c>
      <c r="K252" s="8">
        <f t="shared" si="32"/>
        <v>97</v>
      </c>
      <c r="L252" s="9">
        <f t="shared" si="33"/>
        <v>4.2827999999999999</v>
      </c>
      <c r="M252" s="9">
        <f t="shared" si="34"/>
        <v>4.8843999999999994</v>
      </c>
    </row>
    <row r="253" spans="7:13" x14ac:dyDescent="0.3">
      <c r="G253">
        <f t="shared" si="35"/>
        <v>250</v>
      </c>
      <c r="H253" s="7">
        <f t="shared" si="30"/>
        <v>97.65625</v>
      </c>
      <c r="I253" s="8">
        <f t="shared" si="36"/>
        <v>97</v>
      </c>
      <c r="J253" s="8">
        <f t="shared" si="31"/>
        <v>98</v>
      </c>
      <c r="K253" s="8">
        <f t="shared" si="32"/>
        <v>98</v>
      </c>
      <c r="L253" s="9">
        <f t="shared" si="33"/>
        <v>4.3</v>
      </c>
      <c r="M253" s="9">
        <f t="shared" si="34"/>
        <v>4.9000000000000004</v>
      </c>
    </row>
    <row r="254" spans="7:13" x14ac:dyDescent="0.3">
      <c r="G254">
        <f t="shared" si="35"/>
        <v>251</v>
      </c>
      <c r="H254" s="7">
        <f t="shared" si="30"/>
        <v>98.046875</v>
      </c>
      <c r="I254" s="8">
        <f t="shared" si="36"/>
        <v>98</v>
      </c>
      <c r="J254" s="8">
        <f t="shared" si="31"/>
        <v>99</v>
      </c>
      <c r="K254" s="8">
        <f t="shared" si="32"/>
        <v>98</v>
      </c>
      <c r="L254" s="9">
        <f t="shared" si="33"/>
        <v>4.3171999999999997</v>
      </c>
      <c r="M254" s="9">
        <f t="shared" si="34"/>
        <v>4.9155999999999995</v>
      </c>
    </row>
    <row r="255" spans="7:13" x14ac:dyDescent="0.3">
      <c r="G255">
        <f t="shared" si="35"/>
        <v>252</v>
      </c>
      <c r="H255" s="7">
        <f t="shared" si="30"/>
        <v>98.4375</v>
      </c>
      <c r="I255" s="8">
        <f t="shared" si="36"/>
        <v>98</v>
      </c>
      <c r="J255" s="8">
        <f t="shared" si="31"/>
        <v>99</v>
      </c>
      <c r="K255" s="8">
        <f t="shared" si="32"/>
        <v>98</v>
      </c>
      <c r="L255" s="9">
        <f t="shared" si="33"/>
        <v>4.3343999999999996</v>
      </c>
      <c r="M255" s="9">
        <f t="shared" si="34"/>
        <v>4.9312000000000005</v>
      </c>
    </row>
    <row r="256" spans="7:13" x14ac:dyDescent="0.3">
      <c r="G256">
        <f t="shared" si="35"/>
        <v>253</v>
      </c>
      <c r="H256" s="7">
        <f t="shared" si="30"/>
        <v>98.828125</v>
      </c>
      <c r="I256" s="8">
        <f t="shared" si="36"/>
        <v>98</v>
      </c>
      <c r="J256" s="8">
        <f t="shared" si="31"/>
        <v>99</v>
      </c>
      <c r="K256" s="8">
        <f t="shared" si="32"/>
        <v>99</v>
      </c>
      <c r="L256" s="9">
        <f t="shared" si="33"/>
        <v>4.3516000000000004</v>
      </c>
      <c r="M256" s="9">
        <f t="shared" si="34"/>
        <v>4.9467999999999996</v>
      </c>
    </row>
    <row r="257" spans="7:13" x14ac:dyDescent="0.3">
      <c r="G257">
        <f t="shared" si="35"/>
        <v>254</v>
      </c>
      <c r="H257" s="7">
        <f t="shared" si="30"/>
        <v>99.21875</v>
      </c>
      <c r="I257" s="8">
        <f t="shared" si="36"/>
        <v>99</v>
      </c>
      <c r="J257" s="8">
        <f t="shared" si="31"/>
        <v>100</v>
      </c>
      <c r="K257" s="8">
        <f t="shared" si="32"/>
        <v>99</v>
      </c>
      <c r="L257" s="9">
        <f t="shared" si="33"/>
        <v>4.3688000000000002</v>
      </c>
      <c r="M257" s="9">
        <f t="shared" si="34"/>
        <v>4.9623999999999997</v>
      </c>
    </row>
    <row r="258" spans="7:13" x14ac:dyDescent="0.3">
      <c r="G258">
        <f>G257+1</f>
        <v>255</v>
      </c>
      <c r="H258" s="7">
        <f t="shared" si="30"/>
        <v>99.609375</v>
      </c>
      <c r="I258" s="8">
        <f t="shared" si="36"/>
        <v>99</v>
      </c>
      <c r="J258" s="8">
        <f t="shared" si="31"/>
        <v>100</v>
      </c>
      <c r="K258" s="8">
        <f t="shared" si="32"/>
        <v>100</v>
      </c>
      <c r="L258" s="9">
        <f t="shared" si="33"/>
        <v>4.3860000000000001</v>
      </c>
      <c r="M258" s="9">
        <f t="shared" si="34"/>
        <v>4.9779999999999998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4:F24"/>
  <sheetViews>
    <sheetView workbookViewId="0">
      <selection activeCell="F8" sqref="F8"/>
    </sheetView>
  </sheetViews>
  <sheetFormatPr defaultRowHeight="14.4" x14ac:dyDescent="0.3"/>
  <sheetData>
    <row r="4" spans="1:6" x14ac:dyDescent="0.3">
      <c r="A4" t="s">
        <v>26</v>
      </c>
      <c r="B4">
        <v>5</v>
      </c>
      <c r="D4">
        <v>1</v>
      </c>
      <c r="E4" s="2">
        <v>0</v>
      </c>
      <c r="F4" s="1">
        <v>0</v>
      </c>
    </row>
    <row r="5" spans="1:6" x14ac:dyDescent="0.3">
      <c r="A5" t="s">
        <v>27</v>
      </c>
      <c r="B5" s="8">
        <v>37400</v>
      </c>
      <c r="D5">
        <f>D4+1</f>
        <v>2</v>
      </c>
      <c r="E5" s="2">
        <v>0.25</v>
      </c>
      <c r="F5" s="13">
        <f>F4+204.8</f>
        <v>204.8</v>
      </c>
    </row>
    <row r="6" spans="1:6" x14ac:dyDescent="0.3">
      <c r="A6" t="s">
        <v>28</v>
      </c>
      <c r="B6" s="8">
        <v>10000</v>
      </c>
      <c r="D6">
        <f t="shared" ref="D6:D24" si="0">D5+1</f>
        <v>3</v>
      </c>
      <c r="E6" s="2">
        <v>0.5</v>
      </c>
      <c r="F6" s="13">
        <f t="shared" ref="F6:F23" si="1">F5+204.8</f>
        <v>409.6</v>
      </c>
    </row>
    <row r="7" spans="1:6" x14ac:dyDescent="0.3">
      <c r="A7" t="s">
        <v>29</v>
      </c>
      <c r="B7">
        <f>B4*(B6/(B6+B5))</f>
        <v>1.0548523206751055</v>
      </c>
      <c r="D7">
        <f t="shared" si="0"/>
        <v>4</v>
      </c>
      <c r="E7" s="2">
        <v>0.75</v>
      </c>
      <c r="F7" s="13">
        <f t="shared" si="1"/>
        <v>614.40000000000009</v>
      </c>
    </row>
    <row r="8" spans="1:6" x14ac:dyDescent="0.3">
      <c r="D8">
        <f t="shared" si="0"/>
        <v>5</v>
      </c>
      <c r="E8" s="2">
        <v>1</v>
      </c>
      <c r="F8" s="13">
        <f t="shared" si="1"/>
        <v>819.2</v>
      </c>
    </row>
    <row r="9" spans="1:6" x14ac:dyDescent="0.3">
      <c r="D9">
        <f t="shared" si="0"/>
        <v>6</v>
      </c>
      <c r="E9" s="2">
        <f>E8+0.25</f>
        <v>1.25</v>
      </c>
      <c r="F9" s="13">
        <f t="shared" si="1"/>
        <v>1024</v>
      </c>
    </row>
    <row r="10" spans="1:6" x14ac:dyDescent="0.3">
      <c r="D10">
        <f t="shared" si="0"/>
        <v>7</v>
      </c>
      <c r="E10" s="2">
        <f t="shared" ref="E10:E24" si="2">E9+0.25</f>
        <v>1.5</v>
      </c>
      <c r="F10" s="13">
        <f t="shared" si="1"/>
        <v>1228.8</v>
      </c>
    </row>
    <row r="11" spans="1:6" x14ac:dyDescent="0.3">
      <c r="D11">
        <f t="shared" si="0"/>
        <v>8</v>
      </c>
      <c r="E11" s="2">
        <f t="shared" si="2"/>
        <v>1.75</v>
      </c>
      <c r="F11" s="13">
        <f t="shared" si="1"/>
        <v>1433.6</v>
      </c>
    </row>
    <row r="12" spans="1:6" x14ac:dyDescent="0.3">
      <c r="D12">
        <f t="shared" si="0"/>
        <v>9</v>
      </c>
      <c r="E12" s="2">
        <f t="shared" si="2"/>
        <v>2</v>
      </c>
      <c r="F12" s="13">
        <f t="shared" si="1"/>
        <v>1638.3999999999999</v>
      </c>
    </row>
    <row r="13" spans="1:6" x14ac:dyDescent="0.3">
      <c r="D13">
        <f t="shared" si="0"/>
        <v>10</v>
      </c>
      <c r="E13" s="2">
        <f t="shared" si="2"/>
        <v>2.25</v>
      </c>
      <c r="F13" s="13">
        <f t="shared" si="1"/>
        <v>1843.1999999999998</v>
      </c>
    </row>
    <row r="14" spans="1:6" x14ac:dyDescent="0.3">
      <c r="D14">
        <f t="shared" si="0"/>
        <v>11</v>
      </c>
      <c r="E14" s="2">
        <f t="shared" si="2"/>
        <v>2.5</v>
      </c>
      <c r="F14" s="13">
        <f t="shared" si="1"/>
        <v>2047.9999999999998</v>
      </c>
    </row>
    <row r="15" spans="1:6" x14ac:dyDescent="0.3">
      <c r="D15">
        <f t="shared" si="0"/>
        <v>12</v>
      </c>
      <c r="E15" s="2">
        <f t="shared" si="2"/>
        <v>2.75</v>
      </c>
      <c r="F15" s="13">
        <f t="shared" si="1"/>
        <v>2252.7999999999997</v>
      </c>
    </row>
    <row r="16" spans="1:6" x14ac:dyDescent="0.3">
      <c r="D16">
        <f t="shared" si="0"/>
        <v>13</v>
      </c>
      <c r="E16" s="2">
        <f t="shared" si="2"/>
        <v>3</v>
      </c>
      <c r="F16" s="13">
        <f t="shared" si="1"/>
        <v>2457.6</v>
      </c>
    </row>
    <row r="17" spans="4:6" x14ac:dyDescent="0.3">
      <c r="D17">
        <f t="shared" si="0"/>
        <v>14</v>
      </c>
      <c r="E17" s="2">
        <f t="shared" si="2"/>
        <v>3.25</v>
      </c>
      <c r="F17" s="13">
        <f t="shared" si="1"/>
        <v>2662.4</v>
      </c>
    </row>
    <row r="18" spans="4:6" x14ac:dyDescent="0.3">
      <c r="D18">
        <f t="shared" si="0"/>
        <v>15</v>
      </c>
      <c r="E18" s="2">
        <f t="shared" si="2"/>
        <v>3.5</v>
      </c>
      <c r="F18" s="13">
        <f t="shared" si="1"/>
        <v>2867.2000000000003</v>
      </c>
    </row>
    <row r="19" spans="4:6" x14ac:dyDescent="0.3">
      <c r="D19">
        <f t="shared" si="0"/>
        <v>16</v>
      </c>
      <c r="E19" s="2">
        <f t="shared" si="2"/>
        <v>3.75</v>
      </c>
      <c r="F19" s="13">
        <f t="shared" si="1"/>
        <v>3072.0000000000005</v>
      </c>
    </row>
    <row r="20" spans="4:6" x14ac:dyDescent="0.3">
      <c r="D20">
        <f t="shared" si="0"/>
        <v>17</v>
      </c>
      <c r="E20" s="2">
        <f t="shared" si="2"/>
        <v>4</v>
      </c>
      <c r="F20" s="13">
        <f t="shared" si="1"/>
        <v>3276.8000000000006</v>
      </c>
    </row>
    <row r="21" spans="4:6" x14ac:dyDescent="0.3">
      <c r="D21">
        <f t="shared" si="0"/>
        <v>18</v>
      </c>
      <c r="E21" s="2">
        <f t="shared" si="2"/>
        <v>4.25</v>
      </c>
      <c r="F21" s="13">
        <f t="shared" si="1"/>
        <v>3481.6000000000008</v>
      </c>
    </row>
    <row r="22" spans="4:6" x14ac:dyDescent="0.3">
      <c r="D22">
        <f t="shared" si="0"/>
        <v>19</v>
      </c>
      <c r="E22" s="2">
        <f t="shared" si="2"/>
        <v>4.5</v>
      </c>
      <c r="F22" s="13">
        <f t="shared" si="1"/>
        <v>3686.400000000001</v>
      </c>
    </row>
    <row r="23" spans="4:6" x14ac:dyDescent="0.3">
      <c r="D23">
        <f t="shared" si="0"/>
        <v>20</v>
      </c>
      <c r="E23" s="2">
        <f t="shared" si="2"/>
        <v>4.75</v>
      </c>
      <c r="F23" s="13">
        <f t="shared" si="1"/>
        <v>3891.2000000000012</v>
      </c>
    </row>
    <row r="24" spans="4:6" x14ac:dyDescent="0.3">
      <c r="D24">
        <f t="shared" si="0"/>
        <v>21</v>
      </c>
      <c r="E24" s="2">
        <f t="shared" si="2"/>
        <v>5</v>
      </c>
      <c r="F24" s="13">
        <v>4095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E17"/>
  <sheetViews>
    <sheetView workbookViewId="0">
      <selection activeCell="F7" sqref="F7"/>
    </sheetView>
  </sheetViews>
  <sheetFormatPr defaultRowHeight="14.4" x14ac:dyDescent="0.3"/>
  <cols>
    <col min="1" max="1" width="9.5546875" customWidth="1"/>
    <col min="4" max="4" width="10" customWidth="1"/>
    <col min="5" max="5" width="9.88671875" customWidth="1"/>
  </cols>
  <sheetData>
    <row r="2" spans="1:5" x14ac:dyDescent="0.3">
      <c r="A2" t="s">
        <v>0</v>
      </c>
      <c r="B2" t="s">
        <v>35</v>
      </c>
      <c r="D2" t="s">
        <v>35</v>
      </c>
      <c r="E2" t="s">
        <v>0</v>
      </c>
    </row>
    <row r="3" spans="1:5" x14ac:dyDescent="0.3">
      <c r="A3" t="s">
        <v>34</v>
      </c>
      <c r="B3" t="s">
        <v>34</v>
      </c>
      <c r="D3" t="s">
        <v>36</v>
      </c>
      <c r="E3" t="s">
        <v>36</v>
      </c>
    </row>
    <row r="4" spans="1:5" x14ac:dyDescent="0.3">
      <c r="A4" t="s">
        <v>30</v>
      </c>
      <c r="B4" t="s">
        <v>31</v>
      </c>
      <c r="D4" t="s">
        <v>32</v>
      </c>
      <c r="E4" t="s">
        <v>33</v>
      </c>
    </row>
    <row r="5" spans="1:5" x14ac:dyDescent="0.3">
      <c r="A5" t="s">
        <v>2</v>
      </c>
      <c r="B5" t="s">
        <v>2</v>
      </c>
      <c r="D5" t="s">
        <v>2</v>
      </c>
      <c r="E5" t="s">
        <v>2</v>
      </c>
    </row>
    <row r="6" spans="1:5" x14ac:dyDescent="0.3">
      <c r="A6" s="9">
        <v>1.0999999999999999E-2</v>
      </c>
      <c r="B6" s="9">
        <v>1.069</v>
      </c>
      <c r="D6" s="9">
        <v>1.0529999999999999</v>
      </c>
      <c r="E6" s="9">
        <v>1.0529999999999999</v>
      </c>
    </row>
    <row r="7" spans="1:5" x14ac:dyDescent="0.3">
      <c r="A7" s="9">
        <v>0.40400000000000003</v>
      </c>
      <c r="B7" s="9">
        <v>1.4259999999999999</v>
      </c>
      <c r="D7" s="9">
        <v>1.4139999999999999</v>
      </c>
      <c r="E7" s="9">
        <v>1.4139999999999999</v>
      </c>
    </row>
    <row r="8" spans="1:5" x14ac:dyDescent="0.3">
      <c r="A8" s="9">
        <v>0.8</v>
      </c>
      <c r="B8" s="9">
        <v>1.7869999999999999</v>
      </c>
      <c r="D8" s="9">
        <v>1.77</v>
      </c>
      <c r="E8" s="9">
        <v>1.77</v>
      </c>
    </row>
    <row r="9" spans="1:5" x14ac:dyDescent="0.3">
      <c r="A9" s="9">
        <v>1.2070000000000001</v>
      </c>
      <c r="B9" s="9">
        <v>2.1560000000000001</v>
      </c>
      <c r="D9" s="9">
        <v>2.14</v>
      </c>
      <c r="E9" s="9">
        <v>2.14</v>
      </c>
    </row>
    <row r="10" spans="1:5" x14ac:dyDescent="0.3">
      <c r="A10" s="9">
        <v>1.6060000000000001</v>
      </c>
      <c r="B10" s="9">
        <v>2.5209999999999999</v>
      </c>
      <c r="D10" s="9">
        <v>2.5019999999999998</v>
      </c>
      <c r="E10" s="9">
        <v>2.5019999999999998</v>
      </c>
    </row>
    <row r="11" spans="1:5" x14ac:dyDescent="0.3">
      <c r="A11" s="9">
        <v>2.008</v>
      </c>
      <c r="B11" s="9">
        <v>2.8889999999999998</v>
      </c>
      <c r="D11" s="9">
        <v>2.8660000000000001</v>
      </c>
      <c r="E11" s="9">
        <v>2.8660000000000001</v>
      </c>
    </row>
    <row r="12" spans="1:5" x14ac:dyDescent="0.3">
      <c r="A12" s="9">
        <v>2.4039999999999999</v>
      </c>
      <c r="B12" s="9">
        <v>3.2490000000000001</v>
      </c>
      <c r="D12" s="9">
        <v>3.2269999999999999</v>
      </c>
      <c r="E12" s="9">
        <v>3.2269999999999999</v>
      </c>
    </row>
    <row r="13" spans="1:5" x14ac:dyDescent="0.3">
      <c r="A13" s="9">
        <v>2.806</v>
      </c>
      <c r="B13" s="9">
        <v>3.6150000000000002</v>
      </c>
      <c r="D13" s="9">
        <v>3.5920000000000001</v>
      </c>
      <c r="E13" s="9">
        <v>3.5920000000000001</v>
      </c>
    </row>
    <row r="14" spans="1:5" x14ac:dyDescent="0.3">
      <c r="A14" s="9">
        <v>3.2050000000000001</v>
      </c>
      <c r="B14" s="9">
        <v>3.98</v>
      </c>
      <c r="D14" s="9">
        <v>3.9550000000000001</v>
      </c>
      <c r="E14" s="9">
        <v>3.9550000000000001</v>
      </c>
    </row>
    <row r="15" spans="1:5" x14ac:dyDescent="0.3">
      <c r="A15" s="9">
        <v>3.6070000000000002</v>
      </c>
      <c r="B15" s="9">
        <v>4.3440000000000003</v>
      </c>
      <c r="D15" s="9">
        <v>4.3209999999999997</v>
      </c>
      <c r="E15" s="9">
        <v>4.3209999999999997</v>
      </c>
    </row>
    <row r="16" spans="1:5" x14ac:dyDescent="0.3">
      <c r="A16" s="9">
        <v>4.0039999999999996</v>
      </c>
      <c r="B16" s="9">
        <v>4.7080000000000002</v>
      </c>
      <c r="D16" s="9">
        <v>4.6820000000000004</v>
      </c>
      <c r="E16" s="9">
        <v>4.6820000000000004</v>
      </c>
    </row>
    <row r="17" spans="1:5" x14ac:dyDescent="0.3">
      <c r="A17" s="9">
        <v>4.4050000000000002</v>
      </c>
      <c r="B17" s="9">
        <v>5</v>
      </c>
      <c r="D17" s="9">
        <v>4.97</v>
      </c>
      <c r="E17" s="9">
        <v>4.97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Charts</vt:lpstr>
      </vt:variant>
      <vt:variant>
        <vt:i4>4</vt:i4>
      </vt:variant>
    </vt:vector>
  </HeadingPairs>
  <TitlesOfParts>
    <vt:vector size="8" baseType="lpstr">
      <vt:lpstr>Sheet1</vt:lpstr>
      <vt:lpstr>Sheet2</vt:lpstr>
      <vt:lpstr>Sheet3</vt:lpstr>
      <vt:lpstr>04-29-2015</vt:lpstr>
      <vt:lpstr>Valve Pos Feedback</vt:lpstr>
      <vt:lpstr>Valve Pos Control</vt:lpstr>
      <vt:lpstr>Chart5</vt:lpstr>
      <vt:lpstr>Chart1</vt:lpstr>
    </vt:vector>
  </TitlesOfParts>
  <Company>MBARI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Chad Kecy</dc:creator>
  <cp:lastModifiedBy>meteor</cp:lastModifiedBy>
  <dcterms:created xsi:type="dcterms:W3CDTF">2014-10-21T21:07:33Z</dcterms:created>
  <dcterms:modified xsi:type="dcterms:W3CDTF">2015-04-30T23:19:54Z</dcterms:modified>
</cp:coreProperties>
</file>