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" windowWidth="22815" windowHeight="10065" activeTab="1"/>
  </bookViews>
  <sheets>
    <sheet name="Proto v3" sheetId="4" r:id="rId1"/>
    <sheet name="Sing Chan" sheetId="1" r:id="rId2"/>
    <sheet name="PIC Sizes" sheetId="2" r:id="rId3"/>
    <sheet name="PIC Signal List" sheetId="3" r:id="rId4"/>
  </sheets>
  <calcPr calcId="125725"/>
</workbook>
</file>

<file path=xl/calcChain.xml><?xml version="1.0" encoding="utf-8"?>
<calcChain xmlns="http://schemas.openxmlformats.org/spreadsheetml/2006/main">
  <c r="H76" i="1"/>
  <c r="G76"/>
  <c r="I76" s="1"/>
  <c r="K76" s="1"/>
  <c r="K77"/>
  <c r="I77"/>
  <c r="I64"/>
  <c r="J64" s="1"/>
  <c r="I63"/>
  <c r="J63" s="1"/>
  <c r="I62"/>
  <c r="J62" s="1"/>
  <c r="J61"/>
  <c r="I61"/>
  <c r="I60"/>
  <c r="J60" s="1"/>
  <c r="I59"/>
  <c r="J59" s="1"/>
  <c r="I58"/>
  <c r="J58" s="1"/>
  <c r="I57"/>
  <c r="J57" s="1"/>
  <c r="I56"/>
  <c r="J56" s="1"/>
  <c r="I55"/>
  <c r="J55" s="1"/>
  <c r="I54"/>
  <c r="J54" s="1"/>
  <c r="I53"/>
  <c r="J53" s="1"/>
  <c r="I52"/>
  <c r="J52" s="1"/>
  <c r="I51"/>
  <c r="J51" s="1"/>
  <c r="I50"/>
  <c r="J50" s="1"/>
  <c r="I49"/>
  <c r="J49" s="1"/>
  <c r="I48"/>
  <c r="J48" s="1"/>
  <c r="J66" s="1"/>
  <c r="J68" s="1"/>
  <c r="J69" s="1"/>
  <c r="I47"/>
  <c r="J47" s="1"/>
  <c r="I46"/>
  <c r="J46" s="1"/>
  <c r="I45"/>
  <c r="J45" s="1"/>
  <c r="I44"/>
  <c r="J44" s="1"/>
  <c r="I43"/>
  <c r="J43" s="1"/>
  <c r="I42"/>
  <c r="J42" s="1"/>
  <c r="I41"/>
  <c r="J41" s="1"/>
  <c r="I40"/>
  <c r="J40" s="1"/>
  <c r="I39"/>
  <c r="J39" s="1"/>
  <c r="I38"/>
  <c r="J38" s="1"/>
  <c r="J37"/>
  <c r="I37"/>
  <c r="I16" i="4"/>
  <c r="J16" s="1"/>
  <c r="J27"/>
  <c r="I27"/>
  <c r="J26"/>
  <c r="I26"/>
  <c r="J25"/>
  <c r="I25"/>
  <c r="J24"/>
  <c r="I24"/>
  <c r="J23"/>
  <c r="I23"/>
  <c r="J22"/>
  <c r="I22"/>
  <c r="J21"/>
  <c r="I21"/>
  <c r="J20"/>
  <c r="I20"/>
  <c r="J19"/>
  <c r="I19"/>
  <c r="J18"/>
  <c r="I18"/>
  <c r="J17"/>
  <c r="I17"/>
  <c r="J15"/>
  <c r="I15"/>
  <c r="J14"/>
  <c r="I14"/>
  <c r="J13"/>
  <c r="I13"/>
  <c r="J12"/>
  <c r="I12"/>
  <c r="J11"/>
  <c r="I11"/>
  <c r="J10"/>
  <c r="I10"/>
  <c r="J9"/>
  <c r="I9"/>
  <c r="J8"/>
  <c r="I8"/>
  <c r="J7"/>
  <c r="I7"/>
  <c r="J6"/>
  <c r="I6"/>
  <c r="J5"/>
  <c r="I5"/>
  <c r="I30" i="1"/>
  <c r="J30" s="1"/>
  <c r="I29"/>
  <c r="J29" s="1"/>
  <c r="I28"/>
  <c r="J28" s="1"/>
  <c r="I24"/>
  <c r="J24" s="1"/>
  <c r="I23"/>
  <c r="J23" s="1"/>
  <c r="I22"/>
  <c r="J22" s="1"/>
  <c r="I21"/>
  <c r="J21" s="1"/>
  <c r="I20"/>
  <c r="J20" s="1"/>
  <c r="I19"/>
  <c r="J19" s="1"/>
  <c r="I18"/>
  <c r="J18" s="1"/>
  <c r="I17"/>
  <c r="J17" s="1"/>
  <c r="I15"/>
  <c r="J15" s="1"/>
  <c r="I14"/>
  <c r="J14" s="1"/>
  <c r="I13"/>
  <c r="J13" s="1"/>
  <c r="I12"/>
  <c r="J12" s="1"/>
  <c r="I11"/>
  <c r="J11" s="1"/>
  <c r="I10"/>
  <c r="J10" s="1"/>
  <c r="I9"/>
  <c r="J9" s="1"/>
  <c r="I8"/>
  <c r="J8" s="1"/>
  <c r="I7"/>
  <c r="J7" s="1"/>
  <c r="I6"/>
  <c r="J6" s="1"/>
  <c r="I5"/>
  <c r="J5" s="1"/>
  <c r="N68" l="1"/>
  <c r="N69" s="1"/>
  <c r="J32"/>
  <c r="J34" s="1"/>
  <c r="J29" i="4"/>
  <c r="J35" i="1" l="1"/>
  <c r="N35" s="1"/>
  <c r="N73" s="1"/>
  <c r="N34"/>
  <c r="N72" s="1"/>
</calcChain>
</file>

<file path=xl/sharedStrings.xml><?xml version="1.0" encoding="utf-8"?>
<sst xmlns="http://schemas.openxmlformats.org/spreadsheetml/2006/main" count="324" uniqueCount="139">
  <si>
    <t>Desc</t>
  </si>
  <si>
    <t>Part Type</t>
  </si>
  <si>
    <t>Package</t>
  </si>
  <si>
    <t>Length</t>
  </si>
  <si>
    <t>Width</t>
  </si>
  <si>
    <t>Heigth</t>
  </si>
  <si>
    <t>Quan</t>
  </si>
  <si>
    <t>Circuit</t>
  </si>
  <si>
    <t>mm</t>
  </si>
  <si>
    <t>mm^2</t>
  </si>
  <si>
    <t>Manuf Part Number</t>
  </si>
  <si>
    <t>Resistor</t>
  </si>
  <si>
    <t>0.25W 1%</t>
  </si>
  <si>
    <t>Capactior</t>
  </si>
  <si>
    <t>Ceramic</t>
  </si>
  <si>
    <t>STS4DPF30L</t>
  </si>
  <si>
    <t>Unit Area</t>
  </si>
  <si>
    <t>Part Area</t>
  </si>
  <si>
    <t>Chan x</t>
  </si>
  <si>
    <t>Mosfet</t>
  </si>
  <si>
    <t>Dual P-Chan</t>
  </si>
  <si>
    <t>8-SOIC</t>
  </si>
  <si>
    <t>STS4DNF30L</t>
  </si>
  <si>
    <t>Dual N-Chan</t>
  </si>
  <si>
    <t>Dual N+P Chan</t>
  </si>
  <si>
    <t>Relay</t>
  </si>
  <si>
    <t>DPDT Latching</t>
  </si>
  <si>
    <t>DS2E-ML2-DC5V</t>
  </si>
  <si>
    <t>Diode</t>
  </si>
  <si>
    <t>Schottky</t>
  </si>
  <si>
    <t>SK35A-TP</t>
  </si>
  <si>
    <t>DO-214AC, SMA</t>
  </si>
  <si>
    <t>10MQ040N</t>
  </si>
  <si>
    <t>IC</t>
  </si>
  <si>
    <t>Curr Sense Amp</t>
  </si>
  <si>
    <t>8-uMAX</t>
  </si>
  <si>
    <t>RL3264R-120R-F</t>
  </si>
  <si>
    <t>Curr Sense Res</t>
  </si>
  <si>
    <t>AD8603AUJZ-REEL7</t>
  </si>
  <si>
    <t>Sing Op Amp</t>
  </si>
  <si>
    <t>SOT23-5</t>
  </si>
  <si>
    <t>MCP6561T-E/OT</t>
  </si>
  <si>
    <t xml:space="preserve">IC </t>
  </si>
  <si>
    <t>Sing Comparator</t>
  </si>
  <si>
    <t>Dual Comparator</t>
  </si>
  <si>
    <t>MCP6562-E/MS</t>
  </si>
  <si>
    <t>8-MSOP</t>
  </si>
  <si>
    <t>Sing D-Type FF</t>
  </si>
  <si>
    <t>8-VFSOP</t>
  </si>
  <si>
    <t>SN74LVC1G74DCUR</t>
  </si>
  <si>
    <t>Sing AND Gate</t>
  </si>
  <si>
    <t>SOT553</t>
  </si>
  <si>
    <t>SN74LVC1G08DRLR</t>
  </si>
  <si>
    <t>SN74LVC1G126DRLR</t>
  </si>
  <si>
    <t xml:space="preserve">Chan x </t>
  </si>
  <si>
    <t>Sing Tri-State Buff</t>
  </si>
  <si>
    <t>Sing 3-In OR Gate</t>
  </si>
  <si>
    <t>SN74LVC1G332DCKR</t>
  </si>
  <si>
    <t>SOT563</t>
  </si>
  <si>
    <t>IRF7309TRPBF</t>
  </si>
  <si>
    <t>MAX4080TAUA+</t>
  </si>
  <si>
    <t>Total</t>
  </si>
  <si>
    <t>CSP</t>
  </si>
  <si>
    <t>PDIP</t>
  </si>
  <si>
    <t>QFN</t>
  </si>
  <si>
    <t>SOIC</t>
  </si>
  <si>
    <t>SPDIP</t>
  </si>
  <si>
    <t>SSOP</t>
  </si>
  <si>
    <t>TQFP</t>
  </si>
  <si>
    <t>TSSOP</t>
  </si>
  <si>
    <t>UQFN</t>
  </si>
  <si>
    <t>XBGA</t>
  </si>
  <si>
    <t>x</t>
  </si>
  <si>
    <t>AD8607ARMZ-REEL7</t>
  </si>
  <si>
    <t>Dual Op Amp</t>
  </si>
  <si>
    <t>Phoenix - 1881448</t>
  </si>
  <si>
    <t>Connector</t>
  </si>
  <si>
    <t>2-pin RA</t>
  </si>
  <si>
    <t>Factor</t>
  </si>
  <si>
    <t>in^2</t>
  </si>
  <si>
    <t>MCP23S18-E/SO</t>
  </si>
  <si>
    <t>MCP4361-503E/ST</t>
  </si>
  <si>
    <t>Quad Dig Pot</t>
  </si>
  <si>
    <t>20-TSSOP</t>
  </si>
  <si>
    <t>ADS8341E</t>
  </si>
  <si>
    <t>ADR395B</t>
  </si>
  <si>
    <t>PIC24FJ256GA106-I/PT</t>
  </si>
  <si>
    <t>74HC154DB,112</t>
  </si>
  <si>
    <t>74LVC125A</t>
  </si>
  <si>
    <t>74HC85DB,112</t>
  </si>
  <si>
    <t>74CB3Q3251</t>
  </si>
  <si>
    <t>74LVC1G00</t>
  </si>
  <si>
    <t>MAX3226E</t>
  </si>
  <si>
    <t>Capacitor</t>
  </si>
  <si>
    <t>EP11FPD1APE</t>
  </si>
  <si>
    <t>Xtal</t>
  </si>
  <si>
    <t>PIC Prog</t>
  </si>
  <si>
    <t>Conn</t>
  </si>
  <si>
    <t>Jumper</t>
  </si>
  <si>
    <t>Prog Jumper</t>
  </si>
  <si>
    <t>Serial-Debug</t>
  </si>
  <si>
    <t>Charge Pumps</t>
  </si>
  <si>
    <t>Power Filters</t>
  </si>
  <si>
    <t>DIN</t>
  </si>
  <si>
    <t>Load In</t>
  </si>
  <si>
    <t>Load In Jumper</t>
  </si>
  <si>
    <t>GPIO Expander</t>
  </si>
  <si>
    <t>Quad ADC</t>
  </si>
  <si>
    <t>Volt Ref</t>
  </si>
  <si>
    <t>PIC</t>
  </si>
  <si>
    <t>Multiplexer</t>
  </si>
  <si>
    <t>Tri-State Buffer</t>
  </si>
  <si>
    <t>Address Decoder</t>
  </si>
  <si>
    <t>3:8 Encoder</t>
  </si>
  <si>
    <t>Sing 1-in AND</t>
  </si>
  <si>
    <t>232 Xcvr</t>
  </si>
  <si>
    <t>Momen Switch</t>
  </si>
  <si>
    <t>PIC Envr</t>
  </si>
  <si>
    <t>Reset Switch</t>
  </si>
  <si>
    <t>28-SOIC</t>
  </si>
  <si>
    <t>16-SSOP</t>
  </si>
  <si>
    <t>64-TQFP</t>
  </si>
  <si>
    <t>24-SSOP</t>
  </si>
  <si>
    <t>14-TSSOP</t>
  </si>
  <si>
    <t>16-TSSOP</t>
  </si>
  <si>
    <t>SC-70</t>
  </si>
  <si>
    <t>L</t>
  </si>
  <si>
    <t>W</t>
  </si>
  <si>
    <t>H</t>
  </si>
  <si>
    <t>Unit A</t>
  </si>
  <si>
    <t>Part A</t>
  </si>
  <si>
    <t>3528-21</t>
  </si>
  <si>
    <t>3216-18</t>
  </si>
  <si>
    <t>Channels</t>
  </si>
  <si>
    <t>TOTAL</t>
  </si>
  <si>
    <t>Area</t>
  </si>
  <si>
    <t>Sides</t>
  </si>
  <si>
    <t>Tot Area</t>
  </si>
  <si>
    <t>Circuit Board Usable Area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</si>
</sst>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2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2" fillId="0" borderId="0" xfId="0" applyFont="1"/>
    <xf numFmtId="2" fontId="0" fillId="0" borderId="2" xfId="0" applyNumberFormat="1" applyBorder="1"/>
    <xf numFmtId="0" fontId="0" fillId="0" borderId="0" xfId="0" applyBorder="1" applyAlignment="1">
      <alignment horizontal="left"/>
    </xf>
    <xf numFmtId="2" fontId="0" fillId="0" borderId="3" xfId="0" applyNumberFormat="1" applyBorder="1"/>
    <xf numFmtId="0" fontId="0" fillId="0" borderId="4" xfId="0" applyBorder="1"/>
    <xf numFmtId="0" fontId="0" fillId="0" borderId="0" xfId="0" applyAlignment="1">
      <alignment horizontal="right"/>
    </xf>
    <xf numFmtId="164" fontId="0" fillId="0" borderId="2" xfId="0" applyNumberFormat="1" applyBorder="1"/>
    <xf numFmtId="0" fontId="0" fillId="0" borderId="5" xfId="0" applyBorder="1"/>
    <xf numFmtId="0" fontId="0" fillId="0" borderId="2" xfId="0" applyBorder="1"/>
    <xf numFmtId="0" fontId="0" fillId="0" borderId="0" xfId="0" applyBorder="1"/>
    <xf numFmtId="2" fontId="0" fillId="0" borderId="0" xfId="0" applyNumberFormat="1" applyBorder="1"/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K29"/>
  <sheetViews>
    <sheetView workbookViewId="0">
      <selection activeCell="A16" sqref="A16:H16"/>
    </sheetView>
  </sheetViews>
  <sheetFormatPr defaultRowHeight="15"/>
  <cols>
    <col min="1" max="1" width="22.7109375" customWidth="1"/>
    <col min="4" max="4" width="14" customWidth="1"/>
    <col min="5" max="5" width="18.140625" customWidth="1"/>
    <col min="6" max="6" width="18.42578125" customWidth="1"/>
    <col min="9" max="10" width="10" customWidth="1"/>
  </cols>
  <sheetData>
    <row r="3" spans="1:11">
      <c r="A3" s="2"/>
      <c r="B3" s="2"/>
      <c r="C3" s="2"/>
      <c r="D3" s="2"/>
      <c r="E3" s="2"/>
      <c r="F3" s="2"/>
      <c r="G3" s="2" t="s">
        <v>8</v>
      </c>
      <c r="H3" s="2" t="s">
        <v>8</v>
      </c>
      <c r="I3" s="2" t="s">
        <v>9</v>
      </c>
      <c r="J3" s="2" t="s">
        <v>9</v>
      </c>
      <c r="K3" s="2" t="s">
        <v>8</v>
      </c>
    </row>
    <row r="4" spans="1:11">
      <c r="A4" s="2" t="s">
        <v>10</v>
      </c>
      <c r="B4" s="2" t="s">
        <v>6</v>
      </c>
      <c r="C4" s="2" t="s">
        <v>7</v>
      </c>
      <c r="D4" s="2" t="s">
        <v>1</v>
      </c>
      <c r="E4" s="2" t="s">
        <v>0</v>
      </c>
      <c r="F4" s="2" t="s">
        <v>2</v>
      </c>
      <c r="G4" s="2" t="s">
        <v>3</v>
      </c>
      <c r="H4" s="2" t="s">
        <v>4</v>
      </c>
      <c r="I4" s="2" t="s">
        <v>16</v>
      </c>
      <c r="J4" s="2" t="s">
        <v>17</v>
      </c>
      <c r="K4" s="2" t="s">
        <v>5</v>
      </c>
    </row>
    <row r="5" spans="1:11">
      <c r="A5" s="4"/>
      <c r="B5" s="5">
        <v>56</v>
      </c>
      <c r="C5" s="4" t="s">
        <v>18</v>
      </c>
      <c r="D5" s="4" t="s">
        <v>11</v>
      </c>
      <c r="E5" s="4" t="s">
        <v>12</v>
      </c>
      <c r="F5" s="4">
        <v>603</v>
      </c>
      <c r="G5" s="1">
        <v>1.6</v>
      </c>
      <c r="H5" s="1">
        <v>0.8</v>
      </c>
      <c r="I5" s="3">
        <f>G5*H5</f>
        <v>1.2800000000000002</v>
      </c>
      <c r="J5" s="3">
        <f>B5*I5</f>
        <v>71.680000000000007</v>
      </c>
      <c r="K5" s="1"/>
    </row>
    <row r="6" spans="1:11">
      <c r="A6" s="4"/>
      <c r="B6" s="5">
        <v>13</v>
      </c>
      <c r="C6" s="4" t="s">
        <v>18</v>
      </c>
      <c r="D6" s="4" t="s">
        <v>13</v>
      </c>
      <c r="E6" s="4" t="s">
        <v>14</v>
      </c>
      <c r="F6" s="4">
        <v>603</v>
      </c>
      <c r="G6" s="1">
        <v>1.6</v>
      </c>
      <c r="H6" s="1">
        <v>0.8</v>
      </c>
      <c r="I6" s="3">
        <f t="shared" ref="I6:I27" si="0">G6*H6</f>
        <v>1.2800000000000002</v>
      </c>
      <c r="J6" s="3">
        <f t="shared" ref="J6:J27" si="1">B6*I6</f>
        <v>16.640000000000004</v>
      </c>
      <c r="K6" s="1"/>
    </row>
    <row r="7" spans="1:11">
      <c r="A7" s="4" t="s">
        <v>15</v>
      </c>
      <c r="B7" s="5">
        <v>2</v>
      </c>
      <c r="C7" s="4" t="s">
        <v>18</v>
      </c>
      <c r="D7" s="4" t="s">
        <v>19</v>
      </c>
      <c r="E7" s="4" t="s">
        <v>20</v>
      </c>
      <c r="F7" s="4" t="s">
        <v>21</v>
      </c>
      <c r="G7" s="1">
        <v>5</v>
      </c>
      <c r="H7" s="1">
        <v>6.2</v>
      </c>
      <c r="I7" s="3">
        <f t="shared" si="0"/>
        <v>31</v>
      </c>
      <c r="J7" s="3">
        <f t="shared" si="1"/>
        <v>62</v>
      </c>
      <c r="K7" s="1"/>
    </row>
    <row r="8" spans="1:11">
      <c r="A8" s="4" t="s">
        <v>22</v>
      </c>
      <c r="B8" s="5">
        <v>4</v>
      </c>
      <c r="C8" s="4" t="s">
        <v>18</v>
      </c>
      <c r="D8" s="4" t="s">
        <v>19</v>
      </c>
      <c r="E8" s="4" t="s">
        <v>23</v>
      </c>
      <c r="F8" s="4" t="s">
        <v>21</v>
      </c>
      <c r="G8" s="1">
        <v>5</v>
      </c>
      <c r="H8" s="1">
        <v>6.2</v>
      </c>
      <c r="I8" s="3">
        <f t="shared" si="0"/>
        <v>31</v>
      </c>
      <c r="J8" s="3">
        <f t="shared" si="1"/>
        <v>124</v>
      </c>
      <c r="K8" s="1"/>
    </row>
    <row r="9" spans="1:11">
      <c r="A9" s="4" t="s">
        <v>59</v>
      </c>
      <c r="B9" s="5">
        <v>2</v>
      </c>
      <c r="C9" s="4" t="s">
        <v>18</v>
      </c>
      <c r="D9" s="4" t="s">
        <v>19</v>
      </c>
      <c r="E9" s="4" t="s">
        <v>24</v>
      </c>
      <c r="F9" s="4" t="s">
        <v>21</v>
      </c>
      <c r="G9" s="1">
        <v>5</v>
      </c>
      <c r="H9" s="1">
        <v>6.2</v>
      </c>
      <c r="I9" s="3">
        <f t="shared" si="0"/>
        <v>31</v>
      </c>
      <c r="J9" s="3">
        <f t="shared" si="1"/>
        <v>62</v>
      </c>
      <c r="K9" s="1"/>
    </row>
    <row r="10" spans="1:11">
      <c r="A10" s="4" t="s">
        <v>27</v>
      </c>
      <c r="B10" s="5">
        <v>2</v>
      </c>
      <c r="C10" s="4" t="s">
        <v>18</v>
      </c>
      <c r="D10" s="4" t="s">
        <v>25</v>
      </c>
      <c r="E10" s="4" t="s">
        <v>26</v>
      </c>
      <c r="F10" s="4"/>
      <c r="G10" s="1">
        <v>20</v>
      </c>
      <c r="H10" s="1">
        <v>9.9</v>
      </c>
      <c r="I10" s="3">
        <f t="shared" si="0"/>
        <v>198</v>
      </c>
      <c r="J10" s="3">
        <f t="shared" si="1"/>
        <v>396</v>
      </c>
      <c r="K10" s="1"/>
    </row>
    <row r="11" spans="1:11">
      <c r="A11" s="4" t="s">
        <v>30</v>
      </c>
      <c r="B11" s="5">
        <v>4</v>
      </c>
      <c r="C11" s="4" t="s">
        <v>18</v>
      </c>
      <c r="D11" s="4" t="s">
        <v>28</v>
      </c>
      <c r="E11" s="4" t="s">
        <v>29</v>
      </c>
      <c r="F11" s="4" t="s">
        <v>31</v>
      </c>
      <c r="G11" s="1">
        <v>5.7</v>
      </c>
      <c r="H11" s="1">
        <v>2.85</v>
      </c>
      <c r="I11" s="3">
        <f t="shared" si="0"/>
        <v>16.245000000000001</v>
      </c>
      <c r="J11" s="3">
        <f t="shared" si="1"/>
        <v>64.98</v>
      </c>
      <c r="K11" s="1"/>
    </row>
    <row r="12" spans="1:11">
      <c r="A12" s="4" t="s">
        <v>32</v>
      </c>
      <c r="B12" s="5">
        <v>2</v>
      </c>
      <c r="C12" s="4" t="s">
        <v>18</v>
      </c>
      <c r="D12" s="4" t="s">
        <v>28</v>
      </c>
      <c r="E12" s="4" t="s">
        <v>29</v>
      </c>
      <c r="F12" s="4" t="s">
        <v>31</v>
      </c>
      <c r="G12" s="1">
        <v>5.7</v>
      </c>
      <c r="H12" s="1">
        <v>2.85</v>
      </c>
      <c r="I12" s="3">
        <f t="shared" si="0"/>
        <v>16.245000000000001</v>
      </c>
      <c r="J12" s="3">
        <f t="shared" si="1"/>
        <v>32.49</v>
      </c>
      <c r="K12" s="1"/>
    </row>
    <row r="13" spans="1:11">
      <c r="A13" s="4" t="s">
        <v>60</v>
      </c>
      <c r="B13" s="5">
        <v>2</v>
      </c>
      <c r="C13" s="4" t="s">
        <v>18</v>
      </c>
      <c r="D13" s="4" t="s">
        <v>33</v>
      </c>
      <c r="E13" s="4" t="s">
        <v>34</v>
      </c>
      <c r="F13" s="6" t="s">
        <v>35</v>
      </c>
      <c r="G13" s="1">
        <v>3.1</v>
      </c>
      <c r="H13" s="1">
        <v>5</v>
      </c>
      <c r="I13" s="3">
        <f t="shared" si="0"/>
        <v>15.5</v>
      </c>
      <c r="J13" s="3">
        <f t="shared" si="1"/>
        <v>31</v>
      </c>
      <c r="K13" s="1"/>
    </row>
    <row r="14" spans="1:11">
      <c r="A14" s="4" t="s">
        <v>36</v>
      </c>
      <c r="B14" s="5">
        <v>2</v>
      </c>
      <c r="C14" s="4" t="s">
        <v>18</v>
      </c>
      <c r="D14" s="4" t="s">
        <v>11</v>
      </c>
      <c r="E14" s="4" t="s">
        <v>37</v>
      </c>
      <c r="F14" s="4">
        <v>2512</v>
      </c>
      <c r="G14" s="1">
        <v>6.4</v>
      </c>
      <c r="H14" s="1">
        <v>3.2</v>
      </c>
      <c r="I14" s="3">
        <f t="shared" si="0"/>
        <v>20.480000000000004</v>
      </c>
      <c r="J14" s="3">
        <f t="shared" si="1"/>
        <v>40.960000000000008</v>
      </c>
      <c r="K14" s="1"/>
    </row>
    <row r="15" spans="1:11">
      <c r="A15" s="4" t="s">
        <v>38</v>
      </c>
      <c r="B15" s="5">
        <v>2</v>
      </c>
      <c r="C15" s="4" t="s">
        <v>18</v>
      </c>
      <c r="D15" s="4" t="s">
        <v>33</v>
      </c>
      <c r="E15" s="4" t="s">
        <v>39</v>
      </c>
      <c r="F15" s="4" t="s">
        <v>40</v>
      </c>
      <c r="G15" s="1">
        <v>2.9</v>
      </c>
      <c r="H15" s="1">
        <v>2.8</v>
      </c>
      <c r="I15" s="3">
        <f t="shared" si="0"/>
        <v>8.1199999999999992</v>
      </c>
      <c r="J15" s="3">
        <f t="shared" si="1"/>
        <v>16.239999999999998</v>
      </c>
      <c r="K15" s="1"/>
    </row>
    <row r="16" spans="1:11">
      <c r="A16" s="9" t="s">
        <v>73</v>
      </c>
      <c r="B16" s="5">
        <v>4</v>
      </c>
      <c r="C16" s="4" t="s">
        <v>18</v>
      </c>
      <c r="D16" s="4" t="s">
        <v>33</v>
      </c>
      <c r="E16" s="4" t="s">
        <v>74</v>
      </c>
      <c r="F16" s="4" t="s">
        <v>46</v>
      </c>
      <c r="G16" s="1">
        <v>3.2</v>
      </c>
      <c r="H16" s="1">
        <v>5.2</v>
      </c>
      <c r="I16" s="3">
        <f t="shared" si="0"/>
        <v>16.64</v>
      </c>
      <c r="J16" s="3">
        <f t="shared" si="1"/>
        <v>66.56</v>
      </c>
      <c r="K16" s="1"/>
    </row>
    <row r="17" spans="1:11">
      <c r="A17" s="7" t="s">
        <v>41</v>
      </c>
      <c r="B17" s="5">
        <v>2</v>
      </c>
      <c r="C17" s="4" t="s">
        <v>18</v>
      </c>
      <c r="D17" s="4" t="s">
        <v>42</v>
      </c>
      <c r="E17" s="4" t="s">
        <v>43</v>
      </c>
      <c r="F17" s="4" t="s">
        <v>40</v>
      </c>
      <c r="G17" s="1">
        <v>2.9</v>
      </c>
      <c r="H17" s="1">
        <v>2.8</v>
      </c>
      <c r="I17" s="3">
        <f t="shared" si="0"/>
        <v>8.1199999999999992</v>
      </c>
      <c r="J17" s="3">
        <f t="shared" si="1"/>
        <v>16.239999999999998</v>
      </c>
      <c r="K17" s="1"/>
    </row>
    <row r="18" spans="1:11">
      <c r="A18" s="4" t="s">
        <v>45</v>
      </c>
      <c r="B18" s="5">
        <v>2</v>
      </c>
      <c r="C18" s="4" t="s">
        <v>18</v>
      </c>
      <c r="D18" s="4" t="s">
        <v>42</v>
      </c>
      <c r="E18" s="4" t="s">
        <v>44</v>
      </c>
      <c r="F18" s="4" t="s">
        <v>46</v>
      </c>
      <c r="G18" s="1">
        <v>3</v>
      </c>
      <c r="H18" s="1">
        <v>4.9000000000000004</v>
      </c>
      <c r="I18" s="3">
        <f t="shared" si="0"/>
        <v>14.700000000000001</v>
      </c>
      <c r="J18" s="3">
        <f t="shared" si="1"/>
        <v>29.400000000000002</v>
      </c>
      <c r="K18" s="1">
        <v>1.1000000000000001</v>
      </c>
    </row>
    <row r="19" spans="1:11">
      <c r="A19" s="4" t="s">
        <v>49</v>
      </c>
      <c r="B19" s="5">
        <v>2</v>
      </c>
      <c r="C19" s="4" t="s">
        <v>18</v>
      </c>
      <c r="D19" s="4" t="s">
        <v>33</v>
      </c>
      <c r="E19" s="4" t="s">
        <v>47</v>
      </c>
      <c r="F19" s="4" t="s">
        <v>48</v>
      </c>
      <c r="G19" s="1">
        <v>1.9</v>
      </c>
      <c r="H19" s="1">
        <v>3.2</v>
      </c>
      <c r="I19" s="3">
        <f t="shared" si="0"/>
        <v>6.08</v>
      </c>
      <c r="J19" s="3">
        <f t="shared" si="1"/>
        <v>12.16</v>
      </c>
      <c r="K19" s="1"/>
    </row>
    <row r="20" spans="1:11">
      <c r="A20" s="4" t="s">
        <v>52</v>
      </c>
      <c r="B20" s="5">
        <v>2</v>
      </c>
      <c r="C20" s="4" t="s">
        <v>18</v>
      </c>
      <c r="D20" s="4" t="s">
        <v>33</v>
      </c>
      <c r="E20" s="4" t="s">
        <v>50</v>
      </c>
      <c r="F20" s="4" t="s">
        <v>51</v>
      </c>
      <c r="G20" s="1">
        <v>1.7</v>
      </c>
      <c r="H20" s="1">
        <v>1.7</v>
      </c>
      <c r="I20" s="3">
        <f t="shared" si="0"/>
        <v>2.8899999999999997</v>
      </c>
      <c r="J20" s="3">
        <f t="shared" si="1"/>
        <v>5.7799999999999994</v>
      </c>
      <c r="K20" s="1"/>
    </row>
    <row r="21" spans="1:11">
      <c r="A21" s="4" t="s">
        <v>53</v>
      </c>
      <c r="B21" s="5">
        <v>2</v>
      </c>
      <c r="C21" s="4" t="s">
        <v>54</v>
      </c>
      <c r="D21" s="4" t="s">
        <v>33</v>
      </c>
      <c r="E21" s="4" t="s">
        <v>55</v>
      </c>
      <c r="F21" s="4" t="s">
        <v>51</v>
      </c>
      <c r="G21" s="1">
        <v>1.7</v>
      </c>
      <c r="H21" s="1">
        <v>1.7</v>
      </c>
      <c r="I21" s="3">
        <f t="shared" si="0"/>
        <v>2.8899999999999997</v>
      </c>
      <c r="J21" s="3">
        <f t="shared" si="1"/>
        <v>5.7799999999999994</v>
      </c>
      <c r="K21" s="1"/>
    </row>
    <row r="22" spans="1:11">
      <c r="A22" s="1" t="s">
        <v>57</v>
      </c>
      <c r="B22" s="5">
        <v>2</v>
      </c>
      <c r="C22" s="1" t="s">
        <v>18</v>
      </c>
      <c r="D22" s="1" t="s">
        <v>33</v>
      </c>
      <c r="E22" s="1" t="s">
        <v>56</v>
      </c>
      <c r="F22" s="1" t="s">
        <v>58</v>
      </c>
      <c r="G22" s="1">
        <v>2.15</v>
      </c>
      <c r="H22" s="1">
        <v>2.4</v>
      </c>
      <c r="I22" s="3">
        <f t="shared" si="0"/>
        <v>5.1599999999999993</v>
      </c>
      <c r="J22" s="3">
        <f t="shared" si="1"/>
        <v>10.319999999999999</v>
      </c>
      <c r="K22" s="1">
        <v>1.1000000000000001</v>
      </c>
    </row>
    <row r="23" spans="1:11">
      <c r="A23" s="1"/>
      <c r="B23" s="5"/>
      <c r="C23" s="1"/>
      <c r="D23" s="1"/>
      <c r="E23" s="1"/>
      <c r="F23" s="1"/>
      <c r="G23" s="1"/>
      <c r="H23" s="1"/>
      <c r="I23" s="3">
        <f t="shared" si="0"/>
        <v>0</v>
      </c>
      <c r="J23" s="3">
        <f t="shared" si="1"/>
        <v>0</v>
      </c>
      <c r="K23" s="1"/>
    </row>
    <row r="24" spans="1:11">
      <c r="A24" s="1"/>
      <c r="B24" s="5"/>
      <c r="C24" s="1"/>
      <c r="D24" s="1"/>
      <c r="E24" s="1"/>
      <c r="F24" s="1"/>
      <c r="G24" s="1"/>
      <c r="H24" s="1"/>
      <c r="I24" s="3">
        <f t="shared" si="0"/>
        <v>0</v>
      </c>
      <c r="J24" s="3">
        <f t="shared" si="1"/>
        <v>0</v>
      </c>
      <c r="K24" s="1"/>
    </row>
    <row r="25" spans="1:11">
      <c r="A25" s="1"/>
      <c r="B25" s="5"/>
      <c r="C25" s="1"/>
      <c r="D25" s="1"/>
      <c r="E25" s="1"/>
      <c r="F25" s="1"/>
      <c r="G25" s="1"/>
      <c r="H25" s="1"/>
      <c r="I25" s="3">
        <f t="shared" si="0"/>
        <v>0</v>
      </c>
      <c r="J25" s="3">
        <f t="shared" si="1"/>
        <v>0</v>
      </c>
      <c r="K25" s="1"/>
    </row>
    <row r="26" spans="1:11">
      <c r="A26" s="1"/>
      <c r="B26" s="5"/>
      <c r="C26" s="1"/>
      <c r="D26" s="1"/>
      <c r="E26" s="1"/>
      <c r="F26" s="1"/>
      <c r="G26" s="1"/>
      <c r="H26" s="1"/>
      <c r="I26" s="3">
        <f t="shared" si="0"/>
        <v>0</v>
      </c>
      <c r="J26" s="3">
        <f t="shared" si="1"/>
        <v>0</v>
      </c>
      <c r="K26" s="1"/>
    </row>
    <row r="27" spans="1:11">
      <c r="A27" s="1"/>
      <c r="B27" s="5"/>
      <c r="C27" s="1"/>
      <c r="D27" s="1"/>
      <c r="E27" s="1"/>
      <c r="F27" s="1"/>
      <c r="G27" s="1"/>
      <c r="H27" s="1"/>
      <c r="I27" s="3">
        <f t="shared" si="0"/>
        <v>0</v>
      </c>
      <c r="J27" s="3">
        <f t="shared" si="1"/>
        <v>0</v>
      </c>
      <c r="K27" s="1"/>
    </row>
    <row r="28" spans="1:11" ht="15.75" thickBot="1"/>
    <row r="29" spans="1:11" ht="15.75" thickBot="1">
      <c r="I29" t="s">
        <v>61</v>
      </c>
      <c r="J29" s="8">
        <f>SUM(J5:J27)</f>
        <v>1064.23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O78"/>
  <sheetViews>
    <sheetView tabSelected="1" topLeftCell="A33" workbookViewId="0">
      <selection activeCell="F52" sqref="F52"/>
    </sheetView>
  </sheetViews>
  <sheetFormatPr defaultRowHeight="15"/>
  <cols>
    <col min="1" max="1" width="22.7109375" customWidth="1"/>
    <col min="4" max="4" width="14" customWidth="1"/>
    <col min="5" max="5" width="18.140625" customWidth="1"/>
    <col min="6" max="6" width="18.42578125" customWidth="1"/>
    <col min="9" max="10" width="10" customWidth="1"/>
    <col min="14" max="14" width="16.7109375" bestFit="1" customWidth="1"/>
  </cols>
  <sheetData>
    <row r="3" spans="1:11">
      <c r="A3" s="2"/>
      <c r="B3" s="2"/>
      <c r="C3" s="2"/>
      <c r="D3" s="2"/>
      <c r="E3" s="2"/>
      <c r="F3" s="2"/>
      <c r="G3" s="2" t="s">
        <v>8</v>
      </c>
      <c r="H3" s="2" t="s">
        <v>8</v>
      </c>
      <c r="I3" s="2" t="s">
        <v>9</v>
      </c>
      <c r="J3" s="2" t="s">
        <v>9</v>
      </c>
      <c r="K3" s="2" t="s">
        <v>8</v>
      </c>
    </row>
    <row r="4" spans="1:11">
      <c r="A4" s="2" t="s">
        <v>10</v>
      </c>
      <c r="B4" s="2" t="s">
        <v>6</v>
      </c>
      <c r="C4" s="2" t="s">
        <v>7</v>
      </c>
      <c r="D4" s="2" t="s">
        <v>1</v>
      </c>
      <c r="E4" s="2" t="s">
        <v>0</v>
      </c>
      <c r="F4" s="2" t="s">
        <v>2</v>
      </c>
      <c r="G4" s="2" t="s">
        <v>3</v>
      </c>
      <c r="H4" s="2" t="s">
        <v>4</v>
      </c>
      <c r="I4" s="2" t="s">
        <v>16</v>
      </c>
      <c r="J4" s="2" t="s">
        <v>17</v>
      </c>
      <c r="K4" s="2" t="s">
        <v>5</v>
      </c>
    </row>
    <row r="5" spans="1:11">
      <c r="A5" s="4"/>
      <c r="B5" s="5">
        <v>29</v>
      </c>
      <c r="C5" s="4" t="s">
        <v>18</v>
      </c>
      <c r="D5" s="4" t="s">
        <v>11</v>
      </c>
      <c r="E5" s="4" t="s">
        <v>12</v>
      </c>
      <c r="F5" s="4">
        <v>603</v>
      </c>
      <c r="G5" s="1">
        <v>1.6</v>
      </c>
      <c r="H5" s="1">
        <v>0.8</v>
      </c>
      <c r="I5" s="3">
        <f>G5*H5</f>
        <v>1.2800000000000002</v>
      </c>
      <c r="J5" s="3">
        <f>B5*I5</f>
        <v>37.120000000000005</v>
      </c>
      <c r="K5" s="1"/>
    </row>
    <row r="6" spans="1:11">
      <c r="A6" s="4"/>
      <c r="B6" s="5">
        <v>11</v>
      </c>
      <c r="C6" s="4" t="s">
        <v>18</v>
      </c>
      <c r="D6" s="4" t="s">
        <v>13</v>
      </c>
      <c r="E6" s="4" t="s">
        <v>14</v>
      </c>
      <c r="F6" s="4">
        <v>603</v>
      </c>
      <c r="G6" s="1">
        <v>1.6</v>
      </c>
      <c r="H6" s="1">
        <v>0.8</v>
      </c>
      <c r="I6" s="3">
        <f t="shared" ref="I6:I30" si="0">G6*H6</f>
        <v>1.2800000000000002</v>
      </c>
      <c r="J6" s="3">
        <f t="shared" ref="J6:J30" si="1">B6*I6</f>
        <v>14.080000000000002</v>
      </c>
      <c r="K6" s="1"/>
    </row>
    <row r="7" spans="1:11">
      <c r="A7" s="4" t="s">
        <v>15</v>
      </c>
      <c r="B7" s="5">
        <v>1</v>
      </c>
      <c r="C7" s="4" t="s">
        <v>18</v>
      </c>
      <c r="D7" s="4" t="s">
        <v>19</v>
      </c>
      <c r="E7" s="4" t="s">
        <v>20</v>
      </c>
      <c r="F7" s="4" t="s">
        <v>21</v>
      </c>
      <c r="G7" s="1">
        <v>5</v>
      </c>
      <c r="H7" s="1">
        <v>6.2</v>
      </c>
      <c r="I7" s="3">
        <f t="shared" si="0"/>
        <v>31</v>
      </c>
      <c r="J7" s="3">
        <f t="shared" si="1"/>
        <v>31</v>
      </c>
      <c r="K7" s="1"/>
    </row>
    <row r="8" spans="1:11">
      <c r="A8" s="4" t="s">
        <v>22</v>
      </c>
      <c r="B8" s="5">
        <v>2</v>
      </c>
      <c r="C8" s="4" t="s">
        <v>18</v>
      </c>
      <c r="D8" s="4" t="s">
        <v>19</v>
      </c>
      <c r="E8" s="4" t="s">
        <v>23</v>
      </c>
      <c r="F8" s="4" t="s">
        <v>21</v>
      </c>
      <c r="G8" s="1">
        <v>5</v>
      </c>
      <c r="H8" s="1">
        <v>6.2</v>
      </c>
      <c r="I8" s="3">
        <f t="shared" si="0"/>
        <v>31</v>
      </c>
      <c r="J8" s="3">
        <f t="shared" si="1"/>
        <v>62</v>
      </c>
      <c r="K8" s="1"/>
    </row>
    <row r="9" spans="1:11">
      <c r="A9" s="4" t="s">
        <v>59</v>
      </c>
      <c r="B9" s="5">
        <v>1</v>
      </c>
      <c r="C9" s="4" t="s">
        <v>18</v>
      </c>
      <c r="D9" s="4" t="s">
        <v>19</v>
      </c>
      <c r="E9" s="4" t="s">
        <v>24</v>
      </c>
      <c r="F9" s="4" t="s">
        <v>21</v>
      </c>
      <c r="G9" s="1">
        <v>5</v>
      </c>
      <c r="H9" s="1">
        <v>6.2</v>
      </c>
      <c r="I9" s="3">
        <f t="shared" si="0"/>
        <v>31</v>
      </c>
      <c r="J9" s="3">
        <f t="shared" si="1"/>
        <v>31</v>
      </c>
      <c r="K9" s="1"/>
    </row>
    <row r="10" spans="1:11">
      <c r="A10" s="4" t="s">
        <v>27</v>
      </c>
      <c r="B10" s="5">
        <v>1</v>
      </c>
      <c r="C10" s="4" t="s">
        <v>18</v>
      </c>
      <c r="D10" s="4" t="s">
        <v>25</v>
      </c>
      <c r="E10" s="4" t="s">
        <v>26</v>
      </c>
      <c r="F10" s="4"/>
      <c r="G10" s="1">
        <v>20</v>
      </c>
      <c r="H10" s="1">
        <v>9.9</v>
      </c>
      <c r="I10" s="3">
        <f t="shared" si="0"/>
        <v>198</v>
      </c>
      <c r="J10" s="3">
        <f t="shared" si="1"/>
        <v>198</v>
      </c>
      <c r="K10" s="1"/>
    </row>
    <row r="11" spans="1:11">
      <c r="A11" s="4" t="s">
        <v>30</v>
      </c>
      <c r="B11" s="5">
        <v>2</v>
      </c>
      <c r="C11" s="4" t="s">
        <v>18</v>
      </c>
      <c r="D11" s="4" t="s">
        <v>28</v>
      </c>
      <c r="E11" s="4" t="s">
        <v>29</v>
      </c>
      <c r="F11" s="4" t="s">
        <v>31</v>
      </c>
      <c r="G11" s="1">
        <v>5.7</v>
      </c>
      <c r="H11" s="1">
        <v>2.85</v>
      </c>
      <c r="I11" s="3">
        <f t="shared" si="0"/>
        <v>16.245000000000001</v>
      </c>
      <c r="J11" s="3">
        <f t="shared" si="1"/>
        <v>32.49</v>
      </c>
      <c r="K11" s="1"/>
    </row>
    <row r="12" spans="1:11">
      <c r="A12" s="4" t="s">
        <v>32</v>
      </c>
      <c r="B12" s="5">
        <v>1</v>
      </c>
      <c r="C12" s="4" t="s">
        <v>18</v>
      </c>
      <c r="D12" s="4" t="s">
        <v>28</v>
      </c>
      <c r="E12" s="4" t="s">
        <v>29</v>
      </c>
      <c r="F12" s="4" t="s">
        <v>31</v>
      </c>
      <c r="G12" s="1">
        <v>5.7</v>
      </c>
      <c r="H12" s="1">
        <v>2.85</v>
      </c>
      <c r="I12" s="3">
        <f t="shared" si="0"/>
        <v>16.245000000000001</v>
      </c>
      <c r="J12" s="3">
        <f t="shared" si="1"/>
        <v>16.245000000000001</v>
      </c>
      <c r="K12" s="1"/>
    </row>
    <row r="13" spans="1:11">
      <c r="A13" s="4" t="s">
        <v>60</v>
      </c>
      <c r="B13" s="5">
        <v>1</v>
      </c>
      <c r="C13" s="4" t="s">
        <v>18</v>
      </c>
      <c r="D13" s="4" t="s">
        <v>33</v>
      </c>
      <c r="E13" s="4" t="s">
        <v>34</v>
      </c>
      <c r="F13" s="6" t="s">
        <v>35</v>
      </c>
      <c r="G13" s="1">
        <v>3.1</v>
      </c>
      <c r="H13" s="1">
        <v>5</v>
      </c>
      <c r="I13" s="3">
        <f t="shared" si="0"/>
        <v>15.5</v>
      </c>
      <c r="J13" s="3">
        <f t="shared" si="1"/>
        <v>15.5</v>
      </c>
      <c r="K13" s="1"/>
    </row>
    <row r="14" spans="1:11">
      <c r="A14" s="4" t="s">
        <v>36</v>
      </c>
      <c r="B14" s="5">
        <v>1</v>
      </c>
      <c r="C14" s="4" t="s">
        <v>18</v>
      </c>
      <c r="D14" s="4" t="s">
        <v>11</v>
      </c>
      <c r="E14" s="4" t="s">
        <v>37</v>
      </c>
      <c r="F14" s="4">
        <v>2512</v>
      </c>
      <c r="G14" s="1">
        <v>6.4</v>
      </c>
      <c r="H14" s="1">
        <v>3.2</v>
      </c>
      <c r="I14" s="3">
        <f t="shared" si="0"/>
        <v>20.480000000000004</v>
      </c>
      <c r="J14" s="3">
        <f t="shared" si="1"/>
        <v>20.480000000000004</v>
      </c>
      <c r="K14" s="1"/>
    </row>
    <row r="15" spans="1:11">
      <c r="A15" s="4" t="s">
        <v>38</v>
      </c>
      <c r="B15" s="5">
        <v>1</v>
      </c>
      <c r="C15" s="4" t="s">
        <v>18</v>
      </c>
      <c r="D15" s="4" t="s">
        <v>33</v>
      </c>
      <c r="E15" s="4" t="s">
        <v>39</v>
      </c>
      <c r="F15" s="4" t="s">
        <v>40</v>
      </c>
      <c r="G15" s="1">
        <v>2.9</v>
      </c>
      <c r="H15" s="1">
        <v>2.8</v>
      </c>
      <c r="I15" s="3">
        <f t="shared" si="0"/>
        <v>8.1199999999999992</v>
      </c>
      <c r="J15" s="3">
        <f t="shared" si="1"/>
        <v>8.1199999999999992</v>
      </c>
      <c r="K15" s="1"/>
    </row>
    <row r="16" spans="1:11">
      <c r="A16" s="9" t="s">
        <v>73</v>
      </c>
      <c r="B16" s="5">
        <v>2</v>
      </c>
      <c r="C16" s="4" t="s">
        <v>18</v>
      </c>
      <c r="D16" s="4" t="s">
        <v>33</v>
      </c>
      <c r="E16" s="4" t="s">
        <v>74</v>
      </c>
      <c r="F16" s="4" t="s">
        <v>46</v>
      </c>
      <c r="G16" s="1">
        <v>3.2</v>
      </c>
      <c r="H16" s="1">
        <v>5.2</v>
      </c>
      <c r="I16" s="3"/>
      <c r="J16" s="3"/>
      <c r="K16" s="1"/>
    </row>
    <row r="17" spans="1:11">
      <c r="A17" s="7" t="s">
        <v>41</v>
      </c>
      <c r="B17" s="5">
        <v>1</v>
      </c>
      <c r="C17" s="4" t="s">
        <v>18</v>
      </c>
      <c r="D17" s="4" t="s">
        <v>42</v>
      </c>
      <c r="E17" s="4" t="s">
        <v>43</v>
      </c>
      <c r="F17" s="4" t="s">
        <v>40</v>
      </c>
      <c r="G17" s="1">
        <v>2.9</v>
      </c>
      <c r="H17" s="1">
        <v>2.8</v>
      </c>
      <c r="I17" s="3">
        <f t="shared" si="0"/>
        <v>8.1199999999999992</v>
      </c>
      <c r="J17" s="3">
        <f t="shared" si="1"/>
        <v>8.1199999999999992</v>
      </c>
      <c r="K17" s="1"/>
    </row>
    <row r="18" spans="1:11">
      <c r="A18" s="4" t="s">
        <v>45</v>
      </c>
      <c r="B18" s="5">
        <v>1</v>
      </c>
      <c r="C18" s="4" t="s">
        <v>18</v>
      </c>
      <c r="D18" s="4" t="s">
        <v>42</v>
      </c>
      <c r="E18" s="4" t="s">
        <v>44</v>
      </c>
      <c r="F18" s="4" t="s">
        <v>46</v>
      </c>
      <c r="G18" s="1">
        <v>3</v>
      </c>
      <c r="H18" s="1">
        <v>4.9000000000000004</v>
      </c>
      <c r="I18" s="3">
        <f t="shared" si="0"/>
        <v>14.700000000000001</v>
      </c>
      <c r="J18" s="3">
        <f t="shared" si="1"/>
        <v>14.700000000000001</v>
      </c>
      <c r="K18" s="1">
        <v>1.1000000000000001</v>
      </c>
    </row>
    <row r="19" spans="1:11">
      <c r="A19" s="4" t="s">
        <v>49</v>
      </c>
      <c r="B19" s="5">
        <v>1</v>
      </c>
      <c r="C19" s="4" t="s">
        <v>18</v>
      </c>
      <c r="D19" s="4" t="s">
        <v>33</v>
      </c>
      <c r="E19" s="4" t="s">
        <v>47</v>
      </c>
      <c r="F19" s="4" t="s">
        <v>48</v>
      </c>
      <c r="G19" s="1">
        <v>1.9</v>
      </c>
      <c r="H19" s="1">
        <v>3.2</v>
      </c>
      <c r="I19" s="3">
        <f t="shared" si="0"/>
        <v>6.08</v>
      </c>
      <c r="J19" s="3">
        <f t="shared" si="1"/>
        <v>6.08</v>
      </c>
      <c r="K19" s="1"/>
    </row>
    <row r="20" spans="1:11">
      <c r="A20" s="4" t="s">
        <v>52</v>
      </c>
      <c r="B20" s="5">
        <v>2</v>
      </c>
      <c r="C20" s="4" t="s">
        <v>18</v>
      </c>
      <c r="D20" s="4" t="s">
        <v>33</v>
      </c>
      <c r="E20" s="4" t="s">
        <v>50</v>
      </c>
      <c r="F20" s="4" t="s">
        <v>51</v>
      </c>
      <c r="G20" s="1">
        <v>1.7</v>
      </c>
      <c r="H20" s="1">
        <v>1.7</v>
      </c>
      <c r="I20" s="3">
        <f t="shared" si="0"/>
        <v>2.8899999999999997</v>
      </c>
      <c r="J20" s="3">
        <f t="shared" si="1"/>
        <v>5.7799999999999994</v>
      </c>
      <c r="K20" s="1"/>
    </row>
    <row r="21" spans="1:11">
      <c r="A21" s="4" t="s">
        <v>53</v>
      </c>
      <c r="B21" s="5">
        <v>1</v>
      </c>
      <c r="C21" s="4" t="s">
        <v>54</v>
      </c>
      <c r="D21" s="4" t="s">
        <v>33</v>
      </c>
      <c r="E21" s="4" t="s">
        <v>55</v>
      </c>
      <c r="F21" s="4" t="s">
        <v>51</v>
      </c>
      <c r="G21" s="1">
        <v>1.7</v>
      </c>
      <c r="H21" s="1">
        <v>1.7</v>
      </c>
      <c r="I21" s="3">
        <f t="shared" si="0"/>
        <v>2.8899999999999997</v>
      </c>
      <c r="J21" s="3">
        <f t="shared" si="1"/>
        <v>2.8899999999999997</v>
      </c>
      <c r="K21" s="1"/>
    </row>
    <row r="22" spans="1:11">
      <c r="A22" s="1" t="s">
        <v>57</v>
      </c>
      <c r="B22" s="5">
        <v>1</v>
      </c>
      <c r="C22" s="1" t="s">
        <v>18</v>
      </c>
      <c r="D22" s="1" t="s">
        <v>33</v>
      </c>
      <c r="E22" s="1" t="s">
        <v>56</v>
      </c>
      <c r="F22" s="1" t="s">
        <v>58</v>
      </c>
      <c r="G22" s="1">
        <v>2.15</v>
      </c>
      <c r="H22" s="1">
        <v>2.4</v>
      </c>
      <c r="I22" s="3">
        <f t="shared" si="0"/>
        <v>5.1599999999999993</v>
      </c>
      <c r="J22" s="3">
        <f t="shared" si="1"/>
        <v>5.1599999999999993</v>
      </c>
      <c r="K22" s="1">
        <v>1.1000000000000001</v>
      </c>
    </row>
    <row r="23" spans="1:11">
      <c r="A23" s="4" t="s">
        <v>75</v>
      </c>
      <c r="B23" s="5">
        <v>1</v>
      </c>
      <c r="C23" s="1" t="s">
        <v>18</v>
      </c>
      <c r="D23" s="1" t="s">
        <v>76</v>
      </c>
      <c r="E23" s="1" t="s">
        <v>77</v>
      </c>
      <c r="F23" s="1"/>
      <c r="G23" s="1">
        <v>10.1</v>
      </c>
      <c r="H23" s="1">
        <v>6.9</v>
      </c>
      <c r="I23" s="3">
        <f t="shared" si="0"/>
        <v>69.69</v>
      </c>
      <c r="J23" s="3">
        <f t="shared" si="1"/>
        <v>69.69</v>
      </c>
      <c r="K23" s="1"/>
    </row>
    <row r="24" spans="1:11">
      <c r="A24" s="1" t="s">
        <v>81</v>
      </c>
      <c r="B24" s="5">
        <v>1</v>
      </c>
      <c r="C24" s="1" t="s">
        <v>18</v>
      </c>
      <c r="D24" s="1" t="s">
        <v>33</v>
      </c>
      <c r="E24" s="1" t="s">
        <v>82</v>
      </c>
      <c r="F24" s="1" t="s">
        <v>83</v>
      </c>
      <c r="G24" s="1">
        <v>6.5</v>
      </c>
      <c r="H24" s="1">
        <v>6.4</v>
      </c>
      <c r="I24" s="3">
        <f t="shared" si="0"/>
        <v>41.6</v>
      </c>
      <c r="J24" s="3">
        <f t="shared" si="1"/>
        <v>41.6</v>
      </c>
      <c r="K24" s="1"/>
    </row>
    <row r="25" spans="1:11">
      <c r="A25" s="1"/>
      <c r="B25" s="5"/>
      <c r="C25" s="1"/>
      <c r="D25" s="1"/>
      <c r="E25" s="1"/>
      <c r="F25" s="1"/>
      <c r="G25" s="1"/>
      <c r="H25" s="1"/>
      <c r="I25" s="3"/>
      <c r="J25" s="3"/>
      <c r="K25" s="1"/>
    </row>
    <row r="26" spans="1:11">
      <c r="A26" s="1"/>
      <c r="B26" s="5"/>
      <c r="C26" s="1"/>
      <c r="D26" s="1"/>
      <c r="E26" s="1"/>
      <c r="F26" s="1"/>
      <c r="G26" s="1"/>
      <c r="H26" s="1"/>
      <c r="I26" s="3"/>
      <c r="J26" s="3"/>
      <c r="K26" s="1"/>
    </row>
    <row r="27" spans="1:11">
      <c r="A27" s="1"/>
      <c r="B27" s="5"/>
      <c r="C27" s="1"/>
      <c r="D27" s="1"/>
      <c r="E27" s="1"/>
      <c r="F27" s="1"/>
      <c r="G27" s="1"/>
      <c r="H27" s="1"/>
      <c r="I27" s="3"/>
      <c r="J27" s="3"/>
      <c r="K27" s="1"/>
    </row>
    <row r="28" spans="1:11">
      <c r="A28" s="1"/>
      <c r="B28" s="5"/>
      <c r="C28" s="1"/>
      <c r="D28" s="1"/>
      <c r="E28" s="1"/>
      <c r="F28" s="1"/>
      <c r="G28" s="1"/>
      <c r="H28" s="1"/>
      <c r="I28" s="3">
        <f t="shared" si="0"/>
        <v>0</v>
      </c>
      <c r="J28" s="3">
        <f t="shared" si="1"/>
        <v>0</v>
      </c>
      <c r="K28" s="1"/>
    </row>
    <row r="29" spans="1:11">
      <c r="A29" s="1"/>
      <c r="B29" s="5"/>
      <c r="C29" s="1"/>
      <c r="D29" s="1"/>
      <c r="E29" s="1"/>
      <c r="F29" s="1"/>
      <c r="G29" s="1"/>
      <c r="H29" s="1"/>
      <c r="I29" s="3">
        <f t="shared" si="0"/>
        <v>0</v>
      </c>
      <c r="J29" s="3">
        <f t="shared" si="1"/>
        <v>0</v>
      </c>
      <c r="K29" s="1"/>
    </row>
    <row r="30" spans="1:11">
      <c r="A30" s="1"/>
      <c r="B30" s="5"/>
      <c r="C30" s="1"/>
      <c r="D30" s="1"/>
      <c r="E30" s="1"/>
      <c r="F30" s="1"/>
      <c r="G30" s="1"/>
      <c r="H30" s="1"/>
      <c r="I30" s="3">
        <f t="shared" si="0"/>
        <v>0</v>
      </c>
      <c r="J30" s="3">
        <f t="shared" si="1"/>
        <v>0</v>
      </c>
      <c r="K30" s="1"/>
    </row>
    <row r="31" spans="1:11" ht="15.75" thickBot="1"/>
    <row r="32" spans="1:11">
      <c r="I32" t="s">
        <v>61</v>
      </c>
      <c r="J32" s="10">
        <f>SUM(J5:J30)</f>
        <v>620.05499999999995</v>
      </c>
    </row>
    <row r="33" spans="1:15" ht="15.75" thickBot="1">
      <c r="I33" t="s">
        <v>78</v>
      </c>
      <c r="J33" s="11">
        <v>1.5</v>
      </c>
      <c r="M33" t="s">
        <v>133</v>
      </c>
    </row>
    <row r="34" spans="1:15" ht="15.75" thickBot="1">
      <c r="J34" s="8">
        <f>J32*J33</f>
        <v>930.08249999999998</v>
      </c>
      <c r="K34" s="12" t="s">
        <v>9</v>
      </c>
      <c r="M34">
        <v>8</v>
      </c>
      <c r="N34" s="15">
        <f>J34*M34</f>
        <v>7440.66</v>
      </c>
      <c r="O34" t="s">
        <v>9</v>
      </c>
    </row>
    <row r="35" spans="1:15" ht="15.75" thickBot="1">
      <c r="J35" s="8">
        <f>((SQRT(J34))/25.4)^2</f>
        <v>1.4416307582615169</v>
      </c>
      <c r="K35" s="12" t="s">
        <v>79</v>
      </c>
      <c r="M35">
        <v>8</v>
      </c>
      <c r="N35" s="8">
        <f>J35*M35</f>
        <v>11.533046066092135</v>
      </c>
      <c r="O35" t="s">
        <v>79</v>
      </c>
    </row>
    <row r="36" spans="1:15">
      <c r="G36" t="s">
        <v>126</v>
      </c>
      <c r="H36" t="s">
        <v>127</v>
      </c>
      <c r="I36" t="s">
        <v>129</v>
      </c>
      <c r="J36" t="s">
        <v>130</v>
      </c>
      <c r="K36" t="s">
        <v>128</v>
      </c>
    </row>
    <row r="37" spans="1:15">
      <c r="A37" s="1" t="s">
        <v>80</v>
      </c>
      <c r="B37" s="5">
        <v>5</v>
      </c>
      <c r="C37" s="1"/>
      <c r="D37" s="4" t="s">
        <v>33</v>
      </c>
      <c r="E37" s="1" t="s">
        <v>106</v>
      </c>
      <c r="F37" s="1" t="s">
        <v>119</v>
      </c>
      <c r="G37" s="1">
        <v>17.899999999999999</v>
      </c>
      <c r="H37" s="1">
        <v>10.3</v>
      </c>
      <c r="I37" s="3">
        <f>G37*H37</f>
        <v>184.37</v>
      </c>
      <c r="J37" s="3">
        <f>I37*B37</f>
        <v>921.85</v>
      </c>
      <c r="K37" s="1"/>
    </row>
    <row r="38" spans="1:15">
      <c r="A38" s="1" t="s">
        <v>84</v>
      </c>
      <c r="B38" s="5">
        <v>4</v>
      </c>
      <c r="C38" s="1"/>
      <c r="D38" s="4" t="s">
        <v>33</v>
      </c>
      <c r="E38" s="1" t="s">
        <v>107</v>
      </c>
      <c r="F38" s="1" t="s">
        <v>120</v>
      </c>
      <c r="G38" s="1">
        <v>5</v>
      </c>
      <c r="H38" s="1">
        <v>6.2</v>
      </c>
      <c r="I38" s="3">
        <f t="shared" ref="I38:I64" si="2">G38*H38</f>
        <v>31</v>
      </c>
      <c r="J38" s="3">
        <f t="shared" ref="J38:J64" si="3">I38*B38</f>
        <v>124</v>
      </c>
      <c r="K38" s="1"/>
    </row>
    <row r="39" spans="1:15">
      <c r="A39" s="1" t="s">
        <v>85</v>
      </c>
      <c r="B39" s="5">
        <v>4</v>
      </c>
      <c r="C39" s="1"/>
      <c r="D39" s="4" t="s">
        <v>33</v>
      </c>
      <c r="E39" s="1" t="s">
        <v>108</v>
      </c>
      <c r="F39" s="1" t="s">
        <v>40</v>
      </c>
      <c r="G39" s="1">
        <v>2.9</v>
      </c>
      <c r="H39" s="1">
        <v>2.8</v>
      </c>
      <c r="I39" s="3">
        <f t="shared" si="2"/>
        <v>8.1199999999999992</v>
      </c>
      <c r="J39" s="3">
        <f t="shared" si="3"/>
        <v>32.479999999999997</v>
      </c>
      <c r="K39" s="1"/>
    </row>
    <row r="40" spans="1:15">
      <c r="A40" s="1" t="s">
        <v>86</v>
      </c>
      <c r="B40" s="5">
        <v>1</v>
      </c>
      <c r="C40" s="1"/>
      <c r="D40" s="4" t="s">
        <v>33</v>
      </c>
      <c r="E40" s="1" t="s">
        <v>109</v>
      </c>
      <c r="F40" s="1" t="s">
        <v>121</v>
      </c>
      <c r="G40" s="1">
        <v>12</v>
      </c>
      <c r="H40" s="1">
        <v>12</v>
      </c>
      <c r="I40" s="3">
        <f t="shared" si="2"/>
        <v>144</v>
      </c>
      <c r="J40" s="3">
        <f t="shared" si="3"/>
        <v>144</v>
      </c>
      <c r="K40" s="1"/>
    </row>
    <row r="41" spans="1:15">
      <c r="A41" s="4" t="s">
        <v>52</v>
      </c>
      <c r="B41" s="5">
        <v>2</v>
      </c>
      <c r="C41" s="4"/>
      <c r="D41" s="4" t="s">
        <v>33</v>
      </c>
      <c r="E41" s="4" t="s">
        <v>50</v>
      </c>
      <c r="F41" s="4" t="s">
        <v>51</v>
      </c>
      <c r="G41" s="1">
        <v>1.7</v>
      </c>
      <c r="H41" s="1">
        <v>1.7</v>
      </c>
      <c r="I41" s="3">
        <f t="shared" si="2"/>
        <v>2.8899999999999997</v>
      </c>
      <c r="J41" s="3">
        <f t="shared" si="3"/>
        <v>5.7799999999999994</v>
      </c>
      <c r="K41" s="1"/>
    </row>
    <row r="42" spans="1:15">
      <c r="A42" s="1" t="s">
        <v>87</v>
      </c>
      <c r="B42" s="5">
        <v>1</v>
      </c>
      <c r="C42" s="1"/>
      <c r="D42" s="4" t="s">
        <v>33</v>
      </c>
      <c r="E42" s="1" t="s">
        <v>110</v>
      </c>
      <c r="F42" s="1" t="s">
        <v>122</v>
      </c>
      <c r="G42" s="1">
        <v>8.4</v>
      </c>
      <c r="H42" s="1">
        <v>7.9</v>
      </c>
      <c r="I42" s="3">
        <f t="shared" si="2"/>
        <v>66.36</v>
      </c>
      <c r="J42" s="3">
        <f t="shared" si="3"/>
        <v>66.36</v>
      </c>
      <c r="K42" s="1"/>
    </row>
    <row r="43" spans="1:15">
      <c r="A43" s="1" t="s">
        <v>88</v>
      </c>
      <c r="B43" s="5">
        <v>2</v>
      </c>
      <c r="C43" s="1"/>
      <c r="D43" s="4" t="s">
        <v>33</v>
      </c>
      <c r="E43" s="1" t="s">
        <v>111</v>
      </c>
      <c r="F43" s="1" t="s">
        <v>123</v>
      </c>
      <c r="G43" s="1">
        <v>6.6</v>
      </c>
      <c r="H43" s="1">
        <v>5.0999999999999996</v>
      </c>
      <c r="I43" s="3">
        <f t="shared" si="2"/>
        <v>33.659999999999997</v>
      </c>
      <c r="J43" s="3">
        <f t="shared" si="3"/>
        <v>67.319999999999993</v>
      </c>
      <c r="K43" s="1"/>
    </row>
    <row r="44" spans="1:15">
      <c r="A44" s="1" t="s">
        <v>89</v>
      </c>
      <c r="B44" s="5">
        <v>1</v>
      </c>
      <c r="C44" s="1"/>
      <c r="D44" s="4" t="s">
        <v>33</v>
      </c>
      <c r="E44" s="1" t="s">
        <v>112</v>
      </c>
      <c r="F44" s="1" t="s">
        <v>124</v>
      </c>
      <c r="G44" s="1">
        <v>6.6</v>
      </c>
      <c r="H44" s="1">
        <v>5.0999999999999996</v>
      </c>
      <c r="I44" s="3">
        <f t="shared" si="2"/>
        <v>33.659999999999997</v>
      </c>
      <c r="J44" s="3">
        <f t="shared" si="3"/>
        <v>33.659999999999997</v>
      </c>
      <c r="K44" s="1"/>
    </row>
    <row r="45" spans="1:15">
      <c r="A45" s="1" t="s">
        <v>90</v>
      </c>
      <c r="B45" s="5">
        <v>1</v>
      </c>
      <c r="C45" s="1"/>
      <c r="D45" s="4" t="s">
        <v>33</v>
      </c>
      <c r="E45" s="1" t="s">
        <v>113</v>
      </c>
      <c r="F45" s="1" t="s">
        <v>124</v>
      </c>
      <c r="G45" s="1">
        <v>6.6</v>
      </c>
      <c r="H45" s="1">
        <v>5.0999999999999996</v>
      </c>
      <c r="I45" s="3">
        <f t="shared" si="2"/>
        <v>33.659999999999997</v>
      </c>
      <c r="J45" s="3">
        <f t="shared" si="3"/>
        <v>33.659999999999997</v>
      </c>
      <c r="K45" s="1"/>
    </row>
    <row r="46" spans="1:15">
      <c r="A46" s="1" t="s">
        <v>91</v>
      </c>
      <c r="B46" s="5">
        <v>2</v>
      </c>
      <c r="C46" s="1"/>
      <c r="D46" s="4" t="s">
        <v>33</v>
      </c>
      <c r="E46" s="1" t="s">
        <v>114</v>
      </c>
      <c r="F46" s="1" t="s">
        <v>125</v>
      </c>
      <c r="G46" s="1">
        <v>2.15</v>
      </c>
      <c r="H46" s="1">
        <v>2.4</v>
      </c>
      <c r="I46" s="3">
        <f t="shared" si="2"/>
        <v>5.1599999999999993</v>
      </c>
      <c r="J46" s="3">
        <f t="shared" si="3"/>
        <v>10.319999999999999</v>
      </c>
      <c r="K46" s="1"/>
    </row>
    <row r="47" spans="1:15">
      <c r="A47" s="1" t="s">
        <v>92</v>
      </c>
      <c r="B47" s="5">
        <v>1</v>
      </c>
      <c r="C47" s="1"/>
      <c r="D47" s="4" t="s">
        <v>33</v>
      </c>
      <c r="E47" s="1" t="s">
        <v>115</v>
      </c>
      <c r="F47" s="1"/>
      <c r="G47" s="1">
        <v>7.9</v>
      </c>
      <c r="H47" s="1">
        <v>6.3</v>
      </c>
      <c r="I47" s="3">
        <f t="shared" si="2"/>
        <v>49.77</v>
      </c>
      <c r="J47" s="3">
        <f t="shared" si="3"/>
        <v>49.77</v>
      </c>
      <c r="K47" s="1"/>
    </row>
    <row r="48" spans="1:15">
      <c r="A48" s="1"/>
      <c r="B48" s="5">
        <v>15</v>
      </c>
      <c r="C48" s="1"/>
      <c r="D48" s="1" t="s">
        <v>11</v>
      </c>
      <c r="E48" s="1"/>
      <c r="F48" s="4">
        <v>603</v>
      </c>
      <c r="G48" s="1">
        <v>1.6</v>
      </c>
      <c r="H48" s="1">
        <v>0.8</v>
      </c>
      <c r="I48" s="3">
        <f t="shared" si="2"/>
        <v>1.2800000000000002</v>
      </c>
      <c r="J48" s="3">
        <f t="shared" si="3"/>
        <v>19.200000000000003</v>
      </c>
      <c r="K48" s="1"/>
    </row>
    <row r="49" spans="1:11">
      <c r="A49" s="1"/>
      <c r="B49" s="5">
        <v>42</v>
      </c>
      <c r="C49" s="1"/>
      <c r="D49" s="1" t="s">
        <v>93</v>
      </c>
      <c r="E49" s="1"/>
      <c r="F49" s="4">
        <v>603</v>
      </c>
      <c r="G49" s="1">
        <v>1.6</v>
      </c>
      <c r="H49" s="1">
        <v>0.8</v>
      </c>
      <c r="I49" s="3">
        <f t="shared" si="2"/>
        <v>1.2800000000000002</v>
      </c>
      <c r="J49" s="3">
        <f t="shared" si="3"/>
        <v>53.760000000000012</v>
      </c>
      <c r="K49" s="1"/>
    </row>
    <row r="50" spans="1:11">
      <c r="A50" s="1" t="s">
        <v>94</v>
      </c>
      <c r="B50" s="5">
        <v>1</v>
      </c>
      <c r="C50" s="1"/>
      <c r="D50" s="1" t="s">
        <v>116</v>
      </c>
      <c r="E50" s="1" t="s">
        <v>118</v>
      </c>
      <c r="F50" s="1"/>
      <c r="G50" s="1">
        <v>16.690000000000001</v>
      </c>
      <c r="H50" s="1">
        <v>8.1300000000000008</v>
      </c>
      <c r="I50" s="3">
        <f t="shared" si="2"/>
        <v>135.68970000000002</v>
      </c>
      <c r="J50" s="3">
        <f t="shared" si="3"/>
        <v>135.68970000000002</v>
      </c>
      <c r="K50" s="1"/>
    </row>
    <row r="51" spans="1:11">
      <c r="A51" s="1"/>
      <c r="B51" s="5">
        <v>1</v>
      </c>
      <c r="C51" s="1"/>
      <c r="D51" s="1" t="s">
        <v>95</v>
      </c>
      <c r="E51" s="1" t="s">
        <v>95</v>
      </c>
      <c r="F51" s="1"/>
      <c r="G51" s="1">
        <v>11.35</v>
      </c>
      <c r="H51" s="1">
        <v>4.8</v>
      </c>
      <c r="I51" s="3">
        <f t="shared" si="2"/>
        <v>54.48</v>
      </c>
      <c r="J51" s="3">
        <f t="shared" si="3"/>
        <v>54.48</v>
      </c>
      <c r="K51" s="1"/>
    </row>
    <row r="52" spans="1:11">
      <c r="A52" s="1"/>
      <c r="B52" s="5">
        <v>1</v>
      </c>
      <c r="C52" s="1"/>
      <c r="D52" s="1" t="s">
        <v>97</v>
      </c>
      <c r="E52" s="1" t="s">
        <v>96</v>
      </c>
      <c r="F52" s="1"/>
      <c r="G52" s="1">
        <v>8.65</v>
      </c>
      <c r="H52" s="1">
        <v>7.3</v>
      </c>
      <c r="I52" s="3">
        <f t="shared" si="2"/>
        <v>63.145000000000003</v>
      </c>
      <c r="J52" s="3">
        <f t="shared" si="3"/>
        <v>63.145000000000003</v>
      </c>
      <c r="K52" s="1"/>
    </row>
    <row r="53" spans="1:11">
      <c r="A53" s="1"/>
      <c r="B53" s="5">
        <v>1</v>
      </c>
      <c r="C53" s="1"/>
      <c r="D53" s="1" t="s">
        <v>98</v>
      </c>
      <c r="E53" s="1" t="s">
        <v>99</v>
      </c>
      <c r="F53" s="1"/>
      <c r="G53" s="1">
        <v>6</v>
      </c>
      <c r="H53" s="1">
        <v>2</v>
      </c>
      <c r="I53" s="3">
        <f t="shared" si="2"/>
        <v>12</v>
      </c>
      <c r="J53" s="3">
        <f t="shared" si="3"/>
        <v>12</v>
      </c>
      <c r="K53" s="1"/>
    </row>
    <row r="54" spans="1:11">
      <c r="A54" s="1"/>
      <c r="B54" s="5">
        <v>1</v>
      </c>
      <c r="C54" s="1"/>
      <c r="D54" s="1" t="s">
        <v>93</v>
      </c>
      <c r="E54" s="1" t="s">
        <v>117</v>
      </c>
      <c r="F54" s="1" t="s">
        <v>131</v>
      </c>
      <c r="G54" s="1">
        <v>3.5</v>
      </c>
      <c r="H54" s="1">
        <v>2.8</v>
      </c>
      <c r="I54" s="3">
        <f t="shared" si="2"/>
        <v>9.7999999999999989</v>
      </c>
      <c r="J54" s="3">
        <f t="shared" si="3"/>
        <v>9.7999999999999989</v>
      </c>
      <c r="K54" s="1"/>
    </row>
    <row r="55" spans="1:11">
      <c r="A55" s="1"/>
      <c r="B55" s="5">
        <v>1</v>
      </c>
      <c r="C55" s="1"/>
      <c r="D55" s="1" t="s">
        <v>97</v>
      </c>
      <c r="E55" s="1" t="s">
        <v>100</v>
      </c>
      <c r="F55" s="1"/>
      <c r="G55" s="1">
        <v>10.67</v>
      </c>
      <c r="H55" s="1">
        <v>13.59</v>
      </c>
      <c r="I55" s="3">
        <f t="shared" si="2"/>
        <v>145.00530000000001</v>
      </c>
      <c r="J55" s="3">
        <f t="shared" si="3"/>
        <v>145.00530000000001</v>
      </c>
      <c r="K55" s="1"/>
    </row>
    <row r="56" spans="1:11">
      <c r="A56" s="1"/>
      <c r="B56" s="5">
        <v>4</v>
      </c>
      <c r="C56" s="1"/>
      <c r="D56" s="1" t="s">
        <v>93</v>
      </c>
      <c r="E56" s="1" t="s">
        <v>101</v>
      </c>
      <c r="F56" s="1" t="s">
        <v>132</v>
      </c>
      <c r="G56" s="1">
        <v>3.2</v>
      </c>
      <c r="H56" s="1">
        <v>1.6</v>
      </c>
      <c r="I56" s="3">
        <f t="shared" si="2"/>
        <v>5.120000000000001</v>
      </c>
      <c r="J56" s="3">
        <f t="shared" si="3"/>
        <v>20.480000000000004</v>
      </c>
      <c r="K56" s="1"/>
    </row>
    <row r="57" spans="1:11">
      <c r="A57" s="1"/>
      <c r="B57" s="5">
        <v>6</v>
      </c>
      <c r="C57" s="1"/>
      <c r="D57" s="1" t="s">
        <v>93</v>
      </c>
      <c r="E57" s="1" t="s">
        <v>102</v>
      </c>
      <c r="F57" s="1" t="s">
        <v>131</v>
      </c>
      <c r="G57" s="1">
        <v>3.5</v>
      </c>
      <c r="H57" s="1">
        <v>2.8</v>
      </c>
      <c r="I57" s="3">
        <f t="shared" si="2"/>
        <v>9.7999999999999989</v>
      </c>
      <c r="J57" s="3">
        <f t="shared" si="3"/>
        <v>58.8</v>
      </c>
      <c r="K57" s="1"/>
    </row>
    <row r="58" spans="1:11">
      <c r="A58" s="1"/>
      <c r="B58" s="5">
        <v>1</v>
      </c>
      <c r="C58" s="1"/>
      <c r="D58" s="1" t="s">
        <v>76</v>
      </c>
      <c r="E58" s="1" t="s">
        <v>103</v>
      </c>
      <c r="F58" s="1"/>
      <c r="G58" s="1">
        <v>68.599999999999994</v>
      </c>
      <c r="H58" s="1">
        <v>13</v>
      </c>
      <c r="I58" s="3">
        <f t="shared" si="2"/>
        <v>891.8</v>
      </c>
      <c r="J58" s="3">
        <f t="shared" si="3"/>
        <v>891.8</v>
      </c>
      <c r="K58" s="1"/>
    </row>
    <row r="59" spans="1:11">
      <c r="A59" s="1"/>
      <c r="B59" s="5">
        <v>4</v>
      </c>
      <c r="C59" s="1"/>
      <c r="D59" s="1" t="s">
        <v>76</v>
      </c>
      <c r="E59" s="1" t="s">
        <v>104</v>
      </c>
      <c r="F59" s="1"/>
      <c r="G59" s="1">
        <v>9.01</v>
      </c>
      <c r="H59" s="1">
        <v>9.1999999999999993</v>
      </c>
      <c r="I59" s="3">
        <f t="shared" si="2"/>
        <v>82.891999999999996</v>
      </c>
      <c r="J59" s="3">
        <f t="shared" si="3"/>
        <v>331.56799999999998</v>
      </c>
      <c r="K59" s="1"/>
    </row>
    <row r="60" spans="1:11">
      <c r="A60" s="1"/>
      <c r="B60" s="5">
        <v>2</v>
      </c>
      <c r="C60" s="1"/>
      <c r="D60" s="1" t="s">
        <v>98</v>
      </c>
      <c r="E60" s="1" t="s">
        <v>105</v>
      </c>
      <c r="F60" s="1"/>
      <c r="G60" s="1">
        <v>4.08</v>
      </c>
      <c r="H60" s="1">
        <v>7.2</v>
      </c>
      <c r="I60" s="3">
        <f t="shared" si="2"/>
        <v>29.376000000000001</v>
      </c>
      <c r="J60" s="3">
        <f t="shared" si="3"/>
        <v>58.752000000000002</v>
      </c>
      <c r="K60" s="1"/>
    </row>
    <row r="61" spans="1:11">
      <c r="A61" s="1"/>
      <c r="B61" s="5"/>
      <c r="C61" s="1"/>
      <c r="D61" s="1"/>
      <c r="E61" s="1"/>
      <c r="F61" s="1"/>
      <c r="G61" s="1"/>
      <c r="H61" s="1"/>
      <c r="I61" s="3">
        <f t="shared" si="2"/>
        <v>0</v>
      </c>
      <c r="J61" s="3">
        <f t="shared" si="3"/>
        <v>0</v>
      </c>
      <c r="K61" s="1"/>
    </row>
    <row r="62" spans="1:11">
      <c r="A62" s="1"/>
      <c r="B62" s="5"/>
      <c r="C62" s="1"/>
      <c r="D62" s="1"/>
      <c r="E62" s="1"/>
      <c r="F62" s="1"/>
      <c r="G62" s="1"/>
      <c r="H62" s="1"/>
      <c r="I62" s="3">
        <f t="shared" si="2"/>
        <v>0</v>
      </c>
      <c r="J62" s="3">
        <f t="shared" si="3"/>
        <v>0</v>
      </c>
      <c r="K62" s="1"/>
    </row>
    <row r="63" spans="1:11">
      <c r="A63" s="1"/>
      <c r="B63" s="5"/>
      <c r="C63" s="1"/>
      <c r="D63" s="1"/>
      <c r="E63" s="1"/>
      <c r="F63" s="1"/>
      <c r="G63" s="1"/>
      <c r="H63" s="1"/>
      <c r="I63" s="3">
        <f t="shared" si="2"/>
        <v>0</v>
      </c>
      <c r="J63" s="3">
        <f t="shared" si="3"/>
        <v>0</v>
      </c>
      <c r="K63" s="1"/>
    </row>
    <row r="64" spans="1:11">
      <c r="A64" s="1"/>
      <c r="B64" s="5"/>
      <c r="C64" s="1"/>
      <c r="D64" s="1"/>
      <c r="E64" s="1"/>
      <c r="F64" s="1"/>
      <c r="G64" s="1"/>
      <c r="H64" s="1"/>
      <c r="I64" s="3">
        <f t="shared" si="2"/>
        <v>0</v>
      </c>
      <c r="J64" s="3">
        <f t="shared" si="3"/>
        <v>0</v>
      </c>
      <c r="K64" s="1"/>
    </row>
    <row r="65" spans="6:15" ht="15.75" thickBot="1"/>
    <row r="66" spans="6:15" ht="15.75" thickBot="1">
      <c r="I66" t="s">
        <v>61</v>
      </c>
      <c r="J66" s="8">
        <f>SUM(J37:J64)</f>
        <v>3343.68</v>
      </c>
    </row>
    <row r="67" spans="6:15" ht="15.75" thickBot="1">
      <c r="I67" t="s">
        <v>78</v>
      </c>
      <c r="J67" s="14">
        <v>1.5</v>
      </c>
    </row>
    <row r="68" spans="6:15" ht="15.75" thickBot="1">
      <c r="J68" s="15">
        <f>J66*J67</f>
        <v>5015.5199999999995</v>
      </c>
      <c r="K68" t="s">
        <v>9</v>
      </c>
      <c r="N68" s="15">
        <f>$J$68</f>
        <v>5015.5199999999995</v>
      </c>
      <c r="O68" t="s">
        <v>9</v>
      </c>
    </row>
    <row r="69" spans="6:15" ht="15.75" thickBot="1">
      <c r="J69" s="13">
        <f>((SQRT(J68))/25.4)^2</f>
        <v>7.7740715481430982</v>
      </c>
      <c r="K69" t="s">
        <v>79</v>
      </c>
      <c r="N69" s="13">
        <f>((SQRT(N68))/25.4)^2</f>
        <v>7.7740715481430982</v>
      </c>
      <c r="O69" t="s">
        <v>79</v>
      </c>
    </row>
    <row r="71" spans="6:15" ht="15.75" thickBot="1"/>
    <row r="72" spans="6:15" ht="15.75" thickBot="1">
      <c r="M72" t="s">
        <v>134</v>
      </c>
      <c r="N72" s="15">
        <f>$N$34+$N$68</f>
        <v>12456.18</v>
      </c>
      <c r="O72" t="s">
        <v>9</v>
      </c>
    </row>
    <row r="73" spans="6:15" ht="15.75" thickBot="1">
      <c r="M73" t="s">
        <v>134</v>
      </c>
      <c r="N73" s="8">
        <f>$N$35+$N$69</f>
        <v>19.307117614235231</v>
      </c>
      <c r="O73" t="s">
        <v>79</v>
      </c>
    </row>
    <row r="74" spans="6:15">
      <c r="G74" s="18" t="s">
        <v>138</v>
      </c>
      <c r="H74" s="18"/>
      <c r="I74" s="18"/>
      <c r="J74" s="18"/>
      <c r="K74" s="18"/>
    </row>
    <row r="75" spans="6:15">
      <c r="G75" s="1" t="s">
        <v>127</v>
      </c>
      <c r="H75" s="1" t="s">
        <v>126</v>
      </c>
      <c r="I75" s="1" t="s">
        <v>135</v>
      </c>
      <c r="J75" s="1" t="s">
        <v>136</v>
      </c>
      <c r="K75" s="1" t="s">
        <v>137</v>
      </c>
    </row>
    <row r="76" spans="6:15">
      <c r="G76" s="1">
        <f>G77*25.4</f>
        <v>85.724999999999994</v>
      </c>
      <c r="H76" s="1">
        <f>H77*25.4</f>
        <v>139.69999999999999</v>
      </c>
      <c r="I76" s="3">
        <f>G76*H76</f>
        <v>11975.782499999998</v>
      </c>
      <c r="J76" s="1">
        <v>2</v>
      </c>
      <c r="K76" s="1">
        <f>I76*J76</f>
        <v>23951.564999999995</v>
      </c>
      <c r="L76" t="s">
        <v>9</v>
      </c>
    </row>
    <row r="77" spans="6:15">
      <c r="G77" s="1">
        <v>3.375</v>
      </c>
      <c r="H77" s="1">
        <v>5.5</v>
      </c>
      <c r="I77" s="3">
        <f>G77*H77</f>
        <v>18.5625</v>
      </c>
      <c r="J77" s="1">
        <v>2</v>
      </c>
      <c r="K77" s="1">
        <f>I77*J77</f>
        <v>37.125</v>
      </c>
      <c r="L77" t="s">
        <v>79</v>
      </c>
    </row>
    <row r="78" spans="6:15">
      <c r="F78" s="16"/>
      <c r="G78" s="16"/>
      <c r="H78" s="16"/>
      <c r="I78" s="17"/>
      <c r="J78" s="16"/>
      <c r="K78" s="16"/>
      <c r="L78" s="16"/>
    </row>
  </sheetData>
  <mergeCells count="1">
    <mergeCell ref="G74:K7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6:H16"/>
  <sheetViews>
    <sheetView workbookViewId="0">
      <selection activeCell="D23" sqref="D23"/>
    </sheetView>
  </sheetViews>
  <sheetFormatPr defaultRowHeight="15"/>
  <sheetData>
    <row r="6" spans="1:8">
      <c r="A6" s="1"/>
      <c r="B6" s="1">
        <v>14</v>
      </c>
      <c r="C6" s="1">
        <v>20</v>
      </c>
      <c r="D6" s="1">
        <v>28</v>
      </c>
      <c r="E6" s="1">
        <v>44</v>
      </c>
      <c r="F6" s="1">
        <v>64</v>
      </c>
      <c r="G6" s="1">
        <v>80</v>
      </c>
      <c r="H6" s="1">
        <v>100</v>
      </c>
    </row>
    <row r="7" spans="1:8">
      <c r="A7" s="1" t="s">
        <v>62</v>
      </c>
      <c r="B7" s="5"/>
      <c r="C7" s="5"/>
      <c r="D7" s="5"/>
      <c r="E7" s="5"/>
      <c r="F7" s="5"/>
      <c r="G7" s="5"/>
      <c r="H7" s="5"/>
    </row>
    <row r="8" spans="1:8">
      <c r="A8" s="1" t="s">
        <v>63</v>
      </c>
      <c r="B8" s="5"/>
      <c r="C8" s="5"/>
      <c r="D8" s="5"/>
      <c r="E8" s="5"/>
      <c r="F8" s="5"/>
      <c r="G8" s="5"/>
      <c r="H8" s="5"/>
    </row>
    <row r="9" spans="1:8">
      <c r="A9" s="1" t="s">
        <v>64</v>
      </c>
      <c r="B9" s="5"/>
      <c r="C9" s="5"/>
      <c r="D9" s="5"/>
      <c r="E9" s="5"/>
      <c r="F9" s="5"/>
      <c r="G9" s="5"/>
      <c r="H9" s="5"/>
    </row>
    <row r="10" spans="1:8">
      <c r="A10" s="1" t="s">
        <v>65</v>
      </c>
      <c r="B10" s="5"/>
      <c r="C10" s="5"/>
      <c r="D10" s="5"/>
      <c r="E10" s="5"/>
      <c r="F10" s="5"/>
      <c r="G10" s="5"/>
      <c r="H10" s="5"/>
    </row>
    <row r="11" spans="1:8">
      <c r="A11" s="1" t="s">
        <v>66</v>
      </c>
      <c r="B11" s="5"/>
      <c r="C11" s="5"/>
      <c r="D11" s="5"/>
      <c r="E11" s="5"/>
      <c r="F11" s="5"/>
      <c r="G11" s="5"/>
      <c r="H11" s="5"/>
    </row>
    <row r="12" spans="1:8">
      <c r="A12" s="1" t="s">
        <v>67</v>
      </c>
      <c r="B12" s="5"/>
      <c r="C12" s="5"/>
      <c r="D12" s="5"/>
      <c r="E12" s="5"/>
      <c r="F12" s="5"/>
      <c r="G12" s="5"/>
      <c r="H12" s="5"/>
    </row>
    <row r="13" spans="1:8">
      <c r="A13" s="1" t="s">
        <v>68</v>
      </c>
      <c r="B13" s="5"/>
      <c r="C13" s="5"/>
      <c r="D13" s="5"/>
      <c r="E13" s="5"/>
      <c r="F13" s="5" t="s">
        <v>72</v>
      </c>
      <c r="G13" s="5" t="s">
        <v>72</v>
      </c>
      <c r="H13" s="5" t="s">
        <v>72</v>
      </c>
    </row>
    <row r="14" spans="1:8">
      <c r="A14" s="1" t="s">
        <v>69</v>
      </c>
      <c r="B14" s="5"/>
      <c r="C14" s="5"/>
      <c r="D14" s="5"/>
      <c r="E14" s="5"/>
      <c r="F14" s="5"/>
      <c r="G14" s="5"/>
      <c r="H14" s="5"/>
    </row>
    <row r="15" spans="1:8">
      <c r="A15" s="1" t="s">
        <v>70</v>
      </c>
      <c r="B15" s="5"/>
      <c r="C15" s="5"/>
      <c r="D15" s="5"/>
      <c r="E15" s="5"/>
      <c r="F15" s="5"/>
      <c r="G15" s="5"/>
      <c r="H15" s="5"/>
    </row>
    <row r="16" spans="1:8">
      <c r="A16" s="1" t="s">
        <v>71</v>
      </c>
      <c r="B16" s="5"/>
      <c r="C16" s="5"/>
      <c r="D16" s="5"/>
      <c r="E16" s="5"/>
      <c r="F16" s="5"/>
      <c r="G16" s="5"/>
      <c r="H16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Proto v3</vt:lpstr>
      <vt:lpstr>Sing Chan</vt:lpstr>
      <vt:lpstr>PIC Sizes</vt:lpstr>
      <vt:lpstr>PIC Signal List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2011-04-25T21:12:08Z</dcterms:created>
  <dcterms:modified xsi:type="dcterms:W3CDTF">2011-05-27T23:15:35Z</dcterms:modified>
</cp:coreProperties>
</file>