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0115" windowHeight="11055" activeTab="1"/>
  </bookViews>
  <sheets>
    <sheet name="July2012" sheetId="1" r:id="rId1"/>
    <sheet name="Jan2013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8" i="2"/>
  <c r="G8" s="1"/>
  <c r="F7"/>
  <c r="G7" s="1"/>
  <c r="F6"/>
  <c r="G6" s="1"/>
  <c r="H6" s="1"/>
  <c r="F5"/>
  <c r="G5" s="1"/>
  <c r="H5" s="1"/>
  <c r="G4"/>
  <c r="H4" s="1"/>
  <c r="F4"/>
  <c r="F3"/>
  <c r="G3" s="1"/>
  <c r="H3" s="1"/>
  <c r="G2"/>
  <c r="H2" s="1"/>
  <c r="F2"/>
  <c r="G6" i="1"/>
  <c r="H3"/>
  <c r="H4"/>
  <c r="H5"/>
  <c r="H2"/>
  <c r="G3"/>
  <c r="G4"/>
  <c r="G5"/>
  <c r="G2"/>
  <c r="F3"/>
  <c r="F4"/>
  <c r="F5"/>
  <c r="F2"/>
  <c r="E3"/>
  <c r="E4"/>
  <c r="E5"/>
  <c r="E6"/>
  <c r="E2"/>
  <c r="D3"/>
  <c r="D4"/>
  <c r="D5"/>
  <c r="D6"/>
  <c r="D2"/>
</calcChain>
</file>

<file path=xl/comments1.xml><?xml version="1.0" encoding="utf-8"?>
<comments xmlns="http://schemas.openxmlformats.org/spreadsheetml/2006/main">
  <authors>
    <author>Gernot Friederich</author>
  </authors>
  <commentList>
    <comment ref="A4" authorId="0">
      <text>
        <r>
          <rPr>
            <b/>
            <sz val="8"/>
            <color indexed="81"/>
            <rFont val="Tahoma"/>
            <family val="2"/>
          </rPr>
          <t>Gernot Friederich:</t>
        </r>
        <r>
          <rPr>
            <sz val="8"/>
            <color indexed="81"/>
            <rFont val="Tahoma"/>
            <family val="2"/>
          </rPr>
          <t xml:space="preserve">
O-buoy #1 Standard
</t>
        </r>
      </text>
    </comment>
  </commentList>
</comments>
</file>

<file path=xl/sharedStrings.xml><?xml version="1.0" encoding="utf-8"?>
<sst xmlns="http://schemas.openxmlformats.org/spreadsheetml/2006/main" count="24" uniqueCount="21">
  <si>
    <t>Standard</t>
  </si>
  <si>
    <t>CO2 response</t>
  </si>
  <si>
    <t>H2O(kPa)</t>
  </si>
  <si>
    <t>WavGlid</t>
  </si>
  <si>
    <t>xCO2</t>
  </si>
  <si>
    <t>Linear</t>
  </si>
  <si>
    <t>resid</t>
  </si>
  <si>
    <t>2ndOrder</t>
  </si>
  <si>
    <t>ID</t>
  </si>
  <si>
    <t>CO2 ppm</t>
  </si>
  <si>
    <t>CO2Meas.</t>
  </si>
  <si>
    <t>H2OMeas</t>
  </si>
  <si>
    <t>Pressure</t>
  </si>
  <si>
    <t>adjusted</t>
  </si>
  <si>
    <t>Zero</t>
  </si>
  <si>
    <t>CMDL241.74</t>
  </si>
  <si>
    <t>CMDL369.09</t>
  </si>
  <si>
    <t>CMDL450.76</t>
  </si>
  <si>
    <t>CMDL574.74</t>
  </si>
  <si>
    <t>Waveglider</t>
  </si>
  <si>
    <t>Hybrid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</si>
</sst>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July2012!$D$1</c:f>
              <c:strCache>
                <c:ptCount val="1"/>
                <c:pt idx="0">
                  <c:v>xCO2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intercept val="0"/>
            <c:dispRSqr val="1"/>
            <c:dispEq val="1"/>
            <c:trendlineLbl>
              <c:layout/>
              <c:numFmt formatCode="0.0000E+00" sourceLinked="0"/>
            </c:trendlineLbl>
          </c:trendline>
          <c:xVal>
            <c:numRef>
              <c:f>July2012!$D$2:$D$5</c:f>
              <c:numCache>
                <c:formatCode>General</c:formatCode>
                <c:ptCount val="4"/>
                <c:pt idx="0">
                  <c:v>242.0173208474724</c:v>
                </c:pt>
                <c:pt idx="1">
                  <c:v>369.39593472659607</c:v>
                </c:pt>
                <c:pt idx="2">
                  <c:v>450.6691609457082</c:v>
                </c:pt>
                <c:pt idx="3">
                  <c:v>573.96926117802093</c:v>
                </c:pt>
              </c:numCache>
            </c:numRef>
          </c:xVal>
          <c:yVal>
            <c:numRef>
              <c:f>July2012!$A$2:$A$5</c:f>
              <c:numCache>
                <c:formatCode>General</c:formatCode>
                <c:ptCount val="4"/>
                <c:pt idx="0">
                  <c:v>241.74</c:v>
                </c:pt>
                <c:pt idx="1">
                  <c:v>369.09</c:v>
                </c:pt>
                <c:pt idx="2">
                  <c:v>450.76</c:v>
                </c:pt>
                <c:pt idx="3">
                  <c:v>574.74</c:v>
                </c:pt>
              </c:numCache>
            </c:numRef>
          </c:yVal>
        </c:ser>
        <c:axId val="146811904"/>
        <c:axId val="82379904"/>
      </c:scatterChart>
      <c:valAx>
        <c:axId val="146811904"/>
        <c:scaling>
          <c:orientation val="minMax"/>
        </c:scaling>
        <c:axPos val="b"/>
        <c:numFmt formatCode="General" sourceLinked="1"/>
        <c:tickLblPos val="nextTo"/>
        <c:crossAx val="82379904"/>
        <c:crosses val="autoZero"/>
        <c:crossBetween val="midCat"/>
      </c:valAx>
      <c:valAx>
        <c:axId val="82379904"/>
        <c:scaling>
          <c:orientation val="minMax"/>
        </c:scaling>
        <c:axPos val="l"/>
        <c:majorGridlines/>
        <c:numFmt formatCode="General" sourceLinked="1"/>
        <c:tickLblPos val="nextTo"/>
        <c:crossAx val="1468119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7.3683289588801409E-2"/>
                  <c:y val="-6.7541192767570674E-2"/>
                </c:manualLayout>
              </c:layout>
              <c:numFmt formatCode="0.0000E+00" sourceLinked="0"/>
            </c:trendlineLbl>
          </c:trendline>
          <c:xVal>
            <c:numRef>
              <c:f>[1]Sheet1!$F$2:$F$6</c:f>
              <c:numCache>
                <c:formatCode>0.00</c:formatCode>
                <c:ptCount val="5"/>
                <c:pt idx="0">
                  <c:v>0</c:v>
                </c:pt>
                <c:pt idx="1">
                  <c:v>241.80149916929486</c:v>
                </c:pt>
                <c:pt idx="2">
                  <c:v>369.07184535922681</c:v>
                </c:pt>
                <c:pt idx="3">
                  <c:v>450.00175500684452</c:v>
                </c:pt>
                <c:pt idx="4">
                  <c:v>572.88257797160088</c:v>
                </c:pt>
              </c:numCache>
            </c:numRef>
          </c:xVal>
          <c:yVal>
            <c:numRef>
              <c:f>[1]Sheet1!$B$2:$B$7</c:f>
              <c:numCache>
                <c:formatCode>0.00</c:formatCode>
                <c:ptCount val="6"/>
                <c:pt idx="0">
                  <c:v>0</c:v>
                </c:pt>
                <c:pt idx="1">
                  <c:v>241.74</c:v>
                </c:pt>
                <c:pt idx="2">
                  <c:v>369.2</c:v>
                </c:pt>
                <c:pt idx="3">
                  <c:v>450.76</c:v>
                </c:pt>
                <c:pt idx="4">
                  <c:v>574.74</c:v>
                </c:pt>
              </c:numCache>
            </c:numRef>
          </c:yVal>
          <c:smooth val="1"/>
        </c:ser>
        <c:axId val="86986752"/>
        <c:axId val="86988288"/>
      </c:scatterChart>
      <c:valAx>
        <c:axId val="86986752"/>
        <c:scaling>
          <c:orientation val="minMax"/>
        </c:scaling>
        <c:axPos val="b"/>
        <c:numFmt formatCode="0.00" sourceLinked="1"/>
        <c:tickLblPos val="nextTo"/>
        <c:crossAx val="86988288"/>
        <c:crosses val="autoZero"/>
        <c:crossBetween val="midCat"/>
      </c:valAx>
      <c:valAx>
        <c:axId val="86988288"/>
        <c:scaling>
          <c:orientation val="minMax"/>
        </c:scaling>
        <c:axPos val="l"/>
        <c:majorGridlines/>
        <c:numFmt formatCode="0.00" sourceLinked="1"/>
        <c:tickLblPos val="nextTo"/>
        <c:crossAx val="869867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4</xdr:row>
      <xdr:rowOff>9524</xdr:rowOff>
    </xdr:from>
    <xdr:to>
      <xdr:col>22</xdr:col>
      <xdr:colOff>142875</xdr:colOff>
      <xdr:row>41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10</xdr:row>
      <xdr:rowOff>152400</xdr:rowOff>
    </xdr:from>
    <xdr:to>
      <xdr:col>8</xdr:col>
      <xdr:colOff>9525</xdr:colOff>
      <xdr:row>27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ata\pco2\Standards\01-09-2013-gasc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>
            <v>0</v>
          </cell>
          <cell r="F2">
            <v>0</v>
          </cell>
        </row>
        <row r="3">
          <cell r="B3">
            <v>241.74</v>
          </cell>
          <cell r="F3">
            <v>241.80149916929486</v>
          </cell>
        </row>
        <row r="4">
          <cell r="B4">
            <v>369.2</v>
          </cell>
          <cell r="F4">
            <v>369.07184535922681</v>
          </cell>
        </row>
        <row r="5">
          <cell r="B5">
            <v>450.76</v>
          </cell>
          <cell r="F5">
            <v>450.00175500684452</v>
          </cell>
        </row>
        <row r="6">
          <cell r="B6">
            <v>574.74</v>
          </cell>
          <cell r="F6">
            <v>572.88257797160088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E12" sqref="E12"/>
    </sheetView>
  </sheetViews>
  <sheetFormatPr defaultRowHeight="12.75"/>
  <sheetData>
    <row r="1" spans="1:8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6</v>
      </c>
    </row>
    <row r="2" spans="1:8">
      <c r="A2">
        <v>241.74</v>
      </c>
      <c r="B2">
        <v>242</v>
      </c>
      <c r="C2">
        <v>7.3000000000000001E-3</v>
      </c>
      <c r="D2">
        <f>B2*(102/(102-C2))</f>
        <v>242.0173208474724</v>
      </c>
      <c r="E2">
        <f>1.0004*D2</f>
        <v>242.1141277758114</v>
      </c>
      <c r="F2">
        <f>E2-A2</f>
        <v>0.37412777581138812</v>
      </c>
      <c r="G2">
        <f>0.0000087626*D2^2+0.99626*D2</f>
        <v>241.62542243595027</v>
      </c>
      <c r="H2">
        <f>G2-A2</f>
        <v>-0.11457756404973907</v>
      </c>
    </row>
    <row r="3" spans="1:8">
      <c r="A3">
        <v>369.09</v>
      </c>
      <c r="B3">
        <v>369.38</v>
      </c>
      <c r="C3">
        <v>4.4000000000000003E-3</v>
      </c>
      <c r="D3">
        <f t="shared" ref="D3:D6" si="0">B3*(102/(102-C3))</f>
        <v>369.39593472659607</v>
      </c>
      <c r="E3">
        <f t="shared" ref="E3:E6" si="1">1.0004*D3</f>
        <v>369.54369310048668</v>
      </c>
      <c r="F3">
        <f t="shared" ref="F3:F5" si="2">E3-A3</f>
        <v>0.45369310048670286</v>
      </c>
      <c r="G3">
        <f t="shared" ref="G3:G5" si="3">0.0000087626*D3^2+0.99626*D3</f>
        <v>369.21008011319634</v>
      </c>
      <c r="H3">
        <f t="shared" ref="H3:H5" si="4">G3-A3</f>
        <v>0.1200801131963658</v>
      </c>
    </row>
    <row r="4" spans="1:8">
      <c r="A4">
        <v>450.76</v>
      </c>
      <c r="B4">
        <v>450.64</v>
      </c>
      <c r="C4">
        <v>6.6E-3</v>
      </c>
      <c r="D4">
        <f t="shared" si="0"/>
        <v>450.6691609457082</v>
      </c>
      <c r="E4">
        <f t="shared" si="1"/>
        <v>450.84942861008648</v>
      </c>
      <c r="F4">
        <f t="shared" si="2"/>
        <v>8.942861008648606E-2</v>
      </c>
      <c r="G4">
        <f t="shared" si="3"/>
        <v>450.76336593818905</v>
      </c>
      <c r="H4">
        <f t="shared" si="4"/>
        <v>3.3659381890629447E-3</v>
      </c>
    </row>
    <row r="5" spans="1:8">
      <c r="A5">
        <v>574.74</v>
      </c>
      <c r="B5">
        <v>573.94000000000005</v>
      </c>
      <c r="C5">
        <v>5.1999999999999998E-3</v>
      </c>
      <c r="D5">
        <f t="shared" si="0"/>
        <v>573.96926117802093</v>
      </c>
      <c r="E5">
        <f t="shared" si="1"/>
        <v>574.19884888249214</v>
      </c>
      <c r="F5">
        <f t="shared" si="2"/>
        <v>-0.54115111750786582</v>
      </c>
      <c r="G5">
        <f t="shared" si="3"/>
        <v>574.70937333099698</v>
      </c>
      <c r="H5">
        <f t="shared" si="4"/>
        <v>-3.0626669003027018E-2</v>
      </c>
    </row>
    <row r="6" spans="1:8">
      <c r="A6" t="s">
        <v>3</v>
      </c>
      <c r="B6">
        <v>422.56</v>
      </c>
      <c r="C6">
        <v>4.5999999999999999E-3</v>
      </c>
      <c r="D6">
        <f t="shared" si="0"/>
        <v>422.57905748690627</v>
      </c>
      <c r="E6">
        <f t="shared" si="1"/>
        <v>422.748089109901</v>
      </c>
      <c r="G6" s="1">
        <f>0.0000087626*D6^2+0.99626*D6</f>
        <v>422.56337610594113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K16" sqref="K16"/>
    </sheetView>
  </sheetViews>
  <sheetFormatPr defaultRowHeight="12.75"/>
  <sheetData>
    <row r="1" spans="1:8">
      <c r="A1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7</v>
      </c>
      <c r="H1" s="2" t="s">
        <v>6</v>
      </c>
    </row>
    <row r="2" spans="1:8">
      <c r="A2" t="s">
        <v>14</v>
      </c>
      <c r="B2" s="2">
        <v>0</v>
      </c>
      <c r="C2" s="2">
        <v>0</v>
      </c>
      <c r="D2" s="2">
        <v>0</v>
      </c>
      <c r="E2" s="2">
        <v>102.4</v>
      </c>
      <c r="F2" s="2">
        <f>C2/(1-(D2/1000))</f>
        <v>0</v>
      </c>
      <c r="G2" s="2">
        <f>0.000012042*F2^2+0.99628*F2</f>
        <v>0</v>
      </c>
      <c r="H2" s="2">
        <f>G2-B2</f>
        <v>0</v>
      </c>
    </row>
    <row r="3" spans="1:8">
      <c r="A3" t="s">
        <v>15</v>
      </c>
      <c r="B3" s="2">
        <v>241.74</v>
      </c>
      <c r="C3" s="2">
        <v>241.8</v>
      </c>
      <c r="D3" s="2">
        <v>6.1999999999999998E-3</v>
      </c>
      <c r="E3" s="2">
        <v>103.22</v>
      </c>
      <c r="F3" s="2">
        <f t="shared" ref="F3:F8" si="0">C3/(1-(D3/1000))</f>
        <v>241.80149916929486</v>
      </c>
      <c r="G3" s="2">
        <f t="shared" ref="G3:G8" si="1">0.000012042*F3^2+0.99628*F3</f>
        <v>241.60606882692136</v>
      </c>
      <c r="H3" s="2">
        <f t="shared" ref="H3:H6" si="2">G3-B3</f>
        <v>-0.13393117307865054</v>
      </c>
    </row>
    <row r="4" spans="1:8">
      <c r="A4" t="s">
        <v>16</v>
      </c>
      <c r="B4" s="2">
        <v>369.2</v>
      </c>
      <c r="C4" s="2">
        <v>369.07</v>
      </c>
      <c r="D4" s="2">
        <v>5.0000000000000001E-3</v>
      </c>
      <c r="E4" s="2">
        <v>103.22</v>
      </c>
      <c r="F4" s="2">
        <f t="shared" si="0"/>
        <v>369.07184535922681</v>
      </c>
      <c r="G4" s="2">
        <f t="shared" si="1"/>
        <v>369.33918740806843</v>
      </c>
      <c r="H4" s="2">
        <f t="shared" si="2"/>
        <v>0.13918740806843743</v>
      </c>
    </row>
    <row r="5" spans="1:8">
      <c r="A5" t="s">
        <v>17</v>
      </c>
      <c r="B5" s="2">
        <v>450.76</v>
      </c>
      <c r="C5" s="2">
        <v>450</v>
      </c>
      <c r="D5" s="2">
        <v>3.8999999999999998E-3</v>
      </c>
      <c r="E5" s="2">
        <v>103.22</v>
      </c>
      <c r="F5" s="2">
        <f t="shared" si="0"/>
        <v>450.00175500684452</v>
      </c>
      <c r="G5" s="2">
        <f t="shared" si="1"/>
        <v>450.76627249866931</v>
      </c>
      <c r="H5" s="2">
        <f t="shared" si="2"/>
        <v>6.2724986693183382E-3</v>
      </c>
    </row>
    <row r="6" spans="1:8">
      <c r="A6" t="s">
        <v>18</v>
      </c>
      <c r="B6" s="2">
        <v>574.74</v>
      </c>
      <c r="C6" s="2">
        <v>572.88</v>
      </c>
      <c r="D6" s="2">
        <v>4.4999999999999997E-3</v>
      </c>
      <c r="E6" s="2">
        <v>103.22</v>
      </c>
      <c r="F6" s="2">
        <f t="shared" si="0"/>
        <v>572.88257797160088</v>
      </c>
      <c r="G6" s="2">
        <f t="shared" si="1"/>
        <v>574.70357232608933</v>
      </c>
      <c r="H6" s="2">
        <f t="shared" si="2"/>
        <v>-3.6427673910679914E-2</v>
      </c>
    </row>
    <row r="7" spans="1:8">
      <c r="A7" t="s">
        <v>19</v>
      </c>
      <c r="B7" s="2"/>
      <c r="C7" s="2">
        <v>428.25</v>
      </c>
      <c r="D7" s="2">
        <v>4.4999999999999997E-3</v>
      </c>
      <c r="E7" s="2">
        <v>103.22</v>
      </c>
      <c r="F7" s="2">
        <f t="shared" si="0"/>
        <v>428.2519271336721</v>
      </c>
      <c r="G7" s="2">
        <f t="shared" si="1"/>
        <v>428.86732930980924</v>
      </c>
    </row>
    <row r="8" spans="1:8">
      <c r="A8" t="s">
        <v>20</v>
      </c>
      <c r="B8" s="2"/>
      <c r="C8" s="2">
        <v>359.06</v>
      </c>
      <c r="D8" s="2">
        <v>6.4999999999999997E-3</v>
      </c>
      <c r="E8" s="2">
        <v>102.01</v>
      </c>
      <c r="F8" s="2">
        <f t="shared" si="0"/>
        <v>359.06233390517042</v>
      </c>
      <c r="G8" s="2">
        <f t="shared" si="1"/>
        <v>359.27914602050078</v>
      </c>
    </row>
    <row r="9" spans="1:8">
      <c r="B9" s="2"/>
      <c r="C9" s="2"/>
      <c r="D9" s="2"/>
      <c r="E9" s="2"/>
      <c r="F9" s="2"/>
      <c r="G9" s="2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July2012</vt:lpstr>
      <vt:lpstr>Jan2013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2012-07-10T21:53:46Z</dcterms:created>
  <dcterms:modified xsi:type="dcterms:W3CDTF">2013-01-28T18:57:14Z</dcterms:modified>
</cp:coreProperties>
</file>