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418_CompositePressureCases\"/>
    </mc:Choice>
  </mc:AlternateContent>
  <bookViews>
    <workbookView xWindow="360" yWindow="105" windowWidth="27615" windowHeight="146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15" i="1" l="1"/>
  <c r="F10" i="1"/>
  <c r="C10" i="1"/>
  <c r="L10" i="1" s="1"/>
  <c r="F7" i="1" l="1"/>
  <c r="F8" i="1"/>
  <c r="F9" i="1"/>
  <c r="F11" i="1"/>
  <c r="F12" i="1"/>
  <c r="F13" i="1"/>
  <c r="F6" i="1"/>
  <c r="L34" i="1" l="1"/>
  <c r="R34" i="1" s="1"/>
  <c r="U34" i="1" s="1"/>
  <c r="H33" i="1"/>
  <c r="X34" i="1" l="1"/>
  <c r="L29" i="1"/>
  <c r="R29" i="1" s="1"/>
  <c r="U29" i="1" s="1"/>
  <c r="H28" i="1"/>
  <c r="L45" i="1"/>
  <c r="R45" i="1" s="1"/>
  <c r="U45" i="1" s="1"/>
  <c r="H44" i="1"/>
  <c r="L41" i="1"/>
  <c r="R41" i="1" s="1"/>
  <c r="U41" i="1" s="1"/>
  <c r="H40" i="1"/>
  <c r="L19" i="1"/>
  <c r="R19" i="1" s="1"/>
  <c r="U19" i="1" s="1"/>
  <c r="H18" i="1"/>
  <c r="X29" i="1" l="1"/>
  <c r="X45" i="1"/>
  <c r="X41" i="1"/>
  <c r="X19" i="1"/>
  <c r="L24" i="1"/>
  <c r="R24" i="1" s="1"/>
  <c r="U24" i="1" s="1"/>
  <c r="H23" i="1"/>
  <c r="X24" i="1" l="1"/>
  <c r="H2" i="1" l="1"/>
  <c r="C7" i="1"/>
  <c r="C8" i="1"/>
  <c r="L8" i="1" s="1"/>
  <c r="C9" i="1"/>
  <c r="C11" i="1"/>
  <c r="C12" i="1"/>
  <c r="C13" i="1"/>
  <c r="C6" i="1" l="1"/>
  <c r="L6" i="1" s="1"/>
  <c r="L7" i="1"/>
  <c r="L3" i="1"/>
  <c r="R3" i="1" s="1"/>
  <c r="U3" i="1" s="1"/>
  <c r="X3" i="1" s="1"/>
  <c r="L9" i="1"/>
  <c r="L11" i="1"/>
  <c r="L12" i="1"/>
  <c r="L13" i="1"/>
</calcChain>
</file>

<file path=xl/sharedStrings.xml><?xml version="1.0" encoding="utf-8"?>
<sst xmlns="http://schemas.openxmlformats.org/spreadsheetml/2006/main" count="128" uniqueCount="48">
  <si>
    <t>Length</t>
  </si>
  <si>
    <t>Multiplier</t>
  </si>
  <si>
    <t>1st ply Failure Press(psi)</t>
  </si>
  <si>
    <t>Air Weight (lb.)</t>
  </si>
  <si>
    <t>Aluminum 6061-T6</t>
  </si>
  <si>
    <t>Air Weight (lb)</t>
  </si>
  <si>
    <t>Wt. (lb/in)</t>
  </si>
  <si>
    <t>ThinWall Buckling</t>
  </si>
  <si>
    <t>Titanium Gr.5, 6AL-4V</t>
  </si>
  <si>
    <t>Ross PKD Factor</t>
  </si>
  <si>
    <t>PV60    P.min</t>
  </si>
  <si>
    <t>PV60     P.critical (80%)</t>
  </si>
  <si>
    <t>UP                                  Failure</t>
  </si>
  <si>
    <t>UP                    Failure</t>
  </si>
  <si>
    <t>Case I.D.=</t>
  </si>
  <si>
    <t>Plies=</t>
  </si>
  <si>
    <t>Wall=</t>
  </si>
  <si>
    <t>O.D.=</t>
  </si>
  <si>
    <t>Area=</t>
  </si>
  <si>
    <t>Axial F=</t>
  </si>
  <si>
    <t>shell Failure</t>
  </si>
  <si>
    <t>m</t>
  </si>
  <si>
    <t>THIN WALL TUBE</t>
  </si>
  <si>
    <t>psi</t>
  </si>
  <si>
    <t>THIN WALL TUBE - Shell</t>
  </si>
  <si>
    <t>in^2</t>
  </si>
  <si>
    <t>in</t>
  </si>
  <si>
    <t>lbf</t>
  </si>
  <si>
    <t>Case L=</t>
  </si>
  <si>
    <t>Beds Tube</t>
  </si>
  <si>
    <t>Shell Failure (Von Mises Stresses)</t>
  </si>
  <si>
    <t>Von Mises Stresses</t>
  </si>
  <si>
    <t>n=3,m=1</t>
  </si>
  <si>
    <t>n=2,m=1</t>
  </si>
  <si>
    <t xml:space="preserve">SW buckling </t>
  </si>
  <si>
    <t>Buckling - Part 2</t>
  </si>
  <si>
    <t>Mode-1,n=3,m=1,LF=1.0001</t>
  </si>
  <si>
    <t>Buckling - Part 3 - 7.0inch</t>
  </si>
  <si>
    <t>Mode-1,n=3,m=1,LF=1.000</t>
  </si>
  <si>
    <t>Mode-1,n=3,m=1,LF=.9999</t>
  </si>
  <si>
    <t>Composite Pro</t>
  </si>
  <si>
    <t xml:space="preserve">THIN WALL TUBE </t>
  </si>
  <si>
    <t>Mode-1, n=2,m=1,LF=.9999</t>
  </si>
  <si>
    <t>"Real" Critical Hydrostatic Press. (psi)</t>
  </si>
  <si>
    <t>Comp.Pro Pmin(psi)</t>
  </si>
  <si>
    <t>PV60 Thin Crush</t>
  </si>
  <si>
    <t>n=2, m=1</t>
  </si>
  <si>
    <t>BUCKLING P-201367-12_BEDS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</si>
</sst>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/>
    <xf numFmtId="0" fontId="0" fillId="0" borderId="3" xfId="0" applyBorder="1" applyAlignment="1">
      <alignment horizontal="center" wrapText="1"/>
    </xf>
    <xf numFmtId="0" fontId="0" fillId="0" borderId="4" xfId="0" applyBorder="1"/>
    <xf numFmtId="0" fontId="0" fillId="0" borderId="0" xfId="0" applyBorder="1"/>
    <xf numFmtId="165" fontId="0" fillId="0" borderId="0" xfId="0" applyNumberFormat="1" applyBorder="1"/>
    <xf numFmtId="1" fontId="0" fillId="0" borderId="0" xfId="0" applyNumberFormat="1" applyBorder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/>
    <xf numFmtId="2" fontId="0" fillId="0" borderId="5" xfId="0" applyNumberFormat="1" applyBorder="1" applyAlignment="1">
      <alignment horizontal="right" wrapText="1"/>
    </xf>
    <xf numFmtId="2" fontId="0" fillId="0" borderId="5" xfId="0" applyNumberFormat="1" applyBorder="1"/>
    <xf numFmtId="0" fontId="0" fillId="0" borderId="0" xfId="0" applyFill="1"/>
    <xf numFmtId="164" fontId="0" fillId="0" borderId="0" xfId="0" applyNumberFormat="1" applyFill="1"/>
    <xf numFmtId="166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2" fontId="0" fillId="0" borderId="5" xfId="0" applyNumberFormat="1" applyFill="1" applyBorder="1"/>
    <xf numFmtId="0" fontId="0" fillId="0" borderId="3" xfId="0" applyBorder="1"/>
    <xf numFmtId="164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right" wrapText="1"/>
    </xf>
    <xf numFmtId="2" fontId="0" fillId="0" borderId="5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tabSelected="1" zoomScale="80" zoomScaleNormal="80" workbookViewId="0">
      <selection activeCell="AJ19" sqref="AJ19"/>
    </sheetView>
  </sheetViews>
  <sheetFormatPr defaultRowHeight="15" x14ac:dyDescent="0.25"/>
  <cols>
    <col min="2" max="2" width="2.42578125" customWidth="1"/>
    <col min="3" max="3" width="9.7109375" customWidth="1"/>
    <col min="4" max="4" width="2.7109375" customWidth="1"/>
    <col min="5" max="5" width="10.7109375" customWidth="1"/>
    <col min="6" max="6" width="18.140625" customWidth="1"/>
    <col min="7" max="7" width="3.140625" customWidth="1"/>
    <col min="8" max="8" width="10.42578125" customWidth="1"/>
    <col min="9" max="9" width="3.85546875" customWidth="1"/>
    <col min="10" max="10" width="16" customWidth="1"/>
    <col min="11" max="11" width="2.5703125" customWidth="1"/>
    <col min="12" max="12" width="16.42578125" customWidth="1"/>
    <col min="13" max="13" width="3" customWidth="1"/>
    <col min="14" max="14" width="12.7109375" customWidth="1"/>
    <col min="15" max="15" width="14.7109375" customWidth="1"/>
    <col min="16" max="16" width="4.28515625" customWidth="1"/>
    <col min="17" max="17" width="13" customWidth="1"/>
    <col min="18" max="18" width="10.140625" customWidth="1"/>
    <col min="19" max="19" width="10.85546875" customWidth="1"/>
    <col min="20" max="20" width="11" customWidth="1"/>
    <col min="21" max="21" width="11.7109375" customWidth="1"/>
    <col min="22" max="23" width="11" customWidth="1"/>
    <col min="26" max="26" width="11.85546875" customWidth="1"/>
    <col min="27" max="27" width="4.140625" customWidth="1"/>
    <col min="28" max="28" width="11.7109375" customWidth="1"/>
    <col min="29" max="29" width="10.85546875" customWidth="1"/>
    <col min="30" max="30" width="11" customWidth="1"/>
  </cols>
  <sheetData>
    <row r="1" spans="1:28" x14ac:dyDescent="0.25">
      <c r="A1" t="s">
        <v>40</v>
      </c>
    </row>
    <row r="2" spans="1:28" x14ac:dyDescent="0.25">
      <c r="A2" t="s">
        <v>22</v>
      </c>
      <c r="F2">
        <v>2000</v>
      </c>
      <c r="G2" t="s">
        <v>21</v>
      </c>
      <c r="H2" s="13">
        <f>F2*1.45876</f>
        <v>2917.52</v>
      </c>
      <c r="I2" t="s">
        <v>23</v>
      </c>
    </row>
    <row r="3" spans="1:28" x14ac:dyDescent="0.25">
      <c r="A3" s="1" t="s">
        <v>14</v>
      </c>
      <c r="C3">
        <v>7</v>
      </c>
      <c r="F3" s="1" t="s">
        <v>15</v>
      </c>
      <c r="H3">
        <v>10</v>
      </c>
      <c r="J3" s="1" t="s">
        <v>16</v>
      </c>
      <c r="L3" s="3">
        <f>H3*0.031</f>
        <v>0.31</v>
      </c>
      <c r="N3" t="s">
        <v>6</v>
      </c>
      <c r="O3">
        <v>0.29480000000000001</v>
      </c>
      <c r="Q3" s="1" t="s">
        <v>17</v>
      </c>
      <c r="R3">
        <f>C3+(2*L3)</f>
        <v>7.62</v>
      </c>
      <c r="S3" t="s">
        <v>26</v>
      </c>
      <c r="T3" s="1" t="s">
        <v>18</v>
      </c>
      <c r="U3" s="12">
        <f>(3.1415/4)*(R3^2)</f>
        <v>45.602328150000005</v>
      </c>
      <c r="V3" t="s">
        <v>25</v>
      </c>
      <c r="W3" s="1" t="s">
        <v>19</v>
      </c>
      <c r="X3" s="13">
        <f>U3*H2</f>
        <v>133045.70442418801</v>
      </c>
      <c r="Y3" t="s">
        <v>27</v>
      </c>
    </row>
    <row r="4" spans="1:28" x14ac:dyDescent="0.25">
      <c r="A4" s="1"/>
      <c r="F4" s="1"/>
      <c r="J4" s="1"/>
    </row>
    <row r="5" spans="1:28" ht="30" customHeight="1" x14ac:dyDescent="0.25">
      <c r="A5" s="25" t="s">
        <v>1</v>
      </c>
      <c r="B5" s="6"/>
      <c r="C5" s="25" t="s">
        <v>0</v>
      </c>
      <c r="D5" s="6"/>
      <c r="E5" s="5" t="s">
        <v>44</v>
      </c>
      <c r="F5" s="5" t="s">
        <v>43</v>
      </c>
      <c r="G5" s="6"/>
      <c r="H5" s="5"/>
      <c r="I5" s="6"/>
      <c r="J5" s="5" t="s">
        <v>2</v>
      </c>
      <c r="K5" s="6"/>
      <c r="L5" s="27" t="s">
        <v>3</v>
      </c>
      <c r="N5" s="4" t="s">
        <v>4</v>
      </c>
      <c r="O5" s="5" t="s">
        <v>12</v>
      </c>
      <c r="P5" s="6"/>
      <c r="Q5" s="5" t="s">
        <v>5</v>
      </c>
      <c r="R5" s="5" t="s">
        <v>45</v>
      </c>
      <c r="S5" s="5" t="s">
        <v>10</v>
      </c>
      <c r="T5" s="5" t="s">
        <v>11</v>
      </c>
      <c r="U5" s="7" t="s">
        <v>9</v>
      </c>
      <c r="W5" s="4" t="s">
        <v>8</v>
      </c>
      <c r="X5" s="5" t="s">
        <v>13</v>
      </c>
      <c r="Y5" s="6"/>
      <c r="Z5" s="7" t="s">
        <v>5</v>
      </c>
    </row>
    <row r="6" spans="1:28" ht="15.75" customHeight="1" x14ac:dyDescent="0.25">
      <c r="A6">
        <v>1</v>
      </c>
      <c r="C6">
        <f>A6*$C$3</f>
        <v>7</v>
      </c>
      <c r="E6" s="14">
        <v>7259</v>
      </c>
      <c r="F6" s="13">
        <f>E6/0.75</f>
        <v>9678.6666666666661</v>
      </c>
      <c r="H6" s="24" t="s">
        <v>32</v>
      </c>
      <c r="J6">
        <v>4343</v>
      </c>
      <c r="L6" s="20">
        <f>$O$3*C6</f>
        <v>2.0636000000000001</v>
      </c>
      <c r="N6" s="16">
        <v>3427</v>
      </c>
      <c r="O6" s="9" t="s">
        <v>20</v>
      </c>
      <c r="P6" s="9"/>
      <c r="Q6" s="17">
        <v>4.88</v>
      </c>
      <c r="R6" s="29">
        <v>3425</v>
      </c>
      <c r="S6" s="15"/>
      <c r="T6" s="15"/>
      <c r="U6" s="19">
        <v>3.08</v>
      </c>
      <c r="W6" s="16">
        <v>11654</v>
      </c>
      <c r="X6" s="9" t="s">
        <v>20</v>
      </c>
      <c r="Y6" s="9"/>
      <c r="Z6" s="19">
        <v>7.97</v>
      </c>
    </row>
    <row r="7" spans="1:28" x14ac:dyDescent="0.25">
      <c r="A7" s="21">
        <v>1.5</v>
      </c>
      <c r="B7" s="21"/>
      <c r="C7">
        <f t="shared" ref="C7:C13" si="0">A7*$C$3</f>
        <v>10.5</v>
      </c>
      <c r="D7" s="21"/>
      <c r="E7" s="21">
        <v>4243</v>
      </c>
      <c r="F7" s="13">
        <f t="shared" ref="F7:F13" si="1">E7/0.75</f>
        <v>5657.333333333333</v>
      </c>
      <c r="G7" s="21"/>
      <c r="H7" s="22"/>
      <c r="I7" s="21"/>
      <c r="J7" s="21">
        <v>4343</v>
      </c>
      <c r="K7" s="21"/>
      <c r="L7" s="26">
        <f>$O$3*C7</f>
        <v>3.0954000000000002</v>
      </c>
      <c r="N7" s="8">
        <v>3427</v>
      </c>
      <c r="O7" s="9" t="s">
        <v>20</v>
      </c>
      <c r="P7" s="9"/>
      <c r="Q7" s="18">
        <v>7.32</v>
      </c>
      <c r="R7" s="29">
        <v>3425</v>
      </c>
      <c r="S7" s="9"/>
      <c r="T7" s="9"/>
      <c r="U7" s="30">
        <v>2.573</v>
      </c>
      <c r="W7" s="8">
        <v>9354</v>
      </c>
      <c r="X7" s="9" t="s">
        <v>7</v>
      </c>
      <c r="Y7" s="9"/>
      <c r="Z7" s="20">
        <v>11.96</v>
      </c>
    </row>
    <row r="8" spans="1:28" x14ac:dyDescent="0.25">
      <c r="A8" s="12">
        <v>1.714</v>
      </c>
      <c r="C8" s="23">
        <f t="shared" si="0"/>
        <v>11.997999999999999</v>
      </c>
      <c r="E8">
        <v>3844</v>
      </c>
      <c r="F8" s="13">
        <f t="shared" si="1"/>
        <v>5125.333333333333</v>
      </c>
      <c r="H8" s="2"/>
      <c r="J8" s="14">
        <v>4343</v>
      </c>
      <c r="L8" s="26">
        <f>$O$3*C8</f>
        <v>3.5370103999999998</v>
      </c>
      <c r="N8" s="8">
        <v>3427</v>
      </c>
      <c r="O8" s="9" t="s">
        <v>20</v>
      </c>
      <c r="P8" s="9"/>
      <c r="Q8" s="18">
        <v>8.3699999999999992</v>
      </c>
      <c r="R8" s="29">
        <v>3425</v>
      </c>
      <c r="S8" s="11"/>
      <c r="T8" s="11"/>
      <c r="U8" s="30">
        <v>2.4300000000000002</v>
      </c>
      <c r="W8" s="8">
        <v>8464</v>
      </c>
      <c r="X8" s="9" t="s">
        <v>7</v>
      </c>
      <c r="Y8" s="9"/>
      <c r="Z8" s="20">
        <v>13.67</v>
      </c>
      <c r="AB8" t="s">
        <v>29</v>
      </c>
    </row>
    <row r="9" spans="1:28" x14ac:dyDescent="0.25">
      <c r="A9">
        <v>2</v>
      </c>
      <c r="C9">
        <f t="shared" si="0"/>
        <v>14</v>
      </c>
      <c r="E9">
        <v>3496</v>
      </c>
      <c r="F9" s="13">
        <f t="shared" si="1"/>
        <v>4661.333333333333</v>
      </c>
      <c r="J9">
        <v>4343</v>
      </c>
      <c r="L9" s="20">
        <f t="shared" ref="L9:L13" si="2">$O$3*C9</f>
        <v>4.1272000000000002</v>
      </c>
      <c r="N9" s="8">
        <v>3427</v>
      </c>
      <c r="O9" s="9" t="s">
        <v>20</v>
      </c>
      <c r="P9" s="9"/>
      <c r="Q9" s="18">
        <v>9.76</v>
      </c>
      <c r="R9" s="29">
        <v>3425</v>
      </c>
      <c r="S9" s="9"/>
      <c r="T9" s="9"/>
      <c r="U9" s="30">
        <v>2.27</v>
      </c>
      <c r="W9" s="8">
        <v>7778</v>
      </c>
      <c r="X9" s="9" t="s">
        <v>7</v>
      </c>
      <c r="Y9" s="9"/>
      <c r="Z9" s="20">
        <v>15.95</v>
      </c>
    </row>
    <row r="10" spans="1:28" x14ac:dyDescent="0.25">
      <c r="A10">
        <v>2.5720000000000001</v>
      </c>
      <c r="C10" s="23">
        <f t="shared" si="0"/>
        <v>18.004000000000001</v>
      </c>
      <c r="E10">
        <v>3210</v>
      </c>
      <c r="F10" s="13">
        <f t="shared" si="1"/>
        <v>4280</v>
      </c>
      <c r="H10" t="s">
        <v>46</v>
      </c>
      <c r="J10">
        <v>4343</v>
      </c>
      <c r="L10" s="20">
        <f t="shared" si="2"/>
        <v>5.3075792000000002</v>
      </c>
      <c r="N10" s="8"/>
      <c r="O10" s="9"/>
      <c r="P10" s="9"/>
      <c r="Q10" s="18"/>
      <c r="R10" s="29"/>
      <c r="S10" s="9"/>
      <c r="T10" s="9"/>
      <c r="U10" s="30"/>
      <c r="W10" s="8"/>
      <c r="X10" s="9"/>
      <c r="Y10" s="9"/>
      <c r="Z10" s="20"/>
    </row>
    <row r="11" spans="1:28" x14ac:dyDescent="0.25">
      <c r="A11">
        <v>3</v>
      </c>
      <c r="C11">
        <f t="shared" si="0"/>
        <v>21</v>
      </c>
      <c r="E11">
        <v>3130</v>
      </c>
      <c r="F11" s="13">
        <f t="shared" si="1"/>
        <v>4173.333333333333</v>
      </c>
      <c r="H11" s="28" t="s">
        <v>33</v>
      </c>
      <c r="J11">
        <v>4343</v>
      </c>
      <c r="L11" s="20">
        <f t="shared" si="2"/>
        <v>6.1908000000000003</v>
      </c>
      <c r="N11" s="8">
        <v>2796</v>
      </c>
      <c r="O11" s="9" t="s">
        <v>7</v>
      </c>
      <c r="P11" s="9"/>
      <c r="Q11" s="18">
        <v>14.65</v>
      </c>
      <c r="R11" s="29"/>
      <c r="S11">
        <v>3493</v>
      </c>
      <c r="T11" s="11">
        <v>2794</v>
      </c>
      <c r="U11" s="30">
        <v>1.91</v>
      </c>
      <c r="W11" s="8">
        <v>4472</v>
      </c>
      <c r="X11" s="9" t="s">
        <v>7</v>
      </c>
      <c r="Y11" s="9"/>
      <c r="Z11" s="20">
        <v>23.92</v>
      </c>
    </row>
    <row r="12" spans="1:28" x14ac:dyDescent="0.25">
      <c r="A12">
        <v>4</v>
      </c>
      <c r="C12">
        <f t="shared" si="0"/>
        <v>28</v>
      </c>
      <c r="E12">
        <v>3065</v>
      </c>
      <c r="F12" s="13">
        <f t="shared" si="1"/>
        <v>4086.6666666666665</v>
      </c>
      <c r="H12" s="2"/>
      <c r="J12">
        <v>4343</v>
      </c>
      <c r="L12" s="20">
        <f t="shared" si="2"/>
        <v>8.2544000000000004</v>
      </c>
      <c r="N12" s="8">
        <v>2190</v>
      </c>
      <c r="O12" s="9" t="s">
        <v>7</v>
      </c>
      <c r="P12" s="9"/>
      <c r="Q12" s="18">
        <v>19.54</v>
      </c>
      <c r="R12" s="29"/>
      <c r="S12">
        <v>2733</v>
      </c>
      <c r="T12" s="9">
        <v>2186</v>
      </c>
      <c r="U12" s="30">
        <v>1.7</v>
      </c>
      <c r="W12" s="8">
        <v>3496</v>
      </c>
      <c r="X12" s="9" t="s">
        <v>7</v>
      </c>
      <c r="Y12" s="9"/>
      <c r="Z12" s="20">
        <v>31.89</v>
      </c>
    </row>
    <row r="13" spans="1:28" x14ac:dyDescent="0.25">
      <c r="A13">
        <v>5</v>
      </c>
      <c r="C13">
        <f t="shared" si="0"/>
        <v>35</v>
      </c>
      <c r="E13">
        <v>3049</v>
      </c>
      <c r="F13" s="13">
        <f t="shared" si="1"/>
        <v>4065.3333333333335</v>
      </c>
      <c r="H13" s="2"/>
      <c r="J13">
        <v>4343</v>
      </c>
      <c r="L13" s="20">
        <f t="shared" si="2"/>
        <v>10.318</v>
      </c>
      <c r="N13" s="8">
        <v>1995</v>
      </c>
      <c r="O13" s="9" t="s">
        <v>7</v>
      </c>
      <c r="P13" s="9"/>
      <c r="Q13" s="18">
        <v>24.42</v>
      </c>
      <c r="R13" s="29"/>
      <c r="S13">
        <v>2488</v>
      </c>
      <c r="T13" s="11">
        <v>1990</v>
      </c>
      <c r="U13" s="30">
        <v>1.55</v>
      </c>
      <c r="W13" s="8">
        <v>3181</v>
      </c>
      <c r="X13" s="9" t="s">
        <v>7</v>
      </c>
      <c r="Y13" s="9"/>
      <c r="Z13" s="20">
        <v>39.869999999999997</v>
      </c>
    </row>
    <row r="14" spans="1:28" x14ac:dyDescent="0.25">
      <c r="H14" s="2"/>
      <c r="L14" s="12"/>
      <c r="N14" s="9"/>
      <c r="O14" s="9"/>
      <c r="P14" s="9"/>
      <c r="Q14" s="18"/>
      <c r="R14" s="10"/>
      <c r="S14" s="11"/>
      <c r="T14" s="11"/>
      <c r="U14" s="11"/>
      <c r="W14" s="9"/>
      <c r="X14" s="9"/>
      <c r="Y14" s="9"/>
      <c r="Z14" s="18"/>
    </row>
    <row r="15" spans="1:28" x14ac:dyDescent="0.25">
      <c r="H15" s="2"/>
      <c r="J15" s="13">
        <f>J6/1.375</f>
        <v>3158.5454545454545</v>
      </c>
      <c r="L15" s="12"/>
      <c r="N15" s="9"/>
      <c r="O15" s="9"/>
      <c r="P15" s="9"/>
      <c r="Q15" s="18"/>
      <c r="R15" s="10"/>
      <c r="S15" s="11"/>
      <c r="T15" s="11"/>
      <c r="U15" s="11"/>
      <c r="W15" s="9"/>
      <c r="X15" s="9"/>
      <c r="Y15" s="9"/>
      <c r="Z15" s="18"/>
    </row>
    <row r="16" spans="1:28" x14ac:dyDescent="0.25">
      <c r="H16" s="2"/>
      <c r="L16" s="12"/>
      <c r="N16" s="9"/>
      <c r="O16" s="9"/>
      <c r="P16" s="9"/>
      <c r="Q16" s="18"/>
      <c r="R16" s="10"/>
      <c r="S16" s="11"/>
      <c r="T16" s="11"/>
      <c r="U16" s="11"/>
      <c r="W16" s="9"/>
      <c r="X16" s="9"/>
      <c r="Y16" s="9"/>
      <c r="Z16" s="18"/>
    </row>
    <row r="17" spans="1:28" x14ac:dyDescent="0.25">
      <c r="A17" t="s">
        <v>30</v>
      </c>
      <c r="H17" s="2"/>
      <c r="L17" s="12"/>
      <c r="N17" s="9"/>
      <c r="O17" s="9"/>
      <c r="P17" s="9"/>
      <c r="Q17" s="18"/>
      <c r="R17" s="10"/>
      <c r="S17" s="11"/>
      <c r="T17" s="11"/>
      <c r="U17" s="11"/>
      <c r="W17" s="9"/>
      <c r="X17" s="9"/>
      <c r="Y17" s="9"/>
      <c r="Z17" s="18"/>
    </row>
    <row r="18" spans="1:28" x14ac:dyDescent="0.25">
      <c r="A18" t="s">
        <v>24</v>
      </c>
      <c r="F18">
        <v>2977</v>
      </c>
      <c r="G18" t="s">
        <v>21</v>
      </c>
      <c r="H18" s="13">
        <f>F18*1.45876</f>
        <v>4342.7285200000006</v>
      </c>
      <c r="I18" t="s">
        <v>23</v>
      </c>
    </row>
    <row r="19" spans="1:28" x14ac:dyDescent="0.25">
      <c r="A19" s="1" t="s">
        <v>14</v>
      </c>
      <c r="C19">
        <v>7</v>
      </c>
      <c r="F19" s="1" t="s">
        <v>15</v>
      </c>
      <c r="H19">
        <v>10</v>
      </c>
      <c r="J19" s="1" t="s">
        <v>16</v>
      </c>
      <c r="L19" s="3">
        <f>H19*0.031</f>
        <v>0.31</v>
      </c>
      <c r="N19" t="s">
        <v>6</v>
      </c>
      <c r="O19">
        <v>0.29480000000000001</v>
      </c>
      <c r="Q19" s="1" t="s">
        <v>17</v>
      </c>
      <c r="R19">
        <f>C19+(2*L19)</f>
        <v>7.62</v>
      </c>
      <c r="T19" s="1" t="s">
        <v>18</v>
      </c>
      <c r="U19" s="12">
        <f>(3.1415/4)*(R19^2)</f>
        <v>45.602328150000005</v>
      </c>
      <c r="W19" s="1" t="s">
        <v>19</v>
      </c>
      <c r="X19" s="13">
        <f>U19*H18</f>
        <v>198038.5310354039</v>
      </c>
      <c r="Z19" t="s">
        <v>31</v>
      </c>
    </row>
    <row r="20" spans="1:28" x14ac:dyDescent="0.25">
      <c r="A20" s="24" t="s">
        <v>28</v>
      </c>
      <c r="C20">
        <v>7</v>
      </c>
      <c r="F20" s="1"/>
      <c r="J20" s="1"/>
      <c r="L20" s="3"/>
      <c r="Q20" s="1"/>
      <c r="T20" s="1"/>
      <c r="U20" s="12"/>
      <c r="W20" s="1"/>
      <c r="X20" s="13"/>
    </row>
    <row r="21" spans="1:28" x14ac:dyDescent="0.25">
      <c r="H21" s="2"/>
      <c r="L21" s="12"/>
      <c r="N21" s="9"/>
      <c r="O21" s="9"/>
      <c r="P21" s="9"/>
      <c r="Q21" s="18"/>
      <c r="R21" s="10"/>
      <c r="S21" s="11"/>
      <c r="T21" s="11"/>
      <c r="U21" s="11"/>
      <c r="W21" s="9"/>
      <c r="X21" s="9"/>
      <c r="Y21" s="9"/>
      <c r="Z21" s="18"/>
    </row>
    <row r="22" spans="1:28" x14ac:dyDescent="0.25">
      <c r="A22" t="s">
        <v>47</v>
      </c>
    </row>
    <row r="23" spans="1:28" x14ac:dyDescent="0.25">
      <c r="A23" t="s">
        <v>24</v>
      </c>
      <c r="F23">
        <v>3211</v>
      </c>
      <c r="G23" t="s">
        <v>21</v>
      </c>
      <c r="H23" s="13">
        <f>F23*1.45876</f>
        <v>4684.0783600000004</v>
      </c>
      <c r="I23" t="s">
        <v>23</v>
      </c>
    </row>
    <row r="24" spans="1:28" x14ac:dyDescent="0.25">
      <c r="A24" s="1" t="s">
        <v>14</v>
      </c>
      <c r="C24">
        <v>7</v>
      </c>
      <c r="F24" s="1" t="s">
        <v>15</v>
      </c>
      <c r="H24">
        <v>10</v>
      </c>
      <c r="J24" s="1" t="s">
        <v>16</v>
      </c>
      <c r="L24" s="3">
        <f>H24*0.031</f>
        <v>0.31</v>
      </c>
      <c r="N24" t="s">
        <v>6</v>
      </c>
      <c r="O24">
        <v>0.29480000000000001</v>
      </c>
      <c r="Q24" s="1" t="s">
        <v>17</v>
      </c>
      <c r="R24">
        <f>C24+(2*L24)</f>
        <v>7.62</v>
      </c>
      <c r="T24" s="1" t="s">
        <v>18</v>
      </c>
      <c r="U24" s="12">
        <f>(3.1415/4)*(R24^2)</f>
        <v>45.602328150000005</v>
      </c>
      <c r="W24" s="1" t="s">
        <v>19</v>
      </c>
      <c r="X24" s="13">
        <f>U24*H23</f>
        <v>213604.87845303389</v>
      </c>
      <c r="Z24" t="s">
        <v>34</v>
      </c>
      <c r="AB24" t="s">
        <v>36</v>
      </c>
    </row>
    <row r="25" spans="1:28" x14ac:dyDescent="0.25">
      <c r="A25" s="24" t="s">
        <v>28</v>
      </c>
      <c r="C25">
        <v>9.75</v>
      </c>
      <c r="F25" s="1"/>
      <c r="J25" s="1"/>
      <c r="L25" s="3"/>
      <c r="Q25" s="1"/>
      <c r="T25" s="1"/>
      <c r="U25" s="12"/>
      <c r="W25" s="1"/>
      <c r="X25" s="13"/>
    </row>
    <row r="26" spans="1:28" x14ac:dyDescent="0.25">
      <c r="A26" s="24"/>
      <c r="F26" s="1"/>
      <c r="J26" s="1"/>
      <c r="L26" s="3"/>
      <c r="Q26" s="1"/>
      <c r="T26" s="1"/>
      <c r="U26" s="12"/>
      <c r="W26" s="1"/>
      <c r="X26" s="13"/>
    </row>
    <row r="27" spans="1:28" x14ac:dyDescent="0.25">
      <c r="A27" s="24" t="s">
        <v>35</v>
      </c>
      <c r="F27" s="1"/>
      <c r="J27" s="1"/>
      <c r="L27" s="3"/>
      <c r="Q27" s="1"/>
      <c r="T27" s="1"/>
      <c r="U27" s="12"/>
      <c r="W27" s="1"/>
      <c r="X27" s="13"/>
    </row>
    <row r="28" spans="1:28" x14ac:dyDescent="0.25">
      <c r="A28" t="s">
        <v>24</v>
      </c>
      <c r="F28">
        <v>6092</v>
      </c>
      <c r="G28" t="s">
        <v>21</v>
      </c>
      <c r="H28" s="13">
        <f>F28*1.45876</f>
        <v>8886.7659199999998</v>
      </c>
      <c r="I28" t="s">
        <v>23</v>
      </c>
    </row>
    <row r="29" spans="1:28" x14ac:dyDescent="0.25">
      <c r="A29" s="1" t="s">
        <v>14</v>
      </c>
      <c r="C29">
        <v>7</v>
      </c>
      <c r="F29" s="1" t="s">
        <v>15</v>
      </c>
      <c r="H29">
        <v>10</v>
      </c>
      <c r="J29" s="1" t="s">
        <v>16</v>
      </c>
      <c r="L29" s="3">
        <f>H29*0.031</f>
        <v>0.31</v>
      </c>
      <c r="N29" t="s">
        <v>6</v>
      </c>
      <c r="O29">
        <v>0.29480000000000001</v>
      </c>
      <c r="Q29" s="1" t="s">
        <v>17</v>
      </c>
      <c r="R29">
        <f>C29+(2*L29)</f>
        <v>7.62</v>
      </c>
      <c r="T29" s="1" t="s">
        <v>18</v>
      </c>
      <c r="U29" s="12">
        <f>(3.1415/4)*(R29^2)</f>
        <v>45.602328150000005</v>
      </c>
      <c r="W29" s="1" t="s">
        <v>19</v>
      </c>
      <c r="X29" s="13">
        <f>U29*H28</f>
        <v>405257.21567607671</v>
      </c>
      <c r="Z29" t="s">
        <v>34</v>
      </c>
      <c r="AB29" t="s">
        <v>38</v>
      </c>
    </row>
    <row r="30" spans="1:28" x14ac:dyDescent="0.25">
      <c r="A30" s="24" t="s">
        <v>28</v>
      </c>
      <c r="C30">
        <v>7</v>
      </c>
      <c r="F30" s="1"/>
      <c r="J30" s="1"/>
      <c r="L30" s="3"/>
      <c r="Q30" s="1"/>
      <c r="T30" s="1"/>
      <c r="U30" s="12"/>
      <c r="W30" s="1"/>
      <c r="X30" s="13"/>
    </row>
    <row r="31" spans="1:28" x14ac:dyDescent="0.25">
      <c r="A31" s="24"/>
      <c r="F31" s="1"/>
      <c r="J31" s="1"/>
      <c r="L31" s="3"/>
      <c r="Q31" s="1"/>
      <c r="T31" s="1"/>
      <c r="U31" s="12"/>
      <c r="W31" s="1"/>
      <c r="X31" s="13"/>
    </row>
    <row r="32" spans="1:28" x14ac:dyDescent="0.25">
      <c r="A32" s="24" t="s">
        <v>37</v>
      </c>
      <c r="F32" s="1"/>
      <c r="J32" s="1"/>
      <c r="L32" s="3"/>
      <c r="Q32" s="1"/>
      <c r="T32" s="1"/>
      <c r="U32" s="12"/>
      <c r="W32" s="1"/>
      <c r="X32" s="13"/>
    </row>
    <row r="33" spans="1:28" x14ac:dyDescent="0.25">
      <c r="A33" t="s">
        <v>24</v>
      </c>
      <c r="F33">
        <v>6310</v>
      </c>
      <c r="G33" t="s">
        <v>21</v>
      </c>
      <c r="H33" s="13">
        <f>F33*1.45876</f>
        <v>9204.7756000000008</v>
      </c>
      <c r="I33" t="s">
        <v>23</v>
      </c>
    </row>
    <row r="34" spans="1:28" x14ac:dyDescent="0.25">
      <c r="A34" s="1" t="s">
        <v>14</v>
      </c>
      <c r="C34">
        <v>7</v>
      </c>
      <c r="F34" s="1" t="s">
        <v>15</v>
      </c>
      <c r="H34">
        <v>10</v>
      </c>
      <c r="J34" s="1" t="s">
        <v>16</v>
      </c>
      <c r="L34" s="3">
        <f>H34*0.031</f>
        <v>0.31</v>
      </c>
      <c r="N34" t="s">
        <v>6</v>
      </c>
      <c r="O34">
        <v>0.29480000000000001</v>
      </c>
      <c r="Q34" s="1" t="s">
        <v>17</v>
      </c>
      <c r="R34">
        <f>C34+(2*L34)</f>
        <v>7.62</v>
      </c>
      <c r="T34" s="1" t="s">
        <v>18</v>
      </c>
      <c r="U34" s="12">
        <f>(3.1415/4)*(R34^2)</f>
        <v>45.602328150000005</v>
      </c>
      <c r="W34" s="1" t="s">
        <v>19</v>
      </c>
      <c r="X34" s="13">
        <f>U34*H33</f>
        <v>419759.19745831325</v>
      </c>
      <c r="Z34" t="s">
        <v>34</v>
      </c>
      <c r="AB34" t="s">
        <v>39</v>
      </c>
    </row>
    <row r="35" spans="1:28" x14ac:dyDescent="0.25">
      <c r="A35" s="24" t="s">
        <v>28</v>
      </c>
      <c r="C35">
        <v>7</v>
      </c>
      <c r="F35" s="1"/>
      <c r="J35" s="1"/>
      <c r="L35" s="3"/>
      <c r="Q35" s="1"/>
      <c r="T35" s="1"/>
      <c r="U35" s="12"/>
      <c r="W35" s="1"/>
      <c r="X35" s="13"/>
    </row>
    <row r="36" spans="1:28" x14ac:dyDescent="0.25">
      <c r="A36" s="24"/>
      <c r="F36" s="1"/>
      <c r="J36" s="1"/>
      <c r="L36" s="3"/>
      <c r="Q36" s="1"/>
      <c r="T36" s="1"/>
      <c r="U36" s="12"/>
      <c r="W36" s="1"/>
      <c r="X36" s="13"/>
    </row>
    <row r="37" spans="1:28" x14ac:dyDescent="0.25">
      <c r="A37" s="24"/>
      <c r="F37" s="1"/>
      <c r="J37" s="1"/>
      <c r="L37" s="3"/>
      <c r="Q37" s="1"/>
      <c r="T37" s="1"/>
      <c r="U37" s="12"/>
      <c r="W37" s="1"/>
      <c r="X37" s="13"/>
    </row>
    <row r="38" spans="1:28" x14ac:dyDescent="0.25">
      <c r="A38" s="24"/>
      <c r="F38" s="1"/>
      <c r="J38" s="1"/>
      <c r="L38" s="3"/>
      <c r="Q38" s="1"/>
      <c r="T38" s="1"/>
      <c r="U38" s="12"/>
      <c r="W38" s="1"/>
      <c r="X38" s="13"/>
    </row>
    <row r="39" spans="1:28" x14ac:dyDescent="0.25">
      <c r="A39" s="24"/>
      <c r="F39" s="1"/>
      <c r="J39" s="1"/>
      <c r="L39" s="3"/>
      <c r="Q39" s="1"/>
      <c r="T39" s="1"/>
      <c r="U39" s="12"/>
      <c r="W39" s="1"/>
      <c r="X39" s="13"/>
    </row>
    <row r="40" spans="1:28" x14ac:dyDescent="0.25">
      <c r="A40" t="s">
        <v>41</v>
      </c>
      <c r="F40">
        <v>2860</v>
      </c>
      <c r="G40" t="s">
        <v>21</v>
      </c>
      <c r="H40" s="13">
        <f>F40*1.45876</f>
        <v>4172.0536000000002</v>
      </c>
      <c r="I40" t="s">
        <v>23</v>
      </c>
    </row>
    <row r="41" spans="1:28" x14ac:dyDescent="0.25">
      <c r="A41" s="1" t="s">
        <v>14</v>
      </c>
      <c r="C41">
        <v>7</v>
      </c>
      <c r="F41" s="1" t="s">
        <v>15</v>
      </c>
      <c r="H41">
        <v>10</v>
      </c>
      <c r="J41" s="1" t="s">
        <v>16</v>
      </c>
      <c r="L41" s="3">
        <f>H41*0.031</f>
        <v>0.31</v>
      </c>
      <c r="N41" t="s">
        <v>6</v>
      </c>
      <c r="O41">
        <v>0.29480000000000001</v>
      </c>
      <c r="Q41" s="1" t="s">
        <v>17</v>
      </c>
      <c r="R41">
        <f>C41+(2*L41)</f>
        <v>7.62</v>
      </c>
      <c r="T41" s="1" t="s">
        <v>18</v>
      </c>
      <c r="U41" s="12">
        <f>(3.1415/4)*(R41^2)</f>
        <v>45.602328150000005</v>
      </c>
      <c r="W41" s="1" t="s">
        <v>19</v>
      </c>
      <c r="X41" s="13">
        <f>U41*H40</f>
        <v>190255.35732658888</v>
      </c>
      <c r="Z41" t="s">
        <v>34</v>
      </c>
      <c r="AB41" t="s">
        <v>42</v>
      </c>
    </row>
    <row r="42" spans="1:28" x14ac:dyDescent="0.25">
      <c r="A42" s="24" t="s">
        <v>28</v>
      </c>
      <c r="C42">
        <v>21</v>
      </c>
      <c r="F42" s="1"/>
      <c r="J42" s="1"/>
      <c r="L42" s="3"/>
      <c r="Q42" s="1"/>
      <c r="T42" s="1"/>
      <c r="U42" s="12"/>
      <c r="W42" s="1"/>
      <c r="X42" s="13"/>
    </row>
    <row r="43" spans="1:28" x14ac:dyDescent="0.25">
      <c r="A43" s="24"/>
      <c r="F43" s="1"/>
      <c r="J43" s="1"/>
      <c r="L43" s="3"/>
      <c r="Q43" s="1"/>
      <c r="T43" s="1"/>
      <c r="U43" s="12"/>
      <c r="W43" s="1"/>
      <c r="X43" s="13"/>
    </row>
    <row r="44" spans="1:28" x14ac:dyDescent="0.25">
      <c r="A44" t="s">
        <v>24</v>
      </c>
      <c r="F44">
        <v>2977</v>
      </c>
      <c r="G44" t="s">
        <v>21</v>
      </c>
      <c r="H44" s="13">
        <f>F44*1.45876</f>
        <v>4342.7285200000006</v>
      </c>
      <c r="I44" t="s">
        <v>23</v>
      </c>
    </row>
    <row r="45" spans="1:28" x14ac:dyDescent="0.25">
      <c r="A45" s="1" t="s">
        <v>14</v>
      </c>
      <c r="C45">
        <v>7</v>
      </c>
      <c r="F45" s="1" t="s">
        <v>15</v>
      </c>
      <c r="H45">
        <v>10</v>
      </c>
      <c r="J45" s="1" t="s">
        <v>16</v>
      </c>
      <c r="L45" s="3">
        <f>H45*0.031</f>
        <v>0.31</v>
      </c>
      <c r="N45" t="s">
        <v>6</v>
      </c>
      <c r="O45">
        <v>0.29480000000000001</v>
      </c>
      <c r="Q45" s="1" t="s">
        <v>17</v>
      </c>
      <c r="R45">
        <f>C45+(2*L45)</f>
        <v>7.62</v>
      </c>
      <c r="T45" s="1" t="s">
        <v>18</v>
      </c>
      <c r="U45" s="12">
        <f>(3.1415/4)*(R45^2)</f>
        <v>45.602328150000005</v>
      </c>
      <c r="W45" s="1" t="s">
        <v>19</v>
      </c>
      <c r="X45" s="13">
        <f>U45*H44</f>
        <v>198038.5310354039</v>
      </c>
      <c r="Z45" t="s">
        <v>31</v>
      </c>
    </row>
    <row r="46" spans="1:28" x14ac:dyDescent="0.25">
      <c r="A46" s="24" t="s">
        <v>28</v>
      </c>
      <c r="C46">
        <v>21</v>
      </c>
      <c r="F46" s="1"/>
      <c r="J46" s="1"/>
      <c r="L46" s="3"/>
      <c r="Q46" s="1"/>
      <c r="T46" s="1"/>
      <c r="U46" s="12"/>
      <c r="W46" s="1"/>
      <c r="X46" s="13"/>
    </row>
    <row r="47" spans="1:28" x14ac:dyDescent="0.25">
      <c r="A47" s="24"/>
      <c r="F47" s="1"/>
      <c r="J47" s="1"/>
      <c r="L47" s="3"/>
      <c r="Q47" s="1"/>
      <c r="T47" s="1"/>
      <c r="U47" s="12"/>
      <c r="W47" s="1"/>
      <c r="X47" s="13"/>
    </row>
    <row r="50" spans="1:24" x14ac:dyDescent="0.25">
      <c r="H50" s="13"/>
    </row>
    <row r="51" spans="1:24" x14ac:dyDescent="0.25">
      <c r="A51" s="1"/>
      <c r="F51" s="1"/>
      <c r="J51" s="1"/>
      <c r="L51" s="3"/>
      <c r="Q51" s="1"/>
      <c r="T51" s="1"/>
      <c r="U51" s="12"/>
      <c r="W51" s="1"/>
      <c r="X51" s="13"/>
    </row>
    <row r="52" spans="1:24" x14ac:dyDescent="0.25">
      <c r="A52" s="24"/>
      <c r="F52" s="1"/>
      <c r="J52" s="1"/>
      <c r="L52" s="3"/>
      <c r="Q52" s="1"/>
      <c r="T52" s="1"/>
      <c r="U52" s="12"/>
      <c r="W52" s="1"/>
      <c r="X52" s="13"/>
    </row>
    <row r="55" spans="1:24" x14ac:dyDescent="0.25">
      <c r="H55" s="13"/>
    </row>
    <row r="56" spans="1:24" x14ac:dyDescent="0.25">
      <c r="A56" s="1"/>
      <c r="F56" s="1"/>
      <c r="J56" s="1"/>
      <c r="L56" s="3"/>
      <c r="Q56" s="1"/>
      <c r="T56" s="1"/>
      <c r="U56" s="12"/>
      <c r="W56" s="1"/>
      <c r="X56" s="13"/>
    </row>
    <row r="59" spans="1:24" x14ac:dyDescent="0.25">
      <c r="H59" s="13"/>
    </row>
    <row r="60" spans="1:24" x14ac:dyDescent="0.25">
      <c r="A60" s="1"/>
      <c r="F60" s="1"/>
      <c r="J60" s="1"/>
      <c r="L60" s="3"/>
      <c r="Q60" s="1"/>
      <c r="T60" s="1"/>
      <c r="U60" s="12"/>
      <c r="W60" s="1"/>
      <c r="X60" s="13"/>
    </row>
    <row r="71" spans="1:24" x14ac:dyDescent="0.25">
      <c r="H71" s="13"/>
    </row>
    <row r="72" spans="1:24" x14ac:dyDescent="0.25">
      <c r="A72" s="1"/>
      <c r="F72" s="1"/>
      <c r="J72" s="1"/>
      <c r="L72" s="3"/>
      <c r="Q72" s="1"/>
      <c r="T72" s="1"/>
      <c r="U72" s="12"/>
      <c r="W72" s="1"/>
      <c r="X72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Jon Erickson</cp:lastModifiedBy>
  <dcterms:created xsi:type="dcterms:W3CDTF">2012-08-03T23:56:20Z</dcterms:created>
  <dcterms:modified xsi:type="dcterms:W3CDTF">2020-02-21T16:46:21Z</dcterms:modified>
</cp:coreProperties>
</file>