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" yWindow="36" windowWidth="18504" windowHeight="753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Sheet1!$A$1:$W$36</definedName>
  </definedNames>
  <calcPr calcId="145621"/>
</workbook>
</file>

<file path=xl/calcChain.xml><?xml version="1.0" encoding="utf-8"?>
<calcChain xmlns="http://schemas.openxmlformats.org/spreadsheetml/2006/main">
  <c r="E9" i="1" l="1"/>
  <c r="F8" i="1"/>
  <c r="E8" i="1"/>
  <c r="J7" i="1"/>
  <c r="J6" i="1"/>
  <c r="J5" i="1"/>
  <c r="J4" i="1"/>
  <c r="J3" i="1"/>
  <c r="L4" i="1" l="1"/>
  <c r="L5" i="1"/>
  <c r="L6" i="1"/>
  <c r="L7" i="1"/>
  <c r="L3" i="1"/>
  <c r="K6" i="1"/>
  <c r="K5" i="1"/>
  <c r="K4" i="1"/>
  <c r="F4" i="1"/>
  <c r="F5" i="1"/>
  <c r="F6" i="1"/>
  <c r="F7" i="1"/>
  <c r="F10" i="1"/>
  <c r="F11" i="1"/>
  <c r="F3" i="1"/>
  <c r="E11" i="1"/>
  <c r="E10" i="1"/>
  <c r="E7" i="1"/>
  <c r="E6" i="1"/>
  <c r="E5" i="1"/>
  <c r="E4" i="1"/>
  <c r="E3" i="1"/>
  <c r="C7" i="1" l="1"/>
  <c r="C6" i="1"/>
  <c r="C5" i="1"/>
  <c r="C4" i="1"/>
  <c r="C3" i="1"/>
  <c r="C11" i="1"/>
</calcChain>
</file>

<file path=xl/sharedStrings.xml><?xml version="1.0" encoding="utf-8"?>
<sst xmlns="http://schemas.openxmlformats.org/spreadsheetml/2006/main" count="28" uniqueCount="27">
  <si>
    <t>test 1 @ 300 psi/min</t>
  </si>
  <si>
    <t xml:space="preserve">2-4 @ 1000 to 2200 psi </t>
  </si>
  <si>
    <t>then 100 psi/min to failure</t>
  </si>
  <si>
    <t>3D PRINTED VISIJET M3 CRYSTAL-TEST CYLINDERS  (SHARK TAG)</t>
  </si>
  <si>
    <t>psi Hydrostatic</t>
  </si>
  <si>
    <t>Von Mises Stress (MATHCAD PV8.0)</t>
  </si>
  <si>
    <t>Hoop Stress</t>
  </si>
  <si>
    <t>Meters</t>
  </si>
  <si>
    <t>Time to Failure(hr)</t>
  </si>
  <si>
    <t>H1</t>
  </si>
  <si>
    <t>H2</t>
  </si>
  <si>
    <t>H3</t>
  </si>
  <si>
    <t>H4</t>
  </si>
  <si>
    <t>H5</t>
  </si>
  <si>
    <t>H2C</t>
  </si>
  <si>
    <t>H1C</t>
  </si>
  <si>
    <t>Press.</t>
  </si>
  <si>
    <t>V1</t>
  </si>
  <si>
    <t>V2</t>
  </si>
  <si>
    <t>V3</t>
  </si>
  <si>
    <t>V4</t>
  </si>
  <si>
    <t>V5</t>
  </si>
  <si>
    <t>Time to Failure(min)</t>
  </si>
  <si>
    <t>hr.</t>
  </si>
  <si>
    <t>H3C</t>
  </si>
  <si>
    <t>Time to Faulure (min)</t>
  </si>
  <si>
    <t>H4C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</si>
</sst>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3D PRINTED VISIJET M3 CRYSTAL-TEST CYLINDERS  (SHARK TAG)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Horiz. Build</c:v>
          </c:tx>
          <c:cat>
            <c:numRef>
              <c:f>Sheet1!$E$3:$E$11</c:f>
              <c:numCache>
                <c:formatCode>0.000</c:formatCode>
                <c:ptCount val="9"/>
                <c:pt idx="0">
                  <c:v>10.6</c:v>
                </c:pt>
                <c:pt idx="1">
                  <c:v>12.9</c:v>
                </c:pt>
                <c:pt idx="2">
                  <c:v>12.8</c:v>
                </c:pt>
                <c:pt idx="3">
                  <c:v>12.4</c:v>
                </c:pt>
                <c:pt idx="4" formatCode="General">
                  <c:v>19.5</c:v>
                </c:pt>
                <c:pt idx="5" formatCode="General">
                  <c:v>960</c:v>
                </c:pt>
                <c:pt idx="6" formatCode="General">
                  <c:v>7860</c:v>
                </c:pt>
                <c:pt idx="7" formatCode="General">
                  <c:v>12600</c:v>
                </c:pt>
                <c:pt idx="8" formatCode="General">
                  <c:v>15000</c:v>
                </c:pt>
              </c:numCache>
            </c:numRef>
          </c:cat>
          <c:val>
            <c:numRef>
              <c:f>Sheet1!$B$3:$B$11</c:f>
              <c:numCache>
                <c:formatCode>General</c:formatCode>
                <c:ptCount val="9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  <c:pt idx="4">
                  <c:v>2250</c:v>
                </c:pt>
                <c:pt idx="5">
                  <c:v>2000</c:v>
                </c:pt>
                <c:pt idx="6">
                  <c:v>1700</c:v>
                </c:pt>
                <c:pt idx="7">
                  <c:v>1600</c:v>
                </c:pt>
                <c:pt idx="8">
                  <c:v>1500</c:v>
                </c:pt>
              </c:numCache>
            </c:numRef>
          </c:val>
          <c:smooth val="0"/>
        </c:ser>
        <c:ser>
          <c:idx val="2"/>
          <c:order val="1"/>
          <c:tx>
            <c:v>Vert. Build</c:v>
          </c:tx>
          <c:cat>
            <c:numRef>
              <c:f>Sheet1!$E$3:$E$11</c:f>
              <c:numCache>
                <c:formatCode>0.000</c:formatCode>
                <c:ptCount val="9"/>
                <c:pt idx="0">
                  <c:v>10.6</c:v>
                </c:pt>
                <c:pt idx="1">
                  <c:v>12.9</c:v>
                </c:pt>
                <c:pt idx="2">
                  <c:v>12.8</c:v>
                </c:pt>
                <c:pt idx="3">
                  <c:v>12.4</c:v>
                </c:pt>
                <c:pt idx="4" formatCode="General">
                  <c:v>19.5</c:v>
                </c:pt>
                <c:pt idx="5" formatCode="General">
                  <c:v>960</c:v>
                </c:pt>
                <c:pt idx="6" formatCode="General">
                  <c:v>7860</c:v>
                </c:pt>
                <c:pt idx="7" formatCode="General">
                  <c:v>12600</c:v>
                </c:pt>
                <c:pt idx="8" formatCode="General">
                  <c:v>15000</c:v>
                </c:pt>
              </c:numCache>
            </c:numRef>
          </c:cat>
          <c:val>
            <c:numRef>
              <c:f>Sheet1!$I$3:$I$7</c:f>
              <c:numCache>
                <c:formatCode>General</c:formatCode>
                <c:ptCount val="5"/>
                <c:pt idx="0">
                  <c:v>3200</c:v>
                </c:pt>
                <c:pt idx="1">
                  <c:v>2930</c:v>
                </c:pt>
                <c:pt idx="2">
                  <c:v>2930</c:v>
                </c:pt>
                <c:pt idx="3">
                  <c:v>2870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58112"/>
        <c:axId val="124460032"/>
      </c:lineChart>
      <c:catAx>
        <c:axId val="12445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to Failure (min)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124460032"/>
        <c:crosses val="autoZero"/>
        <c:auto val="1"/>
        <c:lblAlgn val="ctr"/>
        <c:lblOffset val="100"/>
        <c:noMultiLvlLbl val="0"/>
      </c:catAx>
      <c:valAx>
        <c:axId val="124460032"/>
        <c:scaling>
          <c:orientation val="minMax"/>
          <c:min val="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Hydrostatic Pressure (PSI.)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44581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Time to Faulure (min)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cat>
            <c:numRef>
              <c:f>Sheet1!$B$3:$B$11</c:f>
              <c:numCache>
                <c:formatCode>General</c:formatCode>
                <c:ptCount val="9"/>
                <c:pt idx="0">
                  <c:v>3100</c:v>
                </c:pt>
                <c:pt idx="1">
                  <c:v>2760</c:v>
                </c:pt>
                <c:pt idx="2">
                  <c:v>2750</c:v>
                </c:pt>
                <c:pt idx="3">
                  <c:v>2710</c:v>
                </c:pt>
                <c:pt idx="4">
                  <c:v>2250</c:v>
                </c:pt>
                <c:pt idx="5">
                  <c:v>2000</c:v>
                </c:pt>
                <c:pt idx="6">
                  <c:v>1700</c:v>
                </c:pt>
                <c:pt idx="7">
                  <c:v>1600</c:v>
                </c:pt>
                <c:pt idx="8">
                  <c:v>1500</c:v>
                </c:pt>
              </c:numCache>
            </c:numRef>
          </c:cat>
          <c:val>
            <c:numRef>
              <c:f>Sheet1!$E$3:$E$11</c:f>
              <c:numCache>
                <c:formatCode>0.000</c:formatCode>
                <c:ptCount val="9"/>
                <c:pt idx="0">
                  <c:v>10.6</c:v>
                </c:pt>
                <c:pt idx="1">
                  <c:v>12.9</c:v>
                </c:pt>
                <c:pt idx="2">
                  <c:v>12.8</c:v>
                </c:pt>
                <c:pt idx="3">
                  <c:v>12.4</c:v>
                </c:pt>
                <c:pt idx="4" formatCode="General">
                  <c:v>19.5</c:v>
                </c:pt>
                <c:pt idx="5" formatCode="General">
                  <c:v>960</c:v>
                </c:pt>
                <c:pt idx="6" formatCode="General">
                  <c:v>7860</c:v>
                </c:pt>
                <c:pt idx="7" formatCode="General">
                  <c:v>12600</c:v>
                </c:pt>
                <c:pt idx="8" formatCode="General">
                  <c:v>15000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Sheet1!$K$2</c:f>
              <c:strCache>
                <c:ptCount val="1"/>
                <c:pt idx="0">
                  <c:v>Time to Failure(min)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Sheet1!$K$3:$K$7</c:f>
              <c:numCache>
                <c:formatCode>0.000</c:formatCode>
                <c:ptCount val="5"/>
                <c:pt idx="0">
                  <c:v>10.6</c:v>
                </c:pt>
                <c:pt idx="1">
                  <c:v>14.6</c:v>
                </c:pt>
                <c:pt idx="2">
                  <c:v>14.6</c:v>
                </c:pt>
                <c:pt idx="3">
                  <c:v>14</c:v>
                </c:pt>
                <c:pt idx="4" formatCode="General">
                  <c:v>14.5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03168"/>
        <c:axId val="124505472"/>
      </c:lineChart>
      <c:catAx>
        <c:axId val="124503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PSI.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4505472"/>
        <c:crosses val="autoZero"/>
        <c:auto val="1"/>
        <c:lblAlgn val="ctr"/>
        <c:lblOffset val="100"/>
        <c:noMultiLvlLbl val="0"/>
      </c:catAx>
      <c:valAx>
        <c:axId val="124505472"/>
        <c:scaling>
          <c:logBase val="10"/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Time to Failure (min)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1245031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63978</xdr:colOff>
      <xdr:row>15</xdr:row>
      <xdr:rowOff>11356</xdr:rowOff>
    </xdr:from>
    <xdr:to>
      <xdr:col>13</xdr:col>
      <xdr:colOff>495300</xdr:colOff>
      <xdr:row>34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175260</xdr:colOff>
      <xdr:row>9</xdr:row>
      <xdr:rowOff>53340</xdr:rowOff>
    </xdr:from>
    <xdr:ext cx="184731" cy="264560"/>
    <xdr:sp macro="" textlink="">
      <xdr:nvSpPr>
        <xdr:cNvPr id="5" name="TextBox 4"/>
        <xdr:cNvSpPr txBox="1"/>
      </xdr:nvSpPr>
      <xdr:spPr>
        <a:xfrm>
          <a:off x="8100060" y="1699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121920</xdr:rowOff>
    </xdr:from>
    <xdr:ext cx="184731" cy="264560"/>
    <xdr:sp macro="" textlink="">
      <xdr:nvSpPr>
        <xdr:cNvPr id="6" name="TextBox 5"/>
        <xdr:cNvSpPr txBox="1"/>
      </xdr:nvSpPr>
      <xdr:spPr>
        <a:xfrm>
          <a:off x="7315200" y="140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601980</xdr:colOff>
      <xdr:row>7</xdr:row>
      <xdr:rowOff>60960</xdr:rowOff>
    </xdr:from>
    <xdr:ext cx="184731" cy="264560"/>
    <xdr:sp macro="" textlink="">
      <xdr:nvSpPr>
        <xdr:cNvPr id="7" name="TextBox 6"/>
        <xdr:cNvSpPr txBox="1"/>
      </xdr:nvSpPr>
      <xdr:spPr>
        <a:xfrm>
          <a:off x="7307580" y="1341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15240</xdr:colOff>
      <xdr:row>18</xdr:row>
      <xdr:rowOff>121920</xdr:rowOff>
    </xdr:from>
    <xdr:ext cx="184731" cy="264560"/>
    <xdr:sp macro="" textlink="">
      <xdr:nvSpPr>
        <xdr:cNvPr id="8" name="TextBox 7"/>
        <xdr:cNvSpPr txBox="1"/>
      </xdr:nvSpPr>
      <xdr:spPr>
        <a:xfrm>
          <a:off x="7330440" y="3413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541020</xdr:colOff>
      <xdr:row>27</xdr:row>
      <xdr:rowOff>68580</xdr:rowOff>
    </xdr:from>
    <xdr:ext cx="1211580" cy="205740"/>
    <xdr:sp macro="" textlink="">
      <xdr:nvSpPr>
        <xdr:cNvPr id="9" name="TextBox 8"/>
        <xdr:cNvSpPr txBox="1"/>
      </xdr:nvSpPr>
      <xdr:spPr>
        <a:xfrm>
          <a:off x="6583680" y="5196840"/>
          <a:ext cx="1211580" cy="205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5388 Hoop Stress</a:t>
          </a:r>
        </a:p>
      </xdr:txBody>
    </xdr:sp>
    <xdr:clientData/>
  </xdr:oneCellAnchor>
  <xdr:oneCellAnchor>
    <xdr:from>
      <xdr:col>10</xdr:col>
      <xdr:colOff>586740</xdr:colOff>
      <xdr:row>20</xdr:row>
      <xdr:rowOff>15240</xdr:rowOff>
    </xdr:from>
    <xdr:ext cx="470642" cy="243840"/>
    <xdr:sp macro="" textlink="">
      <xdr:nvSpPr>
        <xdr:cNvPr id="10" name="TextBox 9"/>
        <xdr:cNvSpPr txBox="1"/>
      </xdr:nvSpPr>
      <xdr:spPr>
        <a:xfrm>
          <a:off x="6019800" y="3863340"/>
          <a:ext cx="470642" cy="243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10060</a:t>
          </a:r>
        </a:p>
      </xdr:txBody>
    </xdr:sp>
    <xdr:clientData/>
  </xdr:oneCellAnchor>
  <xdr:oneCellAnchor>
    <xdr:from>
      <xdr:col>11</xdr:col>
      <xdr:colOff>7620</xdr:colOff>
      <xdr:row>23</xdr:row>
      <xdr:rowOff>38100</xdr:rowOff>
    </xdr:from>
    <xdr:ext cx="478262" cy="297180"/>
    <xdr:sp macro="" textlink="">
      <xdr:nvSpPr>
        <xdr:cNvPr id="11" name="TextBox 10"/>
        <xdr:cNvSpPr txBox="1"/>
      </xdr:nvSpPr>
      <xdr:spPr>
        <a:xfrm>
          <a:off x="6050280" y="4434840"/>
          <a:ext cx="478262" cy="2971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8085</a:t>
          </a:r>
        </a:p>
      </xdr:txBody>
    </xdr:sp>
    <xdr:clientData/>
  </xdr:oneCellAnchor>
  <xdr:oneCellAnchor>
    <xdr:from>
      <xdr:col>11</xdr:col>
      <xdr:colOff>487680</xdr:colOff>
      <xdr:row>19</xdr:row>
      <xdr:rowOff>68580</xdr:rowOff>
    </xdr:from>
    <xdr:ext cx="1150620" cy="281940"/>
    <xdr:sp macro="" textlink="">
      <xdr:nvSpPr>
        <xdr:cNvPr id="12" name="TextBox 11"/>
        <xdr:cNvSpPr txBox="1"/>
      </xdr:nvSpPr>
      <xdr:spPr>
        <a:xfrm>
          <a:off x="6530340" y="3733800"/>
          <a:ext cx="115062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10780 Hoop Stress</a:t>
          </a:r>
        </a:p>
      </xdr:txBody>
    </xdr:sp>
    <xdr:clientData/>
  </xdr:oneCellAnchor>
  <xdr:oneCellAnchor>
    <xdr:from>
      <xdr:col>10</xdr:col>
      <xdr:colOff>586740</xdr:colOff>
      <xdr:row>26</xdr:row>
      <xdr:rowOff>45720</xdr:rowOff>
    </xdr:from>
    <xdr:ext cx="470642" cy="274320"/>
    <xdr:sp macro="" textlink="">
      <xdr:nvSpPr>
        <xdr:cNvPr id="13" name="TextBox 12"/>
        <xdr:cNvSpPr txBox="1"/>
      </xdr:nvSpPr>
      <xdr:spPr>
        <a:xfrm>
          <a:off x="6019800" y="4991100"/>
          <a:ext cx="47064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6107</a:t>
          </a:r>
        </a:p>
      </xdr:txBody>
    </xdr:sp>
    <xdr:clientData/>
  </xdr:oneCellAnchor>
  <xdr:oneCellAnchor>
    <xdr:from>
      <xdr:col>11</xdr:col>
      <xdr:colOff>510540</xdr:colOff>
      <xdr:row>24</xdr:row>
      <xdr:rowOff>129540</xdr:rowOff>
    </xdr:from>
    <xdr:ext cx="470642" cy="274320"/>
    <xdr:sp macro="" textlink="">
      <xdr:nvSpPr>
        <xdr:cNvPr id="14" name="TextBox 13"/>
        <xdr:cNvSpPr txBox="1"/>
      </xdr:nvSpPr>
      <xdr:spPr>
        <a:xfrm>
          <a:off x="6553200" y="4709160"/>
          <a:ext cx="470642" cy="274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7188</a:t>
          </a:r>
        </a:p>
      </xdr:txBody>
    </xdr:sp>
    <xdr:clientData/>
  </xdr:oneCellAnchor>
  <xdr:oneCellAnchor>
    <xdr:from>
      <xdr:col>10</xdr:col>
      <xdr:colOff>586740</xdr:colOff>
      <xdr:row>18</xdr:row>
      <xdr:rowOff>114300</xdr:rowOff>
    </xdr:from>
    <xdr:ext cx="603096" cy="251460"/>
    <xdr:sp macro="" textlink="">
      <xdr:nvSpPr>
        <xdr:cNvPr id="15" name="TextBox 14"/>
        <xdr:cNvSpPr txBox="1"/>
      </xdr:nvSpPr>
      <xdr:spPr>
        <a:xfrm>
          <a:off x="6019800" y="3596640"/>
          <a:ext cx="603096" cy="251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11860</a:t>
          </a:r>
        </a:p>
      </xdr:txBody>
    </xdr:sp>
    <xdr:clientData/>
  </xdr:oneCellAnchor>
  <xdr:twoCellAnchor>
    <xdr:from>
      <xdr:col>17</xdr:col>
      <xdr:colOff>106680</xdr:colOff>
      <xdr:row>31</xdr:row>
      <xdr:rowOff>76200</xdr:rowOff>
    </xdr:from>
    <xdr:to>
      <xdr:col>28</xdr:col>
      <xdr:colOff>312420</xdr:colOff>
      <xdr:row>46</xdr:row>
      <xdr:rowOff>76200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0.78061</cdr:x>
      <cdr:y>0.70261</cdr:y>
    </cdr:from>
    <cdr:to>
      <cdr:x>0.9483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56562" y="24575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0.80204</cdr:x>
      <cdr:y>0.36919</cdr:y>
    </cdr:from>
    <cdr:to>
      <cdr:x>0.932</cdr:x>
      <cdr:y>0.45097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819559" y="1278647"/>
          <a:ext cx="780951" cy="283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8982 Hoop Stress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tabSelected="1" zoomScaleNormal="100" workbookViewId="0">
      <selection activeCell="AD24" sqref="AD24"/>
    </sheetView>
  </sheetViews>
  <sheetFormatPr defaultRowHeight="14.4" x14ac:dyDescent="0.3"/>
  <cols>
    <col min="1" max="1" width="6.77734375" customWidth="1"/>
    <col min="4" max="4" width="9.109375" customWidth="1"/>
    <col min="7" max="7" width="3.77734375" customWidth="1"/>
    <col min="8" max="8" width="6.21875" customWidth="1"/>
    <col min="18" max="18" width="3.6640625" customWidth="1"/>
    <col min="19" max="19" width="7.21875" customWidth="1"/>
    <col min="20" max="20" width="6.21875" customWidth="1"/>
    <col min="21" max="21" width="3" customWidth="1"/>
    <col min="22" max="22" width="20" customWidth="1"/>
    <col min="24" max="24" width="6.21875" customWidth="1"/>
    <col min="25" max="25" width="6.33203125" customWidth="1"/>
    <col min="26" max="26" width="3" customWidth="1"/>
    <col min="28" max="28" width="12" customWidth="1"/>
    <col min="29" max="29" width="10.109375" customWidth="1"/>
  </cols>
  <sheetData>
    <row r="1" spans="1:30" ht="29.4" customHeight="1" x14ac:dyDescent="0.4">
      <c r="K1" s="5" t="s">
        <v>3</v>
      </c>
    </row>
    <row r="2" spans="1:30" x14ac:dyDescent="0.25">
      <c r="B2" t="s">
        <v>16</v>
      </c>
      <c r="C2" t="s">
        <v>8</v>
      </c>
      <c r="E2" t="s">
        <v>25</v>
      </c>
      <c r="I2" t="s">
        <v>16</v>
      </c>
      <c r="J2" t="s">
        <v>23</v>
      </c>
      <c r="K2" t="s">
        <v>22</v>
      </c>
    </row>
    <row r="3" spans="1:30" x14ac:dyDescent="0.25">
      <c r="A3" s="4" t="s">
        <v>9</v>
      </c>
      <c r="B3">
        <v>3100</v>
      </c>
      <c r="C3" s="3">
        <f>10.6/60</f>
        <v>0.17666666666666667</v>
      </c>
      <c r="E3" s="3">
        <f>10.6</f>
        <v>10.6</v>
      </c>
      <c r="F3">
        <f>LOG(E3)</f>
        <v>1.0253058652647702</v>
      </c>
      <c r="H3" s="4" t="s">
        <v>17</v>
      </c>
      <c r="I3">
        <v>3200</v>
      </c>
      <c r="J3" s="3">
        <f>10.6/60</f>
        <v>0.17666666666666667</v>
      </c>
      <c r="K3" s="3">
        <v>10.6</v>
      </c>
      <c r="L3">
        <f>LOG(K3)</f>
        <v>1.0253058652647702</v>
      </c>
      <c r="W3" t="s">
        <v>7</v>
      </c>
      <c r="X3" t="s">
        <v>4</v>
      </c>
      <c r="AA3" t="s">
        <v>5</v>
      </c>
      <c r="AD3" t="s">
        <v>6</v>
      </c>
    </row>
    <row r="4" spans="1:30" x14ac:dyDescent="0.25">
      <c r="A4" s="4" t="s">
        <v>10</v>
      </c>
      <c r="B4">
        <v>2760</v>
      </c>
      <c r="C4" s="3">
        <f>12.9/60</f>
        <v>0.215</v>
      </c>
      <c r="E4" s="3">
        <f>12.9</f>
        <v>12.9</v>
      </c>
      <c r="F4">
        <f t="shared" ref="F4:F8" si="0">LOG(E4)</f>
        <v>1.110589710299249</v>
      </c>
      <c r="H4" s="4" t="s">
        <v>18</v>
      </c>
      <c r="I4">
        <v>2930</v>
      </c>
      <c r="J4" s="3">
        <f>14.6/60</f>
        <v>0.24333333333333332</v>
      </c>
      <c r="K4" s="3">
        <f>14.6</f>
        <v>14.6</v>
      </c>
      <c r="L4">
        <f t="shared" ref="L4:L7" si="1">LOG(K4)</f>
        <v>1.1643528557844371</v>
      </c>
      <c r="W4">
        <v>2396</v>
      </c>
      <c r="X4">
        <v>3500</v>
      </c>
      <c r="AA4">
        <v>10889</v>
      </c>
      <c r="AD4">
        <v>12570</v>
      </c>
    </row>
    <row r="5" spans="1:30" x14ac:dyDescent="0.25">
      <c r="A5" s="4" t="s">
        <v>11</v>
      </c>
      <c r="B5">
        <v>2750</v>
      </c>
      <c r="C5" s="3">
        <f>12.8/60</f>
        <v>0.21333333333333335</v>
      </c>
      <c r="E5" s="3">
        <f>12.8</f>
        <v>12.8</v>
      </c>
      <c r="F5">
        <f t="shared" si="0"/>
        <v>1.1072099696478683</v>
      </c>
      <c r="H5" s="4" t="s">
        <v>19</v>
      </c>
      <c r="I5">
        <v>2930</v>
      </c>
      <c r="J5" s="3">
        <f>14.6/60</f>
        <v>0.24333333333333332</v>
      </c>
      <c r="K5" s="3">
        <f>14.6</f>
        <v>14.6</v>
      </c>
      <c r="L5">
        <f t="shared" si="1"/>
        <v>1.1643528557844371</v>
      </c>
      <c r="W5">
        <v>2260</v>
      </c>
      <c r="X5">
        <v>3300</v>
      </c>
      <c r="AA5">
        <v>10269</v>
      </c>
      <c r="AD5">
        <v>11860</v>
      </c>
    </row>
    <row r="6" spans="1:30" x14ac:dyDescent="0.25">
      <c r="A6" s="4" t="s">
        <v>12</v>
      </c>
      <c r="B6">
        <v>2710</v>
      </c>
      <c r="C6" s="3">
        <f>12.4/60</f>
        <v>0.20666666666666667</v>
      </c>
      <c r="E6" s="3">
        <f>12.4</f>
        <v>12.4</v>
      </c>
      <c r="F6">
        <f t="shared" si="0"/>
        <v>1.0934216851622351</v>
      </c>
      <c r="H6" s="4" t="s">
        <v>20</v>
      </c>
      <c r="I6">
        <v>2870</v>
      </c>
      <c r="J6" s="3">
        <f>14/60</f>
        <v>0.23333333333333334</v>
      </c>
      <c r="K6" s="3">
        <f>14</f>
        <v>14</v>
      </c>
      <c r="L6">
        <f t="shared" si="1"/>
        <v>1.146128035678238</v>
      </c>
      <c r="W6">
        <v>2191</v>
      </c>
      <c r="X6">
        <v>3200</v>
      </c>
      <c r="AA6">
        <v>9955</v>
      </c>
      <c r="AD6">
        <v>11500</v>
      </c>
    </row>
    <row r="7" spans="1:30" x14ac:dyDescent="0.3">
      <c r="A7" s="4" t="s">
        <v>13</v>
      </c>
      <c r="B7">
        <v>2250</v>
      </c>
      <c r="C7">
        <f>19.5/60</f>
        <v>0.32500000000000001</v>
      </c>
      <c r="E7">
        <f>19.5</f>
        <v>19.5</v>
      </c>
      <c r="F7">
        <f t="shared" si="0"/>
        <v>1.2900346113625181</v>
      </c>
      <c r="H7" s="4" t="s">
        <v>21</v>
      </c>
      <c r="I7">
        <v>1700</v>
      </c>
      <c r="J7" s="3">
        <f>14.5/60</f>
        <v>0.24166666666666667</v>
      </c>
      <c r="K7">
        <v>14.5</v>
      </c>
      <c r="L7">
        <f t="shared" si="1"/>
        <v>1.1613680022349748</v>
      </c>
      <c r="W7">
        <v>2123</v>
      </c>
      <c r="X7">
        <v>3100</v>
      </c>
      <c r="AA7">
        <v>9646</v>
      </c>
      <c r="AD7">
        <v>11140</v>
      </c>
    </row>
    <row r="8" spans="1:30" x14ac:dyDescent="0.25">
      <c r="A8" s="4" t="s">
        <v>24</v>
      </c>
      <c r="B8">
        <v>2000</v>
      </c>
      <c r="C8">
        <v>16</v>
      </c>
      <c r="E8">
        <f>16*60</f>
        <v>960</v>
      </c>
      <c r="F8">
        <f t="shared" si="0"/>
        <v>2.9822712330395684</v>
      </c>
      <c r="W8">
        <v>2054</v>
      </c>
      <c r="X8">
        <v>3000</v>
      </c>
      <c r="AA8">
        <v>9333</v>
      </c>
      <c r="AD8">
        <v>10780</v>
      </c>
    </row>
    <row r="9" spans="1:30" x14ac:dyDescent="0.25">
      <c r="A9" s="4" t="s">
        <v>26</v>
      </c>
      <c r="B9">
        <v>1700</v>
      </c>
      <c r="C9">
        <v>131</v>
      </c>
      <c r="E9">
        <f>131*60</f>
        <v>7860</v>
      </c>
      <c r="W9">
        <v>1992</v>
      </c>
      <c r="X9">
        <v>2910</v>
      </c>
      <c r="AA9">
        <v>9053</v>
      </c>
      <c r="AD9">
        <v>10450</v>
      </c>
    </row>
    <row r="10" spans="1:30" x14ac:dyDescent="0.25">
      <c r="A10" s="4" t="s">
        <v>14</v>
      </c>
      <c r="B10">
        <v>1600</v>
      </c>
      <c r="C10">
        <v>210</v>
      </c>
      <c r="E10">
        <f>210*60</f>
        <v>12600</v>
      </c>
      <c r="F10">
        <f>LOG(E10)</f>
        <v>4.1003705451175625</v>
      </c>
      <c r="W10">
        <v>1986</v>
      </c>
      <c r="X10">
        <v>2900</v>
      </c>
      <c r="AA10">
        <v>9024</v>
      </c>
      <c r="AD10">
        <v>10420</v>
      </c>
    </row>
    <row r="11" spans="1:30" x14ac:dyDescent="0.3">
      <c r="A11" s="4" t="s">
        <v>15</v>
      </c>
      <c r="B11">
        <v>1500</v>
      </c>
      <c r="C11">
        <f>250</f>
        <v>250</v>
      </c>
      <c r="E11">
        <f>250*60</f>
        <v>15000</v>
      </c>
      <c r="F11">
        <f>LOG(E11)</f>
        <v>4.1760912590556813</v>
      </c>
      <c r="W11">
        <v>1917</v>
      </c>
      <c r="X11">
        <v>2800</v>
      </c>
      <c r="AA11">
        <v>8710</v>
      </c>
      <c r="AD11">
        <v>10060</v>
      </c>
    </row>
    <row r="12" spans="1:30" x14ac:dyDescent="0.25">
      <c r="W12">
        <v>1876</v>
      </c>
      <c r="X12">
        <v>2740</v>
      </c>
      <c r="AA12">
        <v>8524</v>
      </c>
      <c r="AD12">
        <v>9842</v>
      </c>
    </row>
    <row r="13" spans="1:30" x14ac:dyDescent="0.3">
      <c r="W13">
        <v>1849</v>
      </c>
      <c r="X13">
        <v>2700</v>
      </c>
      <c r="AA13">
        <v>8401</v>
      </c>
      <c r="AD13">
        <v>9701</v>
      </c>
    </row>
    <row r="14" spans="1:30" x14ac:dyDescent="0.3">
      <c r="A14" t="s">
        <v>0</v>
      </c>
      <c r="W14">
        <v>1780</v>
      </c>
      <c r="X14">
        <v>2600</v>
      </c>
      <c r="AA14">
        <v>8090</v>
      </c>
      <c r="AD14">
        <v>9341</v>
      </c>
    </row>
    <row r="15" spans="1:30" x14ac:dyDescent="0.3">
      <c r="A15" t="s">
        <v>1</v>
      </c>
      <c r="W15">
        <v>1712</v>
      </c>
      <c r="X15">
        <v>2500</v>
      </c>
      <c r="AA15">
        <v>7779</v>
      </c>
      <c r="AD15">
        <v>8982</v>
      </c>
    </row>
    <row r="16" spans="1:30" x14ac:dyDescent="0.3">
      <c r="A16" t="s">
        <v>2</v>
      </c>
      <c r="W16">
        <v>1541</v>
      </c>
      <c r="X16">
        <v>2250</v>
      </c>
      <c r="AA16">
        <v>7002</v>
      </c>
      <c r="AD16">
        <v>8085</v>
      </c>
    </row>
    <row r="17" spans="1:30" x14ac:dyDescent="0.3">
      <c r="W17">
        <v>1370</v>
      </c>
      <c r="X17">
        <v>2000</v>
      </c>
      <c r="AA17">
        <v>6225</v>
      </c>
      <c r="AD17">
        <v>7188</v>
      </c>
    </row>
    <row r="18" spans="1:30" x14ac:dyDescent="0.3">
      <c r="A18" s="1"/>
      <c r="B18" s="1"/>
      <c r="C18" s="1"/>
      <c r="W18">
        <v>1164</v>
      </c>
      <c r="X18">
        <v>1700</v>
      </c>
      <c r="AA18">
        <v>5289</v>
      </c>
      <c r="AD18">
        <v>6107</v>
      </c>
    </row>
    <row r="19" spans="1:30" x14ac:dyDescent="0.3">
      <c r="A19" s="1"/>
      <c r="B19" s="1"/>
      <c r="C19" s="1"/>
      <c r="W19">
        <v>1096</v>
      </c>
      <c r="X19">
        <v>1600</v>
      </c>
      <c r="AA19">
        <v>4980</v>
      </c>
      <c r="AD19">
        <v>5750</v>
      </c>
    </row>
    <row r="20" spans="1:30" x14ac:dyDescent="0.3">
      <c r="A20" s="1"/>
      <c r="B20" s="1"/>
      <c r="C20" s="1"/>
      <c r="W20">
        <v>1027</v>
      </c>
      <c r="X20">
        <v>1500</v>
      </c>
      <c r="AA20">
        <v>4666</v>
      </c>
      <c r="AD20">
        <v>5388</v>
      </c>
    </row>
    <row r="21" spans="1:30" x14ac:dyDescent="0.3">
      <c r="A21" s="1"/>
      <c r="B21" s="1"/>
      <c r="C21" s="1"/>
      <c r="D21" s="1"/>
      <c r="W21">
        <v>685</v>
      </c>
      <c r="X21">
        <v>1000</v>
      </c>
      <c r="AA21">
        <v>3112</v>
      </c>
      <c r="AD21">
        <v>3594</v>
      </c>
    </row>
    <row r="22" spans="1:30" x14ac:dyDescent="0.25">
      <c r="A22" s="1"/>
      <c r="B22" s="1"/>
      <c r="C22" s="1"/>
      <c r="D22" s="1"/>
      <c r="W22">
        <v>342</v>
      </c>
      <c r="X22">
        <v>500</v>
      </c>
      <c r="AA22">
        <v>1556</v>
      </c>
      <c r="AD22">
        <v>1796</v>
      </c>
    </row>
    <row r="23" spans="1:30" x14ac:dyDescent="0.3">
      <c r="D23" s="1"/>
    </row>
    <row r="24" spans="1:30" x14ac:dyDescent="0.3">
      <c r="D24" s="1"/>
    </row>
    <row r="25" spans="1:30" x14ac:dyDescent="0.3">
      <c r="D25" s="1"/>
    </row>
    <row r="28" spans="1:30" x14ac:dyDescent="0.3">
      <c r="E28" s="2"/>
    </row>
    <row r="29" spans="1:30" x14ac:dyDescent="0.3">
      <c r="E29" s="2"/>
    </row>
    <row r="30" spans="1:30" x14ac:dyDescent="0.3">
      <c r="E30" s="2"/>
    </row>
    <row r="31" spans="1:30" x14ac:dyDescent="0.3">
      <c r="E31" s="2"/>
    </row>
  </sheetData>
  <pageMargins left="0.7" right="0.7" top="0.75" bottom="0.75" header="0.3" footer="0.3"/>
  <pageSetup paperSize="1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cp:lastPrinted>2014-09-10T20:52:32Z</cp:lastPrinted>
  <dcterms:created xsi:type="dcterms:W3CDTF">2014-08-29T21:03:57Z</dcterms:created>
  <dcterms:modified xsi:type="dcterms:W3CDTF">2015-02-03T19:08:11Z</dcterms:modified>
</cp:coreProperties>
</file>