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01706_FaultPrognostication\EngineeringHardwareDesign\SystemDesign\"/>
    </mc:Choice>
  </mc:AlternateContent>
  <bookViews>
    <workbookView xWindow="0" yWindow="0" windowWidth="30720" windowHeight="14220"/>
  </bookViews>
  <sheets>
    <sheet name="Requirements" sheetId="1" r:id="rId1"/>
    <sheet name="SensorSelecti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C20" i="1"/>
  <c r="E27" i="1"/>
  <c r="B29" i="1" s="1"/>
  <c r="D15" i="1" l="1"/>
  <c r="E15" i="1" s="1"/>
  <c r="C15" i="1"/>
  <c r="B20" i="1"/>
  <c r="D39" i="1"/>
  <c r="E39" i="1" s="1"/>
  <c r="C39" i="1"/>
  <c r="D37" i="1"/>
  <c r="E37" i="1" s="1"/>
  <c r="C37" i="1"/>
  <c r="D7" i="1" l="1"/>
  <c r="E7" i="1" s="1"/>
  <c r="C9" i="1" l="1"/>
  <c r="C7" i="1"/>
  <c r="D9" i="1"/>
  <c r="E9" i="1" s="1"/>
</calcChain>
</file>

<file path=xl/sharedStrings.xml><?xml version="1.0" encoding="utf-8"?>
<sst xmlns="http://schemas.openxmlformats.org/spreadsheetml/2006/main" count="100" uniqueCount="68">
  <si>
    <t>901706 Fault Detection - Calculation Worksheet</t>
  </si>
  <si>
    <t>Property</t>
  </si>
  <si>
    <t>Sampling rate Hz</t>
  </si>
  <si>
    <t>Current Full Scale +/- mA</t>
  </si>
  <si>
    <t>Current Typical +/- mA</t>
  </si>
  <si>
    <t>Voltage full scale 0-V</t>
  </si>
  <si>
    <t>Voltage resolution V</t>
  </si>
  <si>
    <t>Speed resolution mm/sec.</t>
  </si>
  <si>
    <t>Position resolution mm</t>
  </si>
  <si>
    <t>Position full scale +/- mm</t>
  </si>
  <si>
    <t>Speed full scale +/- mm/sec.</t>
  </si>
  <si>
    <t>Current resolution mA</t>
  </si>
  <si>
    <t>1/Counts</t>
  </si>
  <si>
    <t>% Accuracy Req.</t>
  </si>
  <si>
    <t>Mass Shifter Motor Drive</t>
  </si>
  <si>
    <t>Value</t>
  </si>
  <si>
    <t>Mass Shifter Position Measurement</t>
  </si>
  <si>
    <t>Linear Sensors</t>
  </si>
  <si>
    <t>Range</t>
  </si>
  <si>
    <t>Linearity Error</t>
  </si>
  <si>
    <t>Resolution</t>
  </si>
  <si>
    <t>Input Voltage</t>
  </si>
  <si>
    <t>Output Voltage</t>
  </si>
  <si>
    <t>±0.25% max</t>
  </si>
  <si>
    <t>100mm</t>
  </si>
  <si>
    <t>12 – 30 V</t>
  </si>
  <si>
    <t>Alliance Sensors LR-27 Series Linear Variable Inductance Transducer</t>
  </si>
  <si>
    <t>±1.00%</t>
  </si>
  <si>
    <t>Repeatibility</t>
  </si>
  <si>
    <t>120mm</t>
  </si>
  <si>
    <t>5-30 V</t>
  </si>
  <si>
    <t>94% ±4% of input voltage</t>
  </si>
  <si>
    <t>RMS noise</t>
  </si>
  <si>
    <t>SP1-4 stringpot</t>
  </si>
  <si>
    <t>0 - 5 V 0 – 10 V</t>
  </si>
  <si>
    <t>Cost</t>
  </si>
  <si>
    <t>Honeywell MLT004 linear pot</t>
  </si>
  <si>
    <t>127mm</t>
  </si>
  <si>
    <t>0.0005 in. max</t>
  </si>
  <si>
    <t>±0.1%</t>
  </si>
  <si>
    <r>
      <t>3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</si>
  <si>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Temposonics® C-Series</t>
  </si>
  <si>
    <t>109mm</t>
  </si>
  <si>
    <t>Hysteresis</t>
  </si>
  <si>
    <t>± 25 μm</t>
  </si>
  <si>
    <t>0.1 - 4.9 VDC</t>
  </si>
  <si>
    <t>4.75 - 5.5 VDC, 9 - 15 VDC</t>
  </si>
  <si>
    <t>Thruster Motor Drive</t>
  </si>
  <si>
    <t>± 0.05% full stroke (± 60 μm)</t>
  </si>
  <si>
    <t>RMS Position repeatibility required mm</t>
  </si>
  <si>
    <t>0.025% of FS (25 μm)</t>
  </si>
  <si>
    <t>± 5 μm</t>
  </si>
  <si>
    <t>1 μm or better</t>
  </si>
  <si>
    <t xml:space="preserve"> </t>
  </si>
  <si>
    <t>Renishaw Optical Linear encoders</t>
  </si>
  <si>
    <t>Minimum ENOB Needed</t>
  </si>
  <si>
    <t>Sensor to meet requirements</t>
  </si>
  <si>
    <t>0.0035% (3.5μm)</t>
  </si>
  <si>
    <t>± 0.15 mm (±0.14%)</t>
  </si>
  <si>
    <t>Mass Shifter Speed Measurement from Encoder</t>
  </si>
  <si>
    <t>Motor encoder counts per revolution</t>
  </si>
  <si>
    <t>Gearbox reduction</t>
  </si>
  <si>
    <t>Counts per mm</t>
  </si>
  <si>
    <t>Speed resolution Requirement mm/sec.</t>
  </si>
  <si>
    <t>`</t>
  </si>
  <si>
    <t>Nook Ball Screw Revolutions per mm</t>
  </si>
  <si>
    <t>Mass Shifter Speed Measurement from Linear Position</t>
  </si>
  <si>
    <t>Voltage full scale +/-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</si>
</sst>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164" formatCode="0.0000"/>
    <numFmt numFmtId="165" formatCode="0.0000%"/>
    <numFmt numFmtId="166" formatCode="0.000"/>
    <numFmt numFmtId="167" formatCode="0.00000"/>
    <numFmt numFmtId="168" formatCode="0.0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wrapText="1"/>
    </xf>
    <xf numFmtId="10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0" fontId="0" fillId="3" borderId="0" xfId="0" applyNumberForma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 wrapText="1"/>
    </xf>
    <xf numFmtId="1" fontId="0" fillId="3" borderId="0" xfId="0" applyNumberFormat="1" applyFill="1" applyAlignment="1">
      <alignment horizontal="center" wrapText="1"/>
    </xf>
    <xf numFmtId="0" fontId="0" fillId="4" borderId="0" xfId="0" applyFont="1" applyFill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6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6" borderId="12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4" borderId="14" xfId="0" applyFont="1" applyFill="1" applyBorder="1" applyAlignment="1">
      <alignment wrapText="1"/>
    </xf>
    <xf numFmtId="0" fontId="0" fillId="4" borderId="15" xfId="0" applyFont="1" applyFill="1" applyBorder="1" applyAlignment="1">
      <alignment wrapText="1"/>
    </xf>
    <xf numFmtId="10" fontId="0" fillId="4" borderId="15" xfId="0" applyNumberFormat="1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165" fontId="0" fillId="3" borderId="0" xfId="0" applyNumberFormat="1" applyFill="1" applyAlignment="1">
      <alignment horizontal="center" wrapText="1"/>
    </xf>
    <xf numFmtId="165" fontId="0" fillId="4" borderId="15" xfId="0" applyNumberFormat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wrapText="1"/>
    </xf>
    <xf numFmtId="165" fontId="0" fillId="5" borderId="15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0" fontId="0" fillId="6" borderId="0" xfId="0" applyFill="1" applyAlignment="1">
      <alignment horizont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7" fontId="0" fillId="3" borderId="0" xfId="0" applyNumberFormat="1" applyFill="1" applyAlignment="1">
      <alignment horizontal="center" wrapText="1"/>
    </xf>
    <xf numFmtId="166" fontId="0" fillId="6" borderId="0" xfId="0" applyNumberFormat="1" applyFill="1" applyAlignment="1">
      <alignment horizontal="center" wrapText="1"/>
    </xf>
    <xf numFmtId="0" fontId="0" fillId="6" borderId="0" xfId="0" applyFont="1" applyFill="1" applyBorder="1" applyAlignment="1">
      <alignment horizontal="center" wrapText="1"/>
    </xf>
    <xf numFmtId="168" fontId="0" fillId="3" borderId="0" xfId="0" applyNumberFormat="1" applyFill="1" applyAlignment="1">
      <alignment horizontal="center" wrapText="1"/>
    </xf>
    <xf numFmtId="1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A9" sqref="A9"/>
    </sheetView>
  </sheetViews>
  <sheetFormatPr defaultRowHeight="14.4" x14ac:dyDescent="0.3"/>
  <cols>
    <col min="1" max="1" width="21.44140625" style="1" customWidth="1"/>
    <col min="2" max="2" width="14.77734375" style="1" customWidth="1"/>
    <col min="3" max="3" width="16.44140625" style="1" customWidth="1"/>
    <col min="4" max="4" width="15.109375" style="1" customWidth="1"/>
    <col min="5" max="5" width="16.33203125" style="2" customWidth="1"/>
    <col min="6" max="6" width="14.33203125" style="1" customWidth="1"/>
    <col min="7" max="16384" width="8.88671875" style="1"/>
  </cols>
  <sheetData>
    <row r="1" spans="1:12" ht="15" thickBot="1" x14ac:dyDescent="0.35">
      <c r="A1" s="57" t="s">
        <v>0</v>
      </c>
      <c r="B1" s="57"/>
      <c r="C1" s="57"/>
      <c r="D1" s="57"/>
    </row>
    <row r="2" spans="1:12" ht="18.600000000000001" thickBot="1" x14ac:dyDescent="0.4">
      <c r="A2" s="54" t="s">
        <v>14</v>
      </c>
      <c r="B2" s="55"/>
      <c r="C2" s="56"/>
    </row>
    <row r="3" spans="1:12" ht="43.8" thickBot="1" x14ac:dyDescent="0.35">
      <c r="A3" s="4" t="s">
        <v>1</v>
      </c>
      <c r="B3" s="5" t="s">
        <v>15</v>
      </c>
      <c r="C3" s="10" t="s">
        <v>13</v>
      </c>
      <c r="D3" s="6" t="s">
        <v>12</v>
      </c>
      <c r="E3" s="6" t="s">
        <v>55</v>
      </c>
      <c r="G3" s="3"/>
      <c r="H3" s="3"/>
      <c r="I3" s="3"/>
      <c r="J3" s="3"/>
      <c r="K3" s="3"/>
      <c r="L3" s="3"/>
    </row>
    <row r="4" spans="1:12" x14ac:dyDescent="0.3">
      <c r="A4" s="8" t="s">
        <v>2</v>
      </c>
      <c r="B4" s="49">
        <v>10</v>
      </c>
      <c r="C4" s="11"/>
      <c r="D4" s="9"/>
      <c r="G4" s="7"/>
      <c r="H4" s="3"/>
      <c r="I4" s="3"/>
      <c r="J4" s="3"/>
      <c r="K4" s="3"/>
      <c r="L4" s="3"/>
    </row>
    <row r="5" spans="1:12" x14ac:dyDescent="0.3">
      <c r="A5" s="2" t="s">
        <v>3</v>
      </c>
      <c r="B5" s="44">
        <v>500</v>
      </c>
      <c r="C5" s="12"/>
      <c r="D5" s="2"/>
    </row>
    <row r="6" spans="1:12" x14ac:dyDescent="0.3">
      <c r="A6" s="2" t="s">
        <v>4</v>
      </c>
      <c r="B6" s="2">
        <v>50</v>
      </c>
      <c r="C6" s="12"/>
      <c r="D6" s="2"/>
    </row>
    <row r="7" spans="1:12" x14ac:dyDescent="0.3">
      <c r="A7" s="2" t="s">
        <v>11</v>
      </c>
      <c r="B7" s="44">
        <v>1</v>
      </c>
      <c r="C7" s="16">
        <f>B7/B5</f>
        <v>2E-3</v>
      </c>
      <c r="D7" s="17">
        <f>B5/B7</f>
        <v>500</v>
      </c>
      <c r="E7" s="17">
        <f>ROUNDUP(LOG(D7,2),0)</f>
        <v>9</v>
      </c>
    </row>
    <row r="8" spans="1:12" x14ac:dyDescent="0.3">
      <c r="A8" s="2" t="s">
        <v>67</v>
      </c>
      <c r="B8" s="2">
        <v>24</v>
      </c>
      <c r="C8" s="12"/>
      <c r="D8" s="2"/>
    </row>
    <row r="9" spans="1:12" x14ac:dyDescent="0.3">
      <c r="A9" s="2" t="s">
        <v>6</v>
      </c>
      <c r="B9" s="44">
        <v>0.1</v>
      </c>
      <c r="C9" s="16">
        <f>B9/24</f>
        <v>4.1666666666666666E-3</v>
      </c>
      <c r="D9" s="17">
        <f>B8/B9</f>
        <v>240</v>
      </c>
      <c r="E9" s="17">
        <f>ROUNDUP(LOG(D9,2),0)</f>
        <v>8</v>
      </c>
    </row>
    <row r="10" spans="1:12" ht="15" thickBot="1" x14ac:dyDescent="0.35">
      <c r="A10" s="2"/>
      <c r="B10" s="2"/>
      <c r="C10" s="2"/>
      <c r="D10" s="12"/>
    </row>
    <row r="11" spans="1:12" ht="18.600000000000001" thickBot="1" x14ac:dyDescent="0.4">
      <c r="A11" s="54" t="s">
        <v>16</v>
      </c>
      <c r="B11" s="55"/>
      <c r="C11" s="56"/>
    </row>
    <row r="12" spans="1:12" ht="43.8" thickBot="1" x14ac:dyDescent="0.35">
      <c r="A12" s="4" t="s">
        <v>1</v>
      </c>
      <c r="B12" s="5" t="s">
        <v>15</v>
      </c>
      <c r="C12" s="10" t="s">
        <v>13</v>
      </c>
      <c r="D12" s="6" t="s">
        <v>12</v>
      </c>
      <c r="E12" s="6" t="s">
        <v>55</v>
      </c>
    </row>
    <row r="13" spans="1:12" s="14" customFormat="1" x14ac:dyDescent="0.3">
      <c r="A13" s="8" t="s">
        <v>2</v>
      </c>
      <c r="B13" s="49">
        <v>10</v>
      </c>
      <c r="E13" s="2"/>
    </row>
    <row r="14" spans="1:12" ht="28.8" x14ac:dyDescent="0.3">
      <c r="A14" s="2" t="s">
        <v>9</v>
      </c>
      <c r="B14" s="44">
        <v>50</v>
      </c>
      <c r="C14" s="12"/>
      <c r="D14" s="2"/>
    </row>
    <row r="15" spans="1:12" x14ac:dyDescent="0.3">
      <c r="A15" s="2" t="s">
        <v>8</v>
      </c>
      <c r="B15" s="48">
        <v>0.05</v>
      </c>
      <c r="C15" s="39">
        <f>(B15/(2*B14))</f>
        <v>5.0000000000000001E-4</v>
      </c>
      <c r="D15" s="19">
        <f>(2*B14)/B15</f>
        <v>2000</v>
      </c>
      <c r="E15" s="17">
        <f>ROUNDUP(LOG(D15,2),0)</f>
        <v>11</v>
      </c>
    </row>
    <row r="16" spans="1:12" s="13" customFormat="1" ht="15" thickBot="1" x14ac:dyDescent="0.35">
      <c r="A16" s="2"/>
      <c r="B16" s="2"/>
      <c r="C16" s="2"/>
      <c r="D16" s="12"/>
      <c r="E16" s="2"/>
    </row>
    <row r="17" spans="1:5" s="13" customFormat="1" ht="18.600000000000001" thickBot="1" x14ac:dyDescent="0.4">
      <c r="A17" s="54" t="s">
        <v>66</v>
      </c>
      <c r="B17" s="55"/>
      <c r="C17" s="55"/>
      <c r="D17" s="58"/>
      <c r="E17" s="59"/>
    </row>
    <row r="18" spans="1:5" s="13" customFormat="1" ht="43.8" thickBot="1" x14ac:dyDescent="0.35">
      <c r="A18" s="45" t="s">
        <v>1</v>
      </c>
      <c r="B18" s="46" t="s">
        <v>15</v>
      </c>
      <c r="C18" s="10" t="s">
        <v>13</v>
      </c>
      <c r="D18" s="6" t="s">
        <v>12</v>
      </c>
      <c r="E18" s="6" t="s">
        <v>55</v>
      </c>
    </row>
    <row r="19" spans="1:5" s="14" customFormat="1" x14ac:dyDescent="0.3">
      <c r="A19" s="8" t="s">
        <v>2</v>
      </c>
      <c r="B19" s="49">
        <v>10</v>
      </c>
      <c r="E19" s="2"/>
    </row>
    <row r="20" spans="1:5" s="13" customFormat="1" ht="32.4" customHeight="1" x14ac:dyDescent="0.3">
      <c r="A20" s="2" t="s">
        <v>49</v>
      </c>
      <c r="B20" s="18">
        <f>(B22/SQRT(2))*(1/B19)</f>
        <v>3.5355339059327377E-3</v>
      </c>
      <c r="C20" s="50">
        <f>(B20/(2*B14))</f>
        <v>3.5355339059327377E-5</v>
      </c>
      <c r="D20" s="19">
        <f>(2*B14)/B20</f>
        <v>28284.2712474619</v>
      </c>
      <c r="E20" s="17">
        <f>ROUNDUP(LOG(D20,2),0)</f>
        <v>15</v>
      </c>
    </row>
    <row r="21" spans="1:5" s="13" customFormat="1" ht="28.8" x14ac:dyDescent="0.3">
      <c r="A21" s="2" t="s">
        <v>10</v>
      </c>
      <c r="B21" s="44">
        <v>1</v>
      </c>
      <c r="C21" s="12"/>
      <c r="D21" s="2"/>
      <c r="E21" s="2"/>
    </row>
    <row r="22" spans="1:5" s="13" customFormat="1" ht="28.8" x14ac:dyDescent="0.3">
      <c r="A22" s="2" t="s">
        <v>63</v>
      </c>
      <c r="B22" s="44">
        <v>0.05</v>
      </c>
      <c r="C22" s="12"/>
      <c r="D22" s="2"/>
      <c r="E22" s="2"/>
    </row>
    <row r="23" spans="1:5" s="15" customFormat="1" ht="15" thickBot="1" x14ac:dyDescent="0.35">
      <c r="A23" s="2"/>
      <c r="B23" s="2"/>
      <c r="C23" s="12"/>
      <c r="D23" s="2"/>
      <c r="E23" s="2"/>
    </row>
    <row r="24" spans="1:5" s="15" customFormat="1" ht="18.600000000000001" thickBot="1" x14ac:dyDescent="0.4">
      <c r="A24" s="54" t="s">
        <v>59</v>
      </c>
      <c r="B24" s="55"/>
      <c r="C24" s="55"/>
      <c r="D24" s="58"/>
      <c r="E24" s="59"/>
    </row>
    <row r="25" spans="1:5" s="15" customFormat="1" ht="43.8" thickBot="1" x14ac:dyDescent="0.35">
      <c r="A25" s="4" t="s">
        <v>1</v>
      </c>
      <c r="B25" s="5" t="s">
        <v>15</v>
      </c>
      <c r="C25" s="51" t="s">
        <v>61</v>
      </c>
      <c r="D25" s="52" t="s">
        <v>65</v>
      </c>
      <c r="E25" s="53" t="s">
        <v>62</v>
      </c>
    </row>
    <row r="26" spans="1:5" s="15" customFormat="1" x14ac:dyDescent="0.3">
      <c r="A26" s="8" t="s">
        <v>2</v>
      </c>
      <c r="B26" s="49">
        <v>10</v>
      </c>
      <c r="E26" s="2"/>
    </row>
    <row r="27" spans="1:5" s="15" customFormat="1" ht="28.8" x14ac:dyDescent="0.3">
      <c r="A27" s="2" t="s">
        <v>60</v>
      </c>
      <c r="B27" s="2">
        <v>32</v>
      </c>
      <c r="C27" s="43">
        <v>84</v>
      </c>
      <c r="D27" s="2">
        <v>1</v>
      </c>
      <c r="E27" s="17">
        <f>B27*C27</f>
        <v>2688</v>
      </c>
    </row>
    <row r="28" spans="1:5" s="15" customFormat="1" ht="28.8" x14ac:dyDescent="0.3">
      <c r="A28" s="2" t="s">
        <v>10</v>
      </c>
      <c r="B28" s="2">
        <v>1</v>
      </c>
      <c r="C28" s="12"/>
      <c r="D28" s="2"/>
      <c r="E28" s="2"/>
    </row>
    <row r="29" spans="1:5" s="15" customFormat="1" ht="28.8" x14ac:dyDescent="0.3">
      <c r="A29" s="2" t="s">
        <v>7</v>
      </c>
      <c r="B29" s="47">
        <f>D27/E27</f>
        <v>3.720238095238095E-4</v>
      </c>
      <c r="D29" s="2"/>
      <c r="E29" s="2" t="s">
        <v>64</v>
      </c>
    </row>
    <row r="30" spans="1:5" s="15" customFormat="1" x14ac:dyDescent="0.3">
      <c r="A30" s="2"/>
      <c r="B30" s="2"/>
      <c r="C30" s="12"/>
      <c r="D30" s="2"/>
      <c r="E30" s="2"/>
    </row>
    <row r="31" spans="1:5" s="14" customFormat="1" ht="15" thickBot="1" x14ac:dyDescent="0.35">
      <c r="A31" s="2"/>
      <c r="B31" s="2"/>
      <c r="C31" s="12"/>
      <c r="D31" s="2"/>
      <c r="E31" s="2"/>
    </row>
    <row r="32" spans="1:5" s="14" customFormat="1" ht="18.600000000000001" thickBot="1" x14ac:dyDescent="0.4">
      <c r="A32" s="54" t="s">
        <v>47</v>
      </c>
      <c r="B32" s="55"/>
      <c r="C32" s="56"/>
      <c r="E32" s="2"/>
    </row>
    <row r="33" spans="1:6" s="14" customFormat="1" ht="43.8" thickBot="1" x14ac:dyDescent="0.35">
      <c r="A33" s="4" t="s">
        <v>1</v>
      </c>
      <c r="B33" s="5" t="s">
        <v>15</v>
      </c>
      <c r="C33" s="10" t="s">
        <v>13</v>
      </c>
      <c r="D33" s="6" t="s">
        <v>12</v>
      </c>
      <c r="E33" s="6" t="s">
        <v>55</v>
      </c>
    </row>
    <row r="34" spans="1:6" s="14" customFormat="1" x14ac:dyDescent="0.3">
      <c r="A34" s="8" t="s">
        <v>2</v>
      </c>
      <c r="B34" s="49">
        <v>10</v>
      </c>
      <c r="C34" s="11"/>
      <c r="D34" s="9"/>
      <c r="E34" s="2"/>
    </row>
    <row r="35" spans="1:6" s="14" customFormat="1" x14ac:dyDescent="0.3">
      <c r="A35" s="2" t="s">
        <v>3</v>
      </c>
      <c r="B35" s="44">
        <v>5000</v>
      </c>
      <c r="C35" s="12"/>
      <c r="D35" s="2"/>
      <c r="E35" s="2"/>
    </row>
    <row r="36" spans="1:6" s="14" customFormat="1" x14ac:dyDescent="0.3">
      <c r="A36" s="2" t="s">
        <v>4</v>
      </c>
      <c r="B36" s="2">
        <v>2000</v>
      </c>
      <c r="C36" s="12"/>
      <c r="D36" s="2"/>
      <c r="E36" s="2"/>
    </row>
    <row r="37" spans="1:6" s="14" customFormat="1" x14ac:dyDescent="0.3">
      <c r="A37" s="2" t="s">
        <v>11</v>
      </c>
      <c r="B37" s="44">
        <v>10</v>
      </c>
      <c r="C37" s="16">
        <f>B37/B35</f>
        <v>2E-3</v>
      </c>
      <c r="D37" s="17">
        <f>B35/B37</f>
        <v>500</v>
      </c>
      <c r="E37" s="17">
        <f>ROUNDUP(LOG(D37,2),0)</f>
        <v>9</v>
      </c>
    </row>
    <row r="38" spans="1:6" x14ac:dyDescent="0.3">
      <c r="A38" s="2" t="s">
        <v>5</v>
      </c>
      <c r="B38" s="44">
        <v>24</v>
      </c>
      <c r="C38" s="12"/>
      <c r="D38" s="2"/>
      <c r="F38" s="2"/>
    </row>
    <row r="39" spans="1:6" x14ac:dyDescent="0.3">
      <c r="A39" s="2" t="s">
        <v>6</v>
      </c>
      <c r="B39" s="44">
        <v>0.1</v>
      </c>
      <c r="C39" s="16">
        <f>B39/24</f>
        <v>4.1666666666666666E-3</v>
      </c>
      <c r="D39" s="17">
        <f>B38/B39</f>
        <v>240</v>
      </c>
      <c r="E39" s="17">
        <f>ROUNDUP(LOG(D39,2),0)</f>
        <v>8</v>
      </c>
      <c r="F39" s="2"/>
    </row>
    <row r="40" spans="1:6" x14ac:dyDescent="0.3">
      <c r="A40" s="2"/>
      <c r="B40" s="2"/>
      <c r="C40" s="12"/>
      <c r="D40" s="2"/>
    </row>
    <row r="41" spans="1:6" x14ac:dyDescent="0.3">
      <c r="A41" s="2"/>
      <c r="B41" s="2"/>
      <c r="C41" s="12"/>
      <c r="D41" s="2"/>
    </row>
  </sheetData>
  <mergeCells count="6">
    <mergeCell ref="A32:C32"/>
    <mergeCell ref="A1:D1"/>
    <mergeCell ref="A2:C2"/>
    <mergeCell ref="A11:C11"/>
    <mergeCell ref="A24:E24"/>
    <mergeCell ref="A17:E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14" sqref="A14"/>
    </sheetView>
  </sheetViews>
  <sheetFormatPr defaultRowHeight="14.4" x14ac:dyDescent="0.3"/>
  <cols>
    <col min="1" max="1" width="26.88671875" style="14" customWidth="1"/>
    <col min="2" max="2" width="9.21875" style="14" customWidth="1"/>
    <col min="3" max="3" width="11.44140625" style="3" customWidth="1"/>
    <col min="4" max="4" width="18.88671875" style="14" customWidth="1"/>
    <col min="5" max="5" width="16.6640625" style="14" customWidth="1"/>
    <col min="6" max="6" width="13.44140625" style="14" customWidth="1"/>
    <col min="7" max="7" width="7.77734375" style="14" customWidth="1"/>
    <col min="8" max="8" width="13" style="14" customWidth="1"/>
    <col min="9" max="9" width="11.6640625" style="14" customWidth="1"/>
    <col min="10" max="10" width="6.44140625" style="14" customWidth="1"/>
    <col min="11" max="16384" width="8.88671875" style="14"/>
  </cols>
  <sheetData>
    <row r="1" spans="1:10" ht="31.8" thickBot="1" x14ac:dyDescent="0.35">
      <c r="A1" s="35" t="s">
        <v>17</v>
      </c>
      <c r="B1" s="36" t="s">
        <v>18</v>
      </c>
      <c r="C1" s="37" t="s">
        <v>19</v>
      </c>
      <c r="D1" s="36" t="s">
        <v>20</v>
      </c>
      <c r="E1" s="36" t="s">
        <v>28</v>
      </c>
      <c r="F1" s="36" t="s">
        <v>43</v>
      </c>
      <c r="G1" s="36" t="s">
        <v>32</v>
      </c>
      <c r="H1" s="36" t="s">
        <v>21</v>
      </c>
      <c r="I1" s="36" t="s">
        <v>22</v>
      </c>
      <c r="J1" s="38" t="s">
        <v>35</v>
      </c>
    </row>
    <row r="2" spans="1:10" s="20" customFormat="1" x14ac:dyDescent="0.3">
      <c r="A2" s="31" t="s">
        <v>56</v>
      </c>
      <c r="B2" s="32" t="s">
        <v>24</v>
      </c>
      <c r="C2" s="33"/>
      <c r="D2" s="40" t="s">
        <v>57</v>
      </c>
      <c r="E2" s="42" t="s">
        <v>57</v>
      </c>
      <c r="F2" s="32"/>
      <c r="G2" s="32"/>
      <c r="H2" s="32"/>
      <c r="I2" s="32"/>
      <c r="J2" s="34"/>
    </row>
    <row r="3" spans="1:10" ht="43.2" x14ac:dyDescent="0.3">
      <c r="A3" s="23" t="s">
        <v>26</v>
      </c>
      <c r="B3" s="21" t="s">
        <v>24</v>
      </c>
      <c r="C3" s="22" t="s">
        <v>23</v>
      </c>
      <c r="D3" s="21" t="s">
        <v>50</v>
      </c>
      <c r="E3" s="21"/>
      <c r="F3" s="21"/>
      <c r="G3" s="21"/>
      <c r="H3" s="21" t="s">
        <v>25</v>
      </c>
      <c r="I3" s="21" t="s">
        <v>34</v>
      </c>
      <c r="J3" s="24">
        <v>450</v>
      </c>
    </row>
    <row r="4" spans="1:10" ht="28.8" x14ac:dyDescent="0.3">
      <c r="A4" s="23" t="s">
        <v>33</v>
      </c>
      <c r="B4" s="21" t="s">
        <v>29</v>
      </c>
      <c r="C4" s="22" t="s">
        <v>27</v>
      </c>
      <c r="D4" s="21"/>
      <c r="E4" s="41" t="s">
        <v>48</v>
      </c>
      <c r="F4" s="21"/>
      <c r="G4" s="21" t="s">
        <v>40</v>
      </c>
      <c r="H4" s="21" t="s">
        <v>30</v>
      </c>
      <c r="I4" s="21" t="s">
        <v>31</v>
      </c>
      <c r="J4" s="24">
        <v>187</v>
      </c>
    </row>
    <row r="5" spans="1:10" x14ac:dyDescent="0.3">
      <c r="A5" s="23" t="s">
        <v>36</v>
      </c>
      <c r="B5" s="21" t="s">
        <v>37</v>
      </c>
      <c r="C5" s="22" t="s">
        <v>39</v>
      </c>
      <c r="D5" s="21"/>
      <c r="E5" s="21"/>
      <c r="F5" s="21" t="s">
        <v>38</v>
      </c>
      <c r="G5" s="21"/>
      <c r="H5" s="21" t="s">
        <v>30</v>
      </c>
      <c r="I5" s="21"/>
      <c r="J5" s="24">
        <v>504</v>
      </c>
    </row>
    <row r="6" spans="1:10" ht="28.8" x14ac:dyDescent="0.3">
      <c r="A6" s="23" t="s">
        <v>41</v>
      </c>
      <c r="B6" s="21" t="s">
        <v>42</v>
      </c>
      <c r="C6" s="22" t="s">
        <v>58</v>
      </c>
      <c r="D6" s="21"/>
      <c r="E6" s="41" t="s">
        <v>44</v>
      </c>
      <c r="F6" s="21" t="s">
        <v>44</v>
      </c>
      <c r="G6" s="21"/>
      <c r="H6" s="21" t="s">
        <v>46</v>
      </c>
      <c r="I6" s="21" t="s">
        <v>45</v>
      </c>
      <c r="J6" s="25"/>
    </row>
    <row r="7" spans="1:10" ht="29.4" thickBot="1" x14ac:dyDescent="0.35">
      <c r="A7" s="26" t="s">
        <v>54</v>
      </c>
      <c r="B7" s="27" t="s">
        <v>24</v>
      </c>
      <c r="C7" s="28" t="s">
        <v>51</v>
      </c>
      <c r="D7" s="27" t="s">
        <v>52</v>
      </c>
      <c r="E7" s="29" t="s">
        <v>52</v>
      </c>
      <c r="F7" s="27"/>
      <c r="G7" s="27"/>
      <c r="H7" s="27"/>
      <c r="I7" s="27"/>
      <c r="J7" s="30"/>
    </row>
    <row r="8" spans="1:10" x14ac:dyDescent="0.3">
      <c r="D8" s="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Requirements</vt:lpstr>
      <vt:lpstr>SensorSelection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2018-02-28T00:10:19Z</dcterms:created>
  <dcterms:modified xsi:type="dcterms:W3CDTF">2018-06-20T19:27:09Z</dcterms:modified>
</cp:coreProperties>
</file>