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1713 Near Shore FOCE\Documents\"/>
    </mc:Choice>
  </mc:AlternateContent>
  <bookViews>
    <workbookView xWindow="0" yWindow="0" windowWidth="27300" windowHeight="16470" activeTab="2"/>
  </bookViews>
  <sheets>
    <sheet name="AWG DC Resistances" sheetId="1" r:id="rId1"/>
    <sheet name="nsFOCE Power Losses" sheetId="2" r:id="rId2"/>
    <sheet name="Tether Testing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3" i="3" l="1"/>
  <c r="K32" i="3"/>
  <c r="K31" i="3"/>
  <c r="K30" i="3"/>
  <c r="K25" i="3"/>
  <c r="K24" i="3"/>
  <c r="K23" i="3"/>
  <c r="G31" i="3"/>
  <c r="G30" i="3"/>
  <c r="G29" i="3"/>
  <c r="G24" i="3"/>
  <c r="G23" i="3"/>
  <c r="E33" i="3"/>
  <c r="G33" i="3" s="1"/>
  <c r="E32" i="3"/>
  <c r="G32" i="3" s="1"/>
  <c r="E31" i="3"/>
  <c r="E30" i="3"/>
  <c r="E29" i="3"/>
  <c r="E27" i="3"/>
  <c r="G27" i="3" s="1"/>
  <c r="E25" i="3"/>
  <c r="G25" i="3" s="1"/>
  <c r="E24" i="3"/>
  <c r="E23" i="3"/>
  <c r="H33" i="3"/>
  <c r="H32" i="3"/>
  <c r="H31" i="3"/>
  <c r="H30" i="3"/>
  <c r="H29" i="3"/>
  <c r="K29" i="3" s="1"/>
  <c r="H28" i="3"/>
  <c r="K28" i="3" s="1"/>
  <c r="H27" i="3"/>
  <c r="K27" i="3" s="1"/>
  <c r="H26" i="3"/>
  <c r="E26" i="3" s="1"/>
  <c r="G26" i="3" s="1"/>
  <c r="H25" i="3"/>
  <c r="H24" i="3"/>
  <c r="H23" i="3"/>
  <c r="H22" i="3"/>
  <c r="K22" i="3" s="1"/>
  <c r="H21" i="3"/>
  <c r="K21" i="3" s="1"/>
  <c r="H20" i="3"/>
  <c r="K20" i="3" s="1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B33" i="3"/>
  <c r="J33" i="3"/>
  <c r="B32" i="3"/>
  <c r="J32" i="3"/>
  <c r="B31" i="3"/>
  <c r="J31" i="3"/>
  <c r="B30" i="3"/>
  <c r="J30" i="3"/>
  <c r="B29" i="3"/>
  <c r="J29" i="3"/>
  <c r="B28" i="3"/>
  <c r="J28" i="3"/>
  <c r="B27" i="3"/>
  <c r="J27" i="3"/>
  <c r="B26" i="3"/>
  <c r="J26" i="3"/>
  <c r="B25" i="3"/>
  <c r="J25" i="3"/>
  <c r="B24" i="3"/>
  <c r="J24" i="3"/>
  <c r="B23" i="3"/>
  <c r="J23" i="3"/>
  <c r="B22" i="3"/>
  <c r="J22" i="3"/>
  <c r="B21" i="3"/>
  <c r="J21" i="3"/>
  <c r="B20" i="3"/>
  <c r="J20" i="3"/>
  <c r="B19" i="3"/>
  <c r="C19" i="3" s="1"/>
  <c r="B18" i="3"/>
  <c r="C18" i="3" s="1"/>
  <c r="B17" i="3"/>
  <c r="C17" i="3" s="1"/>
  <c r="B16" i="3"/>
  <c r="C16" i="3" s="1"/>
  <c r="B15" i="3"/>
  <c r="C15" i="3" s="1"/>
  <c r="B14" i="3"/>
  <c r="C14" i="3" s="1"/>
  <c r="B13" i="3"/>
  <c r="B12" i="3"/>
  <c r="B11" i="3"/>
  <c r="C11" i="3" s="1"/>
  <c r="B10" i="3"/>
  <c r="C10" i="3" s="1"/>
  <c r="B9" i="3"/>
  <c r="C9" i="3" s="1"/>
  <c r="B8" i="3"/>
  <c r="C8" i="3" s="1"/>
  <c r="B7" i="3"/>
  <c r="C7" i="3" s="1"/>
  <c r="B6" i="3"/>
  <c r="C6" i="3" s="1"/>
  <c r="B5" i="3"/>
  <c r="C5" i="3" s="1"/>
  <c r="C13" i="3"/>
  <c r="C12" i="3"/>
  <c r="J19" i="3"/>
  <c r="H19" i="3"/>
  <c r="G19" i="3"/>
  <c r="J18" i="3"/>
  <c r="H18" i="3"/>
  <c r="I18" i="3" s="1"/>
  <c r="G18" i="3"/>
  <c r="J17" i="3"/>
  <c r="H17" i="3"/>
  <c r="K17" i="3" s="1"/>
  <c r="G17" i="3"/>
  <c r="J16" i="3"/>
  <c r="H16" i="3"/>
  <c r="G16" i="3"/>
  <c r="J15" i="3"/>
  <c r="H15" i="3"/>
  <c r="G15" i="3"/>
  <c r="J14" i="3"/>
  <c r="H14" i="3"/>
  <c r="K14" i="3" s="1"/>
  <c r="G14" i="3"/>
  <c r="J13" i="3"/>
  <c r="H13" i="3"/>
  <c r="I13" i="3" s="1"/>
  <c r="G13" i="3"/>
  <c r="J12" i="3"/>
  <c r="H12" i="3"/>
  <c r="G12" i="3"/>
  <c r="J11" i="3"/>
  <c r="K11" i="3" s="1"/>
  <c r="H11" i="3"/>
  <c r="G11" i="3"/>
  <c r="J10" i="3"/>
  <c r="H10" i="3"/>
  <c r="I10" i="3" s="1"/>
  <c r="G10" i="3"/>
  <c r="J9" i="3"/>
  <c r="H9" i="3"/>
  <c r="G9" i="3"/>
  <c r="J8" i="3"/>
  <c r="H8" i="3"/>
  <c r="G8" i="3"/>
  <c r="J7" i="3"/>
  <c r="H7" i="3"/>
  <c r="G7" i="3"/>
  <c r="J6" i="3"/>
  <c r="H6" i="3"/>
  <c r="I6" i="3" s="1"/>
  <c r="G6" i="3"/>
  <c r="J5" i="3"/>
  <c r="H5" i="3"/>
  <c r="G5" i="3"/>
  <c r="E28" i="3" l="1"/>
  <c r="G28" i="3" s="1"/>
  <c r="K26" i="3"/>
  <c r="E22" i="3"/>
  <c r="G22" i="3" s="1"/>
  <c r="E21" i="3"/>
  <c r="G21" i="3" s="1"/>
  <c r="E20" i="3"/>
  <c r="G20" i="3" s="1"/>
  <c r="K7" i="3"/>
  <c r="I11" i="3"/>
  <c r="K6" i="3"/>
  <c r="I8" i="3"/>
  <c r="K12" i="3"/>
  <c r="I16" i="3"/>
  <c r="K19" i="3"/>
  <c r="I15" i="3"/>
  <c r="K9" i="3"/>
  <c r="K5" i="3"/>
  <c r="K18" i="3"/>
  <c r="K15" i="3"/>
  <c r="K13" i="3"/>
  <c r="K10" i="3"/>
  <c r="I9" i="3"/>
  <c r="K8" i="3"/>
  <c r="I14" i="3"/>
  <c r="K16" i="3"/>
  <c r="I7" i="3"/>
  <c r="I19" i="3"/>
  <c r="I12" i="3"/>
  <c r="I5" i="3"/>
  <c r="I17" i="3"/>
  <c r="A35" i="2" l="1"/>
  <c r="A31" i="2" l="1"/>
  <c r="A32" i="2" s="1"/>
  <c r="A22" i="2"/>
  <c r="A21" i="2"/>
  <c r="A14" i="2"/>
  <c r="A24" i="2" s="1"/>
  <c r="A34" i="2" l="1"/>
  <c r="A11" i="2"/>
  <c r="A12" i="2" s="1"/>
  <c r="E12" i="1"/>
  <c r="E11" i="1"/>
  <c r="E10" i="1"/>
  <c r="E9" i="1"/>
  <c r="E8" i="1"/>
  <c r="E7" i="1"/>
  <c r="E6" i="1"/>
  <c r="E5" i="1"/>
  <c r="E4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<sst xmlns="http://schemas.openxmlformats.org/spreadsheetml/2006/main" count="96" uniqueCount="53">
  <si>
    <t>AWG</t>
  </si>
  <si>
    <t>ohms/1000ft</t>
  </si>
  <si>
    <t>DC Resistance</t>
  </si>
  <si>
    <t>ohms/ft</t>
  </si>
  <si>
    <t>ohms/meter</t>
  </si>
  <si>
    <t>Shore</t>
  </si>
  <si>
    <t>volts</t>
  </si>
  <si>
    <t>awg</t>
  </si>
  <si>
    <t>pairs</t>
  </si>
  <si>
    <t>feet</t>
  </si>
  <si>
    <t>Ω/foot</t>
  </si>
  <si>
    <t>Amps</t>
  </si>
  <si>
    <t># of conductor pairs</t>
  </si>
  <si>
    <t>Maximum current</t>
  </si>
  <si>
    <t>Ω</t>
  </si>
  <si>
    <t>Units</t>
  </si>
  <si>
    <t>Description</t>
  </si>
  <si>
    <t>Conductor size in tether</t>
  </si>
  <si>
    <t>Conductor size in -11FG cable</t>
  </si>
  <si>
    <t>Length to Distribution Node</t>
  </si>
  <si>
    <t>DC resistance per foot</t>
  </si>
  <si>
    <t>DC resistance to Micronode</t>
  </si>
  <si>
    <t>Voltage at the Micronode</t>
  </si>
  <si>
    <t>Voltage at Distribution Node</t>
  </si>
  <si>
    <t>DC resistance to Dist Node</t>
  </si>
  <si>
    <t>Shore Voltage</t>
  </si>
  <si>
    <t>Conductor size in -10FG cable</t>
  </si>
  <si>
    <t>Voltage at Chamber Node</t>
  </si>
  <si>
    <t>Length to Chamber Node</t>
  </si>
  <si>
    <t>DC resistance to Chamber Node</t>
  </si>
  <si>
    <t>Length to Micronode</t>
  </si>
  <si>
    <t>Max voltage drop in tether</t>
  </si>
  <si>
    <t>Max voltage drop in -11FG cable</t>
  </si>
  <si>
    <t>Max voltage drop in -10FG cable</t>
  </si>
  <si>
    <t>Total (max) voltage losses</t>
  </si>
  <si>
    <t>Vsource</t>
  </si>
  <si>
    <t>Vload</t>
  </si>
  <si>
    <t>Rload</t>
  </si>
  <si>
    <t>Iload</t>
  </si>
  <si>
    <t>Isource</t>
  </si>
  <si>
    <t>Vtether</t>
  </si>
  <si>
    <t>Rtether</t>
  </si>
  <si>
    <t>prog</t>
  </si>
  <si>
    <t>meas</t>
  </si>
  <si>
    <t>calc</t>
  </si>
  <si>
    <t>Psource</t>
  </si>
  <si>
    <t>Pload</t>
  </si>
  <si>
    <t>Itether</t>
  </si>
  <si>
    <t>Ptether</t>
  </si>
  <si>
    <t>Notes</t>
  </si>
  <si>
    <t>amps</t>
  </si>
  <si>
    <t>watts</t>
  </si>
  <si>
    <t>ohms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</si>
</sst>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00"/>
    <numFmt numFmtId="166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2" fillId="0" borderId="2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5" xfId="0" applyBorder="1" applyAlignment="1">
      <alignment horizontal="center"/>
    </xf>
    <xf numFmtId="164" fontId="0" fillId="0" borderId="2" xfId="0" applyNumberFormat="1" applyBorder="1"/>
    <xf numFmtId="2" fontId="4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6" fillId="0" borderId="2" xfId="0" applyFont="1" applyBorder="1"/>
    <xf numFmtId="0" fontId="4" fillId="0" borderId="2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 indent="1"/>
    </xf>
    <xf numFmtId="166" fontId="0" fillId="0" borderId="2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166" fontId="8" fillId="0" borderId="2" xfId="0" applyNumberFormat="1" applyFont="1" applyBorder="1" applyAlignment="1">
      <alignment horizontal="right"/>
    </xf>
    <xf numFmtId="2" fontId="8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2" xfId="0" applyFont="1" applyBorder="1"/>
    <xf numFmtId="166" fontId="8" fillId="0" borderId="2" xfId="0" applyNumberFormat="1" applyFont="1" applyBorder="1"/>
    <xf numFmtId="2" fontId="8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E10" sqref="E10"/>
    </sheetView>
  </sheetViews>
  <sheetFormatPr defaultRowHeight="14.4" x14ac:dyDescent="0.55000000000000004"/>
  <cols>
    <col min="1" max="1" width="9.15625" style="1"/>
    <col min="2" max="2" width="2.41796875" customWidth="1"/>
    <col min="3" max="3" width="14.26171875" customWidth="1"/>
    <col min="4" max="4" width="12.83984375" customWidth="1"/>
    <col min="5" max="5" width="13.41796875" customWidth="1"/>
  </cols>
  <sheetData>
    <row r="2" spans="1:5" x14ac:dyDescent="0.55000000000000004">
      <c r="A2" s="7"/>
      <c r="B2" s="8"/>
      <c r="C2" s="8" t="s">
        <v>2</v>
      </c>
      <c r="D2" s="8" t="s">
        <v>2</v>
      </c>
      <c r="E2" s="8" t="s">
        <v>2</v>
      </c>
    </row>
    <row r="3" spans="1:5" x14ac:dyDescent="0.55000000000000004">
      <c r="A3" s="7" t="s">
        <v>0</v>
      </c>
      <c r="B3" s="8"/>
      <c r="C3" s="8" t="s">
        <v>1</v>
      </c>
      <c r="D3" s="8" t="s">
        <v>3</v>
      </c>
      <c r="E3" s="8" t="s">
        <v>4</v>
      </c>
    </row>
    <row r="4" spans="1:5" x14ac:dyDescent="0.55000000000000004">
      <c r="A4" s="7">
        <v>26</v>
      </c>
      <c r="B4" s="8"/>
      <c r="C4" s="8">
        <v>67.3</v>
      </c>
      <c r="D4" s="15">
        <f>C4/1000</f>
        <v>6.7299999999999999E-2</v>
      </c>
      <c r="E4" s="15">
        <f>D4*0.3048</f>
        <v>2.051304E-2</v>
      </c>
    </row>
    <row r="5" spans="1:5" x14ac:dyDescent="0.55000000000000004">
      <c r="A5" s="7">
        <v>24</v>
      </c>
      <c r="B5" s="8"/>
      <c r="C5" s="8">
        <v>42.1</v>
      </c>
      <c r="D5" s="15">
        <f t="shared" ref="D5:D12" si="0">C5/1000</f>
        <v>4.2099999999999999E-2</v>
      </c>
      <c r="E5" s="15">
        <f t="shared" ref="E5:E12" si="1">D5*0.3048</f>
        <v>1.2832080000000001E-2</v>
      </c>
    </row>
    <row r="6" spans="1:5" x14ac:dyDescent="0.55000000000000004">
      <c r="A6" s="7">
        <v>22</v>
      </c>
      <c r="B6" s="8"/>
      <c r="C6" s="8">
        <v>26.6</v>
      </c>
      <c r="D6" s="15">
        <f t="shared" si="0"/>
        <v>2.6600000000000002E-2</v>
      </c>
      <c r="E6" s="15">
        <f t="shared" si="1"/>
        <v>8.1076800000000008E-3</v>
      </c>
    </row>
    <row r="7" spans="1:5" x14ac:dyDescent="0.55000000000000004">
      <c r="A7" s="7">
        <v>20</v>
      </c>
      <c r="B7" s="8"/>
      <c r="C7" s="8">
        <v>16.600000000000001</v>
      </c>
      <c r="D7" s="15">
        <f t="shared" si="0"/>
        <v>1.66E-2</v>
      </c>
      <c r="E7" s="15">
        <f t="shared" si="1"/>
        <v>5.0596800000000004E-3</v>
      </c>
    </row>
    <row r="8" spans="1:5" x14ac:dyDescent="0.55000000000000004">
      <c r="A8" s="7">
        <v>18</v>
      </c>
      <c r="B8" s="8"/>
      <c r="C8" s="8">
        <v>10.5</v>
      </c>
      <c r="D8" s="15">
        <f t="shared" si="0"/>
        <v>1.0500000000000001E-2</v>
      </c>
      <c r="E8" s="15">
        <f t="shared" si="1"/>
        <v>3.2004000000000004E-3</v>
      </c>
    </row>
    <row r="9" spans="1:5" x14ac:dyDescent="0.55000000000000004">
      <c r="A9" s="7">
        <v>16</v>
      </c>
      <c r="B9" s="8"/>
      <c r="C9" s="8">
        <v>6.59</v>
      </c>
      <c r="D9" s="15">
        <f t="shared" si="0"/>
        <v>6.5899999999999995E-3</v>
      </c>
      <c r="E9" s="15">
        <f t="shared" si="1"/>
        <v>2.0086319999999998E-3</v>
      </c>
    </row>
    <row r="10" spans="1:5" x14ac:dyDescent="0.55000000000000004">
      <c r="A10" s="7">
        <v>14</v>
      </c>
      <c r="B10" s="8"/>
      <c r="C10" s="8">
        <v>4.1399999999999997</v>
      </c>
      <c r="D10" s="15">
        <f t="shared" si="0"/>
        <v>4.1399999999999996E-3</v>
      </c>
      <c r="E10" s="15">
        <f t="shared" si="1"/>
        <v>1.261872E-3</v>
      </c>
    </row>
    <row r="11" spans="1:5" x14ac:dyDescent="0.55000000000000004">
      <c r="A11" s="7">
        <v>12</v>
      </c>
      <c r="B11" s="8"/>
      <c r="C11" s="8">
        <v>2.6</v>
      </c>
      <c r="D11" s="15">
        <f t="shared" si="0"/>
        <v>2.5999999999999999E-3</v>
      </c>
      <c r="E11" s="15">
        <f t="shared" si="1"/>
        <v>7.9248000000000003E-4</v>
      </c>
    </row>
    <row r="12" spans="1:5" x14ac:dyDescent="0.55000000000000004">
      <c r="A12" s="7">
        <v>10</v>
      </c>
      <c r="B12" s="8"/>
      <c r="C12" s="8">
        <v>1.64</v>
      </c>
      <c r="D12" s="15">
        <f t="shared" si="0"/>
        <v>1.64E-3</v>
      </c>
      <c r="E12" s="15">
        <f t="shared" si="1"/>
        <v>4.9987200000000006E-4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51"/>
  <sheetViews>
    <sheetView topLeftCell="A3" workbookViewId="0">
      <selection activeCell="F10" sqref="F10"/>
    </sheetView>
  </sheetViews>
  <sheetFormatPr defaultRowHeight="14.4" x14ac:dyDescent="0.55000000000000004"/>
  <cols>
    <col min="2" max="2" width="12.41796875" style="1" customWidth="1"/>
    <col min="3" max="3" width="29.578125" customWidth="1"/>
  </cols>
  <sheetData>
    <row r="3" spans="1:3" ht="14.7" thickBot="1" x14ac:dyDescent="0.6">
      <c r="A3" s="13" t="s">
        <v>5</v>
      </c>
      <c r="B3" s="4" t="s">
        <v>15</v>
      </c>
      <c r="C3" s="3" t="s">
        <v>16</v>
      </c>
    </row>
    <row r="4" spans="1:3" ht="14.7" thickBot="1" x14ac:dyDescent="0.6">
      <c r="A4" s="2">
        <v>410</v>
      </c>
      <c r="B4" s="12" t="s">
        <v>6</v>
      </c>
      <c r="C4" s="6" t="s">
        <v>25</v>
      </c>
    </row>
    <row r="5" spans="1:3" x14ac:dyDescent="0.55000000000000004">
      <c r="A5" s="14">
        <v>14</v>
      </c>
      <c r="B5" s="7" t="s">
        <v>7</v>
      </c>
      <c r="C5" s="8" t="s">
        <v>17</v>
      </c>
    </row>
    <row r="6" spans="1:3" x14ac:dyDescent="0.55000000000000004">
      <c r="A6" s="7">
        <v>2</v>
      </c>
      <c r="B6" s="7" t="s">
        <v>8</v>
      </c>
      <c r="C6" s="8" t="s">
        <v>12</v>
      </c>
    </row>
    <row r="7" spans="1:3" x14ac:dyDescent="0.55000000000000004">
      <c r="A7" s="7">
        <v>1500</v>
      </c>
      <c r="B7" s="7" t="s">
        <v>9</v>
      </c>
      <c r="C7" s="8" t="s">
        <v>30</v>
      </c>
    </row>
    <row r="8" spans="1:3" x14ac:dyDescent="0.55000000000000004">
      <c r="A8" s="7">
        <v>4.1399999999999996E-3</v>
      </c>
      <c r="B8" s="9" t="s">
        <v>10</v>
      </c>
      <c r="C8" s="8" t="s">
        <v>20</v>
      </c>
    </row>
    <row r="9" spans="1:3" x14ac:dyDescent="0.55000000000000004">
      <c r="A9" s="7">
        <v>5.25</v>
      </c>
      <c r="B9" s="7" t="s">
        <v>11</v>
      </c>
      <c r="C9" s="8" t="s">
        <v>13</v>
      </c>
    </row>
    <row r="10" spans="1:3" x14ac:dyDescent="0.55000000000000004">
      <c r="A10" s="7"/>
      <c r="B10" s="7"/>
      <c r="C10" s="8"/>
    </row>
    <row r="11" spans="1:3" x14ac:dyDescent="0.55000000000000004">
      <c r="A11" s="7">
        <f>(A8*A7*2)/A6</f>
        <v>6.2099999999999991</v>
      </c>
      <c r="B11" s="9" t="s">
        <v>14</v>
      </c>
      <c r="C11" s="8" t="s">
        <v>21</v>
      </c>
    </row>
    <row r="12" spans="1:3" x14ac:dyDescent="0.55000000000000004">
      <c r="A12" s="16">
        <f>A9*A11</f>
        <v>32.602499999999992</v>
      </c>
      <c r="B12" s="7" t="s">
        <v>6</v>
      </c>
      <c r="C12" s="8" t="s">
        <v>31</v>
      </c>
    </row>
    <row r="13" spans="1:3" x14ac:dyDescent="0.55000000000000004">
      <c r="A13" s="7"/>
      <c r="B13" s="7"/>
      <c r="C13" s="8"/>
    </row>
    <row r="14" spans="1:3" x14ac:dyDescent="0.55000000000000004">
      <c r="A14" s="10">
        <f>A4-A12</f>
        <v>377.39750000000004</v>
      </c>
      <c r="B14" s="5" t="s">
        <v>6</v>
      </c>
      <c r="C14" s="6" t="s">
        <v>22</v>
      </c>
    </row>
    <row r="15" spans="1:3" x14ac:dyDescent="0.55000000000000004">
      <c r="A15" s="7">
        <v>20</v>
      </c>
      <c r="B15" s="7" t="s">
        <v>7</v>
      </c>
      <c r="C15" s="8" t="s">
        <v>18</v>
      </c>
    </row>
    <row r="16" spans="1:3" x14ac:dyDescent="0.55000000000000004">
      <c r="A16" s="7">
        <v>3</v>
      </c>
      <c r="B16" s="7" t="s">
        <v>8</v>
      </c>
      <c r="C16" s="8" t="s">
        <v>12</v>
      </c>
    </row>
    <row r="17" spans="1:3" x14ac:dyDescent="0.55000000000000004">
      <c r="A17" s="7">
        <v>82</v>
      </c>
      <c r="B17" s="7" t="s">
        <v>9</v>
      </c>
      <c r="C17" s="8" t="s">
        <v>19</v>
      </c>
    </row>
    <row r="18" spans="1:3" x14ac:dyDescent="0.55000000000000004">
      <c r="A18" s="7">
        <v>1.66E-2</v>
      </c>
      <c r="B18" s="9" t="s">
        <v>10</v>
      </c>
      <c r="C18" s="8" t="s">
        <v>20</v>
      </c>
    </row>
    <row r="19" spans="1:3" x14ac:dyDescent="0.55000000000000004">
      <c r="A19" s="7">
        <v>1.25</v>
      </c>
      <c r="B19" s="7" t="s">
        <v>11</v>
      </c>
      <c r="C19" s="8" t="s">
        <v>13</v>
      </c>
    </row>
    <row r="20" spans="1:3" x14ac:dyDescent="0.55000000000000004">
      <c r="A20" s="7"/>
      <c r="B20" s="7"/>
      <c r="C20" s="8"/>
    </row>
    <row r="21" spans="1:3" x14ac:dyDescent="0.55000000000000004">
      <c r="A21" s="11">
        <f>(A18*A17*2)/A16</f>
        <v>0.90746666666666664</v>
      </c>
      <c r="B21" s="9" t="s">
        <v>14</v>
      </c>
      <c r="C21" s="8" t="s">
        <v>24</v>
      </c>
    </row>
    <row r="22" spans="1:3" x14ac:dyDescent="0.55000000000000004">
      <c r="A22" s="16">
        <f>A19*A21</f>
        <v>1.1343333333333332</v>
      </c>
      <c r="B22" s="7" t="s">
        <v>6</v>
      </c>
      <c r="C22" s="8" t="s">
        <v>32</v>
      </c>
    </row>
    <row r="23" spans="1:3" x14ac:dyDescent="0.55000000000000004">
      <c r="A23" s="7"/>
      <c r="B23" s="7"/>
      <c r="C23" s="8"/>
    </row>
    <row r="24" spans="1:3" x14ac:dyDescent="0.55000000000000004">
      <c r="A24" s="10">
        <f>A14-A22</f>
        <v>376.26316666666668</v>
      </c>
      <c r="B24" s="5" t="s">
        <v>6</v>
      </c>
      <c r="C24" s="6" t="s">
        <v>23</v>
      </c>
    </row>
    <row r="25" spans="1:3" x14ac:dyDescent="0.55000000000000004">
      <c r="A25" s="7">
        <v>20</v>
      </c>
      <c r="B25" s="7" t="s">
        <v>7</v>
      </c>
      <c r="C25" s="8" t="s">
        <v>26</v>
      </c>
    </row>
    <row r="26" spans="1:3" x14ac:dyDescent="0.55000000000000004">
      <c r="A26" s="7">
        <v>2</v>
      </c>
      <c r="B26" s="7" t="s">
        <v>8</v>
      </c>
      <c r="C26" s="8" t="s">
        <v>12</v>
      </c>
    </row>
    <row r="27" spans="1:3" x14ac:dyDescent="0.55000000000000004">
      <c r="A27" s="7">
        <v>82</v>
      </c>
      <c r="B27" s="7" t="s">
        <v>9</v>
      </c>
      <c r="C27" s="8" t="s">
        <v>28</v>
      </c>
    </row>
    <row r="28" spans="1:3" x14ac:dyDescent="0.55000000000000004">
      <c r="A28" s="7">
        <v>1.66E-2</v>
      </c>
      <c r="B28" s="9" t="s">
        <v>10</v>
      </c>
      <c r="C28" s="8" t="s">
        <v>20</v>
      </c>
    </row>
    <row r="29" spans="1:3" x14ac:dyDescent="0.55000000000000004">
      <c r="A29" s="7">
        <v>1.2</v>
      </c>
      <c r="B29" s="7" t="s">
        <v>11</v>
      </c>
      <c r="C29" s="8" t="s">
        <v>13</v>
      </c>
    </row>
    <row r="30" spans="1:3" x14ac:dyDescent="0.55000000000000004">
      <c r="A30" s="7"/>
      <c r="B30" s="7"/>
      <c r="C30" s="8"/>
    </row>
    <row r="31" spans="1:3" x14ac:dyDescent="0.55000000000000004">
      <c r="A31" s="11">
        <f>(A28*A27*2)/A26</f>
        <v>1.3612</v>
      </c>
      <c r="B31" s="9" t="s">
        <v>14</v>
      </c>
      <c r="C31" s="8" t="s">
        <v>29</v>
      </c>
    </row>
    <row r="32" spans="1:3" x14ac:dyDescent="0.55000000000000004">
      <c r="A32" s="16">
        <f>A29*A31</f>
        <v>1.63344</v>
      </c>
      <c r="B32" s="7" t="s">
        <v>6</v>
      </c>
      <c r="C32" s="8" t="s">
        <v>33</v>
      </c>
    </row>
    <row r="33" spans="1:3" x14ac:dyDescent="0.55000000000000004">
      <c r="A33" s="7"/>
      <c r="B33" s="7"/>
      <c r="C33" s="8"/>
    </row>
    <row r="34" spans="1:3" x14ac:dyDescent="0.55000000000000004">
      <c r="A34" s="10">
        <f>A24-A32</f>
        <v>374.62972666666667</v>
      </c>
      <c r="B34" s="5" t="s">
        <v>6</v>
      </c>
      <c r="C34" s="6" t="s">
        <v>27</v>
      </c>
    </row>
    <row r="35" spans="1:3" x14ac:dyDescent="0.55000000000000004">
      <c r="A35" s="17">
        <f>A12+A22+A32</f>
        <v>35.370273333333323</v>
      </c>
      <c r="B35" s="18" t="s">
        <v>6</v>
      </c>
      <c r="C35" s="19" t="s">
        <v>34</v>
      </c>
    </row>
    <row r="36" spans="1:3" x14ac:dyDescent="0.55000000000000004">
      <c r="A36" s="1"/>
    </row>
    <row r="37" spans="1:3" x14ac:dyDescent="0.55000000000000004">
      <c r="A37" s="1"/>
    </row>
    <row r="38" spans="1:3" x14ac:dyDescent="0.55000000000000004">
      <c r="A38" s="1"/>
    </row>
    <row r="39" spans="1:3" x14ac:dyDescent="0.55000000000000004">
      <c r="A39" s="1"/>
    </row>
    <row r="40" spans="1:3" x14ac:dyDescent="0.55000000000000004">
      <c r="A40" s="1"/>
    </row>
    <row r="41" spans="1:3" x14ac:dyDescent="0.55000000000000004">
      <c r="A41" s="1"/>
    </row>
    <row r="42" spans="1:3" x14ac:dyDescent="0.55000000000000004">
      <c r="A42" s="1"/>
    </row>
    <row r="43" spans="1:3" x14ac:dyDescent="0.55000000000000004">
      <c r="A43" s="1"/>
    </row>
    <row r="44" spans="1:3" x14ac:dyDescent="0.55000000000000004">
      <c r="A44" s="1"/>
    </row>
    <row r="45" spans="1:3" x14ac:dyDescent="0.55000000000000004">
      <c r="A45" s="1"/>
    </row>
    <row r="46" spans="1:3" x14ac:dyDescent="0.55000000000000004">
      <c r="A46" s="1"/>
    </row>
    <row r="47" spans="1:3" x14ac:dyDescent="0.55000000000000004">
      <c r="A47" s="1"/>
    </row>
    <row r="48" spans="1:3" x14ac:dyDescent="0.55000000000000004">
      <c r="A48" s="1"/>
    </row>
    <row r="49" spans="1:1" x14ac:dyDescent="0.55000000000000004">
      <c r="A49" s="1"/>
    </row>
    <row r="50" spans="1:1" x14ac:dyDescent="0.55000000000000004">
      <c r="A50" s="1"/>
    </row>
    <row r="51" spans="1:1" x14ac:dyDescent="0.55000000000000004">
      <c r="A51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4"/>
  <sheetViews>
    <sheetView tabSelected="1" topLeftCell="A3" zoomScale="98" zoomScaleNormal="98" workbookViewId="0">
      <selection activeCell="M16" sqref="M16"/>
    </sheetView>
  </sheetViews>
  <sheetFormatPr defaultRowHeight="14.4" x14ac:dyDescent="0.55000000000000004"/>
  <cols>
    <col min="1" max="11" width="8.1015625" customWidth="1"/>
    <col min="12" max="12" width="5" customWidth="1"/>
    <col min="13" max="13" width="19.5234375" customWidth="1"/>
  </cols>
  <sheetData>
    <row r="2" spans="1:13" x14ac:dyDescent="0.55000000000000004">
      <c r="A2" s="8" t="s">
        <v>6</v>
      </c>
      <c r="B2" s="8" t="s">
        <v>50</v>
      </c>
      <c r="C2" s="8" t="s">
        <v>51</v>
      </c>
      <c r="D2" s="8" t="s">
        <v>52</v>
      </c>
      <c r="E2" s="8" t="s">
        <v>6</v>
      </c>
      <c r="F2" s="8" t="s">
        <v>50</v>
      </c>
      <c r="G2" s="8" t="s">
        <v>51</v>
      </c>
      <c r="H2" s="8" t="s">
        <v>6</v>
      </c>
      <c r="I2" s="8" t="s">
        <v>52</v>
      </c>
      <c r="J2" s="8" t="s">
        <v>50</v>
      </c>
      <c r="K2" s="8" t="s">
        <v>51</v>
      </c>
    </row>
    <row r="3" spans="1:13" x14ac:dyDescent="0.55000000000000004">
      <c r="A3" s="20" t="s">
        <v>42</v>
      </c>
      <c r="B3" s="21" t="s">
        <v>43</v>
      </c>
      <c r="C3" s="22" t="s">
        <v>44</v>
      </c>
      <c r="D3" s="20" t="s">
        <v>42</v>
      </c>
      <c r="E3" s="21" t="s">
        <v>43</v>
      </c>
      <c r="F3" s="21" t="s">
        <v>43</v>
      </c>
      <c r="G3" s="23" t="s">
        <v>44</v>
      </c>
      <c r="H3" s="22" t="s">
        <v>44</v>
      </c>
      <c r="I3" s="22" t="s">
        <v>44</v>
      </c>
      <c r="J3" s="21" t="s">
        <v>43</v>
      </c>
      <c r="K3" s="22" t="s">
        <v>44</v>
      </c>
    </row>
    <row r="4" spans="1:13" x14ac:dyDescent="0.55000000000000004">
      <c r="A4" s="8" t="s">
        <v>35</v>
      </c>
      <c r="B4" s="8" t="s">
        <v>39</v>
      </c>
      <c r="C4" s="8" t="s">
        <v>45</v>
      </c>
      <c r="D4" s="8" t="s">
        <v>37</v>
      </c>
      <c r="E4" s="8" t="s">
        <v>36</v>
      </c>
      <c r="F4" s="8" t="s">
        <v>38</v>
      </c>
      <c r="G4" s="8" t="s">
        <v>46</v>
      </c>
      <c r="H4" s="8" t="s">
        <v>40</v>
      </c>
      <c r="I4" s="8" t="s">
        <v>41</v>
      </c>
      <c r="J4" s="8" t="s">
        <v>47</v>
      </c>
      <c r="K4" s="8" t="s">
        <v>48</v>
      </c>
      <c r="M4" t="s">
        <v>49</v>
      </c>
    </row>
    <row r="5" spans="1:13" x14ac:dyDescent="0.55000000000000004">
      <c r="A5" s="26">
        <v>400.2</v>
      </c>
      <c r="B5" s="25">
        <f t="shared" ref="B5:B33" si="0">F5</f>
        <v>0.1</v>
      </c>
      <c r="C5" s="24">
        <f t="shared" ref="C5:C33" si="1">A5*B5</f>
        <v>40.020000000000003</v>
      </c>
      <c r="D5" s="26">
        <v>4000</v>
      </c>
      <c r="E5" s="26">
        <v>400.2</v>
      </c>
      <c r="F5" s="25">
        <v>0.1</v>
      </c>
      <c r="G5" s="24">
        <f t="shared" ref="G5:G19" si="2">E5*F5</f>
        <v>40.020000000000003</v>
      </c>
      <c r="H5" s="24">
        <f t="shared" ref="H5:H19" si="3">A5-E5</f>
        <v>0</v>
      </c>
      <c r="I5" s="24">
        <f t="shared" ref="I5:I19" si="4">H5/J5</f>
        <v>0</v>
      </c>
      <c r="J5" s="25">
        <f t="shared" ref="J5:J33" si="5">F5</f>
        <v>0.1</v>
      </c>
      <c r="K5" s="24">
        <f t="shared" ref="K5:K33" si="6">H5*J5</f>
        <v>0</v>
      </c>
    </row>
    <row r="6" spans="1:13" x14ac:dyDescent="0.55000000000000004">
      <c r="A6" s="26">
        <v>400.2</v>
      </c>
      <c r="B6" s="25">
        <f t="shared" si="0"/>
        <v>0.19</v>
      </c>
      <c r="C6" s="24">
        <f t="shared" si="1"/>
        <v>76.037999999999997</v>
      </c>
      <c r="D6" s="26">
        <v>2000</v>
      </c>
      <c r="E6" s="26">
        <v>399.85</v>
      </c>
      <c r="F6" s="25">
        <v>0.19</v>
      </c>
      <c r="G6" s="24">
        <f t="shared" si="2"/>
        <v>75.971500000000006</v>
      </c>
      <c r="H6" s="24">
        <f t="shared" si="3"/>
        <v>0.34999999999996589</v>
      </c>
      <c r="I6" s="24">
        <f t="shared" si="4"/>
        <v>1.8421052631577153</v>
      </c>
      <c r="J6" s="25">
        <f t="shared" si="5"/>
        <v>0.19</v>
      </c>
      <c r="K6" s="24">
        <f t="shared" si="6"/>
        <v>6.6499999999993523E-2</v>
      </c>
    </row>
    <row r="7" spans="1:13" x14ac:dyDescent="0.55000000000000004">
      <c r="A7" s="26">
        <v>400.2</v>
      </c>
      <c r="B7" s="25">
        <f t="shared" si="0"/>
        <v>0.39</v>
      </c>
      <c r="C7" s="24">
        <f t="shared" si="1"/>
        <v>156.078</v>
      </c>
      <c r="D7" s="26">
        <v>1000</v>
      </c>
      <c r="E7" s="26">
        <v>399.01</v>
      </c>
      <c r="F7" s="25">
        <v>0.39</v>
      </c>
      <c r="G7" s="24">
        <f t="shared" si="2"/>
        <v>155.6139</v>
      </c>
      <c r="H7" s="24">
        <f t="shared" si="3"/>
        <v>1.1899999999999977</v>
      </c>
      <c r="I7" s="24">
        <f t="shared" si="4"/>
        <v>3.0512820512820453</v>
      </c>
      <c r="J7" s="25">
        <f t="shared" si="5"/>
        <v>0.39</v>
      </c>
      <c r="K7" s="24">
        <f t="shared" si="6"/>
        <v>0.46409999999999912</v>
      </c>
    </row>
    <row r="8" spans="1:13" x14ac:dyDescent="0.55000000000000004">
      <c r="A8" s="26">
        <v>400.2</v>
      </c>
      <c r="B8" s="25">
        <f t="shared" si="0"/>
        <v>0.49</v>
      </c>
      <c r="C8" s="24">
        <f t="shared" si="1"/>
        <v>196.09799999999998</v>
      </c>
      <c r="D8" s="26">
        <v>800</v>
      </c>
      <c r="E8" s="26">
        <v>398.59</v>
      </c>
      <c r="F8" s="25">
        <v>0.49</v>
      </c>
      <c r="G8" s="24">
        <f t="shared" si="2"/>
        <v>195.30909999999997</v>
      </c>
      <c r="H8" s="24">
        <f t="shared" si="3"/>
        <v>1.6100000000000136</v>
      </c>
      <c r="I8" s="24">
        <f t="shared" si="4"/>
        <v>3.2857142857143136</v>
      </c>
      <c r="J8" s="25">
        <f t="shared" si="5"/>
        <v>0.49</v>
      </c>
      <c r="K8" s="24">
        <f t="shared" si="6"/>
        <v>0.78890000000000671</v>
      </c>
    </row>
    <row r="9" spans="1:13" x14ac:dyDescent="0.55000000000000004">
      <c r="A9" s="26">
        <v>400.2</v>
      </c>
      <c r="B9" s="25">
        <f t="shared" si="0"/>
        <v>0.99</v>
      </c>
      <c r="C9" s="24">
        <f t="shared" si="1"/>
        <v>396.19799999999998</v>
      </c>
      <c r="D9" s="26">
        <v>400</v>
      </c>
      <c r="E9" s="26">
        <v>396.5</v>
      </c>
      <c r="F9" s="25">
        <v>0.99</v>
      </c>
      <c r="G9" s="24">
        <f t="shared" si="2"/>
        <v>392.53499999999997</v>
      </c>
      <c r="H9" s="24">
        <f t="shared" si="3"/>
        <v>3.6999999999999886</v>
      </c>
      <c r="I9" s="24">
        <f t="shared" si="4"/>
        <v>3.7373737373737259</v>
      </c>
      <c r="J9" s="25">
        <f t="shared" si="5"/>
        <v>0.99</v>
      </c>
      <c r="K9" s="24">
        <f t="shared" si="6"/>
        <v>3.6629999999999887</v>
      </c>
    </row>
    <row r="10" spans="1:13" x14ac:dyDescent="0.55000000000000004">
      <c r="A10" s="26">
        <v>400.2</v>
      </c>
      <c r="B10" s="25">
        <f t="shared" si="0"/>
        <v>1.18</v>
      </c>
      <c r="C10" s="24">
        <f t="shared" si="1"/>
        <v>472.23599999999999</v>
      </c>
      <c r="D10" s="26">
        <v>333</v>
      </c>
      <c r="E10" s="26">
        <v>395.7</v>
      </c>
      <c r="F10" s="25">
        <v>1.18</v>
      </c>
      <c r="G10" s="24">
        <f t="shared" si="2"/>
        <v>466.92599999999999</v>
      </c>
      <c r="H10" s="24">
        <f t="shared" si="3"/>
        <v>4.5</v>
      </c>
      <c r="I10" s="24">
        <f t="shared" si="4"/>
        <v>3.8135593220338984</v>
      </c>
      <c r="J10" s="25">
        <f t="shared" si="5"/>
        <v>1.18</v>
      </c>
      <c r="K10" s="24">
        <f t="shared" si="6"/>
        <v>5.31</v>
      </c>
    </row>
    <row r="11" spans="1:13" x14ac:dyDescent="0.55000000000000004">
      <c r="A11" s="26">
        <v>400.2</v>
      </c>
      <c r="B11" s="25">
        <f t="shared" si="0"/>
        <v>1.38</v>
      </c>
      <c r="C11" s="24">
        <f t="shared" si="1"/>
        <v>552.27599999999995</v>
      </c>
      <c r="D11" s="26">
        <v>286</v>
      </c>
      <c r="E11" s="26">
        <v>394.85</v>
      </c>
      <c r="F11" s="25">
        <v>1.38</v>
      </c>
      <c r="G11" s="24">
        <f t="shared" si="2"/>
        <v>544.89300000000003</v>
      </c>
      <c r="H11" s="24">
        <f t="shared" si="3"/>
        <v>5.3499999999999659</v>
      </c>
      <c r="I11" s="24">
        <f t="shared" si="4"/>
        <v>3.876811594202874</v>
      </c>
      <c r="J11" s="25">
        <f t="shared" si="5"/>
        <v>1.38</v>
      </c>
      <c r="K11" s="24">
        <f t="shared" si="6"/>
        <v>7.382999999999952</v>
      </c>
    </row>
    <row r="12" spans="1:13" x14ac:dyDescent="0.55000000000000004">
      <c r="A12" s="26">
        <v>400.2</v>
      </c>
      <c r="B12" s="25">
        <f t="shared" si="0"/>
        <v>1.57</v>
      </c>
      <c r="C12" s="24">
        <f t="shared" si="1"/>
        <v>628.31399999999996</v>
      </c>
      <c r="D12" s="26">
        <v>250</v>
      </c>
      <c r="E12" s="26">
        <v>394.05</v>
      </c>
      <c r="F12" s="25">
        <v>1.57</v>
      </c>
      <c r="G12" s="24">
        <f t="shared" si="2"/>
        <v>618.6585</v>
      </c>
      <c r="H12" s="24">
        <f t="shared" si="3"/>
        <v>6.1499999999999773</v>
      </c>
      <c r="I12" s="24">
        <f t="shared" si="4"/>
        <v>3.9171974522292845</v>
      </c>
      <c r="J12" s="25">
        <f t="shared" si="5"/>
        <v>1.57</v>
      </c>
      <c r="K12" s="24">
        <f t="shared" si="6"/>
        <v>9.6554999999999644</v>
      </c>
    </row>
    <row r="13" spans="1:13" x14ac:dyDescent="0.55000000000000004">
      <c r="A13" s="26">
        <v>400.2</v>
      </c>
      <c r="B13" s="25">
        <f t="shared" si="0"/>
        <v>1.76</v>
      </c>
      <c r="C13" s="24">
        <f t="shared" si="1"/>
        <v>704.35199999999998</v>
      </c>
      <c r="D13" s="26">
        <v>222</v>
      </c>
      <c r="E13" s="26">
        <v>393.23</v>
      </c>
      <c r="F13" s="25">
        <v>1.76</v>
      </c>
      <c r="G13" s="24">
        <f t="shared" si="2"/>
        <v>692.08480000000009</v>
      </c>
      <c r="H13" s="24">
        <f t="shared" si="3"/>
        <v>6.9699999999999704</v>
      </c>
      <c r="I13" s="24">
        <f t="shared" si="4"/>
        <v>3.9602272727272561</v>
      </c>
      <c r="J13" s="25">
        <f t="shared" si="5"/>
        <v>1.76</v>
      </c>
      <c r="K13" s="24">
        <f t="shared" si="6"/>
        <v>12.267199999999947</v>
      </c>
    </row>
    <row r="14" spans="1:13" x14ac:dyDescent="0.55000000000000004">
      <c r="A14" s="26">
        <v>400.2</v>
      </c>
      <c r="B14" s="25">
        <f t="shared" si="0"/>
        <v>1.95</v>
      </c>
      <c r="C14" s="24">
        <f t="shared" si="1"/>
        <v>780.39</v>
      </c>
      <c r="D14" s="26">
        <v>200</v>
      </c>
      <c r="E14" s="26">
        <v>392.42</v>
      </c>
      <c r="F14" s="25">
        <v>1.95</v>
      </c>
      <c r="G14" s="24">
        <f t="shared" si="2"/>
        <v>765.21900000000005</v>
      </c>
      <c r="H14" s="24">
        <f t="shared" si="3"/>
        <v>7.7799999999999727</v>
      </c>
      <c r="I14" s="24">
        <f t="shared" si="4"/>
        <v>3.989743589743576</v>
      </c>
      <c r="J14" s="25">
        <f t="shared" si="5"/>
        <v>1.95</v>
      </c>
      <c r="K14" s="24">
        <f t="shared" si="6"/>
        <v>15.170999999999946</v>
      </c>
    </row>
    <row r="15" spans="1:13" x14ac:dyDescent="0.55000000000000004">
      <c r="A15" s="26">
        <v>400.2</v>
      </c>
      <c r="B15" s="25">
        <f t="shared" si="0"/>
        <v>2.15</v>
      </c>
      <c r="C15" s="24">
        <f t="shared" si="1"/>
        <v>860.43</v>
      </c>
      <c r="D15" s="26">
        <v>182</v>
      </c>
      <c r="E15" s="26">
        <v>391.63</v>
      </c>
      <c r="F15" s="25">
        <v>2.15</v>
      </c>
      <c r="G15" s="24">
        <f t="shared" si="2"/>
        <v>842.00450000000001</v>
      </c>
      <c r="H15" s="24">
        <f t="shared" si="3"/>
        <v>8.5699999999999932</v>
      </c>
      <c r="I15" s="24">
        <f t="shared" si="4"/>
        <v>3.986046511627904</v>
      </c>
      <c r="J15" s="25">
        <f t="shared" si="5"/>
        <v>2.15</v>
      </c>
      <c r="K15" s="24">
        <f t="shared" si="6"/>
        <v>18.425499999999985</v>
      </c>
    </row>
    <row r="16" spans="1:13" x14ac:dyDescent="0.55000000000000004">
      <c r="A16" s="26">
        <v>400.2</v>
      </c>
      <c r="B16" s="25">
        <f t="shared" si="0"/>
        <v>2.33</v>
      </c>
      <c r="C16" s="24">
        <f t="shared" si="1"/>
        <v>932.46600000000001</v>
      </c>
      <c r="D16" s="26">
        <v>167</v>
      </c>
      <c r="E16" s="26">
        <v>390.83</v>
      </c>
      <c r="F16" s="25">
        <v>2.33</v>
      </c>
      <c r="G16" s="24">
        <f t="shared" si="2"/>
        <v>910.63390000000004</v>
      </c>
      <c r="H16" s="24">
        <f t="shared" si="3"/>
        <v>9.3700000000000045</v>
      </c>
      <c r="I16" s="24">
        <f t="shared" si="4"/>
        <v>4.0214592274678127</v>
      </c>
      <c r="J16" s="25">
        <f t="shared" si="5"/>
        <v>2.33</v>
      </c>
      <c r="K16" s="24">
        <f t="shared" si="6"/>
        <v>21.832100000000011</v>
      </c>
    </row>
    <row r="17" spans="1:11" x14ac:dyDescent="0.55000000000000004">
      <c r="A17" s="26">
        <v>400.2</v>
      </c>
      <c r="B17" s="25">
        <f t="shared" si="0"/>
        <v>2.52</v>
      </c>
      <c r="C17" s="24">
        <f t="shared" si="1"/>
        <v>1008.504</v>
      </c>
      <c r="D17" s="26">
        <v>154</v>
      </c>
      <c r="E17" s="26">
        <v>390.03</v>
      </c>
      <c r="F17" s="25">
        <v>2.52</v>
      </c>
      <c r="G17" s="24">
        <f t="shared" si="2"/>
        <v>982.87559999999996</v>
      </c>
      <c r="H17" s="24">
        <f t="shared" si="3"/>
        <v>10.170000000000016</v>
      </c>
      <c r="I17" s="24">
        <f t="shared" si="4"/>
        <v>4.0357142857142918</v>
      </c>
      <c r="J17" s="25">
        <f t="shared" si="5"/>
        <v>2.52</v>
      </c>
      <c r="K17" s="24">
        <f t="shared" si="6"/>
        <v>25.628400000000042</v>
      </c>
    </row>
    <row r="18" spans="1:11" x14ac:dyDescent="0.55000000000000004">
      <c r="A18" s="26">
        <v>400.2</v>
      </c>
      <c r="B18" s="25">
        <f t="shared" si="0"/>
        <v>2.71</v>
      </c>
      <c r="C18" s="24">
        <f t="shared" si="1"/>
        <v>1084.5419999999999</v>
      </c>
      <c r="D18" s="26">
        <v>143</v>
      </c>
      <c r="E18" s="26">
        <v>389.24</v>
      </c>
      <c r="F18" s="25">
        <v>2.71</v>
      </c>
      <c r="G18" s="24">
        <f t="shared" si="2"/>
        <v>1054.8404</v>
      </c>
      <c r="H18" s="24">
        <f t="shared" si="3"/>
        <v>10.95999999999998</v>
      </c>
      <c r="I18" s="24">
        <f t="shared" si="4"/>
        <v>4.0442804428044203</v>
      </c>
      <c r="J18" s="25">
        <f t="shared" si="5"/>
        <v>2.71</v>
      </c>
      <c r="K18" s="24">
        <f t="shared" si="6"/>
        <v>29.701599999999946</v>
      </c>
    </row>
    <row r="19" spans="1:11" x14ac:dyDescent="0.55000000000000004">
      <c r="A19" s="26">
        <v>400.2</v>
      </c>
      <c r="B19" s="25">
        <f t="shared" si="0"/>
        <v>2.8</v>
      </c>
      <c r="C19" s="24">
        <f t="shared" si="1"/>
        <v>1120.56</v>
      </c>
      <c r="D19" s="26">
        <v>138</v>
      </c>
      <c r="E19" s="26">
        <v>388.86</v>
      </c>
      <c r="F19" s="25">
        <v>2.8</v>
      </c>
      <c r="G19" s="24">
        <f t="shared" si="2"/>
        <v>1088.808</v>
      </c>
      <c r="H19" s="24">
        <f t="shared" si="3"/>
        <v>11.339999999999975</v>
      </c>
      <c r="I19" s="24">
        <f t="shared" si="4"/>
        <v>4.0499999999999909</v>
      </c>
      <c r="J19" s="25">
        <f t="shared" si="5"/>
        <v>2.8</v>
      </c>
      <c r="K19" s="24">
        <f t="shared" si="6"/>
        <v>31.751999999999928</v>
      </c>
    </row>
    <row r="20" spans="1:11" x14ac:dyDescent="0.55000000000000004">
      <c r="A20" s="27">
        <v>400.2</v>
      </c>
      <c r="B20" s="28">
        <f t="shared" si="0"/>
        <v>3</v>
      </c>
      <c r="C20" s="27">
        <f t="shared" si="1"/>
        <v>1200.5999999999999</v>
      </c>
      <c r="D20" s="29"/>
      <c r="E20" s="28">
        <f>A20-H20</f>
        <v>387.9</v>
      </c>
      <c r="F20" s="28">
        <v>3</v>
      </c>
      <c r="G20" s="27">
        <f>E20*F20</f>
        <v>1163.6999999999998</v>
      </c>
      <c r="H20" s="27">
        <f>I20*J20</f>
        <v>12.299999999999999</v>
      </c>
      <c r="I20" s="27">
        <v>4.0999999999999996</v>
      </c>
      <c r="J20" s="28">
        <f t="shared" si="5"/>
        <v>3</v>
      </c>
      <c r="K20" s="27">
        <f t="shared" si="6"/>
        <v>36.9</v>
      </c>
    </row>
    <row r="21" spans="1:11" x14ac:dyDescent="0.55000000000000004">
      <c r="A21" s="27">
        <v>400.2</v>
      </c>
      <c r="B21" s="28">
        <f t="shared" si="0"/>
        <v>3.2</v>
      </c>
      <c r="C21" s="27">
        <f t="shared" si="1"/>
        <v>1280.6400000000001</v>
      </c>
      <c r="D21" s="29"/>
      <c r="E21" s="28">
        <f t="shared" ref="E21:E33" si="7">A21-H21</f>
        <v>387.08</v>
      </c>
      <c r="F21" s="28">
        <v>3.2</v>
      </c>
      <c r="G21" s="27">
        <f t="shared" ref="G21:G33" si="8">E21*F21</f>
        <v>1238.6559999999999</v>
      </c>
      <c r="H21" s="27">
        <f t="shared" ref="H21:H33" si="9">I21*J21</f>
        <v>13.12</v>
      </c>
      <c r="I21" s="27">
        <v>4.0999999999999996</v>
      </c>
      <c r="J21" s="28">
        <f t="shared" si="5"/>
        <v>3.2</v>
      </c>
      <c r="K21" s="27">
        <f t="shared" si="6"/>
        <v>41.984000000000002</v>
      </c>
    </row>
    <row r="22" spans="1:11" x14ac:dyDescent="0.55000000000000004">
      <c r="A22" s="27">
        <v>400.2</v>
      </c>
      <c r="B22" s="28">
        <f t="shared" si="0"/>
        <v>3.4</v>
      </c>
      <c r="C22" s="27">
        <f t="shared" si="1"/>
        <v>1360.6799999999998</v>
      </c>
      <c r="D22" s="29"/>
      <c r="E22" s="28">
        <f t="shared" si="7"/>
        <v>386.26</v>
      </c>
      <c r="F22" s="28">
        <v>3.4</v>
      </c>
      <c r="G22" s="27">
        <f t="shared" si="8"/>
        <v>1313.2839999999999</v>
      </c>
      <c r="H22" s="27">
        <f t="shared" si="9"/>
        <v>13.939999999999998</v>
      </c>
      <c r="I22" s="27">
        <v>4.0999999999999996</v>
      </c>
      <c r="J22" s="28">
        <f t="shared" si="5"/>
        <v>3.4</v>
      </c>
      <c r="K22" s="27">
        <f t="shared" si="6"/>
        <v>47.395999999999994</v>
      </c>
    </row>
    <row r="23" spans="1:11" x14ac:dyDescent="0.55000000000000004">
      <c r="A23" s="27">
        <v>400.2</v>
      </c>
      <c r="B23" s="28">
        <f t="shared" si="0"/>
        <v>3.6</v>
      </c>
      <c r="C23" s="27">
        <f t="shared" si="1"/>
        <v>1440.72</v>
      </c>
      <c r="D23" s="29"/>
      <c r="E23" s="28">
        <f t="shared" si="7"/>
        <v>385.44</v>
      </c>
      <c r="F23" s="28">
        <v>3.6</v>
      </c>
      <c r="G23" s="27">
        <f t="shared" si="8"/>
        <v>1387.5840000000001</v>
      </c>
      <c r="H23" s="27">
        <f t="shared" si="9"/>
        <v>14.76</v>
      </c>
      <c r="I23" s="27">
        <v>4.0999999999999996</v>
      </c>
      <c r="J23" s="28">
        <f t="shared" si="5"/>
        <v>3.6</v>
      </c>
      <c r="K23" s="27">
        <f t="shared" si="6"/>
        <v>53.136000000000003</v>
      </c>
    </row>
    <row r="24" spans="1:11" x14ac:dyDescent="0.55000000000000004">
      <c r="A24" s="27">
        <v>400.2</v>
      </c>
      <c r="B24" s="28">
        <f t="shared" si="0"/>
        <v>3.8</v>
      </c>
      <c r="C24" s="27">
        <f t="shared" si="1"/>
        <v>1520.76</v>
      </c>
      <c r="D24" s="29"/>
      <c r="E24" s="28">
        <f t="shared" si="7"/>
        <v>384.62</v>
      </c>
      <c r="F24" s="28">
        <v>3.8</v>
      </c>
      <c r="G24" s="27">
        <f t="shared" si="8"/>
        <v>1461.556</v>
      </c>
      <c r="H24" s="27">
        <f t="shared" si="9"/>
        <v>15.579999999999998</v>
      </c>
      <c r="I24" s="27">
        <v>4.0999999999999996</v>
      </c>
      <c r="J24" s="28">
        <f t="shared" si="5"/>
        <v>3.8</v>
      </c>
      <c r="K24" s="27">
        <f t="shared" si="6"/>
        <v>59.203999999999994</v>
      </c>
    </row>
    <row r="25" spans="1:11" x14ac:dyDescent="0.55000000000000004">
      <c r="A25" s="27">
        <v>400.2</v>
      </c>
      <c r="B25" s="28">
        <f t="shared" si="0"/>
        <v>4</v>
      </c>
      <c r="C25" s="27">
        <f t="shared" si="1"/>
        <v>1600.8</v>
      </c>
      <c r="D25" s="29"/>
      <c r="E25" s="28">
        <f t="shared" si="7"/>
        <v>383.8</v>
      </c>
      <c r="F25" s="28">
        <v>4</v>
      </c>
      <c r="G25" s="27">
        <f t="shared" si="8"/>
        <v>1535.2</v>
      </c>
      <c r="H25" s="27">
        <f t="shared" si="9"/>
        <v>16.399999999999999</v>
      </c>
      <c r="I25" s="27">
        <v>4.0999999999999996</v>
      </c>
      <c r="J25" s="28">
        <f t="shared" si="5"/>
        <v>4</v>
      </c>
      <c r="K25" s="27">
        <f t="shared" si="6"/>
        <v>65.599999999999994</v>
      </c>
    </row>
    <row r="26" spans="1:11" x14ac:dyDescent="0.55000000000000004">
      <c r="A26" s="27">
        <v>400.2</v>
      </c>
      <c r="B26" s="28">
        <f t="shared" si="0"/>
        <v>4.2</v>
      </c>
      <c r="C26" s="27">
        <f t="shared" si="1"/>
        <v>1680.84</v>
      </c>
      <c r="D26" s="29"/>
      <c r="E26" s="28">
        <f t="shared" si="7"/>
        <v>382.56</v>
      </c>
      <c r="F26" s="28">
        <v>4.2</v>
      </c>
      <c r="G26" s="27">
        <f t="shared" si="8"/>
        <v>1606.7520000000002</v>
      </c>
      <c r="H26" s="27">
        <f t="shared" si="9"/>
        <v>17.64</v>
      </c>
      <c r="I26" s="27">
        <v>4.2</v>
      </c>
      <c r="J26" s="28">
        <f t="shared" si="5"/>
        <v>4.2</v>
      </c>
      <c r="K26" s="27">
        <f t="shared" si="6"/>
        <v>74.088000000000008</v>
      </c>
    </row>
    <row r="27" spans="1:11" x14ac:dyDescent="0.55000000000000004">
      <c r="A27" s="27">
        <v>400.2</v>
      </c>
      <c r="B27" s="32">
        <f t="shared" si="0"/>
        <v>4.4000000000000004</v>
      </c>
      <c r="C27" s="27">
        <f t="shared" si="1"/>
        <v>1760.88</v>
      </c>
      <c r="D27" s="30"/>
      <c r="E27" s="28">
        <f t="shared" si="7"/>
        <v>381.71999999999997</v>
      </c>
      <c r="F27" s="32">
        <v>4.4000000000000004</v>
      </c>
      <c r="G27" s="27">
        <f t="shared" si="8"/>
        <v>1679.568</v>
      </c>
      <c r="H27" s="27">
        <f t="shared" si="9"/>
        <v>18.480000000000004</v>
      </c>
      <c r="I27" s="27">
        <v>4.2</v>
      </c>
      <c r="J27" s="32">
        <f t="shared" si="5"/>
        <v>4.4000000000000004</v>
      </c>
      <c r="K27" s="27">
        <f t="shared" si="6"/>
        <v>81.312000000000026</v>
      </c>
    </row>
    <row r="28" spans="1:11" x14ac:dyDescent="0.55000000000000004">
      <c r="A28" s="27">
        <v>400.2</v>
      </c>
      <c r="B28" s="32">
        <f t="shared" si="0"/>
        <v>4.5999999999999996</v>
      </c>
      <c r="C28" s="27">
        <f t="shared" si="1"/>
        <v>1840.9199999999998</v>
      </c>
      <c r="D28" s="30"/>
      <c r="E28" s="28">
        <f t="shared" si="7"/>
        <v>380.88</v>
      </c>
      <c r="F28" s="32">
        <v>4.5999999999999996</v>
      </c>
      <c r="G28" s="27">
        <f t="shared" si="8"/>
        <v>1752.0479999999998</v>
      </c>
      <c r="H28" s="27">
        <f t="shared" si="9"/>
        <v>19.32</v>
      </c>
      <c r="I28" s="27">
        <v>4.2</v>
      </c>
      <c r="J28" s="32">
        <f t="shared" si="5"/>
        <v>4.5999999999999996</v>
      </c>
      <c r="K28" s="27">
        <f t="shared" si="6"/>
        <v>88.872</v>
      </c>
    </row>
    <row r="29" spans="1:11" x14ac:dyDescent="0.55000000000000004">
      <c r="A29" s="27">
        <v>400.2</v>
      </c>
      <c r="B29" s="32">
        <f t="shared" si="0"/>
        <v>4.8</v>
      </c>
      <c r="C29" s="27">
        <f t="shared" si="1"/>
        <v>1920.9599999999998</v>
      </c>
      <c r="D29" s="30"/>
      <c r="E29" s="28">
        <f t="shared" si="7"/>
        <v>380.03999999999996</v>
      </c>
      <c r="F29" s="32">
        <v>4.8</v>
      </c>
      <c r="G29" s="27">
        <f t="shared" si="8"/>
        <v>1824.1919999999998</v>
      </c>
      <c r="H29" s="27">
        <f t="shared" si="9"/>
        <v>20.16</v>
      </c>
      <c r="I29" s="27">
        <v>4.2</v>
      </c>
      <c r="J29" s="32">
        <f t="shared" si="5"/>
        <v>4.8</v>
      </c>
      <c r="K29" s="27">
        <f t="shared" si="6"/>
        <v>96.768000000000001</v>
      </c>
    </row>
    <row r="30" spans="1:11" x14ac:dyDescent="0.55000000000000004">
      <c r="A30" s="27">
        <v>400.2</v>
      </c>
      <c r="B30" s="32">
        <f t="shared" si="0"/>
        <v>5</v>
      </c>
      <c r="C30" s="27">
        <f t="shared" si="1"/>
        <v>2001</v>
      </c>
      <c r="D30" s="30"/>
      <c r="E30" s="28">
        <f t="shared" si="7"/>
        <v>379.2</v>
      </c>
      <c r="F30" s="32">
        <v>5</v>
      </c>
      <c r="G30" s="27">
        <f t="shared" si="8"/>
        <v>1896</v>
      </c>
      <c r="H30" s="27">
        <f t="shared" si="9"/>
        <v>21</v>
      </c>
      <c r="I30" s="27">
        <v>4.2</v>
      </c>
      <c r="J30" s="32">
        <f t="shared" si="5"/>
        <v>5</v>
      </c>
      <c r="K30" s="27">
        <f t="shared" si="6"/>
        <v>105</v>
      </c>
    </row>
    <row r="31" spans="1:11" x14ac:dyDescent="0.55000000000000004">
      <c r="A31" s="27">
        <v>400.2</v>
      </c>
      <c r="B31" s="32">
        <f t="shared" si="0"/>
        <v>5.2</v>
      </c>
      <c r="C31" s="27">
        <f t="shared" si="1"/>
        <v>2081.04</v>
      </c>
      <c r="D31" s="30"/>
      <c r="E31" s="28">
        <f t="shared" si="7"/>
        <v>378.36</v>
      </c>
      <c r="F31" s="32">
        <v>5.2</v>
      </c>
      <c r="G31" s="27">
        <f t="shared" si="8"/>
        <v>1967.4720000000002</v>
      </c>
      <c r="H31" s="27">
        <f t="shared" si="9"/>
        <v>21.840000000000003</v>
      </c>
      <c r="I31" s="27">
        <v>4.2</v>
      </c>
      <c r="J31" s="32">
        <f t="shared" si="5"/>
        <v>5.2</v>
      </c>
      <c r="K31" s="27">
        <f t="shared" si="6"/>
        <v>113.56800000000003</v>
      </c>
    </row>
    <row r="32" spans="1:11" x14ac:dyDescent="0.55000000000000004">
      <c r="A32" s="27">
        <v>400.2</v>
      </c>
      <c r="B32" s="32">
        <f t="shared" si="0"/>
        <v>5.4</v>
      </c>
      <c r="C32" s="27">
        <f t="shared" si="1"/>
        <v>2161.08</v>
      </c>
      <c r="D32" s="30"/>
      <c r="E32" s="28">
        <f t="shared" si="7"/>
        <v>377.52</v>
      </c>
      <c r="F32" s="32">
        <v>5.4</v>
      </c>
      <c r="G32" s="27">
        <f t="shared" si="8"/>
        <v>2038.6079999999999</v>
      </c>
      <c r="H32" s="27">
        <f t="shared" si="9"/>
        <v>22.680000000000003</v>
      </c>
      <c r="I32" s="27">
        <v>4.2</v>
      </c>
      <c r="J32" s="32">
        <f t="shared" si="5"/>
        <v>5.4</v>
      </c>
      <c r="K32" s="27">
        <f t="shared" si="6"/>
        <v>122.47200000000002</v>
      </c>
    </row>
    <row r="33" spans="1:11" x14ac:dyDescent="0.55000000000000004">
      <c r="A33" s="27">
        <v>400.2</v>
      </c>
      <c r="B33" s="32">
        <f t="shared" si="0"/>
        <v>5.6</v>
      </c>
      <c r="C33" s="27">
        <f t="shared" si="1"/>
        <v>2241.12</v>
      </c>
      <c r="D33" s="30"/>
      <c r="E33" s="28">
        <f t="shared" si="7"/>
        <v>376.68</v>
      </c>
      <c r="F33" s="32">
        <v>5.6</v>
      </c>
      <c r="G33" s="27">
        <f t="shared" si="8"/>
        <v>2109.4079999999999</v>
      </c>
      <c r="H33" s="27">
        <f t="shared" si="9"/>
        <v>23.52</v>
      </c>
      <c r="I33" s="27">
        <v>4.2</v>
      </c>
      <c r="J33" s="32">
        <f t="shared" si="5"/>
        <v>5.6</v>
      </c>
      <c r="K33" s="27">
        <f t="shared" si="6"/>
        <v>131.71199999999999</v>
      </c>
    </row>
    <row r="34" spans="1:11" x14ac:dyDescent="0.55000000000000004">
      <c r="A34" s="31"/>
      <c r="B34" s="32"/>
      <c r="C34" s="31"/>
      <c r="D34" s="30"/>
      <c r="E34" s="32"/>
      <c r="F34" s="32"/>
      <c r="G34" s="31"/>
      <c r="H34" s="31"/>
      <c r="I34" s="27"/>
      <c r="J34" s="32"/>
      <c r="K34" s="3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AWG DC Resistances</vt:lpstr>
      <vt:lpstr>nsFOCE Power Losses</vt:lpstr>
      <vt:lpstr>Tether Testing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2020-06-11T18:40:50Z</cp:lastPrinted>
  <dcterms:created xsi:type="dcterms:W3CDTF">2019-09-26T21:06:06Z</dcterms:created>
  <dcterms:modified xsi:type="dcterms:W3CDTF">2020-06-11T21:59:26Z</dcterms:modified>
</cp:coreProperties>
</file>