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480" yWindow="45" windowWidth="14355" windowHeight="17940" activeTab="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18" i="3" l="1"/>
  <c r="J18" i="3"/>
  <c r="C18" i="3"/>
  <c r="D18" i="3" s="1"/>
  <c r="F18" i="3" s="1"/>
  <c r="K18" i="3" s="1"/>
  <c r="L18" i="3" s="1"/>
  <c r="J14" i="3"/>
  <c r="K14" i="3" s="1"/>
  <c r="L14" i="3" s="1"/>
  <c r="J13" i="3"/>
  <c r="J12" i="3"/>
  <c r="K12" i="3" s="1"/>
  <c r="L12" i="3" s="1"/>
  <c r="J11" i="3"/>
  <c r="J10" i="3"/>
  <c r="K10" i="3" s="1"/>
  <c r="L10" i="3" s="1"/>
  <c r="K11" i="3"/>
  <c r="L11" i="3" s="1"/>
  <c r="K9" i="3"/>
  <c r="L9" i="3" s="1"/>
  <c r="G14" i="3"/>
  <c r="G12" i="3"/>
  <c r="G11" i="3"/>
  <c r="G10" i="3"/>
  <c r="G9" i="3"/>
  <c r="F14" i="3"/>
  <c r="F13" i="3"/>
  <c r="G13" i="3" s="1"/>
  <c r="F12" i="3"/>
  <c r="F11" i="3"/>
  <c r="F10" i="3"/>
  <c r="F9" i="3"/>
  <c r="D14" i="3"/>
  <c r="D13" i="3"/>
  <c r="D12" i="3"/>
  <c r="D11" i="3"/>
  <c r="D10" i="3"/>
  <c r="D9" i="3"/>
  <c r="C14" i="3"/>
  <c r="C13" i="3"/>
  <c r="C12" i="3"/>
  <c r="C11" i="3"/>
  <c r="C10" i="3"/>
  <c r="C9" i="3"/>
  <c r="F14" i="2"/>
  <c r="D14" i="2"/>
  <c r="K13" i="3" l="1"/>
  <c r="L13" i="3" s="1"/>
  <c r="E18" i="1"/>
  <c r="D18" i="1"/>
  <c r="C18" i="1"/>
  <c r="B18" i="1"/>
  <c r="E19" i="1" l="1"/>
  <c r="D19" i="1"/>
  <c r="C19" i="1"/>
  <c r="B19" i="1"/>
  <c r="B22" i="1" l="1"/>
  <c r="B23" i="1" s="1"/>
</calcChain>
</file>

<file path=xl/sharedStrings.xml><?xml version="1.0" encoding="utf-8"?>
<sst xmlns="http://schemas.openxmlformats.org/spreadsheetml/2006/main" count="72" uniqueCount="54">
  <si>
    <t>Wago Stack</t>
  </si>
  <si>
    <t>Valve</t>
  </si>
  <si>
    <t>Digi Ser Server</t>
  </si>
  <si>
    <t>SBE5T Pump</t>
  </si>
  <si>
    <t>SBE43 CTD</t>
  </si>
  <si>
    <t>Durafet</t>
  </si>
  <si>
    <t>Thruster</t>
  </si>
  <si>
    <t xml:space="preserve">Sys  </t>
  </si>
  <si>
    <t xml:space="preserve">Sys   </t>
  </si>
  <si>
    <t xml:space="preserve">ISO   </t>
  </si>
  <si>
    <t xml:space="preserve">Thrust  </t>
  </si>
  <si>
    <t>Watts</t>
  </si>
  <si>
    <t>375V Wattage</t>
  </si>
  <si>
    <t>375 Watts</t>
  </si>
  <si>
    <t>375 Current</t>
  </si>
  <si>
    <t>Amps</t>
  </si>
  <si>
    <t>Crydom Relay</t>
  </si>
  <si>
    <t>150w</t>
  </si>
  <si>
    <t>75w</t>
  </si>
  <si>
    <t>600w</t>
  </si>
  <si>
    <t>Micro</t>
  </si>
  <si>
    <t>Maxi</t>
  </si>
  <si>
    <t>Low DC Watts</t>
  </si>
  <si>
    <t>Vicor Rated Watts</t>
  </si>
  <si>
    <t>Static</t>
  </si>
  <si>
    <t>Static + Valve</t>
  </si>
  <si>
    <t>State + Thruster (Max)</t>
  </si>
  <si>
    <t>State + Valve + Thruster (Max)</t>
  </si>
  <si>
    <t>Wattage</t>
  </si>
  <si>
    <t>W/Cham</t>
  </si>
  <si>
    <t># chamb</t>
  </si>
  <si>
    <t>Tot Watts</t>
  </si>
  <si>
    <t>Volt</t>
  </si>
  <si>
    <t>AWG</t>
  </si>
  <si>
    <t>ohms/1000Ft</t>
  </si>
  <si>
    <t>20 degC</t>
  </si>
  <si>
    <t xml:space="preserve">ohms  </t>
  </si>
  <si>
    <t>ohms/Ft</t>
  </si>
  <si>
    <t>ohms/Meter</t>
  </si>
  <si>
    <t>Length</t>
  </si>
  <si>
    <t>Meters</t>
  </si>
  <si>
    <t>Total R</t>
  </si>
  <si>
    <t>ohms</t>
  </si>
  <si>
    <t>1 way</t>
  </si>
  <si>
    <t>Round Trip</t>
  </si>
  <si>
    <t>volts</t>
  </si>
  <si>
    <t>Source</t>
  </si>
  <si>
    <t>amps</t>
  </si>
  <si>
    <t>Load</t>
  </si>
  <si>
    <t>Loss</t>
  </si>
  <si>
    <t>Load V</t>
  </si>
  <si>
    <t>X</t>
  </si>
  <si>
    <t>3 pairs</t>
  </si>
  <si>
    <t>Output of micronode to chambers/cn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</si>
</sst>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/>
    <xf numFmtId="2" fontId="2" fillId="3" borderId="1" xfId="0" applyNumberFormat="1" applyFont="1" applyFill="1" applyBorder="1"/>
    <xf numFmtId="2" fontId="2" fillId="4" borderId="1" xfId="0" applyNumberFormat="1" applyFont="1" applyFill="1" applyBorder="1"/>
    <xf numFmtId="2" fontId="2" fillId="2" borderId="1" xfId="0" applyNumberFormat="1" applyFont="1" applyFill="1" applyBorder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5"/>
  <sheetViews>
    <sheetView workbookViewId="0">
      <selection activeCell="E18" sqref="E18"/>
    </sheetView>
  </sheetViews>
  <sheetFormatPr defaultRowHeight="15" x14ac:dyDescent="0.25"/>
  <cols>
    <col min="1" max="1" width="18.28515625" customWidth="1"/>
    <col min="5" max="5" width="10.5703125" customWidth="1"/>
  </cols>
  <sheetData>
    <row r="2" spans="1:5" x14ac:dyDescent="0.25">
      <c r="A2" s="2"/>
      <c r="B2" s="3" t="s">
        <v>7</v>
      </c>
      <c r="C2" s="3" t="s">
        <v>8</v>
      </c>
      <c r="D2" s="3" t="s">
        <v>9</v>
      </c>
      <c r="E2" s="3" t="s">
        <v>10</v>
      </c>
    </row>
    <row r="3" spans="1:5" x14ac:dyDescent="0.25">
      <c r="A3" s="2"/>
      <c r="B3" s="3">
        <v>24</v>
      </c>
      <c r="C3" s="3">
        <v>12</v>
      </c>
      <c r="D3" s="3">
        <v>24</v>
      </c>
      <c r="E3" s="3">
        <v>48</v>
      </c>
    </row>
    <row r="4" spans="1:5" x14ac:dyDescent="0.25">
      <c r="A4" s="2" t="s">
        <v>0</v>
      </c>
      <c r="B4" s="4">
        <v>0.5</v>
      </c>
      <c r="C4" s="4"/>
      <c r="D4" s="4"/>
      <c r="E4" s="4"/>
    </row>
    <row r="5" spans="1:5" x14ac:dyDescent="0.25">
      <c r="A5" s="2" t="s">
        <v>1</v>
      </c>
      <c r="B5" s="4">
        <v>3</v>
      </c>
      <c r="C5" s="4"/>
      <c r="D5" s="4"/>
      <c r="E5" s="4"/>
    </row>
    <row r="6" spans="1:5" x14ac:dyDescent="0.25">
      <c r="A6" s="2" t="s">
        <v>16</v>
      </c>
      <c r="B6" s="4">
        <v>1.4999999999999999E-2</v>
      </c>
      <c r="C6" s="4"/>
      <c r="D6" s="4"/>
      <c r="E6" s="4"/>
    </row>
    <row r="7" spans="1:5" x14ac:dyDescent="0.25">
      <c r="A7" s="2" t="s">
        <v>16</v>
      </c>
      <c r="B7" s="4">
        <v>1.4999999999999999E-2</v>
      </c>
      <c r="C7" s="4"/>
      <c r="D7" s="4"/>
      <c r="E7" s="4"/>
    </row>
    <row r="8" spans="1:5" x14ac:dyDescent="0.25">
      <c r="A8" s="2" t="s">
        <v>2</v>
      </c>
      <c r="B8" s="4"/>
      <c r="C8" s="4">
        <v>0.5</v>
      </c>
      <c r="D8" s="4"/>
      <c r="E8" s="4"/>
    </row>
    <row r="9" spans="1:5" x14ac:dyDescent="0.25">
      <c r="A9" s="2" t="s">
        <v>3</v>
      </c>
      <c r="B9" s="4"/>
      <c r="C9" s="4">
        <v>1.8</v>
      </c>
      <c r="D9" s="4"/>
      <c r="E9" s="4"/>
    </row>
    <row r="10" spans="1:5" x14ac:dyDescent="0.25">
      <c r="A10" s="2" t="s">
        <v>3</v>
      </c>
      <c r="B10" s="4"/>
      <c r="C10" s="4">
        <v>1.8</v>
      </c>
      <c r="D10" s="4"/>
      <c r="E10" s="4"/>
    </row>
    <row r="11" spans="1:5" x14ac:dyDescent="0.25">
      <c r="A11" s="2" t="s">
        <v>4</v>
      </c>
      <c r="B11" s="4"/>
      <c r="C11" s="4">
        <v>0.1</v>
      </c>
      <c r="D11" s="4"/>
      <c r="E11" s="4"/>
    </row>
    <row r="12" spans="1:5" x14ac:dyDescent="0.25">
      <c r="A12" s="2" t="s">
        <v>4</v>
      </c>
      <c r="B12" s="4"/>
      <c r="C12" s="4">
        <v>0.1</v>
      </c>
      <c r="D12" s="4"/>
      <c r="E12" s="4"/>
    </row>
    <row r="13" spans="1:5" x14ac:dyDescent="0.25">
      <c r="A13" s="2" t="s">
        <v>5</v>
      </c>
      <c r="B13" s="4"/>
      <c r="C13" s="4"/>
      <c r="D13" s="4">
        <v>0.1</v>
      </c>
      <c r="E13" s="4"/>
    </row>
    <row r="14" spans="1:5" x14ac:dyDescent="0.25">
      <c r="A14" s="2" t="s">
        <v>5</v>
      </c>
      <c r="B14" s="4"/>
      <c r="C14" s="4"/>
      <c r="D14" s="4">
        <v>0.1</v>
      </c>
      <c r="E14" s="4"/>
    </row>
    <row r="15" spans="1:5" x14ac:dyDescent="0.25">
      <c r="A15" s="2" t="s">
        <v>5</v>
      </c>
      <c r="B15" s="4"/>
      <c r="C15" s="4"/>
      <c r="D15" s="4">
        <v>0.1</v>
      </c>
      <c r="E15" s="4"/>
    </row>
    <row r="16" spans="1:5" x14ac:dyDescent="0.25">
      <c r="A16" s="2" t="s">
        <v>5</v>
      </c>
      <c r="B16" s="4"/>
      <c r="C16" s="4"/>
      <c r="D16" s="4">
        <v>0.1</v>
      </c>
      <c r="E16" s="4"/>
    </row>
    <row r="17" spans="1:5" x14ac:dyDescent="0.25">
      <c r="A17" s="2" t="s">
        <v>6</v>
      </c>
      <c r="B17" s="4"/>
      <c r="C17" s="4"/>
      <c r="D17" s="4"/>
      <c r="E17" s="4">
        <v>6.25</v>
      </c>
    </row>
    <row r="18" spans="1:5" x14ac:dyDescent="0.25">
      <c r="A18" s="2" t="s">
        <v>22</v>
      </c>
      <c r="B18" s="10">
        <f>B3*SUM(B4:B17)</f>
        <v>84.72</v>
      </c>
      <c r="C18" s="10">
        <f>C3*SUM(C4:C17)</f>
        <v>51.599999999999987</v>
      </c>
      <c r="D18" s="10">
        <f>D3*SUM(D4:D17)</f>
        <v>9.6000000000000014</v>
      </c>
      <c r="E18" s="10">
        <f>E3*SUM(E4:E17)</f>
        <v>300</v>
      </c>
    </row>
    <row r="19" spans="1:5" x14ac:dyDescent="0.25">
      <c r="A19" s="6" t="s">
        <v>12</v>
      </c>
      <c r="B19" s="7">
        <f>B18/0.8</f>
        <v>105.89999999999999</v>
      </c>
      <c r="C19" s="7">
        <f>C18/0.8</f>
        <v>64.499999999999986</v>
      </c>
      <c r="D19" s="7">
        <f>D18/0.8</f>
        <v>12.000000000000002</v>
      </c>
      <c r="E19" s="7">
        <f>E18/0.8</f>
        <v>375</v>
      </c>
    </row>
    <row r="20" spans="1:5" x14ac:dyDescent="0.25">
      <c r="A20" s="6" t="s">
        <v>23</v>
      </c>
      <c r="B20" s="4" t="s">
        <v>17</v>
      </c>
      <c r="C20" s="4" t="s">
        <v>18</v>
      </c>
      <c r="D20" s="4" t="s">
        <v>18</v>
      </c>
      <c r="E20" s="4" t="s">
        <v>19</v>
      </c>
    </row>
    <row r="21" spans="1:5" x14ac:dyDescent="0.25">
      <c r="A21" s="5"/>
      <c r="B21" s="4" t="s">
        <v>20</v>
      </c>
      <c r="C21" s="4" t="s">
        <v>20</v>
      </c>
      <c r="D21" s="4" t="s">
        <v>20</v>
      </c>
      <c r="E21" s="4" t="s">
        <v>21</v>
      </c>
    </row>
    <row r="22" spans="1:5" x14ac:dyDescent="0.25">
      <c r="A22" s="2" t="s">
        <v>13</v>
      </c>
      <c r="B22" s="9">
        <f>SUM(B19:E19)</f>
        <v>557.4</v>
      </c>
      <c r="C22" s="1" t="s">
        <v>11</v>
      </c>
      <c r="D22" s="1"/>
      <c r="E22" s="1"/>
    </row>
    <row r="23" spans="1:5" x14ac:dyDescent="0.25">
      <c r="A23" s="6" t="s">
        <v>14</v>
      </c>
      <c r="B23" s="8">
        <f>B22/375</f>
        <v>1.4863999999999999</v>
      </c>
      <c r="C23" s="1" t="s">
        <v>15</v>
      </c>
      <c r="D23" s="1"/>
      <c r="E23" s="1"/>
    </row>
    <row r="24" spans="1:5" x14ac:dyDescent="0.25">
      <c r="B24" s="1"/>
      <c r="C24" s="1"/>
      <c r="D24" s="1"/>
      <c r="E24" s="1"/>
    </row>
    <row r="25" spans="1:5" x14ac:dyDescent="0.25">
      <c r="B25" s="1"/>
      <c r="C25" s="1"/>
      <c r="D25" s="1"/>
      <c r="E25" s="1"/>
    </row>
    <row r="26" spans="1:5" x14ac:dyDescent="0.25">
      <c r="B26" s="1"/>
      <c r="C26" s="1"/>
      <c r="D26" s="1"/>
      <c r="E26" s="1"/>
    </row>
    <row r="27" spans="1:5" x14ac:dyDescent="0.25">
      <c r="B27" s="1"/>
      <c r="C27" s="1"/>
      <c r="D27" s="1"/>
      <c r="E27" s="1"/>
    </row>
    <row r="28" spans="1:5" x14ac:dyDescent="0.25">
      <c r="B28" s="1"/>
      <c r="C28" s="1"/>
      <c r="D28" s="1"/>
      <c r="E28" s="1"/>
    </row>
    <row r="29" spans="1:5" x14ac:dyDescent="0.25">
      <c r="B29" s="1"/>
      <c r="C29" s="1"/>
      <c r="D29" s="1"/>
      <c r="E29" s="1"/>
    </row>
    <row r="30" spans="1:5" x14ac:dyDescent="0.25">
      <c r="B30" s="1"/>
      <c r="C30" s="1"/>
      <c r="D30" s="1"/>
      <c r="E30" s="1"/>
    </row>
    <row r="31" spans="1:5" x14ac:dyDescent="0.25">
      <c r="B31" s="1"/>
      <c r="C31" s="1"/>
      <c r="D31" s="1"/>
      <c r="E31" s="1"/>
    </row>
    <row r="32" spans="1:5" x14ac:dyDescent="0.25">
      <c r="B32" s="1"/>
      <c r="C32" s="1"/>
      <c r="D32" s="1"/>
      <c r="E32" s="1"/>
    </row>
    <row r="33" spans="2:5" x14ac:dyDescent="0.25">
      <c r="B33" s="1"/>
      <c r="C33" s="1"/>
      <c r="D33" s="1"/>
      <c r="E33" s="1"/>
    </row>
    <row r="34" spans="2:5" x14ac:dyDescent="0.25">
      <c r="B34" s="1"/>
      <c r="C34" s="1"/>
      <c r="D34" s="1"/>
      <c r="E34" s="1"/>
    </row>
    <row r="35" spans="2:5" x14ac:dyDescent="0.25">
      <c r="B35" s="1"/>
      <c r="C35" s="1"/>
      <c r="D35" s="1"/>
      <c r="E35" s="1"/>
    </row>
    <row r="36" spans="2:5" x14ac:dyDescent="0.25">
      <c r="B36" s="1"/>
      <c r="C36" s="1"/>
      <c r="D36" s="1"/>
      <c r="E36" s="1"/>
    </row>
    <row r="37" spans="2:5" x14ac:dyDescent="0.25">
      <c r="B37" s="1"/>
      <c r="C37" s="1"/>
      <c r="D37" s="1"/>
      <c r="E37" s="1"/>
    </row>
    <row r="38" spans="2:5" x14ac:dyDescent="0.25">
      <c r="B38" s="1"/>
      <c r="C38" s="1"/>
      <c r="D38" s="1"/>
      <c r="E38" s="1"/>
    </row>
    <row r="39" spans="2:5" x14ac:dyDescent="0.25">
      <c r="B39" s="1"/>
      <c r="C39" s="1"/>
      <c r="D39" s="1"/>
      <c r="E39" s="1"/>
    </row>
    <row r="40" spans="2:5" x14ac:dyDescent="0.25">
      <c r="B40" s="1"/>
      <c r="C40" s="1"/>
      <c r="D40" s="1"/>
      <c r="E40" s="1"/>
    </row>
    <row r="41" spans="2:5" x14ac:dyDescent="0.25">
      <c r="B41" s="1"/>
      <c r="C41" s="1"/>
      <c r="D41" s="1"/>
      <c r="E41" s="1"/>
    </row>
    <row r="42" spans="2:5" x14ac:dyDescent="0.25">
      <c r="B42" s="1"/>
      <c r="C42" s="1"/>
      <c r="D42" s="1"/>
      <c r="E42" s="1"/>
    </row>
    <row r="43" spans="2:5" x14ac:dyDescent="0.25">
      <c r="B43" s="1"/>
      <c r="C43" s="1"/>
      <c r="D43" s="1"/>
      <c r="E43" s="1"/>
    </row>
    <row r="44" spans="2:5" x14ac:dyDescent="0.25">
      <c r="B44" s="1"/>
      <c r="C44" s="1"/>
      <c r="D44" s="1"/>
      <c r="E44" s="1"/>
    </row>
    <row r="45" spans="2:5" x14ac:dyDescent="0.25">
      <c r="B45" s="1"/>
      <c r="C45" s="1"/>
      <c r="D45" s="1"/>
      <c r="E45" s="1"/>
    </row>
    <row r="46" spans="2:5" x14ac:dyDescent="0.25">
      <c r="B46" s="1"/>
      <c r="C46" s="1"/>
      <c r="D46" s="1"/>
      <c r="E46" s="1"/>
    </row>
    <row r="47" spans="2:5" x14ac:dyDescent="0.25">
      <c r="B47" s="1"/>
      <c r="C47" s="1"/>
      <c r="D47" s="1"/>
      <c r="E47" s="1"/>
    </row>
    <row r="48" spans="2:5" x14ac:dyDescent="0.25">
      <c r="B48" s="1"/>
      <c r="C48" s="1"/>
      <c r="D48" s="1"/>
      <c r="E48" s="1"/>
    </row>
    <row r="49" spans="2:5" x14ac:dyDescent="0.25">
      <c r="B49" s="1"/>
      <c r="C49" s="1"/>
      <c r="D49" s="1"/>
      <c r="E49" s="1"/>
    </row>
    <row r="50" spans="2:5" x14ac:dyDescent="0.25">
      <c r="B50" s="1"/>
      <c r="C50" s="1"/>
      <c r="D50" s="1"/>
      <c r="E50" s="1"/>
    </row>
    <row r="51" spans="2:5" x14ac:dyDescent="0.25">
      <c r="B51" s="1"/>
      <c r="C51" s="1"/>
      <c r="D51" s="1"/>
      <c r="E51" s="1"/>
    </row>
    <row r="52" spans="2:5" x14ac:dyDescent="0.25">
      <c r="B52" s="1"/>
      <c r="C52" s="1"/>
      <c r="D52" s="1"/>
      <c r="E52" s="1"/>
    </row>
    <row r="53" spans="2:5" x14ac:dyDescent="0.25">
      <c r="B53" s="1"/>
      <c r="C53" s="1"/>
      <c r="D53" s="1"/>
      <c r="E53" s="1"/>
    </row>
    <row r="54" spans="2:5" x14ac:dyDescent="0.25">
      <c r="E54" s="1"/>
    </row>
    <row r="55" spans="2:5" x14ac:dyDescent="0.25">
      <c r="E5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4"/>
  <sheetViews>
    <sheetView workbookViewId="0">
      <selection activeCell="D19" sqref="D19"/>
    </sheetView>
  </sheetViews>
  <sheetFormatPr defaultRowHeight="15" x14ac:dyDescent="0.25"/>
  <cols>
    <col min="1" max="1" width="28.5703125" customWidth="1"/>
  </cols>
  <sheetData>
    <row r="5" spans="1:6" x14ac:dyDescent="0.25">
      <c r="A5" s="2"/>
      <c r="B5" s="2" t="s">
        <v>28</v>
      </c>
    </row>
    <row r="6" spans="1:6" x14ac:dyDescent="0.25">
      <c r="A6" s="2" t="s">
        <v>24</v>
      </c>
      <c r="B6" s="7">
        <v>92</v>
      </c>
    </row>
    <row r="7" spans="1:6" x14ac:dyDescent="0.25">
      <c r="A7" s="2" t="s">
        <v>25</v>
      </c>
      <c r="B7" s="7">
        <v>182</v>
      </c>
    </row>
    <row r="8" spans="1:6" x14ac:dyDescent="0.25">
      <c r="A8" s="2" t="s">
        <v>26</v>
      </c>
      <c r="B8" s="7">
        <v>692</v>
      </c>
    </row>
    <row r="9" spans="1:6" x14ac:dyDescent="0.25">
      <c r="A9" s="2" t="s">
        <v>27</v>
      </c>
      <c r="B9" s="7">
        <v>782</v>
      </c>
    </row>
    <row r="13" spans="1:6" x14ac:dyDescent="0.25">
      <c r="B13" t="s">
        <v>29</v>
      </c>
      <c r="C13" t="s">
        <v>30</v>
      </c>
      <c r="D13" t="s">
        <v>31</v>
      </c>
      <c r="E13" t="s">
        <v>32</v>
      </c>
      <c r="F13" t="s">
        <v>15</v>
      </c>
    </row>
    <row r="14" spans="1:6" x14ac:dyDescent="0.25">
      <c r="B14">
        <v>600</v>
      </c>
      <c r="C14">
        <v>4</v>
      </c>
      <c r="D14">
        <f>B14*C14</f>
        <v>2400</v>
      </c>
      <c r="E14">
        <v>400</v>
      </c>
      <c r="F14">
        <f>D14/E14</f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8"/>
  <sheetViews>
    <sheetView tabSelected="1" workbookViewId="0">
      <selection activeCell="J31" sqref="J31"/>
    </sheetView>
  </sheetViews>
  <sheetFormatPr defaultRowHeight="15" x14ac:dyDescent="0.25"/>
  <cols>
    <col min="2" max="3" width="13.85546875" customWidth="1"/>
    <col min="4" max="4" width="15.140625" customWidth="1"/>
    <col min="5" max="5" width="13.42578125" customWidth="1"/>
    <col min="7" max="7" width="11.140625" customWidth="1"/>
    <col min="8" max="8" width="2.85546875" customWidth="1"/>
    <col min="9" max="9" width="12.140625" customWidth="1"/>
  </cols>
  <sheetData>
    <row r="6" spans="1:13" x14ac:dyDescent="0.25">
      <c r="B6" t="s">
        <v>34</v>
      </c>
      <c r="C6" t="s">
        <v>37</v>
      </c>
      <c r="D6" t="s">
        <v>38</v>
      </c>
      <c r="F6" t="s">
        <v>43</v>
      </c>
      <c r="G6" t="s">
        <v>44</v>
      </c>
    </row>
    <row r="7" spans="1:13" x14ac:dyDescent="0.25">
      <c r="B7" t="s">
        <v>35</v>
      </c>
      <c r="C7" t="s">
        <v>35</v>
      </c>
      <c r="D7" t="s">
        <v>35</v>
      </c>
      <c r="E7" s="1" t="s">
        <v>39</v>
      </c>
      <c r="F7" t="s">
        <v>41</v>
      </c>
      <c r="G7" t="s">
        <v>41</v>
      </c>
      <c r="I7" t="s">
        <v>46</v>
      </c>
      <c r="J7" t="s">
        <v>48</v>
      </c>
      <c r="K7" t="s">
        <v>49</v>
      </c>
      <c r="L7" t="s">
        <v>50</v>
      </c>
    </row>
    <row r="8" spans="1:13" x14ac:dyDescent="0.25">
      <c r="A8" s="2" t="s">
        <v>33</v>
      </c>
      <c r="B8" s="2" t="s">
        <v>36</v>
      </c>
      <c r="C8" s="2" t="s">
        <v>36</v>
      </c>
      <c r="D8" s="2" t="s">
        <v>36</v>
      </c>
      <c r="E8" s="4" t="s">
        <v>40</v>
      </c>
      <c r="F8" s="2" t="s">
        <v>42</v>
      </c>
      <c r="G8" s="2" t="s">
        <v>42</v>
      </c>
      <c r="H8" s="2"/>
      <c r="I8" s="2" t="s">
        <v>45</v>
      </c>
      <c r="J8" s="2" t="s">
        <v>47</v>
      </c>
      <c r="K8" s="2" t="s">
        <v>45</v>
      </c>
      <c r="L8" s="2" t="s">
        <v>45</v>
      </c>
    </row>
    <row r="9" spans="1:13" x14ac:dyDescent="0.25">
      <c r="A9" s="11">
        <v>12</v>
      </c>
      <c r="B9" s="11">
        <v>1.5880000000000001</v>
      </c>
      <c r="C9" s="11">
        <f>B9/1000</f>
        <v>1.588E-3</v>
      </c>
      <c r="D9" s="11">
        <f>C9*3.28084</f>
        <v>5.2099739200000003E-3</v>
      </c>
      <c r="E9" s="12">
        <v>200</v>
      </c>
      <c r="F9" s="13">
        <f>D9*E9</f>
        <v>1.0419947840000001</v>
      </c>
      <c r="G9" s="13">
        <f>F9*2</f>
        <v>2.0839895680000002</v>
      </c>
      <c r="H9" s="11"/>
      <c r="I9" s="12">
        <v>400</v>
      </c>
      <c r="J9" s="12">
        <v>6</v>
      </c>
      <c r="K9" s="13">
        <f>G9*J9</f>
        <v>12.503937408000002</v>
      </c>
      <c r="L9" s="20">
        <f>I9-K9</f>
        <v>387.49606259199999</v>
      </c>
    </row>
    <row r="10" spans="1:13" x14ac:dyDescent="0.25">
      <c r="A10" s="11">
        <v>14</v>
      </c>
      <c r="B10" s="11">
        <v>2.5249999999999999</v>
      </c>
      <c r="C10" s="11">
        <f t="shared" ref="C10:C14" si="0">B10/1000</f>
        <v>2.5249999999999999E-3</v>
      </c>
      <c r="D10" s="11">
        <f t="shared" ref="D10:D14" si="1">C10*3.28084</f>
        <v>8.2841210000000002E-3</v>
      </c>
      <c r="E10" s="12">
        <v>200</v>
      </c>
      <c r="F10" s="13">
        <f t="shared" ref="F10:F14" si="2">D10*E10</f>
        <v>1.6568242</v>
      </c>
      <c r="G10" s="13">
        <f t="shared" ref="G10:G14" si="3">F10*2</f>
        <v>3.3136483999999999</v>
      </c>
      <c r="H10" s="11"/>
      <c r="I10" s="12">
        <v>400</v>
      </c>
      <c r="J10" s="12">
        <f>$J$9</f>
        <v>6</v>
      </c>
      <c r="K10" s="13">
        <f t="shared" ref="K10:K14" si="4">G10*J10</f>
        <v>19.8818904</v>
      </c>
      <c r="L10" s="20">
        <f t="shared" ref="L10:L14" si="5">I10-K10</f>
        <v>380.11810960000003</v>
      </c>
      <c r="M10" s="1" t="s">
        <v>51</v>
      </c>
    </row>
    <row r="11" spans="1:13" x14ac:dyDescent="0.25">
      <c r="A11" s="17">
        <v>16</v>
      </c>
      <c r="B11" s="17">
        <v>4.016</v>
      </c>
      <c r="C11" s="17">
        <f t="shared" si="0"/>
        <v>4.0159999999999996E-3</v>
      </c>
      <c r="D11" s="17">
        <f t="shared" si="1"/>
        <v>1.3175853439999998E-2</v>
      </c>
      <c r="E11" s="18">
        <v>200</v>
      </c>
      <c r="F11" s="19">
        <f t="shared" si="2"/>
        <v>2.6351706879999997</v>
      </c>
      <c r="G11" s="19">
        <f t="shared" si="3"/>
        <v>5.2703413759999993</v>
      </c>
      <c r="H11" s="17"/>
      <c r="I11" s="18">
        <v>400</v>
      </c>
      <c r="J11" s="18">
        <f t="shared" ref="J11:J15" si="6">$J$9</f>
        <v>6</v>
      </c>
      <c r="K11" s="19">
        <f t="shared" si="4"/>
        <v>31.622048255999996</v>
      </c>
      <c r="L11" s="21">
        <f t="shared" si="5"/>
        <v>368.37795174400003</v>
      </c>
    </row>
    <row r="12" spans="1:13" x14ac:dyDescent="0.25">
      <c r="A12" s="17">
        <v>18</v>
      </c>
      <c r="B12" s="17">
        <v>6.3849999999999998</v>
      </c>
      <c r="C12" s="17">
        <f t="shared" si="0"/>
        <v>6.3850000000000001E-3</v>
      </c>
      <c r="D12" s="17">
        <f t="shared" si="1"/>
        <v>2.0948163400000001E-2</v>
      </c>
      <c r="E12" s="18">
        <v>200</v>
      </c>
      <c r="F12" s="19">
        <f t="shared" si="2"/>
        <v>4.1896326799999999</v>
      </c>
      <c r="G12" s="19">
        <f t="shared" si="3"/>
        <v>8.3792653599999998</v>
      </c>
      <c r="H12" s="17"/>
      <c r="I12" s="18">
        <v>400</v>
      </c>
      <c r="J12" s="18">
        <f t="shared" si="6"/>
        <v>6</v>
      </c>
      <c r="K12" s="19">
        <f t="shared" si="4"/>
        <v>50.275592160000002</v>
      </c>
      <c r="L12" s="21">
        <f t="shared" si="5"/>
        <v>349.72440784000003</v>
      </c>
    </row>
    <row r="13" spans="1:13" x14ac:dyDescent="0.25">
      <c r="A13" s="14">
        <v>20</v>
      </c>
      <c r="B13" s="14">
        <v>10.15</v>
      </c>
      <c r="C13" s="14">
        <f t="shared" si="0"/>
        <v>1.0150000000000001E-2</v>
      </c>
      <c r="D13" s="14">
        <f t="shared" si="1"/>
        <v>3.3300526000000004E-2</v>
      </c>
      <c r="E13" s="15">
        <v>200</v>
      </c>
      <c r="F13" s="16">
        <f t="shared" si="2"/>
        <v>6.6601052000000012</v>
      </c>
      <c r="G13" s="16">
        <f t="shared" si="3"/>
        <v>13.320210400000002</v>
      </c>
      <c r="H13" s="14"/>
      <c r="I13" s="15">
        <v>400</v>
      </c>
      <c r="J13" s="15">
        <f t="shared" si="6"/>
        <v>6</v>
      </c>
      <c r="K13" s="16">
        <f t="shared" si="4"/>
        <v>79.921262400000018</v>
      </c>
      <c r="L13" s="22">
        <f t="shared" si="5"/>
        <v>320.07873759999995</v>
      </c>
    </row>
    <row r="14" spans="1:13" x14ac:dyDescent="0.25">
      <c r="A14" s="14">
        <v>22</v>
      </c>
      <c r="B14" s="14">
        <v>16.14</v>
      </c>
      <c r="C14" s="14">
        <f t="shared" si="0"/>
        <v>1.6140000000000002E-2</v>
      </c>
      <c r="D14" s="14">
        <f t="shared" si="1"/>
        <v>5.2952757600000004E-2</v>
      </c>
      <c r="E14" s="15">
        <v>200</v>
      </c>
      <c r="F14" s="16">
        <f t="shared" si="2"/>
        <v>10.59055152</v>
      </c>
      <c r="G14" s="16">
        <f t="shared" si="3"/>
        <v>21.18110304</v>
      </c>
      <c r="H14" s="14"/>
      <c r="I14" s="15">
        <v>400</v>
      </c>
      <c r="J14" s="15">
        <f t="shared" si="6"/>
        <v>6</v>
      </c>
      <c r="K14" s="16">
        <f t="shared" si="4"/>
        <v>127.08661824000001</v>
      </c>
      <c r="L14" s="22">
        <f t="shared" si="5"/>
        <v>272.91338175999999</v>
      </c>
    </row>
    <row r="15" spans="1:13" x14ac:dyDescent="0.25">
      <c r="J15" s="1"/>
    </row>
    <row r="17" spans="1:12" x14ac:dyDescent="0.25">
      <c r="A17" s="23" t="s">
        <v>53</v>
      </c>
      <c r="B17" s="23"/>
      <c r="C17" s="23"/>
      <c r="G17" t="s">
        <v>52</v>
      </c>
    </row>
    <row r="18" spans="1:12" x14ac:dyDescent="0.25">
      <c r="A18" s="11">
        <v>20</v>
      </c>
      <c r="B18" s="11">
        <v>10.15</v>
      </c>
      <c r="C18" s="11">
        <f t="shared" ref="C18" si="7">B18/1000</f>
        <v>1.0150000000000001E-2</v>
      </c>
      <c r="D18" s="11">
        <f t="shared" ref="D18" si="8">C18*3.28084</f>
        <v>3.3300526000000004E-2</v>
      </c>
      <c r="E18" s="12">
        <v>20</v>
      </c>
      <c r="F18" s="13">
        <f t="shared" ref="F18" si="9">D18*E18</f>
        <v>0.66601052000000005</v>
      </c>
      <c r="G18" s="13">
        <f>(F18*2)/3</f>
        <v>0.44400701333333337</v>
      </c>
      <c r="H18" s="11"/>
      <c r="I18" s="12">
        <v>380</v>
      </c>
      <c r="J18" s="12">
        <f t="shared" ref="J18" si="10">$J$9</f>
        <v>6</v>
      </c>
      <c r="K18" s="13">
        <f t="shared" ref="K18" si="11">G18*J18</f>
        <v>2.6640420800000002</v>
      </c>
      <c r="L18" s="20">
        <f t="shared" ref="L18" si="12">I18-K18</f>
        <v>377.33595792</v>
      </c>
    </row>
  </sheetData>
  <mergeCells count="1">
    <mergeCell ref="A17: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2018-03-22T20:25:48Z</cp:lastPrinted>
  <dcterms:created xsi:type="dcterms:W3CDTF">2018-03-22T19:58:51Z</dcterms:created>
  <dcterms:modified xsi:type="dcterms:W3CDTF">2019-07-16T23:48:37Z</dcterms:modified>
</cp:coreProperties>
</file>