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727.99_LRAUV5_Build\ProjectManagement\"/>
    </mc:Choice>
  </mc:AlternateContent>
  <bookViews>
    <workbookView xWindow="0" yWindow="0" windowWidth="12720" windowHeight="12948" activeTab="1"/>
  </bookViews>
  <sheets>
    <sheet name="PhaseI" sheetId="1" r:id="rId1"/>
    <sheet name="PhaseII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H15" i="2"/>
  <c r="H16" i="2"/>
  <c r="H17" i="2"/>
  <c r="H19" i="2"/>
  <c r="G14" i="2"/>
  <c r="G15" i="2"/>
  <c r="G16" i="2"/>
  <c r="G17" i="2"/>
  <c r="G19" i="2"/>
  <c r="F14" i="2"/>
  <c r="F15" i="2"/>
  <c r="F16" i="2"/>
  <c r="F17" i="2"/>
  <c r="F19" i="2"/>
  <c r="E15" i="2"/>
  <c r="E17" i="2"/>
  <c r="E19" i="2"/>
  <c r="I13" i="2"/>
  <c r="I16" i="2"/>
  <c r="I15" i="2"/>
  <c r="I14" i="2"/>
  <c r="I17" i="2"/>
  <c r="I18" i="2"/>
  <c r="E6" i="2"/>
  <c r="F6" i="2"/>
  <c r="G6" i="2"/>
  <c r="H6" i="2"/>
  <c r="I6" i="2"/>
  <c r="E7" i="2"/>
  <c r="F7" i="2"/>
  <c r="G7" i="2"/>
  <c r="H7" i="2"/>
  <c r="E8" i="2"/>
  <c r="F8" i="2"/>
  <c r="G8" i="2"/>
  <c r="H8" i="2"/>
  <c r="G21" i="1"/>
  <c r="G10" i="1"/>
  <c r="G18" i="1"/>
  <c r="G19" i="1"/>
  <c r="F18" i="1"/>
  <c r="G14" i="1"/>
  <c r="G12" i="1"/>
  <c r="G11" i="1"/>
  <c r="G13" i="1"/>
  <c r="G9" i="1"/>
  <c r="G8" i="1"/>
  <c r="G7" i="1"/>
  <c r="G6" i="1"/>
  <c r="G5" i="1"/>
  <c r="G17" i="1"/>
  <c r="G16" i="1"/>
  <c r="F16" i="1"/>
  <c r="G15" i="1"/>
  <c r="F15" i="1"/>
  <c r="F17" i="1"/>
  <c r="G10" i="2"/>
  <c r="G21" i="2"/>
  <c r="E10" i="2"/>
  <c r="E21" i="2"/>
  <c r="I8" i="2"/>
  <c r="H10" i="2"/>
  <c r="H21" i="2"/>
  <c r="F10" i="2"/>
  <c r="F21" i="2"/>
  <c r="I7" i="2"/>
  <c r="I9" i="2"/>
  <c r="I25" i="2"/>
  <c r="I26" i="2"/>
  <c r="I28" i="2"/>
</calcChain>
</file>

<file path=xl/comments1.xml><?xml version="1.0" encoding="utf-8"?>
<comments xmlns="http://schemas.openxmlformats.org/spreadsheetml/2006/main">
  <authors>
    <author>chma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Not determined which vehicle get DVL.</t>
        </r>
      </text>
    </comment>
  </commentList>
</comments>
</file>

<file path=xl/sharedStrings.xml><?xml version="1.0" encoding="utf-8"?>
<sst xmlns="http://schemas.openxmlformats.org/spreadsheetml/2006/main" count="97" uniqueCount="71">
  <si>
    <t>LRAUV build budget</t>
  </si>
  <si>
    <t>Science instruments</t>
  </si>
  <si>
    <t>FAS-015004</t>
  </si>
  <si>
    <t>ECO-PUCK BB2FL-MBA (470,650,CHL)(5,5,50), beveled and fitted with connector as shown in drawing 220468 and with fixed width data output.</t>
  </si>
  <si>
    <t>Wet Labs</t>
  </si>
  <si>
    <t>GPCTD</t>
  </si>
  <si>
    <t>Sea-Bird 350m Glider Payload CTD (GPCTD) for measuring conductivity, temperature, and pressure, Includes pump, AF24173 Anti</t>
  </si>
  <si>
    <t>Sea-Bird Electronics Inc.</t>
  </si>
  <si>
    <t>DAT TRANSDUCER</t>
  </si>
  <si>
    <t>Teledyne Benthos Medium Frequency remote transducer. Right angle connector on Transducer</t>
  </si>
  <si>
    <t>Teledyne Benthos</t>
  </si>
  <si>
    <t>DAT-903-MF5</t>
  </si>
  <si>
    <t>LI-192SA</t>
  </si>
  <si>
    <t>LI-COR Underwater quantum sensor</t>
  </si>
  <si>
    <t>LI-COR</t>
  </si>
  <si>
    <t>0 300 520 4831F</t>
  </si>
  <si>
    <t>Aanderra Optode MkII, Dissolved Oxygen, with Wet mate bulkhead SubConn MCBH8M and Fast foil, range 0-500 uM, RS232 and 0-5V outputs, depth rating 2000m</t>
  </si>
  <si>
    <t>TBD DVL/ADCP</t>
  </si>
  <si>
    <t>TBD ADCP/DVL</t>
  </si>
  <si>
    <t>Cost Each</t>
  </si>
  <si>
    <t>Quantity</t>
  </si>
  <si>
    <t>Part Number</t>
  </si>
  <si>
    <t>Description</t>
  </si>
  <si>
    <t>Manufacturer</t>
  </si>
  <si>
    <t>Aanderra</t>
  </si>
  <si>
    <t>All sensors total</t>
  </si>
  <si>
    <t>Science sensors total</t>
  </si>
  <si>
    <t>Acoustic sensors total</t>
  </si>
  <si>
    <t>Cost for 3 units</t>
  </si>
  <si>
    <t>AHRS</t>
  </si>
  <si>
    <t>Compass and attitude reference system</t>
  </si>
  <si>
    <t>AHRS housing</t>
  </si>
  <si>
    <t>Aluminum housing for AHRS</t>
  </si>
  <si>
    <t>AHRS interface cabling</t>
  </si>
  <si>
    <t>AHRS bulkhead connector and wet cable</t>
  </si>
  <si>
    <t>Miscellaneous electrical and mechanical hardware</t>
  </si>
  <si>
    <t>Sales tax on purchases</t>
  </si>
  <si>
    <t>Shipping</t>
  </si>
  <si>
    <t>Total</t>
  </si>
  <si>
    <t>Total equipment budget</t>
  </si>
  <si>
    <t>Science Instruments Subtotal</t>
  </si>
  <si>
    <t>General Item Subtotal</t>
  </si>
  <si>
    <t>Acoustic Instruments Subtotal</t>
  </si>
  <si>
    <t>Altimeter</t>
  </si>
  <si>
    <t>General 2019 Budget Items</t>
  </si>
  <si>
    <t>LRAUV 4 (Kemp)</t>
  </si>
  <si>
    <t>LRAUV 5 (Microbe)</t>
  </si>
  <si>
    <t>LRAUV 6 (Water Sample)</t>
  </si>
  <si>
    <t>LRAUV 7 (Bio Acoustics)</t>
  </si>
  <si>
    <t>SBE-43</t>
  </si>
  <si>
    <t>Dissolved Oxygen sensor</t>
  </si>
  <si>
    <t>OEM-DAT</t>
  </si>
  <si>
    <t>Tritech</t>
  </si>
  <si>
    <t>Micron</t>
  </si>
  <si>
    <t>Totals</t>
  </si>
  <si>
    <t xml:space="preserve"> </t>
  </si>
  <si>
    <t>All Core Science Instruments Subtotal by vehicle</t>
  </si>
  <si>
    <t>Directional USBL Medium Frequency remote RA transducer (DAT)</t>
  </si>
  <si>
    <t>DAT wet cable and connector</t>
  </si>
  <si>
    <t>Impulse</t>
  </si>
  <si>
    <t>Altimeter wet cable</t>
  </si>
  <si>
    <t>All Core Science and acoustic Instruments Subtotal by vehicle</t>
  </si>
  <si>
    <t>All acoustic Instruments Subtotal by vehicle</t>
  </si>
  <si>
    <t>LRAUV build budget science sensors, orginally 2019, but now planned for 2018 as per M-Team request.</t>
  </si>
  <si>
    <t>Doppler Velocity Log</t>
  </si>
  <si>
    <t>?</t>
  </si>
  <si>
    <t>Total 2018 estimated purchase costs ($43,823 from 901706)</t>
  </si>
  <si>
    <t>Shipping on 2018 instrument purchases</t>
  </si>
  <si>
    <t xml:space="preserve">Sales tax on 2018 instrument purchases (7.75% of total sensor budget listed above) </t>
  </si>
  <si>
    <t>2018 Science instruments</t>
  </si>
  <si>
    <t>2018 Acoustic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</si>
</sst>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Fill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0" fillId="0" borderId="0" xfId="0" applyNumberFormat="1"/>
    <xf numFmtId="6" fontId="0" fillId="0" borderId="0" xfId="0" applyNumberFormat="1" applyAlignment="1">
      <alignment horizontal="right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4" fontId="0" fillId="2" borderId="9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opLeftCell="C1" workbookViewId="0">
      <selection activeCell="C22" sqref="C22"/>
    </sheetView>
  </sheetViews>
  <sheetFormatPr defaultColWidth="21.33203125" defaultRowHeight="14.4" x14ac:dyDescent="0.3"/>
  <cols>
    <col min="1" max="1" width="7" customWidth="1"/>
    <col min="3" max="3" width="58.88671875" customWidth="1"/>
    <col min="6" max="6" width="21.33203125" style="3"/>
    <col min="7" max="7" width="21.33203125" style="2"/>
  </cols>
  <sheetData>
    <row r="1" spans="1:8" x14ac:dyDescent="0.3">
      <c r="A1" t="s">
        <v>0</v>
      </c>
    </row>
    <row r="3" spans="1:8" x14ac:dyDescent="0.3">
      <c r="A3" t="s">
        <v>1</v>
      </c>
    </row>
    <row r="4" spans="1:8" x14ac:dyDescent="0.3">
      <c r="A4" t="s">
        <v>20</v>
      </c>
      <c r="C4" t="s">
        <v>22</v>
      </c>
      <c r="D4" t="s">
        <v>23</v>
      </c>
      <c r="E4" t="s">
        <v>21</v>
      </c>
      <c r="F4" s="3" t="s">
        <v>19</v>
      </c>
      <c r="G4" s="2" t="s">
        <v>28</v>
      </c>
    </row>
    <row r="5" spans="1:8" ht="43.2" x14ac:dyDescent="0.3">
      <c r="A5" s="1">
        <v>1</v>
      </c>
      <c r="B5" s="1" t="s">
        <v>2</v>
      </c>
      <c r="C5" s="1" t="s">
        <v>3</v>
      </c>
      <c r="D5" s="1" t="s">
        <v>4</v>
      </c>
      <c r="E5" s="1" t="s">
        <v>2</v>
      </c>
      <c r="F5" s="4">
        <v>8500</v>
      </c>
      <c r="G5" s="4">
        <f>F5*3</f>
        <v>25500</v>
      </c>
    </row>
    <row r="6" spans="1:8" ht="28.8" x14ac:dyDescent="0.3">
      <c r="A6" s="1">
        <v>1</v>
      </c>
      <c r="B6" s="1" t="s">
        <v>5</v>
      </c>
      <c r="C6" s="1" t="s">
        <v>6</v>
      </c>
      <c r="D6" s="1" t="s">
        <v>7</v>
      </c>
      <c r="E6" s="1"/>
      <c r="F6" s="4">
        <v>10000</v>
      </c>
      <c r="G6" s="4">
        <f t="shared" ref="G6:G14" si="0">F6*3</f>
        <v>30000</v>
      </c>
    </row>
    <row r="7" spans="1:8" x14ac:dyDescent="0.3">
      <c r="A7" s="1">
        <v>1</v>
      </c>
      <c r="B7" s="1" t="s">
        <v>12</v>
      </c>
      <c r="C7" s="1" t="s">
        <v>13</v>
      </c>
      <c r="D7" s="1" t="s">
        <v>14</v>
      </c>
      <c r="E7" s="1" t="s">
        <v>12</v>
      </c>
      <c r="F7" s="4">
        <v>800</v>
      </c>
      <c r="G7" s="4">
        <f t="shared" si="0"/>
        <v>2400</v>
      </c>
    </row>
    <row r="8" spans="1:8" ht="43.2" x14ac:dyDescent="0.3">
      <c r="A8" s="1">
        <v>1</v>
      </c>
      <c r="B8" s="1" t="s">
        <v>15</v>
      </c>
      <c r="C8" s="1" t="s">
        <v>16</v>
      </c>
      <c r="D8" s="1" t="s">
        <v>24</v>
      </c>
      <c r="E8" s="1"/>
      <c r="F8" s="4">
        <v>6000</v>
      </c>
      <c r="G8" s="4">
        <f t="shared" si="0"/>
        <v>18000</v>
      </c>
      <c r="H8" s="10"/>
    </row>
    <row r="9" spans="1:8" ht="28.8" x14ac:dyDescent="0.3">
      <c r="A9" s="1">
        <v>1</v>
      </c>
      <c r="B9" s="1" t="s">
        <v>8</v>
      </c>
      <c r="C9" s="1" t="s">
        <v>9</v>
      </c>
      <c r="D9" s="1" t="s">
        <v>10</v>
      </c>
      <c r="E9" s="1" t="s">
        <v>11</v>
      </c>
      <c r="F9" s="4">
        <v>25000</v>
      </c>
      <c r="G9" s="4">
        <f t="shared" si="0"/>
        <v>75000</v>
      </c>
    </row>
    <row r="10" spans="1:8" x14ac:dyDescent="0.3">
      <c r="A10" s="1">
        <v>1</v>
      </c>
      <c r="B10" s="1" t="s">
        <v>29</v>
      </c>
      <c r="C10" s="1" t="s">
        <v>30</v>
      </c>
      <c r="D10" s="1"/>
      <c r="E10" s="1"/>
      <c r="F10" s="4">
        <v>1820</v>
      </c>
      <c r="G10" s="4">
        <f t="shared" si="0"/>
        <v>5460</v>
      </c>
    </row>
    <row r="11" spans="1:8" x14ac:dyDescent="0.3">
      <c r="A11" s="1">
        <v>1</v>
      </c>
      <c r="B11" s="1" t="s">
        <v>31</v>
      </c>
      <c r="C11" s="1" t="s">
        <v>32</v>
      </c>
      <c r="D11" s="1"/>
      <c r="E11" s="1"/>
      <c r="F11" s="4">
        <v>1000</v>
      </c>
      <c r="G11" s="4">
        <f t="shared" si="0"/>
        <v>3000</v>
      </c>
    </row>
    <row r="12" spans="1:8" x14ac:dyDescent="0.3">
      <c r="A12" s="1">
        <v>1</v>
      </c>
      <c r="B12" s="1" t="s">
        <v>33</v>
      </c>
      <c r="C12" s="1" t="s">
        <v>34</v>
      </c>
      <c r="D12" s="1"/>
      <c r="E12" s="12"/>
      <c r="F12" s="4">
        <v>650</v>
      </c>
      <c r="G12" s="4">
        <f t="shared" si="0"/>
        <v>1950</v>
      </c>
    </row>
    <row r="13" spans="1:8" x14ac:dyDescent="0.3">
      <c r="A13" s="1">
        <v>1</v>
      </c>
      <c r="B13" s="1" t="s">
        <v>17</v>
      </c>
      <c r="C13" s="1" t="s">
        <v>18</v>
      </c>
      <c r="D13" s="1"/>
      <c r="E13" s="1"/>
      <c r="F13" s="4">
        <v>16000</v>
      </c>
      <c r="G13" s="4">
        <f t="shared" si="0"/>
        <v>48000</v>
      </c>
    </row>
    <row r="14" spans="1:8" x14ac:dyDescent="0.3">
      <c r="A14" s="1">
        <v>1</v>
      </c>
      <c r="B14" s="1"/>
      <c r="C14" s="1" t="s">
        <v>35</v>
      </c>
      <c r="D14" s="1"/>
      <c r="E14" s="1"/>
      <c r="F14" s="4">
        <v>4500</v>
      </c>
      <c r="G14" s="4">
        <f t="shared" si="0"/>
        <v>13500</v>
      </c>
    </row>
    <row r="15" spans="1:8" x14ac:dyDescent="0.3">
      <c r="E15" t="s">
        <v>26</v>
      </c>
      <c r="F15" s="7">
        <f>SUM(F5:F8)</f>
        <v>25300</v>
      </c>
      <c r="G15" s="7">
        <f>SUM(G5:G8)</f>
        <v>75900</v>
      </c>
    </row>
    <row r="16" spans="1:8" x14ac:dyDescent="0.3">
      <c r="E16" s="6" t="s">
        <v>27</v>
      </c>
      <c r="F16" s="7">
        <f>SUM(F9:F13)</f>
        <v>44470</v>
      </c>
      <c r="G16" s="7">
        <f>SUM(G9:G13)</f>
        <v>133410</v>
      </c>
    </row>
    <row r="17" spans="5:7" ht="15" thickBot="1" x14ac:dyDescent="0.35">
      <c r="E17" t="s">
        <v>25</v>
      </c>
      <c r="F17" s="8">
        <f>SUM(F5:F13)</f>
        <v>69770</v>
      </c>
      <c r="G17" s="8">
        <f>SUM(G5:G13)</f>
        <v>209310</v>
      </c>
    </row>
    <row r="18" spans="5:7" ht="15" thickBot="1" x14ac:dyDescent="0.35">
      <c r="E18" s="6" t="s">
        <v>39</v>
      </c>
      <c r="F18" s="9">
        <f>SUM(F5:F14)</f>
        <v>74270</v>
      </c>
      <c r="G18" s="9">
        <f>SUM(G5:G14)</f>
        <v>222810</v>
      </c>
    </row>
    <row r="19" spans="5:7" x14ac:dyDescent="0.3">
      <c r="F19" s="3" t="s">
        <v>36</v>
      </c>
      <c r="G19" s="10">
        <f>G18*0.0775</f>
        <v>17267.775000000001</v>
      </c>
    </row>
    <row r="20" spans="5:7" x14ac:dyDescent="0.3">
      <c r="F20" s="3" t="s">
        <v>37</v>
      </c>
      <c r="G20" s="11">
        <v>550</v>
      </c>
    </row>
    <row r="21" spans="5:7" x14ac:dyDescent="0.3">
      <c r="F21" s="5" t="s">
        <v>38</v>
      </c>
      <c r="G21" s="5">
        <f>SUM(G18:G20)</f>
        <v>240627.77499999999</v>
      </c>
    </row>
  </sheetData>
  <pageMargins left="0.7" right="0.7" top="0.75" bottom="0.75" header="0.3" footer="0.3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E18" sqref="E18"/>
    </sheetView>
  </sheetViews>
  <sheetFormatPr defaultColWidth="21.33203125" defaultRowHeight="14.4" x14ac:dyDescent="0.3"/>
  <cols>
    <col min="1" max="1" width="37" style="13" customWidth="1"/>
    <col min="2" max="2" width="11.33203125" style="19" customWidth="1"/>
    <col min="3" max="3" width="10.88671875" style="19" customWidth="1"/>
    <col min="4" max="4" width="10.33203125" style="20" customWidth="1"/>
    <col min="5" max="5" width="9.88671875" style="19" customWidth="1"/>
    <col min="6" max="6" width="10.88671875" style="19" customWidth="1"/>
    <col min="7" max="7" width="11.6640625" style="19" customWidth="1"/>
    <col min="8" max="8" width="11.109375" style="19" customWidth="1"/>
    <col min="9" max="9" width="12.5546875" style="19" customWidth="1"/>
    <col min="10" max="16384" width="21.33203125" style="19"/>
  </cols>
  <sheetData>
    <row r="1" spans="1:9" x14ac:dyDescent="0.3">
      <c r="A1" s="52" t="s">
        <v>63</v>
      </c>
      <c r="B1" s="53"/>
      <c r="C1" s="53"/>
      <c r="D1" s="53"/>
      <c r="E1" s="53"/>
      <c r="F1" s="53"/>
    </row>
    <row r="2" spans="1:9" ht="15" thickBot="1" x14ac:dyDescent="0.35"/>
    <row r="3" spans="1:9" ht="15" thickBot="1" x14ac:dyDescent="0.35">
      <c r="E3" s="24"/>
      <c r="H3" s="25"/>
      <c r="I3" s="27"/>
    </row>
    <row r="4" spans="1:9" ht="15.6" x14ac:dyDescent="0.3">
      <c r="A4" s="28" t="s">
        <v>69</v>
      </c>
      <c r="B4" s="29"/>
      <c r="C4" s="29"/>
      <c r="D4" s="30"/>
      <c r="E4" s="29"/>
      <c r="F4" s="29"/>
      <c r="G4" s="29"/>
      <c r="H4" s="29"/>
      <c r="I4" s="31"/>
    </row>
    <row r="5" spans="1:9" ht="43.2" x14ac:dyDescent="0.3">
      <c r="A5" s="32" t="s">
        <v>22</v>
      </c>
      <c r="B5" s="33" t="s">
        <v>23</v>
      </c>
      <c r="C5" s="33" t="s">
        <v>21</v>
      </c>
      <c r="D5" s="34" t="s">
        <v>19</v>
      </c>
      <c r="E5" s="14" t="s">
        <v>45</v>
      </c>
      <c r="F5" s="14" t="s">
        <v>46</v>
      </c>
      <c r="G5" s="14" t="s">
        <v>47</v>
      </c>
      <c r="H5" s="14" t="s">
        <v>48</v>
      </c>
      <c r="I5" s="15" t="s">
        <v>54</v>
      </c>
    </row>
    <row r="6" spans="1:9" ht="57.6" x14ac:dyDescent="0.3">
      <c r="A6" s="35" t="s">
        <v>3</v>
      </c>
      <c r="B6" s="21" t="s">
        <v>4</v>
      </c>
      <c r="C6" s="21" t="s">
        <v>2</v>
      </c>
      <c r="D6" s="22">
        <v>8700</v>
      </c>
      <c r="E6" s="23">
        <f>$D6</f>
        <v>8700</v>
      </c>
      <c r="F6" s="23">
        <f t="shared" ref="F6:H8" si="0">$D6</f>
        <v>8700</v>
      </c>
      <c r="G6" s="23">
        <f t="shared" si="0"/>
        <v>8700</v>
      </c>
      <c r="H6" s="23">
        <f t="shared" si="0"/>
        <v>8700</v>
      </c>
      <c r="I6" s="36">
        <f>SUM(E6:H6)</f>
        <v>34800</v>
      </c>
    </row>
    <row r="7" spans="1:9" ht="43.2" x14ac:dyDescent="0.3">
      <c r="A7" s="35" t="s">
        <v>6</v>
      </c>
      <c r="B7" s="21" t="s">
        <v>7</v>
      </c>
      <c r="C7" s="21" t="s">
        <v>5</v>
      </c>
      <c r="D7" s="22">
        <v>10440</v>
      </c>
      <c r="E7" s="23">
        <f t="shared" ref="E7:E8" si="1">$D7</f>
        <v>10440</v>
      </c>
      <c r="F7" s="23">
        <f t="shared" si="0"/>
        <v>10440</v>
      </c>
      <c r="G7" s="23">
        <f t="shared" si="0"/>
        <v>10440</v>
      </c>
      <c r="H7" s="23">
        <f t="shared" si="0"/>
        <v>10440</v>
      </c>
      <c r="I7" s="36">
        <f t="shared" ref="I7:I8" si="2">SUM(E7:H7)</f>
        <v>41760</v>
      </c>
    </row>
    <row r="8" spans="1:9" ht="43.8" thickBot="1" x14ac:dyDescent="0.35">
      <c r="A8" s="35" t="s">
        <v>50</v>
      </c>
      <c r="B8" s="21" t="s">
        <v>7</v>
      </c>
      <c r="C8" s="21" t="s">
        <v>49</v>
      </c>
      <c r="D8" s="22">
        <v>4391</v>
      </c>
      <c r="E8" s="23">
        <f t="shared" si="1"/>
        <v>4391</v>
      </c>
      <c r="F8" s="23">
        <f t="shared" si="0"/>
        <v>4391</v>
      </c>
      <c r="G8" s="23">
        <f t="shared" si="0"/>
        <v>4391</v>
      </c>
      <c r="H8" s="23">
        <f t="shared" si="0"/>
        <v>4391</v>
      </c>
      <c r="I8" s="36">
        <f t="shared" si="2"/>
        <v>17564</v>
      </c>
    </row>
    <row r="9" spans="1:9" ht="15" thickBot="1" x14ac:dyDescent="0.35">
      <c r="A9" s="32"/>
      <c r="B9" s="33"/>
      <c r="C9" s="33"/>
      <c r="D9" s="34"/>
      <c r="E9" s="38"/>
      <c r="F9" s="38"/>
      <c r="G9" s="33"/>
      <c r="H9" s="16" t="s">
        <v>40</v>
      </c>
      <c r="I9" s="26">
        <f>SUM(I6:I8)</f>
        <v>94124</v>
      </c>
    </row>
    <row r="10" spans="1:9" x14ac:dyDescent="0.3">
      <c r="A10" s="32"/>
      <c r="B10" s="33"/>
      <c r="C10" s="33"/>
      <c r="D10" s="16" t="s">
        <v>56</v>
      </c>
      <c r="E10" s="46">
        <f>SUM(E6:E8)</f>
        <v>23531</v>
      </c>
      <c r="F10" s="46">
        <f>SUM(F6:F8)</f>
        <v>23531</v>
      </c>
      <c r="G10" s="46">
        <f>SUM(G6:G8)</f>
        <v>23531</v>
      </c>
      <c r="H10" s="46">
        <f>SUM(H6:H8)</f>
        <v>23531</v>
      </c>
      <c r="I10" s="31"/>
    </row>
    <row r="11" spans="1:9" ht="15.6" x14ac:dyDescent="0.3">
      <c r="A11" s="39" t="s">
        <v>70</v>
      </c>
      <c r="B11" s="33"/>
      <c r="C11" s="33"/>
      <c r="D11" s="34"/>
      <c r="E11" s="33"/>
      <c r="F11" s="33"/>
      <c r="G11" s="33"/>
      <c r="H11" s="33"/>
      <c r="I11" s="31"/>
    </row>
    <row r="12" spans="1:9" ht="43.2" x14ac:dyDescent="0.3">
      <c r="A12" s="32" t="s">
        <v>22</v>
      </c>
      <c r="B12" s="33" t="s">
        <v>23</v>
      </c>
      <c r="C12" s="33" t="s">
        <v>21</v>
      </c>
      <c r="D12" s="34" t="s">
        <v>19</v>
      </c>
      <c r="E12" s="14" t="s">
        <v>45</v>
      </c>
      <c r="F12" s="14" t="s">
        <v>46</v>
      </c>
      <c r="G12" s="14" t="s">
        <v>47</v>
      </c>
      <c r="H12" s="14" t="s">
        <v>48</v>
      </c>
      <c r="I12" s="15" t="s">
        <v>54</v>
      </c>
    </row>
    <row r="13" spans="1:9" x14ac:dyDescent="0.3">
      <c r="A13" s="35" t="s">
        <v>64</v>
      </c>
      <c r="B13" s="21" t="s">
        <v>65</v>
      </c>
      <c r="C13" s="21" t="s">
        <v>65</v>
      </c>
      <c r="D13" s="22">
        <v>19500</v>
      </c>
      <c r="E13" s="23">
        <v>19500</v>
      </c>
      <c r="F13" s="23">
        <v>0</v>
      </c>
      <c r="G13" s="23">
        <v>0</v>
      </c>
      <c r="H13" s="23">
        <v>0</v>
      </c>
      <c r="I13" s="36">
        <f>SUM(E13:H13)</f>
        <v>19500</v>
      </c>
    </row>
    <row r="14" spans="1:9" ht="28.8" x14ac:dyDescent="0.3">
      <c r="A14" s="35" t="s">
        <v>57</v>
      </c>
      <c r="B14" s="21" t="s">
        <v>10</v>
      </c>
      <c r="C14" s="21" t="s">
        <v>51</v>
      </c>
      <c r="D14" s="22">
        <v>25300</v>
      </c>
      <c r="E14" s="23">
        <v>27000</v>
      </c>
      <c r="F14" s="23">
        <f t="shared" ref="E14:H17" si="3">$D14</f>
        <v>25300</v>
      </c>
      <c r="G14" s="23">
        <f t="shared" si="3"/>
        <v>25300</v>
      </c>
      <c r="H14" s="23">
        <f t="shared" si="3"/>
        <v>25300</v>
      </c>
      <c r="I14" s="36">
        <f>SUM(E14:H14)</f>
        <v>102900</v>
      </c>
    </row>
    <row r="15" spans="1:9" x14ac:dyDescent="0.3">
      <c r="A15" s="35" t="s">
        <v>58</v>
      </c>
      <c r="B15" s="21" t="s">
        <v>59</v>
      </c>
      <c r="C15" s="21"/>
      <c r="D15" s="22">
        <v>350</v>
      </c>
      <c r="E15" s="51">
        <f t="shared" si="3"/>
        <v>350</v>
      </c>
      <c r="F15" s="51">
        <f t="shared" si="3"/>
        <v>350</v>
      </c>
      <c r="G15" s="51">
        <f t="shared" si="3"/>
        <v>350</v>
      </c>
      <c r="H15" s="51">
        <f t="shared" si="3"/>
        <v>350</v>
      </c>
      <c r="I15" s="36">
        <f>SUM(E15:H15)</f>
        <v>1400</v>
      </c>
    </row>
    <row r="16" spans="1:9" x14ac:dyDescent="0.3">
      <c r="A16" s="48" t="s">
        <v>43</v>
      </c>
      <c r="B16" s="49" t="s">
        <v>52</v>
      </c>
      <c r="C16" s="49" t="s">
        <v>53</v>
      </c>
      <c r="D16" s="50">
        <v>3100</v>
      </c>
      <c r="E16" s="51">
        <v>3100</v>
      </c>
      <c r="F16" s="51">
        <f t="shared" si="3"/>
        <v>3100</v>
      </c>
      <c r="G16" s="51">
        <f t="shared" si="3"/>
        <v>3100</v>
      </c>
      <c r="H16" s="51">
        <f t="shared" si="3"/>
        <v>3100</v>
      </c>
      <c r="I16" s="37">
        <f t="shared" ref="I16" si="4">SUM(E16:H16)</f>
        <v>12400</v>
      </c>
    </row>
    <row r="17" spans="1:9" s="47" customFormat="1" ht="15" thickBot="1" x14ac:dyDescent="0.35">
      <c r="A17" s="48" t="s">
        <v>60</v>
      </c>
      <c r="B17" s="21" t="s">
        <v>59</v>
      </c>
      <c r="C17" s="49" t="s">
        <v>55</v>
      </c>
      <c r="D17" s="50">
        <v>250</v>
      </c>
      <c r="E17" s="51">
        <f t="shared" si="3"/>
        <v>250</v>
      </c>
      <c r="F17" s="51">
        <f t="shared" si="3"/>
        <v>250</v>
      </c>
      <c r="G17" s="51">
        <f t="shared" si="3"/>
        <v>250</v>
      </c>
      <c r="H17" s="51">
        <f t="shared" si="3"/>
        <v>250</v>
      </c>
      <c r="I17" s="37">
        <f t="shared" ref="I17" si="5">SUM(E17:H17)</f>
        <v>1000</v>
      </c>
    </row>
    <row r="18" spans="1:9" ht="15" thickBot="1" x14ac:dyDescent="0.35">
      <c r="A18" s="32"/>
      <c r="B18" s="33"/>
      <c r="C18" s="33"/>
      <c r="D18" s="33"/>
      <c r="E18" s="34"/>
      <c r="F18" s="34"/>
      <c r="G18" s="33"/>
      <c r="H18" s="16" t="s">
        <v>42</v>
      </c>
      <c r="I18" s="26">
        <f>SUM(I14:I17)</f>
        <v>117700</v>
      </c>
    </row>
    <row r="19" spans="1:9" x14ac:dyDescent="0.3">
      <c r="A19" s="32"/>
      <c r="B19" s="33"/>
      <c r="C19" s="33"/>
      <c r="D19" s="16" t="s">
        <v>62</v>
      </c>
      <c r="E19" s="46">
        <f>SUM(E13:E17)</f>
        <v>50200</v>
      </c>
      <c r="F19" s="46">
        <f>SUM(F13:F17)</f>
        <v>29000</v>
      </c>
      <c r="G19" s="46">
        <f>SUM(G13:G17)</f>
        <v>29000</v>
      </c>
      <c r="H19" s="46">
        <f>SUM(H13:H17)</f>
        <v>29000</v>
      </c>
      <c r="I19" s="31"/>
    </row>
    <row r="20" spans="1:9" x14ac:dyDescent="0.3">
      <c r="A20" s="32"/>
      <c r="B20" s="33"/>
      <c r="C20" s="33"/>
      <c r="D20" s="16"/>
      <c r="I20" s="31"/>
    </row>
    <row r="21" spans="1:9" x14ac:dyDescent="0.3">
      <c r="A21" s="32"/>
      <c r="B21" s="33"/>
      <c r="C21" s="33"/>
      <c r="D21" s="16" t="s">
        <v>61</v>
      </c>
      <c r="E21" s="46">
        <f>SUM(E10,E19)</f>
        <v>73731</v>
      </c>
      <c r="F21" s="46">
        <f t="shared" ref="F21:H21" si="6">SUM(F10,F19)</f>
        <v>52531</v>
      </c>
      <c r="G21" s="46">
        <f t="shared" si="6"/>
        <v>52531</v>
      </c>
      <c r="H21" s="46">
        <f t="shared" si="6"/>
        <v>52531</v>
      </c>
      <c r="I21" s="31"/>
    </row>
    <row r="22" spans="1:9" ht="15.6" x14ac:dyDescent="0.3">
      <c r="A22" s="39" t="s">
        <v>44</v>
      </c>
      <c r="B22" s="33"/>
      <c r="C22" s="33"/>
      <c r="D22" s="33"/>
      <c r="E22" s="33"/>
      <c r="F22" s="33"/>
      <c r="G22" s="33"/>
      <c r="H22" s="33"/>
      <c r="I22" s="31"/>
    </row>
    <row r="23" spans="1:9" x14ac:dyDescent="0.3">
      <c r="A23" s="32" t="s">
        <v>22</v>
      </c>
      <c r="B23" s="33"/>
      <c r="C23" s="33"/>
      <c r="D23" s="33"/>
      <c r="E23" s="33"/>
      <c r="F23" s="33"/>
      <c r="G23" s="33"/>
      <c r="H23" s="33"/>
      <c r="I23" s="31"/>
    </row>
    <row r="24" spans="1:9" x14ac:dyDescent="0.3">
      <c r="A24" s="35" t="s">
        <v>67</v>
      </c>
      <c r="B24" s="40"/>
      <c r="C24" s="40"/>
      <c r="D24" s="22"/>
      <c r="E24" s="40"/>
      <c r="F24" s="40"/>
      <c r="G24" s="40"/>
      <c r="H24" s="41"/>
      <c r="I24" s="42">
        <v>750</v>
      </c>
    </row>
    <row r="25" spans="1:9" ht="29.4" thickBot="1" x14ac:dyDescent="0.35">
      <c r="A25" s="35" t="s">
        <v>68</v>
      </c>
      <c r="B25" s="40"/>
      <c r="C25" s="40"/>
      <c r="D25" s="22"/>
      <c r="E25" s="40"/>
      <c r="F25" s="40"/>
      <c r="G25" s="40"/>
      <c r="H25" s="41"/>
      <c r="I25" s="42">
        <f>SUM(I9,I18)*0.0775</f>
        <v>16416.36</v>
      </c>
    </row>
    <row r="26" spans="1:9" ht="15" thickBot="1" x14ac:dyDescent="0.35">
      <c r="A26" s="32"/>
      <c r="B26" s="33"/>
      <c r="C26" s="33"/>
      <c r="D26" s="34"/>
      <c r="E26" s="33"/>
      <c r="F26" s="33"/>
      <c r="G26" s="33"/>
      <c r="H26" s="16" t="s">
        <v>41</v>
      </c>
      <c r="I26" s="26">
        <f>SUM(I24:I25)</f>
        <v>17166.36</v>
      </c>
    </row>
    <row r="27" spans="1:9" ht="15" thickBot="1" x14ac:dyDescent="0.35">
      <c r="A27" s="32"/>
      <c r="B27" s="33"/>
      <c r="C27" s="33"/>
      <c r="D27" s="34"/>
      <c r="E27" s="33"/>
      <c r="F27" s="33"/>
      <c r="G27" s="33"/>
      <c r="H27" s="17"/>
      <c r="I27" s="31"/>
    </row>
    <row r="28" spans="1:9" ht="15" thickBot="1" x14ac:dyDescent="0.35">
      <c r="A28" s="43"/>
      <c r="B28" s="44"/>
      <c r="C28" s="44"/>
      <c r="D28" s="45"/>
      <c r="E28" s="44"/>
      <c r="F28" s="44"/>
      <c r="G28" s="44"/>
      <c r="H28" s="18" t="s">
        <v>66</v>
      </c>
      <c r="I28" s="26">
        <f>SUM(I26,I9,I18)</f>
        <v>228990.36</v>
      </c>
    </row>
  </sheetData>
  <mergeCells count="1">
    <mergeCell ref="A1:F1"/>
  </mergeCells>
  <pageMargins left="0.25" right="0.25" top="0.75" bottom="0.75" header="0.3" footer="0.3"/>
  <pageSetup scale="8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PhaseI</vt:lpstr>
      <vt:lpstr>PhaseII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2018-10-19T20:54:22Z</cp:lastPrinted>
  <dcterms:created xsi:type="dcterms:W3CDTF">2017-07-13T23:47:28Z</dcterms:created>
  <dcterms:modified xsi:type="dcterms:W3CDTF">2018-10-19T21:18:47Z</dcterms:modified>
</cp:coreProperties>
</file>