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ProjectManagement\2018_Proposal\"/>
    </mc:Choice>
  </mc:AlternateContent>
  <bookViews>
    <workbookView xWindow="0" yWindow="0" windowWidth="12720" windowHeight="12948" activeTab="1"/>
  </bookViews>
  <sheets>
    <sheet name="PhaseI" sheetId="1" r:id="rId1"/>
    <sheet name="PhaseII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5" i="2"/>
  <c r="H14" i="2"/>
  <c r="G22" i="2"/>
  <c r="G23" i="2"/>
  <c r="G24" i="2"/>
  <c r="H25" i="2"/>
  <c r="G29" i="2"/>
  <c r="H30" i="2"/>
  <c r="H17" i="2"/>
  <c r="H18" i="2"/>
  <c r="H7" i="2"/>
  <c r="H8" i="2"/>
  <c r="H32" i="2"/>
  <c r="H5" i="2"/>
  <c r="H4" i="2"/>
  <c r="H13" i="2"/>
  <c r="H12" i="2"/>
  <c r="G21" i="2"/>
  <c r="G21" i="1"/>
  <c r="G10" i="1"/>
  <c r="G18" i="1"/>
  <c r="G19" i="1"/>
  <c r="F18" i="1"/>
  <c r="G14" i="1"/>
  <c r="G12" i="1"/>
  <c r="G11" i="1"/>
  <c r="G13" i="1"/>
  <c r="G9" i="1"/>
  <c r="G8" i="1"/>
  <c r="G7" i="1"/>
  <c r="G6" i="1"/>
  <c r="G5" i="1"/>
  <c r="G17" i="1"/>
  <c r="G16" i="1"/>
  <c r="F16" i="1"/>
  <c r="G15" i="1"/>
  <c r="F15" i="1"/>
  <c r="F17" i="1"/>
</calcChain>
</file>

<file path=xl/sharedStrings.xml><?xml version="1.0" encoding="utf-8"?>
<sst xmlns="http://schemas.openxmlformats.org/spreadsheetml/2006/main" count="112" uniqueCount="60">
  <si>
    <t>LRAUV build budget</t>
  </si>
  <si>
    <t>Science instruments</t>
  </si>
  <si>
    <t>FAS-015004</t>
  </si>
  <si>
    <t>ECO-PUCK BB2FL-MBA (470,650,CHL)(5,5,50), beveled and fitted with connector as shown in drawing 220468 and with fixed width data output.</t>
  </si>
  <si>
    <t>Wet Labs</t>
  </si>
  <si>
    <t>GPCTD</t>
  </si>
  <si>
    <t>Sea-Bird 350m Glider Payload CTD (GPCTD) for measuring conductivity, temperature, and pressure, Includes pump, AF24173 Anti</t>
  </si>
  <si>
    <t>Sea-Bird Electronics Inc.</t>
  </si>
  <si>
    <t>DAT TRANSDUCER</t>
  </si>
  <si>
    <t>Teledyne Benthos Medium Frequency remote transducer. Right angle connector on Transducer</t>
  </si>
  <si>
    <t>Teledyne Benthos</t>
  </si>
  <si>
    <t>DAT-903-MF5</t>
  </si>
  <si>
    <t>LI-192SA</t>
  </si>
  <si>
    <t>LI-COR Underwater quantum sensor</t>
  </si>
  <si>
    <t>LI-COR</t>
  </si>
  <si>
    <t>0 300 520 4831F</t>
  </si>
  <si>
    <t>Aanderra Optode MkII, Dissolved Oxygen, with Wet mate bulkhead SubConn MCBH8M and Fast foil, range 0-500 uM, RS232 and 0-5V outputs, depth rating 2000m</t>
  </si>
  <si>
    <t>TBD DVL/ADCP</t>
  </si>
  <si>
    <t>TBD ADCP/DVL</t>
  </si>
  <si>
    <t>Cost Each</t>
  </si>
  <si>
    <t>Quantity</t>
  </si>
  <si>
    <t>Part Number</t>
  </si>
  <si>
    <t>Description</t>
  </si>
  <si>
    <t>Manufacturer</t>
  </si>
  <si>
    <t>Aanderra</t>
  </si>
  <si>
    <t>All sensors total</t>
  </si>
  <si>
    <t>Science sensors total</t>
  </si>
  <si>
    <t>Acoustic sensors total</t>
  </si>
  <si>
    <t>Cost for 3 units</t>
  </si>
  <si>
    <t>AHRS</t>
  </si>
  <si>
    <t>Compass and attitude reference system</t>
  </si>
  <si>
    <t>AHRS housing</t>
  </si>
  <si>
    <t>Aluminum housing for AHRS</t>
  </si>
  <si>
    <t>AHRS interface cabling</t>
  </si>
  <si>
    <t>AHRS bulkhead connector and wet cable</t>
  </si>
  <si>
    <t>Miscellaneous electrical and mechanical hardware</t>
  </si>
  <si>
    <t>Sales tax on purchases</t>
  </si>
  <si>
    <t>Shipping</t>
  </si>
  <si>
    <t>Total</t>
  </si>
  <si>
    <t>Total equipment budget</t>
  </si>
  <si>
    <t>LRAUV build budget, phase II</t>
  </si>
  <si>
    <t>Cost for 4 units</t>
  </si>
  <si>
    <t>AHRS Subtotal</t>
  </si>
  <si>
    <t>Acoustic Instruments</t>
  </si>
  <si>
    <t>-</t>
  </si>
  <si>
    <t>Science Instruments Subtotal</t>
  </si>
  <si>
    <t>General Budget Items</t>
  </si>
  <si>
    <t>Core vehicle parts to complete build (carry-over from 2017)</t>
  </si>
  <si>
    <t>General Item Subtotal</t>
  </si>
  <si>
    <t>Acoustic Instruments Subtotal</t>
  </si>
  <si>
    <t xml:space="preserve">Sales tax on 2018 instrument purchases (7.75% of total sensor budget listed below) </t>
  </si>
  <si>
    <t>Total 2018 Budget Request</t>
  </si>
  <si>
    <t>Contingency on remaining 2017 and 2018 parts purchases (10% of $175k)</t>
  </si>
  <si>
    <t>Shipping on 2018 instrument purchases</t>
  </si>
  <si>
    <t>Core Vehicle Operational Sensor for Sea Trials</t>
  </si>
  <si>
    <t>Teledyne Benthos Medium Frequency remote transducer. Right angle connector on Transducer. (One vehicle only)</t>
  </si>
  <si>
    <t>TBD ADCP/DVL (3 vehicles)</t>
  </si>
  <si>
    <t>ARGOS/VHF radio</t>
  </si>
  <si>
    <t>Acoustic location transponder</t>
  </si>
  <si>
    <t>Altimeter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</si>
</sst>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Fill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0" xfId="0" applyNumberFormat="1"/>
    <xf numFmtId="6" fontId="0" fillId="0" borderId="0" xfId="0" applyNumberFormat="1" applyAlignment="1">
      <alignment horizontal="right"/>
    </xf>
    <xf numFmtId="164" fontId="0" fillId="0" borderId="1" xfId="0" applyNumberFormat="1" applyBorder="1" applyAlignment="1">
      <alignment wrapText="1"/>
    </xf>
    <xf numFmtId="164" fontId="0" fillId="2" borderId="3" xfId="0" applyNumberFormat="1" applyFill="1" applyBorder="1" applyAlignment="1">
      <alignment horizontal="right"/>
    </xf>
    <xf numFmtId="0" fontId="2" fillId="0" borderId="0" xfId="0" applyFont="1"/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opLeftCell="C1" workbookViewId="0">
      <selection activeCell="C1" sqref="A1:XFD1048576"/>
    </sheetView>
  </sheetViews>
  <sheetFormatPr defaultColWidth="21.33203125" defaultRowHeight="14.4" x14ac:dyDescent="0.3"/>
  <cols>
    <col min="1" max="1" width="7" customWidth="1"/>
    <col min="3" max="3" width="58.88671875" customWidth="1"/>
    <col min="6" max="6" width="21.33203125" style="3"/>
    <col min="7" max="7" width="21.33203125" style="2"/>
  </cols>
  <sheetData>
    <row r="1" spans="1:8" x14ac:dyDescent="0.3">
      <c r="A1" t="s">
        <v>0</v>
      </c>
    </row>
    <row r="3" spans="1:8" x14ac:dyDescent="0.3">
      <c r="A3" t="s">
        <v>1</v>
      </c>
    </row>
    <row r="4" spans="1:8" x14ac:dyDescent="0.3">
      <c r="A4" t="s">
        <v>20</v>
      </c>
      <c r="C4" t="s">
        <v>22</v>
      </c>
      <c r="D4" t="s">
        <v>23</v>
      </c>
      <c r="E4" t="s">
        <v>21</v>
      </c>
      <c r="F4" s="3" t="s">
        <v>19</v>
      </c>
      <c r="G4" s="2" t="s">
        <v>28</v>
      </c>
    </row>
    <row r="5" spans="1:8" ht="43.2" x14ac:dyDescent="0.3">
      <c r="A5" s="1">
        <v>1</v>
      </c>
      <c r="B5" s="1" t="s">
        <v>2</v>
      </c>
      <c r="C5" s="1" t="s">
        <v>3</v>
      </c>
      <c r="D5" s="1" t="s">
        <v>4</v>
      </c>
      <c r="E5" s="1" t="s">
        <v>2</v>
      </c>
      <c r="F5" s="4">
        <v>8500</v>
      </c>
      <c r="G5" s="4">
        <f>F5*3</f>
        <v>25500</v>
      </c>
    </row>
    <row r="6" spans="1:8" ht="28.8" x14ac:dyDescent="0.3">
      <c r="A6" s="1">
        <v>1</v>
      </c>
      <c r="B6" s="1" t="s">
        <v>5</v>
      </c>
      <c r="C6" s="1" t="s">
        <v>6</v>
      </c>
      <c r="D6" s="1" t="s">
        <v>7</v>
      </c>
      <c r="E6" s="1"/>
      <c r="F6" s="4">
        <v>10000</v>
      </c>
      <c r="G6" s="4">
        <f t="shared" ref="G6:G14" si="0">F6*3</f>
        <v>30000</v>
      </c>
    </row>
    <row r="7" spans="1:8" x14ac:dyDescent="0.3">
      <c r="A7" s="1">
        <v>1</v>
      </c>
      <c r="B7" s="1" t="s">
        <v>12</v>
      </c>
      <c r="C7" s="1" t="s">
        <v>13</v>
      </c>
      <c r="D7" s="1" t="s">
        <v>14</v>
      </c>
      <c r="E7" s="1" t="s">
        <v>12</v>
      </c>
      <c r="F7" s="4">
        <v>800</v>
      </c>
      <c r="G7" s="4">
        <f t="shared" si="0"/>
        <v>2400</v>
      </c>
    </row>
    <row r="8" spans="1:8" ht="43.2" x14ac:dyDescent="0.3">
      <c r="A8" s="1">
        <v>1</v>
      </c>
      <c r="B8" s="1" t="s">
        <v>15</v>
      </c>
      <c r="C8" s="1" t="s">
        <v>16</v>
      </c>
      <c r="D8" s="1" t="s">
        <v>24</v>
      </c>
      <c r="E8" s="1"/>
      <c r="F8" s="4">
        <v>6000</v>
      </c>
      <c r="G8" s="4">
        <f t="shared" si="0"/>
        <v>18000</v>
      </c>
      <c r="H8" s="10"/>
    </row>
    <row r="9" spans="1:8" ht="28.8" x14ac:dyDescent="0.3">
      <c r="A9" s="1">
        <v>1</v>
      </c>
      <c r="B9" s="1" t="s">
        <v>8</v>
      </c>
      <c r="C9" s="1" t="s">
        <v>9</v>
      </c>
      <c r="D9" s="1" t="s">
        <v>10</v>
      </c>
      <c r="E9" s="1" t="s">
        <v>11</v>
      </c>
      <c r="F9" s="4">
        <v>25000</v>
      </c>
      <c r="G9" s="4">
        <f t="shared" si="0"/>
        <v>75000</v>
      </c>
    </row>
    <row r="10" spans="1:8" x14ac:dyDescent="0.3">
      <c r="A10" s="1">
        <v>1</v>
      </c>
      <c r="B10" s="1" t="s">
        <v>29</v>
      </c>
      <c r="C10" s="1" t="s">
        <v>30</v>
      </c>
      <c r="D10" s="1"/>
      <c r="E10" s="1"/>
      <c r="F10" s="4">
        <v>1820</v>
      </c>
      <c r="G10" s="4">
        <f t="shared" si="0"/>
        <v>5460</v>
      </c>
    </row>
    <row r="11" spans="1:8" x14ac:dyDescent="0.3">
      <c r="A11" s="1">
        <v>1</v>
      </c>
      <c r="B11" s="1" t="s">
        <v>31</v>
      </c>
      <c r="C11" s="1" t="s">
        <v>32</v>
      </c>
      <c r="D11" s="1"/>
      <c r="E11" s="1"/>
      <c r="F11" s="4">
        <v>1000</v>
      </c>
      <c r="G11" s="4">
        <f t="shared" si="0"/>
        <v>3000</v>
      </c>
    </row>
    <row r="12" spans="1:8" x14ac:dyDescent="0.3">
      <c r="A12" s="1">
        <v>1</v>
      </c>
      <c r="B12" s="1" t="s">
        <v>33</v>
      </c>
      <c r="C12" s="1" t="s">
        <v>34</v>
      </c>
      <c r="D12" s="1"/>
      <c r="E12" s="12"/>
      <c r="F12" s="4">
        <v>650</v>
      </c>
      <c r="G12" s="4">
        <f t="shared" si="0"/>
        <v>1950</v>
      </c>
    </row>
    <row r="13" spans="1:8" x14ac:dyDescent="0.3">
      <c r="A13" s="1">
        <v>1</v>
      </c>
      <c r="B13" s="1" t="s">
        <v>17</v>
      </c>
      <c r="C13" s="1" t="s">
        <v>18</v>
      </c>
      <c r="D13" s="1"/>
      <c r="E13" s="1"/>
      <c r="F13" s="4">
        <v>16000</v>
      </c>
      <c r="G13" s="4">
        <f t="shared" si="0"/>
        <v>48000</v>
      </c>
    </row>
    <row r="14" spans="1:8" x14ac:dyDescent="0.3">
      <c r="A14" s="1">
        <v>1</v>
      </c>
      <c r="B14" s="1"/>
      <c r="C14" s="1" t="s">
        <v>35</v>
      </c>
      <c r="D14" s="1"/>
      <c r="E14" s="1"/>
      <c r="F14" s="4">
        <v>4500</v>
      </c>
      <c r="G14" s="4">
        <f t="shared" si="0"/>
        <v>13500</v>
      </c>
    </row>
    <row r="15" spans="1:8" x14ac:dyDescent="0.3">
      <c r="E15" t="s">
        <v>26</v>
      </c>
      <c r="F15" s="7">
        <f>SUM(F5:F8)</f>
        <v>25300</v>
      </c>
      <c r="G15" s="7">
        <f>SUM(G5:G8)</f>
        <v>75900</v>
      </c>
    </row>
    <row r="16" spans="1:8" x14ac:dyDescent="0.3">
      <c r="E16" s="6" t="s">
        <v>27</v>
      </c>
      <c r="F16" s="7">
        <f>SUM(F9:F13)</f>
        <v>44470</v>
      </c>
      <c r="G16" s="7">
        <f>SUM(G9:G13)</f>
        <v>133410</v>
      </c>
    </row>
    <row r="17" spans="5:7" ht="15" thickBot="1" x14ac:dyDescent="0.35">
      <c r="E17" t="s">
        <v>25</v>
      </c>
      <c r="F17" s="8">
        <f>SUM(F5:F13)</f>
        <v>69770</v>
      </c>
      <c r="G17" s="8">
        <f>SUM(G5:G13)</f>
        <v>209310</v>
      </c>
    </row>
    <row r="18" spans="5:7" ht="15" thickBot="1" x14ac:dyDescent="0.35">
      <c r="E18" s="6" t="s">
        <v>39</v>
      </c>
      <c r="F18" s="9">
        <f>SUM(F5:F14)</f>
        <v>74270</v>
      </c>
      <c r="G18" s="9">
        <f>SUM(G5:G14)</f>
        <v>222810</v>
      </c>
    </row>
    <row r="19" spans="5:7" x14ac:dyDescent="0.3">
      <c r="F19" s="3" t="s">
        <v>36</v>
      </c>
      <c r="G19" s="10">
        <f>G18*0.0775</f>
        <v>17267.775000000001</v>
      </c>
    </row>
    <row r="20" spans="5:7" x14ac:dyDescent="0.3">
      <c r="F20" s="3" t="s">
        <v>37</v>
      </c>
      <c r="G20" s="11">
        <v>550</v>
      </c>
    </row>
    <row r="21" spans="5:7" x14ac:dyDescent="0.3">
      <c r="F21" s="5" t="s">
        <v>38</v>
      </c>
      <c r="G21" s="5">
        <f>SUM(G18:G20)</f>
        <v>240627.77499999999</v>
      </c>
    </row>
  </sheetData>
  <pageMargins left="0.7" right="0.7" top="0.75" bottom="0.75" header="0.3" footer="0.3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17" sqref="F17"/>
    </sheetView>
  </sheetViews>
  <sheetFormatPr defaultColWidth="21.33203125" defaultRowHeight="14.4" x14ac:dyDescent="0.3"/>
  <cols>
    <col min="1" max="1" width="7" customWidth="1"/>
    <col min="2" max="2" width="14.88671875" style="21" customWidth="1"/>
    <col min="3" max="3" width="53.21875" style="21" customWidth="1"/>
    <col min="4" max="4" width="15.5546875" customWidth="1"/>
    <col min="5" max="5" width="13" customWidth="1"/>
    <col min="6" max="6" width="14" style="3" customWidth="1"/>
    <col min="7" max="7" width="12.109375" style="2" customWidth="1"/>
    <col min="8" max="8" width="13.44140625" style="2" customWidth="1"/>
  </cols>
  <sheetData>
    <row r="1" spans="1:8" ht="18" x14ac:dyDescent="0.35">
      <c r="A1" s="20" t="s">
        <v>40</v>
      </c>
    </row>
    <row r="3" spans="1:8" ht="15.6" x14ac:dyDescent="0.3">
      <c r="A3" s="14" t="s">
        <v>46</v>
      </c>
      <c r="C3" s="21" t="s">
        <v>22</v>
      </c>
      <c r="F3" s="3" t="s">
        <v>19</v>
      </c>
      <c r="H3" s="2" t="s">
        <v>41</v>
      </c>
    </row>
    <row r="4" spans="1:8" x14ac:dyDescent="0.3">
      <c r="A4" s="18"/>
      <c r="B4" s="1"/>
      <c r="C4" s="1" t="s">
        <v>47</v>
      </c>
      <c r="D4" s="18"/>
      <c r="E4" s="18"/>
      <c r="F4" s="4">
        <v>7000</v>
      </c>
      <c r="G4" s="19"/>
      <c r="H4" s="4">
        <f>F4*4</f>
        <v>28000</v>
      </c>
    </row>
    <row r="5" spans="1:8" ht="28.8" x14ac:dyDescent="0.3">
      <c r="A5" s="18"/>
      <c r="B5" s="1"/>
      <c r="C5" s="1" t="s">
        <v>52</v>
      </c>
      <c r="D5" s="18"/>
      <c r="E5" s="18"/>
      <c r="F5" s="4">
        <v>4250</v>
      </c>
      <c r="G5" s="19"/>
      <c r="H5" s="4">
        <f>F5*4</f>
        <v>17000</v>
      </c>
    </row>
    <row r="6" spans="1:8" x14ac:dyDescent="0.3">
      <c r="A6" s="18"/>
      <c r="B6" s="1"/>
      <c r="C6" s="1" t="s">
        <v>53</v>
      </c>
      <c r="D6" s="18"/>
      <c r="E6" s="18"/>
      <c r="F6" s="4"/>
      <c r="G6" s="19"/>
      <c r="H6" s="13">
        <v>750</v>
      </c>
    </row>
    <row r="7" spans="1:8" ht="29.4" thickBot="1" x14ac:dyDescent="0.35">
      <c r="A7" s="18"/>
      <c r="B7" s="1"/>
      <c r="C7" s="1" t="s">
        <v>50</v>
      </c>
      <c r="D7" s="18"/>
      <c r="E7" s="18"/>
      <c r="F7" s="4"/>
      <c r="G7" s="19"/>
      <c r="H7" s="13">
        <f>SUM(H18,H25,H30)*0.0775</f>
        <v>14413.45</v>
      </c>
    </row>
    <row r="8" spans="1:8" ht="15" thickBot="1" x14ac:dyDescent="0.35">
      <c r="G8" s="16" t="s">
        <v>48</v>
      </c>
      <c r="H8" s="17">
        <f>SUM(H4:H7)</f>
        <v>60163.45</v>
      </c>
    </row>
    <row r="10" spans="1:8" ht="15.6" x14ac:dyDescent="0.3">
      <c r="A10" s="14" t="s">
        <v>54</v>
      </c>
    </row>
    <row r="11" spans="1:8" x14ac:dyDescent="0.3">
      <c r="A11" t="s">
        <v>20</v>
      </c>
      <c r="C11" s="21" t="s">
        <v>22</v>
      </c>
      <c r="D11" t="s">
        <v>23</v>
      </c>
      <c r="E11" t="s">
        <v>21</v>
      </c>
      <c r="F11" s="3" t="s">
        <v>19</v>
      </c>
      <c r="H11" s="2" t="s">
        <v>41</v>
      </c>
    </row>
    <row r="12" spans="1:8" x14ac:dyDescent="0.3">
      <c r="A12" s="1">
        <v>1</v>
      </c>
      <c r="B12" s="1" t="s">
        <v>29</v>
      </c>
      <c r="C12" s="1" t="s">
        <v>30</v>
      </c>
      <c r="D12" s="1"/>
      <c r="E12" s="1"/>
      <c r="F12" s="4">
        <v>1820</v>
      </c>
      <c r="G12" s="15" t="s">
        <v>44</v>
      </c>
      <c r="H12" s="4">
        <f>F12*4</f>
        <v>7280</v>
      </c>
    </row>
    <row r="13" spans="1:8" x14ac:dyDescent="0.3">
      <c r="A13" s="1">
        <v>1</v>
      </c>
      <c r="B13" s="1" t="s">
        <v>31</v>
      </c>
      <c r="C13" s="1" t="s">
        <v>32</v>
      </c>
      <c r="D13" s="1"/>
      <c r="E13" s="1"/>
      <c r="F13" s="4">
        <v>1000</v>
      </c>
      <c r="G13" s="15" t="s">
        <v>44</v>
      </c>
      <c r="H13" s="4">
        <f t="shared" ref="H13:H17" si="0">F13*4</f>
        <v>4000</v>
      </c>
    </row>
    <row r="14" spans="1:8" ht="28.8" x14ac:dyDescent="0.3">
      <c r="A14" s="1">
        <v>1</v>
      </c>
      <c r="B14" s="1" t="s">
        <v>33</v>
      </c>
      <c r="C14" s="1" t="s">
        <v>34</v>
      </c>
      <c r="D14" s="1"/>
      <c r="E14" s="12"/>
      <c r="F14" s="4">
        <v>650</v>
      </c>
      <c r="G14" s="15" t="s">
        <v>44</v>
      </c>
      <c r="H14" s="13">
        <f t="shared" ref="H14:H16" si="1">F14*4</f>
        <v>2600</v>
      </c>
    </row>
    <row r="15" spans="1:8" x14ac:dyDescent="0.3">
      <c r="A15" s="1">
        <v>1</v>
      </c>
      <c r="B15" s="1"/>
      <c r="C15" s="1" t="s">
        <v>57</v>
      </c>
      <c r="D15" s="1"/>
      <c r="E15" s="1"/>
      <c r="F15" s="4">
        <v>1000</v>
      </c>
      <c r="G15" s="15" t="s">
        <v>44</v>
      </c>
      <c r="H15" s="13">
        <f t="shared" si="1"/>
        <v>4000</v>
      </c>
    </row>
    <row r="16" spans="1:8" x14ac:dyDescent="0.3">
      <c r="A16" s="1">
        <v>1</v>
      </c>
      <c r="B16" s="1"/>
      <c r="C16" s="1" t="s">
        <v>59</v>
      </c>
      <c r="D16" s="1"/>
      <c r="E16" s="1"/>
      <c r="F16" s="4">
        <v>1500</v>
      </c>
      <c r="G16" s="15"/>
      <c r="H16" s="13">
        <f t="shared" si="1"/>
        <v>6000</v>
      </c>
    </row>
    <row r="17" spans="1:8" ht="15" thickBot="1" x14ac:dyDescent="0.35">
      <c r="A17" s="1">
        <v>1</v>
      </c>
      <c r="B17" s="1"/>
      <c r="C17" s="1" t="s">
        <v>58</v>
      </c>
      <c r="D17" s="1"/>
      <c r="E17" s="12"/>
      <c r="F17" s="4">
        <v>1800</v>
      </c>
      <c r="G17" s="15" t="s">
        <v>44</v>
      </c>
      <c r="H17" s="13">
        <f t="shared" si="0"/>
        <v>7200</v>
      </c>
    </row>
    <row r="18" spans="1:8" ht="15" thickBot="1" x14ac:dyDescent="0.35">
      <c r="G18" s="16" t="s">
        <v>42</v>
      </c>
      <c r="H18" s="17">
        <f>SUM(H12:H17)</f>
        <v>31080</v>
      </c>
    </row>
    <row r="19" spans="1:8" ht="15.6" x14ac:dyDescent="0.3">
      <c r="A19" s="14" t="s">
        <v>1</v>
      </c>
    </row>
    <row r="20" spans="1:8" x14ac:dyDescent="0.3">
      <c r="A20" t="s">
        <v>20</v>
      </c>
      <c r="C20" s="21" t="s">
        <v>22</v>
      </c>
      <c r="D20" t="s">
        <v>23</v>
      </c>
      <c r="E20" t="s">
        <v>21</v>
      </c>
      <c r="F20" s="3" t="s">
        <v>19</v>
      </c>
      <c r="G20" s="2" t="s">
        <v>28</v>
      </c>
      <c r="H20"/>
    </row>
    <row r="21" spans="1:8" ht="43.2" x14ac:dyDescent="0.3">
      <c r="A21" s="1">
        <v>1</v>
      </c>
      <c r="B21" s="1" t="s">
        <v>2</v>
      </c>
      <c r="C21" s="1" t="s">
        <v>3</v>
      </c>
      <c r="D21" s="1" t="s">
        <v>4</v>
      </c>
      <c r="E21" s="1" t="s">
        <v>2</v>
      </c>
      <c r="F21" s="4">
        <v>8500</v>
      </c>
      <c r="G21" s="4">
        <f>F21*3</f>
        <v>25500</v>
      </c>
      <c r="H21"/>
    </row>
    <row r="22" spans="1:8" ht="43.2" x14ac:dyDescent="0.3">
      <c r="A22" s="1">
        <v>1</v>
      </c>
      <c r="B22" s="1" t="s">
        <v>5</v>
      </c>
      <c r="C22" s="1" t="s">
        <v>6</v>
      </c>
      <c r="D22" s="1" t="s">
        <v>7</v>
      </c>
      <c r="E22" s="1"/>
      <c r="F22" s="4">
        <v>10000</v>
      </c>
      <c r="G22" s="4">
        <f t="shared" ref="G22:G29" si="2">F22*3</f>
        <v>30000</v>
      </c>
      <c r="H22"/>
    </row>
    <row r="23" spans="1:8" x14ac:dyDescent="0.3">
      <c r="A23" s="1">
        <v>1</v>
      </c>
      <c r="B23" s="1" t="s">
        <v>12</v>
      </c>
      <c r="C23" s="1" t="s">
        <v>13</v>
      </c>
      <c r="D23" s="1" t="s">
        <v>14</v>
      </c>
      <c r="E23" s="1" t="s">
        <v>12</v>
      </c>
      <c r="F23" s="4">
        <v>800</v>
      </c>
      <c r="G23" s="4">
        <f t="shared" si="2"/>
        <v>2400</v>
      </c>
      <c r="H23"/>
    </row>
    <row r="24" spans="1:8" ht="43.8" thickBot="1" x14ac:dyDescent="0.35">
      <c r="A24" s="1">
        <v>1</v>
      </c>
      <c r="B24" s="1" t="s">
        <v>15</v>
      </c>
      <c r="C24" s="1" t="s">
        <v>16</v>
      </c>
      <c r="D24" s="1" t="s">
        <v>24</v>
      </c>
      <c r="E24" s="1"/>
      <c r="F24" s="4">
        <v>6000</v>
      </c>
      <c r="G24" s="4">
        <f t="shared" si="2"/>
        <v>18000</v>
      </c>
      <c r="H24"/>
    </row>
    <row r="25" spans="1:8" ht="15" thickBot="1" x14ac:dyDescent="0.35">
      <c r="G25" s="16" t="s">
        <v>45</v>
      </c>
      <c r="H25" s="17">
        <f>SUM(G21:G24)</f>
        <v>75900</v>
      </c>
    </row>
    <row r="26" spans="1:8" ht="15.6" x14ac:dyDescent="0.3">
      <c r="A26" s="14" t="s">
        <v>43</v>
      </c>
    </row>
    <row r="27" spans="1:8" x14ac:dyDescent="0.3">
      <c r="A27" t="s">
        <v>20</v>
      </c>
      <c r="C27" s="21" t="s">
        <v>22</v>
      </c>
      <c r="D27" t="s">
        <v>23</v>
      </c>
      <c r="E27" t="s">
        <v>21</v>
      </c>
      <c r="F27" s="3" t="s">
        <v>19</v>
      </c>
      <c r="G27" s="2" t="s">
        <v>28</v>
      </c>
    </row>
    <row r="28" spans="1:8" ht="28.8" x14ac:dyDescent="0.3">
      <c r="A28" s="1">
        <v>1</v>
      </c>
      <c r="B28" s="1" t="s">
        <v>8</v>
      </c>
      <c r="C28" s="1" t="s">
        <v>55</v>
      </c>
      <c r="D28" s="1" t="s">
        <v>10</v>
      </c>
      <c r="E28" s="1" t="s">
        <v>11</v>
      </c>
      <c r="F28" s="4">
        <v>25000</v>
      </c>
      <c r="G28" s="15" t="s">
        <v>44</v>
      </c>
      <c r="H28"/>
    </row>
    <row r="29" spans="1:8" ht="15" thickBot="1" x14ac:dyDescent="0.35">
      <c r="A29" s="1">
        <v>1</v>
      </c>
      <c r="B29" s="1" t="s">
        <v>17</v>
      </c>
      <c r="C29" s="1" t="s">
        <v>56</v>
      </c>
      <c r="D29" s="1"/>
      <c r="E29" s="1"/>
      <c r="F29" s="4">
        <v>18000</v>
      </c>
      <c r="G29" s="4">
        <f t="shared" si="2"/>
        <v>54000</v>
      </c>
      <c r="H29"/>
    </row>
    <row r="30" spans="1:8" ht="15" thickBot="1" x14ac:dyDescent="0.35">
      <c r="G30" s="16" t="s">
        <v>49</v>
      </c>
      <c r="H30" s="17">
        <f>F28+G29</f>
        <v>79000</v>
      </c>
    </row>
    <row r="31" spans="1:8" ht="15" thickBot="1" x14ac:dyDescent="0.35"/>
    <row r="32" spans="1:8" ht="15" thickBot="1" x14ac:dyDescent="0.35">
      <c r="G32" s="16" t="s">
        <v>51</v>
      </c>
      <c r="H32" s="17">
        <f>SUM(H8,H18,H25,H30)</f>
        <v>246143.45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PhaseI</vt:lpstr>
      <vt:lpstr>PhaseII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2017-07-14T00:15:23Z</cp:lastPrinted>
  <dcterms:created xsi:type="dcterms:W3CDTF">2017-07-13T23:47:28Z</dcterms:created>
  <dcterms:modified xsi:type="dcterms:W3CDTF">2017-09-07T01:41:03Z</dcterms:modified>
</cp:coreProperties>
</file>