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ProjectManagement\2019_Proposal\"/>
    </mc:Choice>
  </mc:AlternateContent>
  <bookViews>
    <workbookView xWindow="0" yWindow="0" windowWidth="12720" windowHeight="12948" activeTab="1"/>
  </bookViews>
  <sheets>
    <sheet name="PhaseI" sheetId="1" r:id="rId1"/>
    <sheet name="PhaseI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19" i="2"/>
  <c r="F19" i="2"/>
  <c r="E19" i="2"/>
  <c r="I19" i="2" s="1"/>
  <c r="H25" i="2" l="1"/>
  <c r="H26" i="2"/>
  <c r="H27" i="2"/>
  <c r="H28" i="2"/>
  <c r="H30" i="2"/>
  <c r="G25" i="2"/>
  <c r="G26" i="2"/>
  <c r="G27" i="2"/>
  <c r="G28" i="2"/>
  <c r="G30" i="2"/>
  <c r="F25" i="2"/>
  <c r="F26" i="2"/>
  <c r="F27" i="2"/>
  <c r="F28" i="2"/>
  <c r="F30" i="2"/>
  <c r="E26" i="2"/>
  <c r="E27" i="2"/>
  <c r="E28" i="2"/>
  <c r="E30" i="2"/>
  <c r="I27" i="2"/>
  <c r="I26" i="2"/>
  <c r="I25" i="2"/>
  <c r="I28" i="2"/>
  <c r="I29" i="2"/>
  <c r="E16" i="2"/>
  <c r="F16" i="2"/>
  <c r="I16" i="2" s="1"/>
  <c r="G16" i="2"/>
  <c r="H16" i="2"/>
  <c r="E17" i="2"/>
  <c r="F17" i="2"/>
  <c r="G17" i="2"/>
  <c r="H17" i="2"/>
  <c r="E18" i="2"/>
  <c r="F18" i="2"/>
  <c r="G18" i="2"/>
  <c r="H18" i="2"/>
  <c r="E20" i="2"/>
  <c r="F20" i="2"/>
  <c r="G20" i="2"/>
  <c r="H20" i="2"/>
  <c r="I20" i="2"/>
  <c r="F5" i="2"/>
  <c r="G5" i="2"/>
  <c r="H5" i="2"/>
  <c r="I5" i="2"/>
  <c r="E6" i="2"/>
  <c r="F6" i="2"/>
  <c r="I6" i="2" s="1"/>
  <c r="G6" i="2"/>
  <c r="H6" i="2"/>
  <c r="E7" i="2"/>
  <c r="F7" i="2"/>
  <c r="G7" i="2"/>
  <c r="I7" i="2" s="1"/>
  <c r="H7" i="2"/>
  <c r="E8" i="2"/>
  <c r="F8" i="2"/>
  <c r="I8" i="2" s="1"/>
  <c r="G8" i="2"/>
  <c r="H8" i="2"/>
  <c r="E9" i="2"/>
  <c r="F9" i="2"/>
  <c r="G9" i="2"/>
  <c r="H9" i="2"/>
  <c r="I9" i="2"/>
  <c r="E10" i="2"/>
  <c r="F10" i="2"/>
  <c r="I10" i="2" s="1"/>
  <c r="G10" i="2"/>
  <c r="H10" i="2"/>
  <c r="E11" i="2"/>
  <c r="F11" i="2"/>
  <c r="G11" i="2"/>
  <c r="I11" i="2" s="1"/>
  <c r="H11" i="2"/>
  <c r="G21" i="1"/>
  <c r="G10" i="1"/>
  <c r="G18" i="1"/>
  <c r="G19" i="1"/>
  <c r="F18" i="1"/>
  <c r="G14" i="1"/>
  <c r="G12" i="1"/>
  <c r="G11" i="1"/>
  <c r="G13" i="1"/>
  <c r="G9" i="1"/>
  <c r="G8" i="1"/>
  <c r="G7" i="1"/>
  <c r="G6" i="1"/>
  <c r="G5" i="1"/>
  <c r="G17" i="1"/>
  <c r="G16" i="1"/>
  <c r="F16" i="1"/>
  <c r="G15" i="1"/>
  <c r="F15" i="1"/>
  <c r="F17" i="1"/>
  <c r="I12" i="2" l="1"/>
  <c r="G22" i="2"/>
  <c r="G32" i="2" s="1"/>
  <c r="E22" i="2"/>
  <c r="E32" i="2" s="1"/>
  <c r="I18" i="2"/>
  <c r="H22" i="2"/>
  <c r="H32" i="2" s="1"/>
  <c r="F22" i="2"/>
  <c r="F32" i="2" s="1"/>
  <c r="I17" i="2"/>
  <c r="I21" i="2" l="1"/>
  <c r="I36" i="2" s="1"/>
  <c r="I37" i="2" s="1"/>
  <c r="I39" i="2" s="1"/>
</calcChain>
</file>

<file path=xl/comments1.xml><?xml version="1.0" encoding="utf-8"?>
<comments xmlns="http://schemas.openxmlformats.org/spreadsheetml/2006/main">
  <authors>
    <author>chma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Kemp has $800 in budget.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Kemp has $25k in budget.</t>
        </r>
      </text>
    </comment>
  </commentList>
</comments>
</file>

<file path=xl/sharedStrings.xml><?xml version="1.0" encoding="utf-8"?>
<sst xmlns="http://schemas.openxmlformats.org/spreadsheetml/2006/main" count="120" uniqueCount="75">
  <si>
    <t>LRAUV build budget</t>
  </si>
  <si>
    <t>Science instruments</t>
  </si>
  <si>
    <t>FAS-015004</t>
  </si>
  <si>
    <t>ECO-PUCK BB2FL-MBA (470,650,CHL)(5,5,50), beveled and fitted with connector as shown in drawing 220468 and with fixed width data output.</t>
  </si>
  <si>
    <t>Wet Labs</t>
  </si>
  <si>
    <t>GPCTD</t>
  </si>
  <si>
    <t>Sea-Bird 350m Glider Payload CTD (GPCTD) for measuring conductivity, temperature, and pressure, Includes pump, AF24173 Anti</t>
  </si>
  <si>
    <t>Sea-Bird Electronics Inc.</t>
  </si>
  <si>
    <t>DAT TRANSDUCER</t>
  </si>
  <si>
    <t>Teledyne Benthos Medium Frequency remote transducer. Right angle connector on Transducer</t>
  </si>
  <si>
    <t>Teledyne Benthos</t>
  </si>
  <si>
    <t>DAT-903-MF5</t>
  </si>
  <si>
    <t>LI-192SA</t>
  </si>
  <si>
    <t>LI-COR Underwater quantum sensor</t>
  </si>
  <si>
    <t>LI-COR</t>
  </si>
  <si>
    <t>0 300 520 4831F</t>
  </si>
  <si>
    <t>Aanderra Optode MkII, Dissolved Oxygen, with Wet mate bulkhead SubConn MCBH8M and Fast foil, range 0-500 uM, RS232 and 0-5V outputs, depth rating 2000m</t>
  </si>
  <si>
    <t>TBD DVL/ADCP</t>
  </si>
  <si>
    <t>TBD ADCP/DVL</t>
  </si>
  <si>
    <t>Cost Each</t>
  </si>
  <si>
    <t>Quantity</t>
  </si>
  <si>
    <t>Part Number</t>
  </si>
  <si>
    <t>Description</t>
  </si>
  <si>
    <t>Manufacturer</t>
  </si>
  <si>
    <t>Aanderra</t>
  </si>
  <si>
    <t>All sensors total</t>
  </si>
  <si>
    <t>Science sensors total</t>
  </si>
  <si>
    <t>Acoustic sensors total</t>
  </si>
  <si>
    <t>Cost for 3 units</t>
  </si>
  <si>
    <t>AHRS</t>
  </si>
  <si>
    <t>Compass and attitude reference system</t>
  </si>
  <si>
    <t>AHRS housing</t>
  </si>
  <si>
    <t>Aluminum housing for AHRS</t>
  </si>
  <si>
    <t>AHRS interface cabling</t>
  </si>
  <si>
    <t>AHRS bulkhead connector and wet cable</t>
  </si>
  <si>
    <t>Miscellaneous electrical and mechanical hardware</t>
  </si>
  <si>
    <t>Sales tax on purchases</t>
  </si>
  <si>
    <t>Shipping</t>
  </si>
  <si>
    <t>Total</t>
  </si>
  <si>
    <t>Total equipment budget</t>
  </si>
  <si>
    <t>Science Instruments Subtotal</t>
  </si>
  <si>
    <t>General Item Subtotal</t>
  </si>
  <si>
    <t>Acoustic Instruments Subtotal</t>
  </si>
  <si>
    <t>ARGOS/VHF radio</t>
  </si>
  <si>
    <t>Acoustic location transponder</t>
  </si>
  <si>
    <t>Altimeter</t>
  </si>
  <si>
    <t>Shipping on 2019 instrument purchases</t>
  </si>
  <si>
    <t>2018 core Subtotal</t>
  </si>
  <si>
    <t>AUV transportation cart/cradle</t>
  </si>
  <si>
    <t>2018 Core Vehicle Operational Sensor for Sea Trials</t>
  </si>
  <si>
    <t>General 2019 Budget Items</t>
  </si>
  <si>
    <t>Total 2019 Budget Request</t>
  </si>
  <si>
    <t>LRAUV 4 (Kemp)</t>
  </si>
  <si>
    <t>LRAUV 5 (Microbe)</t>
  </si>
  <si>
    <t>LRAUV 6 (Water Sample)</t>
  </si>
  <si>
    <t>LRAUV 7 (Bio Acoustics)</t>
  </si>
  <si>
    <t>SBE-43</t>
  </si>
  <si>
    <t>Dissolved Oxygen sensor</t>
  </si>
  <si>
    <t>LRAUV build budget, phase I</t>
  </si>
  <si>
    <t>OEM-DAT</t>
  </si>
  <si>
    <t>Tritech</t>
  </si>
  <si>
    <t>Micron</t>
  </si>
  <si>
    <t>Totals</t>
  </si>
  <si>
    <t xml:space="preserve"> </t>
  </si>
  <si>
    <t xml:space="preserve">Sales tax on 2019 instrument purchases (7.75% of total sensor budget listed above) </t>
  </si>
  <si>
    <t>2019 Science instruments</t>
  </si>
  <si>
    <t>2019 Acoustic Instruments</t>
  </si>
  <si>
    <t>All Core Science Instruments Subtotal by vehicle</t>
  </si>
  <si>
    <t>Directional USBL Medium Frequency remote RA transducer (DAT)</t>
  </si>
  <si>
    <t>DAT wet cable and connector</t>
  </si>
  <si>
    <t>Impulse</t>
  </si>
  <si>
    <t>Altimeter wet cable</t>
  </si>
  <si>
    <t>All Core Science and acoustic Instruments Subtotal by vehicle</t>
  </si>
  <si>
    <t>All acoustic Instruments Subtotal by vehicle</t>
  </si>
  <si>
    <t>CTD cable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</si>
</sst>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Fill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0" xfId="0" applyNumberFormat="1"/>
    <xf numFmtId="6" fontId="0" fillId="0" borderId="0" xfId="0" applyNumberFormat="1" applyAlignment="1">
      <alignment horizontal="right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0" fillId="2" borderId="9" xfId="0" applyNumberFormat="1" applyFont="1" applyFill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opLeftCell="C1" workbookViewId="0">
      <selection activeCell="C1" sqref="A1:XFD1048576"/>
    </sheetView>
  </sheetViews>
  <sheetFormatPr defaultColWidth="21.33203125" defaultRowHeight="14.4" x14ac:dyDescent="0.3"/>
  <cols>
    <col min="1" max="1" width="7" customWidth="1"/>
    <col min="3" max="3" width="58.88671875" customWidth="1"/>
    <col min="6" max="6" width="21.33203125" style="3"/>
    <col min="7" max="7" width="21.33203125" style="2"/>
  </cols>
  <sheetData>
    <row r="1" spans="1:8" x14ac:dyDescent="0.3">
      <c r="A1" t="s">
        <v>0</v>
      </c>
    </row>
    <row r="3" spans="1:8" x14ac:dyDescent="0.3">
      <c r="A3" t="s">
        <v>1</v>
      </c>
    </row>
    <row r="4" spans="1:8" x14ac:dyDescent="0.3">
      <c r="A4" t="s">
        <v>20</v>
      </c>
      <c r="C4" t="s">
        <v>22</v>
      </c>
      <c r="D4" t="s">
        <v>23</v>
      </c>
      <c r="E4" t="s">
        <v>21</v>
      </c>
      <c r="F4" s="3" t="s">
        <v>19</v>
      </c>
      <c r="G4" s="2" t="s">
        <v>28</v>
      </c>
    </row>
    <row r="5" spans="1:8" ht="43.2" x14ac:dyDescent="0.3">
      <c r="A5" s="1">
        <v>1</v>
      </c>
      <c r="B5" s="1" t="s">
        <v>2</v>
      </c>
      <c r="C5" s="1" t="s">
        <v>3</v>
      </c>
      <c r="D5" s="1" t="s">
        <v>4</v>
      </c>
      <c r="E5" s="1" t="s">
        <v>2</v>
      </c>
      <c r="F5" s="4">
        <v>8500</v>
      </c>
      <c r="G5" s="4">
        <f>F5*3</f>
        <v>25500</v>
      </c>
    </row>
    <row r="6" spans="1:8" ht="28.8" x14ac:dyDescent="0.3">
      <c r="A6" s="1">
        <v>1</v>
      </c>
      <c r="B6" s="1" t="s">
        <v>5</v>
      </c>
      <c r="C6" s="1" t="s">
        <v>6</v>
      </c>
      <c r="D6" s="1" t="s">
        <v>7</v>
      </c>
      <c r="E6" s="1"/>
      <c r="F6" s="4">
        <v>10000</v>
      </c>
      <c r="G6" s="4">
        <f t="shared" ref="G6:G14" si="0">F6*3</f>
        <v>30000</v>
      </c>
    </row>
    <row r="7" spans="1:8" x14ac:dyDescent="0.3">
      <c r="A7" s="1">
        <v>1</v>
      </c>
      <c r="B7" s="1" t="s">
        <v>12</v>
      </c>
      <c r="C7" s="1" t="s">
        <v>13</v>
      </c>
      <c r="D7" s="1" t="s">
        <v>14</v>
      </c>
      <c r="E7" s="1" t="s">
        <v>12</v>
      </c>
      <c r="F7" s="4">
        <v>800</v>
      </c>
      <c r="G7" s="4">
        <f t="shared" si="0"/>
        <v>2400</v>
      </c>
    </row>
    <row r="8" spans="1:8" ht="43.2" x14ac:dyDescent="0.3">
      <c r="A8" s="1">
        <v>1</v>
      </c>
      <c r="B8" s="1" t="s">
        <v>15</v>
      </c>
      <c r="C8" s="1" t="s">
        <v>16</v>
      </c>
      <c r="D8" s="1" t="s">
        <v>24</v>
      </c>
      <c r="E8" s="1"/>
      <c r="F8" s="4">
        <v>6000</v>
      </c>
      <c r="G8" s="4">
        <f t="shared" si="0"/>
        <v>18000</v>
      </c>
      <c r="H8" s="10"/>
    </row>
    <row r="9" spans="1:8" ht="28.8" x14ac:dyDescent="0.3">
      <c r="A9" s="1">
        <v>1</v>
      </c>
      <c r="B9" s="1" t="s">
        <v>8</v>
      </c>
      <c r="C9" s="1" t="s">
        <v>9</v>
      </c>
      <c r="D9" s="1" t="s">
        <v>10</v>
      </c>
      <c r="E9" s="1" t="s">
        <v>11</v>
      </c>
      <c r="F9" s="4">
        <v>25000</v>
      </c>
      <c r="G9" s="4">
        <f t="shared" si="0"/>
        <v>75000</v>
      </c>
    </row>
    <row r="10" spans="1:8" x14ac:dyDescent="0.3">
      <c r="A10" s="1">
        <v>1</v>
      </c>
      <c r="B10" s="1" t="s">
        <v>29</v>
      </c>
      <c r="C10" s="1" t="s">
        <v>30</v>
      </c>
      <c r="D10" s="1"/>
      <c r="E10" s="1"/>
      <c r="F10" s="4">
        <v>1820</v>
      </c>
      <c r="G10" s="4">
        <f t="shared" si="0"/>
        <v>5460</v>
      </c>
    </row>
    <row r="11" spans="1:8" x14ac:dyDescent="0.3">
      <c r="A11" s="1">
        <v>1</v>
      </c>
      <c r="B11" s="1" t="s">
        <v>31</v>
      </c>
      <c r="C11" s="1" t="s">
        <v>32</v>
      </c>
      <c r="D11" s="1"/>
      <c r="E11" s="1"/>
      <c r="F11" s="4">
        <v>1000</v>
      </c>
      <c r="G11" s="4">
        <f t="shared" si="0"/>
        <v>3000</v>
      </c>
    </row>
    <row r="12" spans="1:8" x14ac:dyDescent="0.3">
      <c r="A12" s="1">
        <v>1</v>
      </c>
      <c r="B12" s="1" t="s">
        <v>33</v>
      </c>
      <c r="C12" s="1" t="s">
        <v>34</v>
      </c>
      <c r="D12" s="1"/>
      <c r="E12" s="12"/>
      <c r="F12" s="4">
        <v>650</v>
      </c>
      <c r="G12" s="4">
        <f t="shared" si="0"/>
        <v>1950</v>
      </c>
    </row>
    <row r="13" spans="1:8" x14ac:dyDescent="0.3">
      <c r="A13" s="1">
        <v>1</v>
      </c>
      <c r="B13" s="1" t="s">
        <v>17</v>
      </c>
      <c r="C13" s="1" t="s">
        <v>18</v>
      </c>
      <c r="D13" s="1"/>
      <c r="E13" s="1"/>
      <c r="F13" s="4">
        <v>16000</v>
      </c>
      <c r="G13" s="4">
        <f t="shared" si="0"/>
        <v>48000</v>
      </c>
    </row>
    <row r="14" spans="1:8" x14ac:dyDescent="0.3">
      <c r="A14" s="1">
        <v>1</v>
      </c>
      <c r="B14" s="1"/>
      <c r="C14" s="1" t="s">
        <v>35</v>
      </c>
      <c r="D14" s="1"/>
      <c r="E14" s="1"/>
      <c r="F14" s="4">
        <v>4500</v>
      </c>
      <c r="G14" s="4">
        <f t="shared" si="0"/>
        <v>13500</v>
      </c>
    </row>
    <row r="15" spans="1:8" x14ac:dyDescent="0.3">
      <c r="E15" t="s">
        <v>26</v>
      </c>
      <c r="F15" s="7">
        <f>SUM(F5:F8)</f>
        <v>25300</v>
      </c>
      <c r="G15" s="7">
        <f>SUM(G5:G8)</f>
        <v>75900</v>
      </c>
    </row>
    <row r="16" spans="1:8" x14ac:dyDescent="0.3">
      <c r="E16" s="6" t="s">
        <v>27</v>
      </c>
      <c r="F16" s="7">
        <f>SUM(F9:F13)</f>
        <v>44470</v>
      </c>
      <c r="G16" s="7">
        <f>SUM(G9:G13)</f>
        <v>133410</v>
      </c>
    </row>
    <row r="17" spans="5:7" ht="15" thickBot="1" x14ac:dyDescent="0.35">
      <c r="E17" t="s">
        <v>25</v>
      </c>
      <c r="F17" s="8">
        <f>SUM(F5:F13)</f>
        <v>69770</v>
      </c>
      <c r="G17" s="8">
        <f>SUM(G5:G13)</f>
        <v>209310</v>
      </c>
    </row>
    <row r="18" spans="5:7" ht="15" thickBot="1" x14ac:dyDescent="0.35">
      <c r="E18" s="6" t="s">
        <v>39</v>
      </c>
      <c r="F18" s="9">
        <f>SUM(F5:F14)</f>
        <v>74270</v>
      </c>
      <c r="G18" s="9">
        <f>SUM(G5:G14)</f>
        <v>222810</v>
      </c>
    </row>
    <row r="19" spans="5:7" x14ac:dyDescent="0.3">
      <c r="F19" s="3" t="s">
        <v>36</v>
      </c>
      <c r="G19" s="10">
        <f>G18*0.0775</f>
        <v>17267.775000000001</v>
      </c>
    </row>
    <row r="20" spans="5:7" x14ac:dyDescent="0.3">
      <c r="F20" s="3" t="s">
        <v>37</v>
      </c>
      <c r="G20" s="11">
        <v>550</v>
      </c>
    </row>
    <row r="21" spans="5:7" x14ac:dyDescent="0.3">
      <c r="F21" s="5" t="s">
        <v>38</v>
      </c>
      <c r="G21" s="5">
        <f>SUM(G18:G20)</f>
        <v>240627.77499999999</v>
      </c>
    </row>
  </sheetData>
  <pageMargins left="0.7" right="0.7" top="0.75" bottom="0.75" header="0.3" footer="0.3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tabSelected="1" topLeftCell="A13" workbookViewId="0">
      <selection activeCell="D15" sqref="D15"/>
    </sheetView>
  </sheetViews>
  <sheetFormatPr defaultColWidth="21.33203125" defaultRowHeight="14.4" x14ac:dyDescent="0.3"/>
  <cols>
    <col min="1" max="1" width="37" style="13" customWidth="1"/>
    <col min="2" max="2" width="11.33203125" style="21" customWidth="1"/>
    <col min="3" max="3" width="10.88671875" style="21" customWidth="1"/>
    <col min="4" max="4" width="10.33203125" style="22" customWidth="1"/>
    <col min="5" max="5" width="9.88671875" style="21" customWidth="1"/>
    <col min="6" max="6" width="10.88671875" style="21" customWidth="1"/>
    <col min="7" max="7" width="11.6640625" style="21" customWidth="1"/>
    <col min="8" max="8" width="11.109375" style="21" customWidth="1"/>
    <col min="9" max="9" width="12.5546875" style="21" customWidth="1"/>
    <col min="10" max="16384" width="21.33203125" style="21"/>
  </cols>
  <sheetData>
    <row r="1" spans="1:9" ht="18" x14ac:dyDescent="0.3">
      <c r="A1" s="20" t="s">
        <v>58</v>
      </c>
    </row>
    <row r="3" spans="1:9" ht="15.6" x14ac:dyDescent="0.3">
      <c r="A3" s="23" t="s">
        <v>49</v>
      </c>
    </row>
    <row r="4" spans="1:9" ht="43.2" x14ac:dyDescent="0.3">
      <c r="A4" s="13" t="s">
        <v>22</v>
      </c>
      <c r="B4" s="21" t="s">
        <v>23</v>
      </c>
      <c r="C4" s="21" t="s">
        <v>21</v>
      </c>
      <c r="D4" s="22" t="s">
        <v>19</v>
      </c>
      <c r="E4" s="13" t="s">
        <v>52</v>
      </c>
      <c r="F4" s="13" t="s">
        <v>53</v>
      </c>
      <c r="G4" s="13" t="s">
        <v>54</v>
      </c>
      <c r="H4" s="13" t="s">
        <v>55</v>
      </c>
      <c r="I4" s="14" t="s">
        <v>62</v>
      </c>
    </row>
    <row r="5" spans="1:9" x14ac:dyDescent="0.3">
      <c r="A5" s="24" t="s">
        <v>30</v>
      </c>
      <c r="B5" s="24"/>
      <c r="C5" s="24" t="s">
        <v>29</v>
      </c>
      <c r="D5" s="25">
        <v>1820</v>
      </c>
      <c r="E5" s="26">
        <v>1020</v>
      </c>
      <c r="F5" s="26">
        <f t="shared" ref="F5:H8" si="0">$D5</f>
        <v>1820</v>
      </c>
      <c r="G5" s="26">
        <f t="shared" si="0"/>
        <v>1820</v>
      </c>
      <c r="H5" s="26">
        <f t="shared" si="0"/>
        <v>1820</v>
      </c>
      <c r="I5" s="27">
        <f>SUM(E5:H5)</f>
        <v>6480</v>
      </c>
    </row>
    <row r="6" spans="1:9" x14ac:dyDescent="0.3">
      <c r="A6" s="24" t="s">
        <v>32</v>
      </c>
      <c r="B6" s="24"/>
      <c r="C6" s="24" t="s">
        <v>31</v>
      </c>
      <c r="D6" s="25">
        <v>1000</v>
      </c>
      <c r="E6" s="26">
        <f t="shared" ref="E6:H11" si="1">$D6</f>
        <v>1000</v>
      </c>
      <c r="F6" s="26">
        <f t="shared" si="0"/>
        <v>1000</v>
      </c>
      <c r="G6" s="26">
        <f t="shared" si="0"/>
        <v>1000</v>
      </c>
      <c r="H6" s="26">
        <f t="shared" si="0"/>
        <v>1000</v>
      </c>
      <c r="I6" s="27">
        <f t="shared" ref="I6:I11" si="2">SUM(E6:H6)</f>
        <v>4000</v>
      </c>
    </row>
    <row r="7" spans="1:9" ht="31.8" customHeight="1" x14ac:dyDescent="0.3">
      <c r="A7" s="24" t="s">
        <v>34</v>
      </c>
      <c r="B7" s="24"/>
      <c r="C7" s="24" t="s">
        <v>33</v>
      </c>
      <c r="D7" s="25">
        <v>650</v>
      </c>
      <c r="E7" s="26">
        <f t="shared" si="1"/>
        <v>650</v>
      </c>
      <c r="F7" s="26">
        <f t="shared" si="0"/>
        <v>650</v>
      </c>
      <c r="G7" s="26">
        <f t="shared" si="0"/>
        <v>650</v>
      </c>
      <c r="H7" s="26">
        <f t="shared" si="0"/>
        <v>650</v>
      </c>
      <c r="I7" s="27">
        <f t="shared" si="2"/>
        <v>2600</v>
      </c>
    </row>
    <row r="8" spans="1:9" x14ac:dyDescent="0.3">
      <c r="A8" s="24" t="s">
        <v>43</v>
      </c>
      <c r="B8" s="24"/>
      <c r="C8" s="24"/>
      <c r="D8" s="25">
        <v>1000</v>
      </c>
      <c r="E8" s="26">
        <f t="shared" si="1"/>
        <v>1000</v>
      </c>
      <c r="F8" s="26">
        <f t="shared" si="0"/>
        <v>1000</v>
      </c>
      <c r="G8" s="26">
        <f t="shared" si="0"/>
        <v>1000</v>
      </c>
      <c r="H8" s="26">
        <f t="shared" si="0"/>
        <v>1000</v>
      </c>
      <c r="I8" s="27">
        <f t="shared" si="2"/>
        <v>4000</v>
      </c>
    </row>
    <row r="9" spans="1:9" x14ac:dyDescent="0.3">
      <c r="A9" s="24" t="s">
        <v>45</v>
      </c>
      <c r="B9" s="24"/>
      <c r="C9" s="24"/>
      <c r="D9" s="25">
        <v>1500</v>
      </c>
      <c r="E9" s="26">
        <f t="shared" si="1"/>
        <v>1500</v>
      </c>
      <c r="F9" s="26">
        <f t="shared" si="1"/>
        <v>1500</v>
      </c>
      <c r="G9" s="26">
        <f t="shared" si="1"/>
        <v>1500</v>
      </c>
      <c r="H9" s="26">
        <f t="shared" si="1"/>
        <v>1500</v>
      </c>
      <c r="I9" s="27">
        <f t="shared" si="2"/>
        <v>6000</v>
      </c>
    </row>
    <row r="10" spans="1:9" x14ac:dyDescent="0.3">
      <c r="A10" s="28" t="s">
        <v>44</v>
      </c>
      <c r="B10" s="28"/>
      <c r="C10" s="29"/>
      <c r="D10" s="30">
        <v>1800</v>
      </c>
      <c r="E10" s="26">
        <f t="shared" si="1"/>
        <v>1800</v>
      </c>
      <c r="F10" s="26">
        <f t="shared" si="1"/>
        <v>1800</v>
      </c>
      <c r="G10" s="26">
        <f t="shared" si="1"/>
        <v>1800</v>
      </c>
      <c r="H10" s="26">
        <f t="shared" si="1"/>
        <v>1800</v>
      </c>
      <c r="I10" s="27">
        <f t="shared" si="2"/>
        <v>7200</v>
      </c>
    </row>
    <row r="11" spans="1:9" ht="15" thickBot="1" x14ac:dyDescent="0.35">
      <c r="A11" s="24" t="s">
        <v>48</v>
      </c>
      <c r="B11" s="24"/>
      <c r="C11" s="31"/>
      <c r="D11" s="25">
        <v>2000</v>
      </c>
      <c r="E11" s="26">
        <f t="shared" si="1"/>
        <v>2000</v>
      </c>
      <c r="F11" s="26">
        <f t="shared" si="1"/>
        <v>2000</v>
      </c>
      <c r="G11" s="26">
        <f t="shared" si="1"/>
        <v>2000</v>
      </c>
      <c r="H11" s="26">
        <f t="shared" si="1"/>
        <v>2000</v>
      </c>
      <c r="I11" s="32">
        <f t="shared" si="2"/>
        <v>8000</v>
      </c>
    </row>
    <row r="12" spans="1:9" ht="15" thickBot="1" x14ac:dyDescent="0.35">
      <c r="E12" s="33"/>
      <c r="H12" s="34" t="s">
        <v>47</v>
      </c>
      <c r="I12" s="35">
        <f>SUM(I5:I11)</f>
        <v>38280</v>
      </c>
    </row>
    <row r="13" spans="1:9" ht="15" thickBot="1" x14ac:dyDescent="0.35">
      <c r="E13" s="33"/>
      <c r="H13" s="34"/>
      <c r="I13" s="36"/>
    </row>
    <row r="14" spans="1:9" ht="15.6" x14ac:dyDescent="0.3">
      <c r="A14" s="37" t="s">
        <v>65</v>
      </c>
      <c r="B14" s="38"/>
      <c r="C14" s="38"/>
      <c r="D14" s="39"/>
      <c r="E14" s="38"/>
      <c r="F14" s="38"/>
      <c r="G14" s="38"/>
      <c r="H14" s="38"/>
      <c r="I14" s="40"/>
    </row>
    <row r="15" spans="1:9" ht="43.2" x14ac:dyDescent="0.3">
      <c r="A15" s="41" t="s">
        <v>22</v>
      </c>
      <c r="B15" s="42" t="s">
        <v>23</v>
      </c>
      <c r="C15" s="42" t="s">
        <v>21</v>
      </c>
      <c r="D15" s="43" t="s">
        <v>19</v>
      </c>
      <c r="E15" s="15" t="s">
        <v>52</v>
      </c>
      <c r="F15" s="15" t="s">
        <v>53</v>
      </c>
      <c r="G15" s="15" t="s">
        <v>54</v>
      </c>
      <c r="H15" s="15" t="s">
        <v>55</v>
      </c>
      <c r="I15" s="16" t="s">
        <v>62</v>
      </c>
    </row>
    <row r="16" spans="1:9" ht="57.6" x14ac:dyDescent="0.3">
      <c r="A16" s="44" t="s">
        <v>3</v>
      </c>
      <c r="B16" s="24" t="s">
        <v>4</v>
      </c>
      <c r="C16" s="24" t="s">
        <v>2</v>
      </c>
      <c r="D16" s="25">
        <v>8700</v>
      </c>
      <c r="E16" s="26">
        <f>$D16</f>
        <v>8700</v>
      </c>
      <c r="F16" s="26">
        <f t="shared" ref="F16:H20" si="3">$D16</f>
        <v>8700</v>
      </c>
      <c r="G16" s="26">
        <f t="shared" si="3"/>
        <v>8700</v>
      </c>
      <c r="H16" s="26">
        <f t="shared" si="3"/>
        <v>8700</v>
      </c>
      <c r="I16" s="45">
        <f>SUM(E16:H16)</f>
        <v>34800</v>
      </c>
    </row>
    <row r="17" spans="1:9" ht="43.2" x14ac:dyDescent="0.3">
      <c r="A17" s="44" t="s">
        <v>6</v>
      </c>
      <c r="B17" s="24" t="s">
        <v>7</v>
      </c>
      <c r="C17" s="24" t="s">
        <v>5</v>
      </c>
      <c r="D17" s="25">
        <v>10440</v>
      </c>
      <c r="E17" s="26">
        <f t="shared" ref="E17:E20" si="4">$D17</f>
        <v>10440</v>
      </c>
      <c r="F17" s="26">
        <f t="shared" si="3"/>
        <v>10440</v>
      </c>
      <c r="G17" s="26">
        <f t="shared" si="3"/>
        <v>10440</v>
      </c>
      <c r="H17" s="26">
        <f t="shared" si="3"/>
        <v>10440</v>
      </c>
      <c r="I17" s="45">
        <f t="shared" ref="I17:I20" si="5">SUM(E17:H17)</f>
        <v>41760</v>
      </c>
    </row>
    <row r="18" spans="1:9" ht="43.2" x14ac:dyDescent="0.3">
      <c r="A18" s="44" t="s">
        <v>57</v>
      </c>
      <c r="B18" s="24" t="s">
        <v>7</v>
      </c>
      <c r="C18" s="24" t="s">
        <v>56</v>
      </c>
      <c r="D18" s="25">
        <v>4391</v>
      </c>
      <c r="E18" s="26">
        <f t="shared" si="4"/>
        <v>4391</v>
      </c>
      <c r="F18" s="26">
        <f t="shared" si="3"/>
        <v>4391</v>
      </c>
      <c r="G18" s="26">
        <f t="shared" si="3"/>
        <v>4391</v>
      </c>
      <c r="H18" s="26">
        <f t="shared" si="3"/>
        <v>4391</v>
      </c>
      <c r="I18" s="45">
        <f t="shared" si="5"/>
        <v>17564</v>
      </c>
    </row>
    <row r="19" spans="1:9" ht="43.2" x14ac:dyDescent="0.3">
      <c r="A19" s="44" t="s">
        <v>74</v>
      </c>
      <c r="B19" s="24" t="s">
        <v>7</v>
      </c>
      <c r="C19" s="24"/>
      <c r="D19" s="25">
        <v>389</v>
      </c>
      <c r="E19" s="26">
        <f t="shared" si="4"/>
        <v>389</v>
      </c>
      <c r="F19" s="26">
        <f t="shared" si="3"/>
        <v>389</v>
      </c>
      <c r="G19" s="26">
        <f t="shared" si="3"/>
        <v>389</v>
      </c>
      <c r="H19" s="26">
        <f t="shared" si="3"/>
        <v>389</v>
      </c>
      <c r="I19" s="45">
        <f t="shared" ref="I19" si="6">SUM(E19:H19)</f>
        <v>1556</v>
      </c>
    </row>
    <row r="20" spans="1:9" ht="15" thickBot="1" x14ac:dyDescent="0.35">
      <c r="A20" s="44" t="s">
        <v>13</v>
      </c>
      <c r="B20" s="24" t="s">
        <v>14</v>
      </c>
      <c r="C20" s="24" t="s">
        <v>12</v>
      </c>
      <c r="D20" s="25">
        <v>800</v>
      </c>
      <c r="E20" s="26">
        <f t="shared" si="4"/>
        <v>800</v>
      </c>
      <c r="F20" s="26">
        <f t="shared" si="3"/>
        <v>800</v>
      </c>
      <c r="G20" s="26">
        <f t="shared" si="3"/>
        <v>800</v>
      </c>
      <c r="H20" s="26">
        <f t="shared" si="3"/>
        <v>800</v>
      </c>
      <c r="I20" s="46">
        <f t="shared" si="5"/>
        <v>3200</v>
      </c>
    </row>
    <row r="21" spans="1:9" ht="15" thickBot="1" x14ac:dyDescent="0.35">
      <c r="A21" s="41"/>
      <c r="B21" s="42"/>
      <c r="C21" s="42"/>
      <c r="D21" s="43"/>
      <c r="E21" s="47"/>
      <c r="F21" s="47"/>
      <c r="G21" s="42"/>
      <c r="H21" s="17" t="s">
        <v>40</v>
      </c>
      <c r="I21" s="35">
        <f>SUM(I16:I20)</f>
        <v>98880</v>
      </c>
    </row>
    <row r="22" spans="1:9" x14ac:dyDescent="0.3">
      <c r="A22" s="41"/>
      <c r="B22" s="42"/>
      <c r="C22" s="42"/>
      <c r="D22" s="17" t="s">
        <v>67</v>
      </c>
      <c r="E22" s="55">
        <f>SUM(E16:E20)</f>
        <v>24720</v>
      </c>
      <c r="F22" s="55">
        <f t="shared" ref="F22:H22" si="7">SUM(F16:F20)</f>
        <v>24720</v>
      </c>
      <c r="G22" s="55">
        <f t="shared" si="7"/>
        <v>24720</v>
      </c>
      <c r="H22" s="55">
        <f t="shared" si="7"/>
        <v>24720</v>
      </c>
      <c r="I22" s="40"/>
    </row>
    <row r="23" spans="1:9" ht="15.6" x14ac:dyDescent="0.3">
      <c r="A23" s="48" t="s">
        <v>66</v>
      </c>
      <c r="B23" s="42"/>
      <c r="C23" s="42"/>
      <c r="D23" s="43"/>
      <c r="E23" s="42"/>
      <c r="F23" s="42"/>
      <c r="G23" s="42"/>
      <c r="H23" s="42"/>
      <c r="I23" s="40"/>
    </row>
    <row r="24" spans="1:9" ht="43.2" x14ac:dyDescent="0.3">
      <c r="A24" s="41" t="s">
        <v>22</v>
      </c>
      <c r="B24" s="42" t="s">
        <v>23</v>
      </c>
      <c r="C24" s="42" t="s">
        <v>21</v>
      </c>
      <c r="D24" s="43" t="s">
        <v>19</v>
      </c>
      <c r="E24" s="15" t="s">
        <v>52</v>
      </c>
      <c r="F24" s="15" t="s">
        <v>53</v>
      </c>
      <c r="G24" s="15" t="s">
        <v>54</v>
      </c>
      <c r="H24" s="15" t="s">
        <v>55</v>
      </c>
      <c r="I24" s="16" t="s">
        <v>62</v>
      </c>
    </row>
    <row r="25" spans="1:9" ht="28.8" x14ac:dyDescent="0.3">
      <c r="A25" s="44" t="s">
        <v>68</v>
      </c>
      <c r="B25" s="24" t="s">
        <v>10</v>
      </c>
      <c r="C25" s="24" t="s">
        <v>59</v>
      </c>
      <c r="D25" s="25">
        <v>27000</v>
      </c>
      <c r="E25" s="26">
        <v>2000</v>
      </c>
      <c r="F25" s="26">
        <f t="shared" ref="E25:H28" si="8">$D25</f>
        <v>27000</v>
      </c>
      <c r="G25" s="26">
        <f t="shared" si="8"/>
        <v>27000</v>
      </c>
      <c r="H25" s="26">
        <f t="shared" si="8"/>
        <v>27000</v>
      </c>
      <c r="I25" s="45">
        <f>SUM(E25:H25)</f>
        <v>83000</v>
      </c>
    </row>
    <row r="26" spans="1:9" x14ac:dyDescent="0.3">
      <c r="A26" s="44" t="s">
        <v>69</v>
      </c>
      <c r="B26" s="24" t="s">
        <v>70</v>
      </c>
      <c r="C26" s="24"/>
      <c r="D26" s="25">
        <v>350</v>
      </c>
      <c r="E26" s="60">
        <f t="shared" si="8"/>
        <v>350</v>
      </c>
      <c r="F26" s="60">
        <f t="shared" si="8"/>
        <v>350</v>
      </c>
      <c r="G26" s="60">
        <f t="shared" si="8"/>
        <v>350</v>
      </c>
      <c r="H26" s="60">
        <f t="shared" si="8"/>
        <v>350</v>
      </c>
      <c r="I26" s="45">
        <f>SUM(E26:H26)</f>
        <v>1400</v>
      </c>
    </row>
    <row r="27" spans="1:9" x14ac:dyDescent="0.3">
      <c r="A27" s="57" t="s">
        <v>45</v>
      </c>
      <c r="B27" s="58" t="s">
        <v>60</v>
      </c>
      <c r="C27" s="58" t="s">
        <v>61</v>
      </c>
      <c r="D27" s="59">
        <v>3100</v>
      </c>
      <c r="E27" s="60">
        <f t="shared" si="8"/>
        <v>3100</v>
      </c>
      <c r="F27" s="60">
        <f t="shared" si="8"/>
        <v>3100</v>
      </c>
      <c r="G27" s="60">
        <f t="shared" si="8"/>
        <v>3100</v>
      </c>
      <c r="H27" s="60">
        <f t="shared" si="8"/>
        <v>3100</v>
      </c>
      <c r="I27" s="46">
        <f t="shared" ref="I27" si="9">SUM(E27:H27)</f>
        <v>12400</v>
      </c>
    </row>
    <row r="28" spans="1:9" s="56" customFormat="1" ht="15" thickBot="1" x14ac:dyDescent="0.35">
      <c r="A28" s="57" t="s">
        <v>71</v>
      </c>
      <c r="B28" s="24" t="s">
        <v>70</v>
      </c>
      <c r="C28" s="58" t="s">
        <v>63</v>
      </c>
      <c r="D28" s="59">
        <v>250</v>
      </c>
      <c r="E28" s="60">
        <f t="shared" si="8"/>
        <v>250</v>
      </c>
      <c r="F28" s="60">
        <f t="shared" si="8"/>
        <v>250</v>
      </c>
      <c r="G28" s="60">
        <f t="shared" si="8"/>
        <v>250</v>
      </c>
      <c r="H28" s="60">
        <f t="shared" si="8"/>
        <v>250</v>
      </c>
      <c r="I28" s="46">
        <f t="shared" ref="I28" si="10">SUM(E28:H28)</f>
        <v>1000</v>
      </c>
    </row>
    <row r="29" spans="1:9" ht="15" thickBot="1" x14ac:dyDescent="0.35">
      <c r="A29" s="41"/>
      <c r="B29" s="42"/>
      <c r="C29" s="42"/>
      <c r="D29" s="42"/>
      <c r="E29" s="43"/>
      <c r="F29" s="43"/>
      <c r="G29" s="42"/>
      <c r="H29" s="17" t="s">
        <v>42</v>
      </c>
      <c r="I29" s="35">
        <f>SUM(I25:I28)</f>
        <v>97800</v>
      </c>
    </row>
    <row r="30" spans="1:9" x14ac:dyDescent="0.3">
      <c r="A30" s="41"/>
      <c r="B30" s="42"/>
      <c r="C30" s="42"/>
      <c r="D30" s="17" t="s">
        <v>73</v>
      </c>
      <c r="E30" s="55">
        <f>SUM(E25:E28)</f>
        <v>5700</v>
      </c>
      <c r="F30" s="55">
        <f t="shared" ref="F30:H30" si="11">SUM(F25:F28)</f>
        <v>30700</v>
      </c>
      <c r="G30" s="55">
        <f t="shared" si="11"/>
        <v>30700</v>
      </c>
      <c r="H30" s="55">
        <f t="shared" si="11"/>
        <v>30700</v>
      </c>
      <c r="I30" s="40"/>
    </row>
    <row r="31" spans="1:9" x14ac:dyDescent="0.3">
      <c r="A31" s="41"/>
      <c r="B31" s="42"/>
      <c r="C31" s="42"/>
      <c r="D31" s="17"/>
      <c r="I31" s="40"/>
    </row>
    <row r="32" spans="1:9" x14ac:dyDescent="0.3">
      <c r="A32" s="41"/>
      <c r="B32" s="42"/>
      <c r="C32" s="42"/>
      <c r="D32" s="17" t="s">
        <v>72</v>
      </c>
      <c r="E32" s="55">
        <f>SUM(E22,E30)</f>
        <v>30420</v>
      </c>
      <c r="F32" s="55">
        <f t="shared" ref="F32:H32" si="12">SUM(F22,F30)</f>
        <v>55420</v>
      </c>
      <c r="G32" s="55">
        <f t="shared" si="12"/>
        <v>55420</v>
      </c>
      <c r="H32" s="55">
        <f t="shared" si="12"/>
        <v>55420</v>
      </c>
      <c r="I32" s="40"/>
    </row>
    <row r="33" spans="1:9" ht="15.6" x14ac:dyDescent="0.3">
      <c r="A33" s="48" t="s">
        <v>50</v>
      </c>
      <c r="B33" s="42"/>
      <c r="C33" s="42"/>
      <c r="D33" s="42"/>
      <c r="E33" s="42"/>
      <c r="F33" s="42"/>
      <c r="G33" s="42"/>
      <c r="H33" s="42"/>
      <c r="I33" s="40"/>
    </row>
    <row r="34" spans="1:9" x14ac:dyDescent="0.3">
      <c r="A34" s="41" t="s">
        <v>22</v>
      </c>
      <c r="B34" s="42"/>
      <c r="C34" s="42"/>
      <c r="D34" s="42"/>
      <c r="E34" s="42"/>
      <c r="F34" s="42"/>
      <c r="G34" s="42"/>
      <c r="H34" s="42"/>
      <c r="I34" s="40"/>
    </row>
    <row r="35" spans="1:9" x14ac:dyDescent="0.3">
      <c r="A35" s="44" t="s">
        <v>46</v>
      </c>
      <c r="B35" s="49"/>
      <c r="C35" s="49"/>
      <c r="D35" s="25"/>
      <c r="E35" s="49"/>
      <c r="F35" s="49"/>
      <c r="G35" s="49"/>
      <c r="H35" s="50"/>
      <c r="I35" s="51">
        <v>750</v>
      </c>
    </row>
    <row r="36" spans="1:9" ht="29.4" thickBot="1" x14ac:dyDescent="0.35">
      <c r="A36" s="44" t="s">
        <v>64</v>
      </c>
      <c r="B36" s="49"/>
      <c r="C36" s="49"/>
      <c r="D36" s="25"/>
      <c r="E36" s="49"/>
      <c r="F36" s="49"/>
      <c r="G36" s="49"/>
      <c r="H36" s="50"/>
      <c r="I36" s="51">
        <f>SUM(I21,I29)*0.0775</f>
        <v>15242.7</v>
      </c>
    </row>
    <row r="37" spans="1:9" ht="15" thickBot="1" x14ac:dyDescent="0.35">
      <c r="A37" s="41"/>
      <c r="B37" s="42"/>
      <c r="C37" s="42"/>
      <c r="D37" s="43"/>
      <c r="E37" s="42"/>
      <c r="F37" s="42"/>
      <c r="G37" s="42"/>
      <c r="H37" s="17" t="s">
        <v>41</v>
      </c>
      <c r="I37" s="35">
        <f>SUM(I35:I36)</f>
        <v>15992.7</v>
      </c>
    </row>
    <row r="38" spans="1:9" ht="15" thickBot="1" x14ac:dyDescent="0.35">
      <c r="A38" s="41"/>
      <c r="B38" s="42"/>
      <c r="C38" s="42"/>
      <c r="D38" s="43"/>
      <c r="E38" s="42"/>
      <c r="F38" s="42"/>
      <c r="G38" s="42"/>
      <c r="H38" s="18"/>
      <c r="I38" s="40"/>
    </row>
    <row r="39" spans="1:9" ht="15" thickBot="1" x14ac:dyDescent="0.35">
      <c r="A39" s="52"/>
      <c r="B39" s="53"/>
      <c r="C39" s="53"/>
      <c r="D39" s="54"/>
      <c r="E39" s="53"/>
      <c r="F39" s="53"/>
      <c r="G39" s="53"/>
      <c r="H39" s="19" t="s">
        <v>51</v>
      </c>
      <c r="I39" s="35">
        <f>SUM(I37,I21,I29)</f>
        <v>212672.7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PhaseI</vt:lpstr>
      <vt:lpstr>PhaseII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2017-07-14T00:15:23Z</cp:lastPrinted>
  <dcterms:created xsi:type="dcterms:W3CDTF">2017-07-13T23:47:28Z</dcterms:created>
  <dcterms:modified xsi:type="dcterms:W3CDTF">2018-07-18T01:19:53Z</dcterms:modified>
</cp:coreProperties>
</file>