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bookViews>
    <workbookView xWindow="0" yWindow="460" windowWidth="38400" windowHeight="22020"/>
  </bookViews>
  <sheets>
    <sheet name="Itemized Costs" sheetId="1" r:id="rId1"/>
    <sheet name="Labor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C12" i="2"/>
  <c r="D12" i="2"/>
  <c r="E12" i="2"/>
  <c r="F12" i="2"/>
  <c r="C15" i="2"/>
  <c r="C16" i="2"/>
  <c r="G151" i="1"/>
  <c r="G150" i="1"/>
  <c r="G183" i="1"/>
  <c r="G160" i="1"/>
  <c r="G138" i="1"/>
  <c r="G83" i="1"/>
  <c r="G82" i="1"/>
  <c r="G91" i="1"/>
  <c r="G81" i="1"/>
  <c r="G90" i="1"/>
  <c r="G74" i="1"/>
  <c r="G80" i="1"/>
  <c r="G79" i="1"/>
  <c r="G168" i="1"/>
  <c r="G51" i="1"/>
  <c r="G17" i="1"/>
  <c r="G73" i="1"/>
  <c r="G189" i="1"/>
  <c r="G188" i="1"/>
  <c r="G187" i="1"/>
  <c r="G186" i="1"/>
  <c r="G185" i="1"/>
  <c r="G184" i="1"/>
  <c r="G182" i="1"/>
  <c r="G135" i="1"/>
  <c r="G29" i="1"/>
  <c r="G30" i="1"/>
  <c r="G142" i="1"/>
  <c r="V50" i="1"/>
  <c r="V46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G201" i="1"/>
  <c r="G200" i="1"/>
  <c r="G199" i="1"/>
  <c r="G198" i="1"/>
  <c r="G197" i="1"/>
  <c r="G203" i="1"/>
  <c r="G156" i="1"/>
  <c r="G157" i="1"/>
  <c r="G163" i="1"/>
  <c r="G178" i="1"/>
  <c r="G18" i="1"/>
  <c r="G72" i="1"/>
  <c r="G144" i="1"/>
  <c r="G52" i="1"/>
  <c r="G113" i="1"/>
  <c r="G13" i="1"/>
  <c r="G140" i="1"/>
  <c r="G137" i="1"/>
  <c r="G133" i="1"/>
  <c r="G132" i="1"/>
  <c r="G131" i="1"/>
  <c r="G164" i="1"/>
  <c r="G78" i="1"/>
  <c r="G148" i="1"/>
  <c r="G149" i="1"/>
  <c r="G152" i="1"/>
  <c r="G154" i="1"/>
  <c r="G155" i="1"/>
  <c r="G161" i="1"/>
  <c r="G165" i="1"/>
  <c r="G166" i="1"/>
  <c r="G167" i="1"/>
  <c r="G169" i="1"/>
  <c r="G171" i="1"/>
  <c r="G172" i="1"/>
  <c r="G173" i="1"/>
  <c r="G174" i="1"/>
  <c r="G175" i="1"/>
  <c r="G158" i="1"/>
  <c r="G159" i="1"/>
  <c r="G179" i="1"/>
  <c r="G180" i="1"/>
  <c r="G181" i="1"/>
  <c r="G130" i="1"/>
  <c r="G134" i="1"/>
  <c r="G139" i="1"/>
  <c r="G143" i="1"/>
  <c r="G103" i="1"/>
  <c r="G104" i="1"/>
  <c r="G105" i="1"/>
  <c r="G106" i="1"/>
  <c r="G107" i="1"/>
  <c r="G108" i="1"/>
  <c r="G109" i="1"/>
  <c r="G110" i="1"/>
  <c r="G111" i="1"/>
  <c r="G112" i="1"/>
  <c r="G115" i="1"/>
  <c r="G116" i="1"/>
  <c r="G117" i="1"/>
  <c r="G118" i="1"/>
  <c r="G119" i="1"/>
  <c r="G120" i="1"/>
  <c r="G121" i="1"/>
  <c r="G122" i="1"/>
  <c r="G123" i="1"/>
  <c r="G124" i="1"/>
  <c r="G125" i="1"/>
  <c r="G58" i="1"/>
  <c r="G59" i="1"/>
  <c r="G61" i="1"/>
  <c r="G62" i="1"/>
  <c r="G63" i="1"/>
  <c r="G64" i="1"/>
  <c r="G65" i="1"/>
  <c r="G66" i="1"/>
  <c r="G67" i="1"/>
  <c r="G68" i="1"/>
  <c r="G69" i="1"/>
  <c r="G70" i="1"/>
  <c r="G71" i="1"/>
  <c r="G76" i="1"/>
  <c r="G77" i="1"/>
  <c r="G84" i="1"/>
  <c r="G85" i="1"/>
  <c r="G86" i="1"/>
  <c r="G87" i="1"/>
  <c r="G88" i="1"/>
  <c r="G89" i="1"/>
  <c r="G93" i="1"/>
  <c r="G94" i="1"/>
  <c r="G95" i="1"/>
  <c r="G98" i="1"/>
  <c r="G99" i="1"/>
  <c r="G9" i="1"/>
  <c r="G10" i="1"/>
  <c r="G11" i="1"/>
  <c r="G14" i="1"/>
  <c r="G16" i="1"/>
  <c r="G20" i="1"/>
  <c r="G21" i="1"/>
  <c r="G22" i="1"/>
  <c r="G23" i="1"/>
  <c r="G24" i="1"/>
  <c r="G25" i="1"/>
  <c r="G26" i="1"/>
  <c r="G27" i="1"/>
  <c r="G28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7" i="1"/>
  <c r="G101" i="1"/>
  <c r="G145" i="1"/>
  <c r="G55" i="1"/>
  <c r="G191" i="1"/>
  <c r="G127" i="1"/>
  <c r="G194" i="1"/>
  <c r="G208" i="1"/>
  <c r="G209" i="1"/>
  <c r="G206" i="1"/>
  <c r="G207" i="1"/>
</calcChain>
</file>

<file path=xl/sharedStrings.xml><?xml version="1.0" encoding="utf-8"?>
<sst xmlns="http://schemas.openxmlformats.org/spreadsheetml/2006/main" count="480" uniqueCount="380">
  <si>
    <t>Permanent Equipment Item</t>
  </si>
  <si>
    <t>Tube</t>
  </si>
  <si>
    <t>Chassis</t>
  </si>
  <si>
    <t>Subtotal</t>
  </si>
  <si>
    <t>Propeller</t>
  </si>
  <si>
    <t>Buoyancy Engine</t>
  </si>
  <si>
    <t>Drop weight</t>
  </si>
  <si>
    <t>Argos</t>
  </si>
  <si>
    <t>10 PV Wet connectors</t>
  </si>
  <si>
    <t>10 Wet cables</t>
  </si>
  <si>
    <t>Total</t>
  </si>
  <si>
    <t>TETHYS COST SUMMARY</t>
  </si>
  <si>
    <t xml:space="preserve"> </t>
  </si>
  <si>
    <t>Battery Tray</t>
  </si>
  <si>
    <t>subtotal</t>
  </si>
  <si>
    <t>sub assembly</t>
  </si>
  <si>
    <t>Tail Foam</t>
  </si>
  <si>
    <t>Miscallaneous</t>
  </si>
  <si>
    <t>Lift Eyes</t>
  </si>
  <si>
    <t>Vendor</t>
  </si>
  <si>
    <t>Waterat</t>
  </si>
  <si>
    <t>Applimotion</t>
  </si>
  <si>
    <t>Part #</t>
  </si>
  <si>
    <t>P-200xxx-08</t>
  </si>
  <si>
    <t>94435A336</t>
  </si>
  <si>
    <t>#10-32 Threaded Rod</t>
  </si>
  <si>
    <t>McMaster</t>
  </si>
  <si>
    <t>XP-04SR</t>
  </si>
  <si>
    <t>Ocean Server</t>
  </si>
  <si>
    <t>90715A115</t>
  </si>
  <si>
    <t>#</t>
  </si>
  <si>
    <t>91950A027</t>
  </si>
  <si>
    <t>P-200563-08</t>
  </si>
  <si>
    <t>90257A011</t>
  </si>
  <si>
    <t>#10-24 UNC-2B Hex Nut</t>
  </si>
  <si>
    <t>97345A539</t>
  </si>
  <si>
    <t xml:space="preserve"> Screw</t>
  </si>
  <si>
    <t>A 7ZB5-URG07537</t>
  </si>
  <si>
    <t>Urethane Roller</t>
  </si>
  <si>
    <t>SDP-SI</t>
  </si>
  <si>
    <t>BattPack Wheel Support</t>
  </si>
  <si>
    <t>P-200551-07</t>
  </si>
  <si>
    <t>Battery Pack Bulkhead</t>
  </si>
  <si>
    <t>Smart Battery Pack</t>
  </si>
  <si>
    <t>BA95HCL-FL</t>
  </si>
  <si>
    <t>P-200544-08</t>
  </si>
  <si>
    <t>Battery pack CenterBlkHd</t>
  </si>
  <si>
    <t>Drop Weight</t>
  </si>
  <si>
    <t>Spring Guide</t>
  </si>
  <si>
    <t>Metric Spring 90.5 mm x 50N</t>
  </si>
  <si>
    <t>Washers</t>
  </si>
  <si>
    <t>907K-ND</t>
  </si>
  <si>
    <t>Tin Plated Brass Terminal</t>
  </si>
  <si>
    <t>Digikey</t>
  </si>
  <si>
    <t>Burnwire retaining plate</t>
  </si>
  <si>
    <t>Lever Tip, Mech Release</t>
  </si>
  <si>
    <t>TR-600</t>
  </si>
  <si>
    <t>Modified burnwire</t>
  </si>
  <si>
    <t>Benthos</t>
  </si>
  <si>
    <t>Dropweight retaining pin</t>
  </si>
  <si>
    <t>5kg dropweight</t>
  </si>
  <si>
    <t>CTD AUV Dropweight Bracket</t>
  </si>
  <si>
    <t>Pump</t>
  </si>
  <si>
    <t>Pump motor</t>
  </si>
  <si>
    <t>isolation valve</t>
  </si>
  <si>
    <t>external bladder</t>
  </si>
  <si>
    <t>flow restrictor</t>
  </si>
  <si>
    <t>mounting bracket</t>
  </si>
  <si>
    <t>Battery Drive Assy.</t>
  </si>
  <si>
    <t>P-200560-08</t>
  </si>
  <si>
    <t>Mount Flange for Nook Ball Nut</t>
  </si>
  <si>
    <t>P-200537-08</t>
  </si>
  <si>
    <t>Maxon Motor Batt Drive Mount</t>
  </si>
  <si>
    <t>Brushed Motor, 22mm</t>
  </si>
  <si>
    <t>Maxon</t>
  </si>
  <si>
    <t>Gearhead, 19:1</t>
  </si>
  <si>
    <t>Encoder MR</t>
  </si>
  <si>
    <t>W7C 15-3-5</t>
  </si>
  <si>
    <t>Motor Shaft Coupling</t>
  </si>
  <si>
    <t>Helical Products</t>
  </si>
  <si>
    <t>ECS-08010-RAEL-4L-270</t>
  </si>
  <si>
    <t>NOOK Balls Screw Assembly</t>
  </si>
  <si>
    <t>Nook Industries</t>
  </si>
  <si>
    <t>Thruster Motor Assy.</t>
  </si>
  <si>
    <t>#6-32 UNC-2B x 3/8</t>
  </si>
  <si>
    <t>#6-32 x 3/8 SOC HD CAP</t>
  </si>
  <si>
    <t>United Titanium</t>
  </si>
  <si>
    <t>#4-40 x 3/8 SOC HD CAP</t>
  </si>
  <si>
    <t>FCLJK_V8_D10_L30</t>
  </si>
  <si>
    <t>Resin Collar Bushing</t>
  </si>
  <si>
    <t>Misumi</t>
  </si>
  <si>
    <t>FCLJK_V8_D10_H13_T2_L19</t>
  </si>
  <si>
    <t>Resin Collar Shoulder Bushing</t>
  </si>
  <si>
    <t>Thruster Motor Pressure Tube</t>
  </si>
  <si>
    <t>Main Pressure Hull</t>
  </si>
  <si>
    <t>98394A440</t>
  </si>
  <si>
    <t>Int. Retaining Ring</t>
  </si>
  <si>
    <t>#00608</t>
  </si>
  <si>
    <t>Deep Groove Bearing</t>
  </si>
  <si>
    <t>Jilson</t>
  </si>
  <si>
    <t>P-200531-08</t>
  </si>
  <si>
    <t>Thrust Bearing Mount</t>
  </si>
  <si>
    <t>A-200567-08</t>
  </si>
  <si>
    <t>Composite Propeller Shaft</t>
  </si>
  <si>
    <t>#2-029-70-N</t>
  </si>
  <si>
    <t>O-Ring</t>
  </si>
  <si>
    <t>#2-026-70-N</t>
  </si>
  <si>
    <t>P-200530-08</t>
  </si>
  <si>
    <t>Mag. Coupling Shroud</t>
  </si>
  <si>
    <t>MTC-1.0</t>
  </si>
  <si>
    <t>Mag. Coupling Outer Cup</t>
  </si>
  <si>
    <t>Magnetic Technologies</t>
  </si>
  <si>
    <t>Mag. Coupling Inner Plug</t>
  </si>
  <si>
    <t>#4-40 UNC-2B x 3/8</t>
  </si>
  <si>
    <t>#2-107-70-N</t>
  </si>
  <si>
    <t>90967A155</t>
  </si>
  <si>
    <t>Ext. Retaining Ring</t>
  </si>
  <si>
    <t>VHM-17</t>
  </si>
  <si>
    <t>Spring Ring</t>
  </si>
  <si>
    <t>Smalley</t>
  </si>
  <si>
    <t>9513K18</t>
  </si>
  <si>
    <t xml:space="preserve">Plastic Shim Stock </t>
  </si>
  <si>
    <t>P-200512_08</t>
  </si>
  <si>
    <t>Motor Stator Retainer</t>
  </si>
  <si>
    <t>MMC# 7804K118</t>
  </si>
  <si>
    <t>Deep Groove Ball Bearing</t>
  </si>
  <si>
    <t>P-200510-08</t>
  </si>
  <si>
    <t>Motor Rotor Shaft</t>
  </si>
  <si>
    <t>GlueOn Rotor Hub</t>
  </si>
  <si>
    <t>P-200509-08</t>
  </si>
  <si>
    <t>1142-1-096-01</t>
  </si>
  <si>
    <t>Motor Rotor</t>
  </si>
  <si>
    <t>Stator Retaining Clip</t>
  </si>
  <si>
    <t>P-200511-08</t>
  </si>
  <si>
    <t>P-200462-08</t>
  </si>
  <si>
    <t>Thruster Motor Rear End Cap</t>
  </si>
  <si>
    <t>1142-1-095-01</t>
  </si>
  <si>
    <t>Motor Stator</t>
  </si>
  <si>
    <t>Unit Price</t>
  </si>
  <si>
    <t>STRUCTURE</t>
  </si>
  <si>
    <t>ACTUATORS</t>
  </si>
  <si>
    <t>BUOYANCY</t>
  </si>
  <si>
    <t>SENSORS</t>
  </si>
  <si>
    <t>Misc. Fasteners</t>
  </si>
  <si>
    <t>ELECTRONICS</t>
  </si>
  <si>
    <t>Science</t>
  </si>
  <si>
    <t>Navigation/Control</t>
  </si>
  <si>
    <t>Batteries</t>
  </si>
  <si>
    <t>Communication</t>
  </si>
  <si>
    <t>Computer</t>
  </si>
  <si>
    <t>Controllers/Components</t>
  </si>
  <si>
    <t>P-200322-07</t>
  </si>
  <si>
    <t>Chassis Tie Rod</t>
  </si>
  <si>
    <t>P-200425-07</t>
  </si>
  <si>
    <t>Chassis Bolt Lug</t>
  </si>
  <si>
    <t>P-200281</t>
  </si>
  <si>
    <t>Chassis End Frame</t>
  </si>
  <si>
    <t xml:space="preserve">Tail Control Assy. </t>
  </si>
  <si>
    <t>Control Actuators</t>
  </si>
  <si>
    <t>#10-32 Nylock Nut (6)</t>
  </si>
  <si>
    <t>#10 Flat Washer (6)</t>
  </si>
  <si>
    <t>Cables/Connectors</t>
  </si>
  <si>
    <t>category</t>
  </si>
  <si>
    <t>BB2F</t>
  </si>
  <si>
    <t>Neil Brown</t>
  </si>
  <si>
    <t>Aandera</t>
  </si>
  <si>
    <t>Wet Labs</t>
  </si>
  <si>
    <t>Rudder Controller</t>
  </si>
  <si>
    <t>EZSV23</t>
  </si>
  <si>
    <t>Elevator Controller</t>
  </si>
  <si>
    <t>Depth Sensor</t>
  </si>
  <si>
    <t>VB System Controller</t>
  </si>
  <si>
    <t>Mass Shifter Controller</t>
  </si>
  <si>
    <t>actual price</t>
  </si>
  <si>
    <t>blank = MBARI</t>
  </si>
  <si>
    <t>Parker?</t>
  </si>
  <si>
    <t>Battery Charger</t>
  </si>
  <si>
    <t>tubing+fittings</t>
  </si>
  <si>
    <t>Burn Wire Guard Point</t>
  </si>
  <si>
    <t>Scotch Weld Epoxy</t>
  </si>
  <si>
    <t>Chassis assy., total</t>
  </si>
  <si>
    <t>Fins</t>
  </si>
  <si>
    <t>w/ motor</t>
  </si>
  <si>
    <t>w/motor</t>
  </si>
  <si>
    <t>Tail Flow Hull</t>
  </si>
  <si>
    <t>Nose Flow Hull</t>
  </si>
  <si>
    <t>Main Thruster Controller</t>
  </si>
  <si>
    <t>DG O'Brien</t>
  </si>
  <si>
    <t>Extn'l Wet connectors</t>
  </si>
  <si>
    <t>in-house</t>
  </si>
  <si>
    <t>w/ total assy.</t>
  </si>
  <si>
    <t>Skin molds</t>
  </si>
  <si>
    <t>Ideal Instrument</t>
  </si>
  <si>
    <t>ISUS, parts to build at MBARI</t>
  </si>
  <si>
    <t xml:space="preserve">Transponder, </t>
  </si>
  <si>
    <t>Johnson lab</t>
  </si>
  <si>
    <t>Proto Café</t>
  </si>
  <si>
    <t>Clark</t>
  </si>
  <si>
    <t>Skinner</t>
  </si>
  <si>
    <t>Keller</t>
  </si>
  <si>
    <t xml:space="preserve"> Battery Control Module</t>
  </si>
  <si>
    <t>Subconn</t>
  </si>
  <si>
    <t>Swagelok components</t>
  </si>
  <si>
    <t>El Camino</t>
  </si>
  <si>
    <t>New Build New Price</t>
  </si>
  <si>
    <t>LDA strongback, bodies, caps, leadscrew</t>
  </si>
  <si>
    <t>motors</t>
  </si>
  <si>
    <t>connector</t>
  </si>
  <si>
    <t>potentiometer</t>
  </si>
  <si>
    <t>couplings</t>
  </si>
  <si>
    <t>bell cranks</t>
  </si>
  <si>
    <t>compensator</t>
  </si>
  <si>
    <t>DVL</t>
  </si>
  <si>
    <t>Umbilical</t>
  </si>
  <si>
    <t>NAL 9602-DGS-LP</t>
  </si>
  <si>
    <t>GPS/Iridium</t>
  </si>
  <si>
    <t>Aanderra 4330 DO Sensor</t>
  </si>
  <si>
    <t>Wet Labs Puck Triplet Fluorometer + backscatter</t>
  </si>
  <si>
    <t>GCTD</t>
  </si>
  <si>
    <t>PhyCore LPC3250</t>
  </si>
  <si>
    <t>computer module</t>
  </si>
  <si>
    <t>Motherboard</t>
  </si>
  <si>
    <t>Load Controller</t>
  </si>
  <si>
    <t>backplane</t>
  </si>
  <si>
    <t>Antenna</t>
  </si>
  <si>
    <t>Protcafe casting</t>
  </si>
  <si>
    <t>P-200882-10</t>
  </si>
  <si>
    <t>grounding spring</t>
  </si>
  <si>
    <t>Clark precision</t>
  </si>
  <si>
    <t>Keller  PA-6ST/80400.xx/50Bar/0</t>
  </si>
  <si>
    <t>Nose dry connector</t>
  </si>
  <si>
    <t>Amphenol</t>
  </si>
  <si>
    <t>Mast</t>
  </si>
  <si>
    <t>PCB + cast-in cables</t>
  </si>
  <si>
    <t>P-200743-09</t>
  </si>
  <si>
    <t>puck bracket</t>
  </si>
  <si>
    <t>Carter machine</t>
  </si>
  <si>
    <t>Impulse</t>
  </si>
  <si>
    <t>Technadyne</t>
  </si>
  <si>
    <t>RP20R500</t>
  </si>
  <si>
    <t>P3 America</t>
  </si>
  <si>
    <t>Helix</t>
  </si>
  <si>
    <t>pressure releif valve</t>
  </si>
  <si>
    <t>Dual seal #4 SAE</t>
  </si>
  <si>
    <t>Prevco</t>
  </si>
  <si>
    <t>Omega</t>
  </si>
  <si>
    <t>Over pressure valve</t>
  </si>
  <si>
    <t>PSW-524</t>
  </si>
  <si>
    <t>All Motion</t>
  </si>
  <si>
    <t>Protocafe</t>
  </si>
  <si>
    <t>P-200625-08_Propeller_V4</t>
  </si>
  <si>
    <t>A-200618-08</t>
  </si>
  <si>
    <t>A-200731-09_ElevCrank, A-200732-09_RudCrank</t>
  </si>
  <si>
    <t>A-201330-12_VB-Sys_V2</t>
  </si>
  <si>
    <t>Parts (1): Roughly $870-$900 (plus tax and shipping)</t>
  </si>
  <si>
    <t>Board (10): $2000</t>
  </si>
  <si>
    <t>Assembly (10): $2310 (including one time fees)</t>
  </si>
  <si>
    <t>EACH: Roughly $1330</t>
  </si>
  <si>
    <t>Load Controller Digital</t>
  </si>
  <si>
    <t>Parts/Assembly (25): $8091 (Parts procurement and assembly performed by outside vendor, price includes onetime fees)</t>
  </si>
  <si>
    <t>Boards (25): $750</t>
  </si>
  <si>
    <t>EACH: Roughly $353.64</t>
  </si>
  <si>
    <t>Load Controller Analog</t>
  </si>
  <si>
    <t>Parts/Assembly (25): Roughly the same as Digital since a majority of the parts are the same</t>
  </si>
  <si>
    <t>Boards (12):  $1300</t>
  </si>
  <si>
    <t xml:space="preserve">EACH: Roughly $450 </t>
  </si>
  <si>
    <t>Backplane</t>
  </si>
  <si>
    <t>Parts (1): $61 (plus tax and shipping)</t>
  </si>
  <si>
    <t>Boards (10): $1400</t>
  </si>
  <si>
    <t>EACH: Roughly $200</t>
  </si>
  <si>
    <t>Desert Star</t>
  </si>
  <si>
    <t>SeaTag</t>
  </si>
  <si>
    <t>Cradlepoint</t>
  </si>
  <si>
    <t>VHF Beacon</t>
  </si>
  <si>
    <t>Cellular/WiFi Radio</t>
  </si>
  <si>
    <t>Seabird GPCTD</t>
  </si>
  <si>
    <t>y</t>
  </si>
  <si>
    <t>3G Housing</t>
  </si>
  <si>
    <t>B endcap</t>
  </si>
  <si>
    <t>ballast</t>
  </si>
  <si>
    <t>A endcap</t>
  </si>
  <si>
    <t>ESP Tube</t>
  </si>
  <si>
    <t>Pump plate</t>
  </si>
  <si>
    <t>Total with 3G housings</t>
  </si>
  <si>
    <t>Total without 3G, less instruments</t>
  </si>
  <si>
    <t>Inspired Energy</t>
  </si>
  <si>
    <t>DAT</t>
  </si>
  <si>
    <t xml:space="preserve">Benthos </t>
  </si>
  <si>
    <t>String Pot</t>
  </si>
  <si>
    <t>SP1-12</t>
  </si>
  <si>
    <t>Celesco</t>
  </si>
  <si>
    <t>Clark sheet</t>
  </si>
  <si>
    <t>P-201582</t>
  </si>
  <si>
    <t>Shear plates</t>
  </si>
  <si>
    <t>P-201583</t>
  </si>
  <si>
    <t>Wire guard 3.3</t>
  </si>
  <si>
    <t>A-201675</t>
  </si>
  <si>
    <t>backplane bracket</t>
  </si>
  <si>
    <t>Rotometals</t>
  </si>
  <si>
    <t>P-200792</t>
  </si>
  <si>
    <t>LI-1928A</t>
  </si>
  <si>
    <t>Licor PAR</t>
  </si>
  <si>
    <t>PAR connector</t>
  </si>
  <si>
    <t>CJ</t>
  </si>
  <si>
    <t>Schmit Proto</t>
  </si>
  <si>
    <t>DGO cables</t>
  </si>
  <si>
    <t>Impulse/DGO</t>
  </si>
  <si>
    <t>Rowe</t>
  </si>
  <si>
    <t>Harness</t>
  </si>
  <si>
    <t>88 pin connector pair</t>
  </si>
  <si>
    <t xml:space="preserve">MINK-10L plug molded </t>
  </si>
  <si>
    <t>MINK-10l CCP bulkhead</t>
  </si>
  <si>
    <t>Rack mount box, panels, guages</t>
  </si>
  <si>
    <t>Thrust bearing mount</t>
  </si>
  <si>
    <t>Vandervere</t>
  </si>
  <si>
    <t>G10 Flow Hull adaptor rings</t>
  </si>
  <si>
    <t>P-200514-08</t>
  </si>
  <si>
    <t>P-200569-08 REV C</t>
  </si>
  <si>
    <t>Chassis truss</t>
  </si>
  <si>
    <t>P-200881-14</t>
  </si>
  <si>
    <t>Prunella</t>
  </si>
  <si>
    <t>A-201654-14</t>
  </si>
  <si>
    <t>RF Chassis</t>
  </si>
  <si>
    <t>P-200754-09</t>
  </si>
  <si>
    <t>card guides</t>
  </si>
  <si>
    <t>ProtoCafe</t>
  </si>
  <si>
    <t>LCB ($30 PCB + 225 parts)</t>
  </si>
  <si>
    <t>Indec/circuits west</t>
  </si>
  <si>
    <t>P-201091-11</t>
  </si>
  <si>
    <t>P-200705-09</t>
  </si>
  <si>
    <t>A&amp;D Precision</t>
  </si>
  <si>
    <t>Encoder body</t>
  </si>
  <si>
    <t>Motor body</t>
  </si>
  <si>
    <t>P-200950-10 REV C</t>
  </si>
  <si>
    <t>Fin bearing mounts</t>
  </si>
  <si>
    <t>A&amp;D</t>
  </si>
  <si>
    <t>P-200951-10</t>
  </si>
  <si>
    <t>shaft guard</t>
  </si>
  <si>
    <t>P-201547-13</t>
  </si>
  <si>
    <t>Comp manifold</t>
  </si>
  <si>
    <t>P-200682-09 REV B</t>
  </si>
  <si>
    <t>Tail shell lock ring</t>
  </si>
  <si>
    <t>P-201120-11</t>
  </si>
  <si>
    <t>Comp bracket</t>
  </si>
  <si>
    <t xml:space="preserve">P-200627-08 REV A </t>
  </si>
  <si>
    <t>Foam mounting plate</t>
  </si>
  <si>
    <t>P-200619-08</t>
  </si>
  <si>
    <t>Bellowfram piston</t>
  </si>
  <si>
    <t>MC Electronics</t>
  </si>
  <si>
    <t>PEI Genisis</t>
  </si>
  <si>
    <t>Falmat</t>
  </si>
  <si>
    <t>DVL Housing</t>
  </si>
  <si>
    <t>Brantner Seacon</t>
  </si>
  <si>
    <t xml:space="preserve">LRAUV Mux b </t>
  </si>
  <si>
    <t>PCB + box + connectors</t>
  </si>
  <si>
    <t>11021158 MiVEGAS Fwd Section Wiring Release B</t>
  </si>
  <si>
    <t>Bay Area Circuits, HG Precision</t>
  </si>
  <si>
    <t xml:space="preserve">P-200466-08 REV C / P-200626-08 REV F </t>
  </si>
  <si>
    <t>Endcap Fwd and aft</t>
  </si>
  <si>
    <t>PO</t>
  </si>
  <si>
    <t xml:space="preserve"> P-200591-08</t>
  </si>
  <si>
    <t>Cylinder body for VB</t>
  </si>
  <si>
    <t>201529-13</t>
  </si>
  <si>
    <t xml:space="preserve"> 201531-13</t>
  </si>
  <si>
    <t>Total with 3G, but less instruments</t>
  </si>
  <si>
    <t xml:space="preserve">   PCB 450, </t>
  </si>
  <si>
    <t xml:space="preserve">BPC PCB </t>
  </si>
  <si>
    <t>Indec</t>
  </si>
  <si>
    <t>Machinest</t>
  </si>
  <si>
    <t>MT</t>
  </si>
  <si>
    <t>ET</t>
  </si>
  <si>
    <t>ME</t>
  </si>
  <si>
    <t>EE</t>
  </si>
  <si>
    <t>SE</t>
  </si>
  <si>
    <t>Ed</t>
  </si>
  <si>
    <t>Man-days</t>
  </si>
  <si>
    <t>Man-days/vehicle</t>
  </si>
  <si>
    <t>Total without 3G, with instruments</t>
  </si>
  <si>
    <t xml:space="preserve">PNI </t>
  </si>
  <si>
    <t>AHRS TCM-XB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</si>
</sst>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_);\(&quot;$&quot;#,##0\)"/>
    <numFmt numFmtId="164" formatCode="0_);\(0\)"/>
  </numFmts>
  <fonts count="26" x14ac:knownFonts="1"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12"/>
      <color indexed="1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sz val="11"/>
      <color rgb="FF1F497D"/>
      <name val="Calibri"/>
      <family val="2"/>
    </font>
    <font>
      <b/>
      <sz val="20"/>
      <name val="Arial"/>
      <family val="2"/>
    </font>
    <font>
      <b/>
      <sz val="12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37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6" fillId="4" borderId="7" applyNumberFormat="0" applyFon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35">
    <xf numFmtId="37" fontId="0" fillId="0" borderId="0" xfId="0"/>
    <xf numFmtId="37" fontId="19" fillId="0" borderId="0" xfId="0" applyFont="1"/>
    <xf numFmtId="5" fontId="0" fillId="0" borderId="0" xfId="0" applyNumberFormat="1"/>
    <xf numFmtId="37" fontId="0" fillId="0" borderId="10" xfId="0" applyBorder="1"/>
    <xf numFmtId="5" fontId="0" fillId="0" borderId="10" xfId="0" applyNumberFormat="1" applyBorder="1"/>
    <xf numFmtId="5" fontId="20" fillId="0" borderId="0" xfId="0" applyNumberFormat="1" applyFont="1" applyBorder="1"/>
    <xf numFmtId="14" fontId="0" fillId="0" borderId="0" xfId="0" applyNumberFormat="1"/>
    <xf numFmtId="0" fontId="0" fillId="0" borderId="0" xfId="0" applyNumberFormat="1" applyAlignment="1">
      <alignment horizontal="left"/>
    </xf>
    <xf numFmtId="5" fontId="0" fillId="18" borderId="10" xfId="0" applyNumberFormat="1" applyFill="1" applyBorder="1"/>
    <xf numFmtId="5" fontId="0" fillId="18" borderId="0" xfId="0" applyNumberFormat="1" applyFill="1"/>
    <xf numFmtId="5" fontId="0" fillId="18" borderId="11" xfId="0" applyNumberFormat="1" applyFill="1" applyBorder="1"/>
    <xf numFmtId="37" fontId="0" fillId="0" borderId="0" xfId="0" applyBorder="1"/>
    <xf numFmtId="5" fontId="0" fillId="0" borderId="0" xfId="0" applyNumberFormat="1" applyBorder="1"/>
    <xf numFmtId="37" fontId="0" fillId="0" borderId="12" xfId="0" applyBorder="1"/>
    <xf numFmtId="37" fontId="0" fillId="0" borderId="0" xfId="0" applyFill="1"/>
    <xf numFmtId="5" fontId="0" fillId="0" borderId="0" xfId="0" applyNumberFormat="1" applyFill="1"/>
    <xf numFmtId="37" fontId="19" fillId="0" borderId="10" xfId="0" applyFont="1" applyBorder="1" applyAlignment="1">
      <alignment horizontal="center"/>
    </xf>
    <xf numFmtId="37" fontId="0" fillId="0" borderId="0" xfId="0" applyFill="1" applyAlignment="1">
      <alignment wrapText="1"/>
    </xf>
    <xf numFmtId="164" fontId="0" fillId="0" borderId="0" xfId="0" applyNumberFormat="1" applyAlignment="1">
      <alignment horizontal="left"/>
    </xf>
    <xf numFmtId="37" fontId="21" fillId="0" borderId="0" xfId="0" applyFont="1"/>
    <xf numFmtId="37" fontId="0" fillId="0" borderId="0" xfId="0" applyFill="1" applyBorder="1"/>
    <xf numFmtId="37" fontId="0" fillId="0" borderId="12" xfId="0" applyFill="1" applyBorder="1"/>
    <xf numFmtId="5" fontId="0" fillId="0" borderId="0" xfId="0" applyNumberFormat="1" applyFill="1" applyBorder="1"/>
    <xf numFmtId="5" fontId="0" fillId="0" borderId="11" xfId="0" applyNumberFormat="1" applyFill="1" applyBorder="1"/>
    <xf numFmtId="5" fontId="0" fillId="0" borderId="10" xfId="0" applyNumberFormat="1" applyFill="1" applyBorder="1"/>
    <xf numFmtId="37" fontId="22" fillId="0" borderId="0" xfId="0" applyFont="1"/>
    <xf numFmtId="37" fontId="23" fillId="0" borderId="0" xfId="0" applyFont="1"/>
    <xf numFmtId="37" fontId="24" fillId="0" borderId="0" xfId="0" applyFont="1"/>
    <xf numFmtId="37" fontId="24" fillId="0" borderId="0" xfId="0" applyFont="1" applyFill="1"/>
    <xf numFmtId="5" fontId="24" fillId="0" borderId="0" xfId="0" applyNumberFormat="1" applyFont="1"/>
    <xf numFmtId="0" fontId="0" fillId="0" borderId="0" xfId="0" applyNumberFormat="1"/>
    <xf numFmtId="0" fontId="25" fillId="0" borderId="0" xfId="0" applyNumberFormat="1" applyFont="1"/>
    <xf numFmtId="0" fontId="19" fillId="0" borderId="0" xfId="0" applyNumberFormat="1" applyFont="1"/>
    <xf numFmtId="37" fontId="0" fillId="0" borderId="0" xfId="0" applyNumberFormat="1" applyFill="1" applyBorder="1"/>
    <xf numFmtId="37" fontId="19" fillId="0" borderId="10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229"/>
  <sheetViews>
    <sheetView tabSelected="1" topLeftCell="A70" zoomScale="75" zoomScaleNormal="75" zoomScalePageLayoutView="75" workbookViewId="0">
      <selection activeCell="G178" sqref="G178:G190"/>
    </sheetView>
  </sheetViews>
  <sheetFormatPr baseColWidth="10" defaultColWidth="8.7109375" defaultRowHeight="16" x14ac:dyDescent="0.2"/>
  <cols>
    <col min="1" max="1" width="11.7109375" customWidth="1"/>
    <col min="2" max="2" width="17.140625" customWidth="1"/>
    <col min="3" max="3" width="14.7109375" customWidth="1"/>
    <col min="4" max="4" width="28.28515625" customWidth="1"/>
    <col min="5" max="5" width="4.140625" customWidth="1"/>
    <col min="6" max="6" width="9.5703125" style="14" customWidth="1"/>
    <col min="7" max="7" width="17.28515625" customWidth="1"/>
    <col min="8" max="8" width="12" customWidth="1"/>
    <col min="9" max="9" width="13.28515625" customWidth="1"/>
    <col min="10" max="10" width="8.7109375" style="30"/>
  </cols>
  <sheetData>
    <row r="1" spans="1:12" x14ac:dyDescent="0.2">
      <c r="A1" s="6">
        <v>41121</v>
      </c>
      <c r="B1" s="6"/>
      <c r="C1" s="6"/>
      <c r="D1" t="s">
        <v>11</v>
      </c>
    </row>
    <row r="2" spans="1:12" x14ac:dyDescent="0.2">
      <c r="G2" s="14"/>
      <c r="H2" s="14"/>
    </row>
    <row r="3" spans="1:12" ht="32" x14ac:dyDescent="0.2">
      <c r="F3" s="14" t="s">
        <v>173</v>
      </c>
      <c r="G3" s="14"/>
      <c r="H3" s="17" t="s">
        <v>204</v>
      </c>
      <c r="I3" t="s">
        <v>174</v>
      </c>
    </row>
    <row r="4" spans="1:12" ht="17" thickBot="1" x14ac:dyDescent="0.25">
      <c r="A4" s="34" t="s">
        <v>0</v>
      </c>
      <c r="B4" s="34"/>
      <c r="C4" s="34"/>
      <c r="D4" s="34"/>
      <c r="E4" s="34"/>
      <c r="F4" s="34"/>
      <c r="G4" s="34"/>
      <c r="H4" s="16"/>
      <c r="I4" s="3"/>
      <c r="L4" s="1"/>
    </row>
    <row r="5" spans="1:12" ht="17" thickBot="1" x14ac:dyDescent="0.25">
      <c r="A5" s="13" t="s">
        <v>162</v>
      </c>
      <c r="B5" s="13" t="s">
        <v>15</v>
      </c>
      <c r="C5" s="13" t="s">
        <v>22</v>
      </c>
      <c r="D5" s="13"/>
      <c r="E5" s="13" t="s">
        <v>30</v>
      </c>
      <c r="F5" s="21" t="s">
        <v>138</v>
      </c>
      <c r="G5" s="13" t="s">
        <v>14</v>
      </c>
      <c r="H5" s="13"/>
      <c r="I5" s="13" t="s">
        <v>19</v>
      </c>
      <c r="J5" s="33" t="s">
        <v>359</v>
      </c>
    </row>
    <row r="6" spans="1:12" x14ac:dyDescent="0.2">
      <c r="A6" t="s">
        <v>139</v>
      </c>
    </row>
    <row r="7" spans="1:12" x14ac:dyDescent="0.2">
      <c r="B7" t="s">
        <v>17</v>
      </c>
    </row>
    <row r="8" spans="1:12" x14ac:dyDescent="0.2">
      <c r="D8" t="s">
        <v>191</v>
      </c>
      <c r="E8">
        <v>1</v>
      </c>
      <c r="G8" s="2"/>
      <c r="H8" s="2">
        <v>5000</v>
      </c>
      <c r="I8" t="s">
        <v>20</v>
      </c>
    </row>
    <row r="9" spans="1:12" ht="14.25" customHeight="1" x14ac:dyDescent="0.2">
      <c r="D9" t="s">
        <v>184</v>
      </c>
      <c r="E9">
        <v>1</v>
      </c>
      <c r="F9" s="15">
        <v>1400</v>
      </c>
      <c r="G9" s="2">
        <f>F9*E9</f>
        <v>1400</v>
      </c>
      <c r="H9" s="2"/>
      <c r="I9" t="s">
        <v>20</v>
      </c>
    </row>
    <row r="10" spans="1:12" ht="14.25" customHeight="1" x14ac:dyDescent="0.2">
      <c r="D10" t="s">
        <v>185</v>
      </c>
      <c r="E10">
        <v>1</v>
      </c>
      <c r="F10" s="15">
        <v>1700</v>
      </c>
      <c r="G10" s="2">
        <f>F10*E10</f>
        <v>1700</v>
      </c>
      <c r="H10" s="2"/>
      <c r="I10" t="s">
        <v>20</v>
      </c>
    </row>
    <row r="11" spans="1:12" ht="14.25" customHeight="1" x14ac:dyDescent="0.2">
      <c r="C11" s="19" t="s">
        <v>316</v>
      </c>
      <c r="D11" t="s">
        <v>315</v>
      </c>
      <c r="E11">
        <v>2</v>
      </c>
      <c r="F11" s="15">
        <v>550</v>
      </c>
      <c r="G11" s="2">
        <f>F11*E11</f>
        <v>1100</v>
      </c>
      <c r="H11" s="2"/>
    </row>
    <row r="12" spans="1:12" x14ac:dyDescent="0.2">
      <c r="D12" t="s">
        <v>143</v>
      </c>
      <c r="E12">
        <v>1</v>
      </c>
      <c r="F12" s="14" t="s">
        <v>189</v>
      </c>
      <c r="G12" s="2"/>
      <c r="H12" s="2"/>
    </row>
    <row r="13" spans="1:12" x14ac:dyDescent="0.2">
      <c r="D13" t="s">
        <v>16</v>
      </c>
      <c r="E13">
        <v>1</v>
      </c>
      <c r="F13" s="14">
        <v>1500</v>
      </c>
      <c r="G13" s="2">
        <f>F13*E13</f>
        <v>1500</v>
      </c>
      <c r="H13" s="2"/>
      <c r="I13" t="s">
        <v>192</v>
      </c>
    </row>
    <row r="14" spans="1:12" x14ac:dyDescent="0.2">
      <c r="D14" t="s">
        <v>18</v>
      </c>
      <c r="E14">
        <v>1</v>
      </c>
      <c r="F14" s="15">
        <v>460</v>
      </c>
      <c r="G14" s="2">
        <f>F14*E14</f>
        <v>460</v>
      </c>
      <c r="H14" s="2"/>
    </row>
    <row r="15" spans="1:12" x14ac:dyDescent="0.2">
      <c r="B15" t="s">
        <v>94</v>
      </c>
      <c r="G15" s="2"/>
      <c r="H15" s="2"/>
    </row>
    <row r="16" spans="1:12" x14ac:dyDescent="0.2">
      <c r="D16" t="s">
        <v>1</v>
      </c>
      <c r="E16">
        <v>1</v>
      </c>
      <c r="F16" s="15">
        <v>2500</v>
      </c>
      <c r="G16" s="2">
        <f>F16*E16</f>
        <v>2500</v>
      </c>
      <c r="H16" s="2"/>
      <c r="I16" t="s">
        <v>303</v>
      </c>
    </row>
    <row r="17" spans="2:22" x14ac:dyDescent="0.2">
      <c r="C17" t="s">
        <v>357</v>
      </c>
      <c r="D17" t="s">
        <v>358</v>
      </c>
      <c r="E17">
        <v>1</v>
      </c>
      <c r="F17" s="15">
        <v>14500</v>
      </c>
      <c r="G17" s="2">
        <f>F17*E17</f>
        <v>14500</v>
      </c>
      <c r="H17" s="2"/>
      <c r="I17" t="s">
        <v>203</v>
      </c>
      <c r="J17" s="31">
        <v>1410471</v>
      </c>
    </row>
    <row r="18" spans="2:22" x14ac:dyDescent="0.2">
      <c r="C18" t="s">
        <v>243</v>
      </c>
      <c r="D18" t="s">
        <v>242</v>
      </c>
      <c r="E18">
        <v>1</v>
      </c>
      <c r="F18" s="15">
        <v>375</v>
      </c>
      <c r="G18" s="2">
        <f>F18*E18</f>
        <v>375</v>
      </c>
      <c r="H18" s="2"/>
      <c r="I18" t="s">
        <v>244</v>
      </c>
    </row>
    <row r="19" spans="2:22" x14ac:dyDescent="0.2">
      <c r="B19" t="s">
        <v>13</v>
      </c>
      <c r="F19" s="15"/>
      <c r="G19" s="2"/>
      <c r="H19" s="2"/>
    </row>
    <row r="20" spans="2:22" x14ac:dyDescent="0.2">
      <c r="C20" t="s">
        <v>24</v>
      </c>
      <c r="D20" t="s">
        <v>25</v>
      </c>
      <c r="E20">
        <v>3</v>
      </c>
      <c r="F20" s="14">
        <v>3.12</v>
      </c>
      <c r="G20" s="2">
        <f t="shared" ref="G20:G30" si="0">F20*E20</f>
        <v>9.36</v>
      </c>
      <c r="H20" s="2"/>
      <c r="I20" t="s">
        <v>26</v>
      </c>
    </row>
    <row r="21" spans="2:22" x14ac:dyDescent="0.2">
      <c r="C21" t="s">
        <v>29</v>
      </c>
      <c r="D21" t="s">
        <v>159</v>
      </c>
      <c r="E21">
        <v>1</v>
      </c>
      <c r="F21" s="14">
        <v>9</v>
      </c>
      <c r="G21" s="2">
        <f t="shared" si="0"/>
        <v>9</v>
      </c>
      <c r="H21" s="2"/>
      <c r="I21" t="s">
        <v>26</v>
      </c>
    </row>
    <row r="22" spans="2:22" x14ac:dyDescent="0.2">
      <c r="C22" t="s">
        <v>31</v>
      </c>
      <c r="D22" t="s">
        <v>160</v>
      </c>
      <c r="E22">
        <v>1</v>
      </c>
      <c r="F22" s="15">
        <v>9</v>
      </c>
      <c r="G22" s="2">
        <f t="shared" si="0"/>
        <v>9</v>
      </c>
      <c r="H22" s="2"/>
      <c r="I22" t="s">
        <v>26</v>
      </c>
    </row>
    <row r="23" spans="2:22" x14ac:dyDescent="0.2">
      <c r="C23" t="s">
        <v>33</v>
      </c>
      <c r="D23" t="s">
        <v>34</v>
      </c>
      <c r="E23">
        <v>8</v>
      </c>
      <c r="F23" s="15">
        <v>1</v>
      </c>
      <c r="G23" s="2">
        <f t="shared" si="0"/>
        <v>8</v>
      </c>
      <c r="H23" s="2"/>
      <c r="I23" t="s">
        <v>26</v>
      </c>
    </row>
    <row r="24" spans="2:22" x14ac:dyDescent="0.2">
      <c r="C24" t="s">
        <v>35</v>
      </c>
      <c r="D24" t="s">
        <v>36</v>
      </c>
      <c r="E24">
        <v>8</v>
      </c>
      <c r="F24" s="15">
        <v>3.87</v>
      </c>
      <c r="G24" s="2">
        <f t="shared" si="0"/>
        <v>30.96</v>
      </c>
      <c r="H24" s="2"/>
      <c r="I24" t="s">
        <v>26</v>
      </c>
    </row>
    <row r="25" spans="2:22" x14ac:dyDescent="0.2">
      <c r="C25" t="s">
        <v>37</v>
      </c>
      <c r="D25" t="s">
        <v>38</v>
      </c>
      <c r="E25">
        <v>8</v>
      </c>
      <c r="F25" s="15">
        <v>7.93</v>
      </c>
      <c r="G25" s="2">
        <f t="shared" si="0"/>
        <v>63.44</v>
      </c>
      <c r="H25" s="2"/>
      <c r="I25" t="s">
        <v>39</v>
      </c>
    </row>
    <row r="26" spans="2:22" x14ac:dyDescent="0.2">
      <c r="C26" t="s">
        <v>32</v>
      </c>
      <c r="D26" t="s">
        <v>40</v>
      </c>
      <c r="E26">
        <v>4</v>
      </c>
      <c r="F26" s="15">
        <v>165</v>
      </c>
      <c r="G26" s="2">
        <f t="shared" si="0"/>
        <v>660</v>
      </c>
      <c r="H26" s="2"/>
    </row>
    <row r="27" spans="2:22" x14ac:dyDescent="0.2">
      <c r="C27" t="s">
        <v>41</v>
      </c>
      <c r="D27" t="s">
        <v>42</v>
      </c>
      <c r="E27">
        <v>2</v>
      </c>
      <c r="F27" s="15">
        <v>260</v>
      </c>
      <c r="G27" s="2">
        <f t="shared" si="0"/>
        <v>520</v>
      </c>
      <c r="H27" s="2"/>
    </row>
    <row r="28" spans="2:22" x14ac:dyDescent="0.2">
      <c r="C28" t="s">
        <v>45</v>
      </c>
      <c r="D28" t="s">
        <v>46</v>
      </c>
      <c r="E28">
        <v>1</v>
      </c>
      <c r="F28" s="15">
        <v>260</v>
      </c>
      <c r="G28" s="2">
        <f t="shared" si="0"/>
        <v>260</v>
      </c>
      <c r="H28" s="2"/>
      <c r="V28">
        <v>10000</v>
      </c>
    </row>
    <row r="29" spans="2:22" x14ac:dyDescent="0.2">
      <c r="C29" t="s">
        <v>294</v>
      </c>
      <c r="D29" t="s">
        <v>295</v>
      </c>
      <c r="E29">
        <v>2</v>
      </c>
      <c r="F29" s="15">
        <v>55</v>
      </c>
      <c r="G29" s="2">
        <f t="shared" si="0"/>
        <v>110</v>
      </c>
      <c r="H29" s="2"/>
      <c r="I29" t="s">
        <v>291</v>
      </c>
    </row>
    <row r="30" spans="2:22" x14ac:dyDescent="0.2">
      <c r="C30" t="s">
        <v>292</v>
      </c>
      <c r="D30" t="s">
        <v>293</v>
      </c>
      <c r="E30">
        <v>2</v>
      </c>
      <c r="F30" s="15">
        <v>65</v>
      </c>
      <c r="G30" s="2">
        <f t="shared" si="0"/>
        <v>130</v>
      </c>
      <c r="H30" s="2"/>
      <c r="I30" t="s">
        <v>291</v>
      </c>
    </row>
    <row r="31" spans="2:22" x14ac:dyDescent="0.2">
      <c r="B31" t="s">
        <v>83</v>
      </c>
      <c r="F31" s="15"/>
      <c r="G31" s="2"/>
      <c r="H31" s="2"/>
      <c r="R31" t="s">
        <v>84</v>
      </c>
      <c r="S31" t="s">
        <v>85</v>
      </c>
      <c r="T31">
        <v>6</v>
      </c>
      <c r="U31" s="15">
        <v>5</v>
      </c>
      <c r="V31" s="2">
        <f t="shared" ref="V31:V44" si="1">U31*T31</f>
        <v>30</v>
      </c>
    </row>
    <row r="32" spans="2:22" x14ac:dyDescent="0.2">
      <c r="C32" t="s">
        <v>84</v>
      </c>
      <c r="D32" t="s">
        <v>85</v>
      </c>
      <c r="E32">
        <v>6</v>
      </c>
      <c r="F32" s="15">
        <v>5</v>
      </c>
      <c r="G32" s="2">
        <f t="shared" ref="G32:G45" si="2">F32*E32</f>
        <v>30</v>
      </c>
      <c r="H32" s="2"/>
      <c r="I32" t="s">
        <v>86</v>
      </c>
      <c r="R32" t="s">
        <v>113</v>
      </c>
      <c r="S32" t="s">
        <v>87</v>
      </c>
      <c r="T32">
        <v>6</v>
      </c>
      <c r="U32" s="15">
        <v>5</v>
      </c>
      <c r="V32" s="2">
        <f t="shared" si="1"/>
        <v>30</v>
      </c>
    </row>
    <row r="33" spans="1:22" x14ac:dyDescent="0.2">
      <c r="C33" t="s">
        <v>113</v>
      </c>
      <c r="D33" t="s">
        <v>87</v>
      </c>
      <c r="E33">
        <v>6</v>
      </c>
      <c r="F33" s="15">
        <v>5</v>
      </c>
      <c r="G33" s="2">
        <f t="shared" si="2"/>
        <v>30</v>
      </c>
      <c r="H33" s="2"/>
      <c r="I33" t="s">
        <v>86</v>
      </c>
      <c r="R33" t="s">
        <v>88</v>
      </c>
      <c r="S33" t="s">
        <v>89</v>
      </c>
      <c r="T33">
        <v>1</v>
      </c>
      <c r="U33" s="15">
        <v>24</v>
      </c>
      <c r="V33" s="2">
        <f t="shared" si="1"/>
        <v>24</v>
      </c>
    </row>
    <row r="34" spans="1:22" x14ac:dyDescent="0.2">
      <c r="C34" t="s">
        <v>88</v>
      </c>
      <c r="D34" t="s">
        <v>89</v>
      </c>
      <c r="E34">
        <v>1</v>
      </c>
      <c r="F34" s="15">
        <v>24</v>
      </c>
      <c r="G34" s="2">
        <f t="shared" si="2"/>
        <v>24</v>
      </c>
      <c r="H34" s="2"/>
      <c r="I34" t="s">
        <v>90</v>
      </c>
      <c r="R34" t="s">
        <v>91</v>
      </c>
      <c r="S34" t="s">
        <v>92</v>
      </c>
      <c r="T34">
        <v>1</v>
      </c>
      <c r="U34" s="15">
        <v>24</v>
      </c>
      <c r="V34" s="2">
        <f t="shared" si="1"/>
        <v>24</v>
      </c>
    </row>
    <row r="35" spans="1:22" x14ac:dyDescent="0.2">
      <c r="C35" t="s">
        <v>91</v>
      </c>
      <c r="D35" t="s">
        <v>92</v>
      </c>
      <c r="E35">
        <v>1</v>
      </c>
      <c r="F35" s="15">
        <v>24</v>
      </c>
      <c r="G35" s="2">
        <f t="shared" si="2"/>
        <v>24</v>
      </c>
      <c r="H35" s="2"/>
      <c r="I35" t="s">
        <v>90</v>
      </c>
      <c r="R35" t="s">
        <v>23</v>
      </c>
      <c r="S35" t="s">
        <v>93</v>
      </c>
      <c r="T35">
        <v>1</v>
      </c>
      <c r="U35" s="15">
        <v>450</v>
      </c>
      <c r="V35" s="2">
        <f t="shared" si="1"/>
        <v>450</v>
      </c>
    </row>
    <row r="36" spans="1:22" x14ac:dyDescent="0.2">
      <c r="C36" t="s">
        <v>23</v>
      </c>
      <c r="D36" t="s">
        <v>93</v>
      </c>
      <c r="E36">
        <v>1</v>
      </c>
      <c r="F36" s="15">
        <v>450</v>
      </c>
      <c r="G36" s="2">
        <f t="shared" si="2"/>
        <v>450</v>
      </c>
      <c r="H36" s="2"/>
      <c r="R36" t="s">
        <v>95</v>
      </c>
      <c r="S36" t="s">
        <v>96</v>
      </c>
      <c r="T36">
        <v>1</v>
      </c>
      <c r="U36" s="15">
        <v>2.5</v>
      </c>
      <c r="V36" s="2">
        <f t="shared" si="1"/>
        <v>2.5</v>
      </c>
    </row>
    <row r="37" spans="1:22" x14ac:dyDescent="0.2">
      <c r="C37" t="s">
        <v>95</v>
      </c>
      <c r="D37" t="s">
        <v>96</v>
      </c>
      <c r="E37">
        <v>1</v>
      </c>
      <c r="F37" s="15">
        <v>2.5</v>
      </c>
      <c r="G37" s="2">
        <f t="shared" si="2"/>
        <v>2.5</v>
      </c>
      <c r="H37" s="2"/>
      <c r="I37" t="s">
        <v>26</v>
      </c>
      <c r="R37" t="s">
        <v>97</v>
      </c>
      <c r="S37" t="s">
        <v>98</v>
      </c>
      <c r="T37">
        <v>1</v>
      </c>
      <c r="U37" s="15">
        <v>47</v>
      </c>
      <c r="V37" s="2">
        <f t="shared" si="1"/>
        <v>47</v>
      </c>
    </row>
    <row r="38" spans="1:22" x14ac:dyDescent="0.2">
      <c r="C38" t="s">
        <v>97</v>
      </c>
      <c r="D38" t="s">
        <v>98</v>
      </c>
      <c r="E38">
        <v>1</v>
      </c>
      <c r="F38" s="15">
        <v>47</v>
      </c>
      <c r="G38" s="2">
        <f t="shared" si="2"/>
        <v>47</v>
      </c>
      <c r="H38" s="2"/>
      <c r="I38" t="s">
        <v>99</v>
      </c>
      <c r="R38" t="s">
        <v>100</v>
      </c>
      <c r="S38" t="s">
        <v>101</v>
      </c>
      <c r="T38">
        <v>1</v>
      </c>
      <c r="U38" s="15">
        <v>530</v>
      </c>
      <c r="V38" s="2">
        <f t="shared" si="1"/>
        <v>530</v>
      </c>
    </row>
    <row r="39" spans="1:22" x14ac:dyDescent="0.2">
      <c r="C39" t="s">
        <v>100</v>
      </c>
      <c r="D39" t="s">
        <v>101</v>
      </c>
      <c r="E39">
        <v>1</v>
      </c>
      <c r="F39" s="15">
        <v>530</v>
      </c>
      <c r="G39" s="2">
        <f t="shared" si="2"/>
        <v>530</v>
      </c>
      <c r="H39" s="2"/>
      <c r="R39" t="s">
        <v>102</v>
      </c>
      <c r="S39" t="s">
        <v>103</v>
      </c>
      <c r="T39">
        <v>1</v>
      </c>
      <c r="U39" s="15">
        <v>410</v>
      </c>
      <c r="V39" s="2">
        <f t="shared" si="1"/>
        <v>410</v>
      </c>
    </row>
    <row r="40" spans="1:22" x14ac:dyDescent="0.2">
      <c r="C40" t="s">
        <v>102</v>
      </c>
      <c r="D40" t="s">
        <v>103</v>
      </c>
      <c r="E40">
        <v>1</v>
      </c>
      <c r="F40" s="15">
        <v>410</v>
      </c>
      <c r="G40" s="2">
        <f t="shared" si="2"/>
        <v>410</v>
      </c>
      <c r="H40" s="2"/>
      <c r="R40" t="s">
        <v>104</v>
      </c>
      <c r="S40" t="s">
        <v>105</v>
      </c>
      <c r="T40">
        <v>1</v>
      </c>
      <c r="U40" s="15">
        <v>1</v>
      </c>
      <c r="V40" s="2">
        <f t="shared" si="1"/>
        <v>1</v>
      </c>
    </row>
    <row r="41" spans="1:22" x14ac:dyDescent="0.2">
      <c r="C41" t="s">
        <v>104</v>
      </c>
      <c r="D41" t="s">
        <v>105</v>
      </c>
      <c r="E41">
        <v>1</v>
      </c>
      <c r="F41" s="15">
        <v>1</v>
      </c>
      <c r="G41" s="2">
        <f t="shared" si="2"/>
        <v>1</v>
      </c>
      <c r="H41" s="2"/>
      <c r="I41" t="s">
        <v>175</v>
      </c>
      <c r="R41" t="s">
        <v>106</v>
      </c>
      <c r="S41" t="s">
        <v>105</v>
      </c>
      <c r="T41">
        <v>1</v>
      </c>
      <c r="U41" s="15">
        <v>1</v>
      </c>
      <c r="V41" s="2">
        <f t="shared" si="1"/>
        <v>1</v>
      </c>
    </row>
    <row r="42" spans="1:22" x14ac:dyDescent="0.2">
      <c r="C42" t="s">
        <v>106</v>
      </c>
      <c r="D42" t="s">
        <v>105</v>
      </c>
      <c r="E42">
        <v>1</v>
      </c>
      <c r="F42" s="15">
        <v>1</v>
      </c>
      <c r="G42" s="2">
        <f t="shared" si="2"/>
        <v>1</v>
      </c>
      <c r="H42" s="2"/>
      <c r="I42" t="s">
        <v>175</v>
      </c>
      <c r="R42" t="s">
        <v>107</v>
      </c>
      <c r="S42" t="s">
        <v>108</v>
      </c>
      <c r="T42">
        <v>1</v>
      </c>
      <c r="U42" s="15">
        <v>415</v>
      </c>
      <c r="V42" s="2">
        <f t="shared" si="1"/>
        <v>415</v>
      </c>
    </row>
    <row r="43" spans="1:22" x14ac:dyDescent="0.2">
      <c r="C43" t="s">
        <v>107</v>
      </c>
      <c r="D43" t="s">
        <v>108</v>
      </c>
      <c r="E43">
        <v>1</v>
      </c>
      <c r="F43" s="15">
        <v>415</v>
      </c>
      <c r="G43" s="2">
        <f t="shared" si="2"/>
        <v>415</v>
      </c>
      <c r="H43" s="2"/>
      <c r="R43" t="s">
        <v>109</v>
      </c>
      <c r="S43" t="s">
        <v>110</v>
      </c>
      <c r="T43">
        <v>1</v>
      </c>
      <c r="U43" s="15">
        <v>105</v>
      </c>
      <c r="V43" s="2">
        <f t="shared" si="1"/>
        <v>105</v>
      </c>
    </row>
    <row r="44" spans="1:22" x14ac:dyDescent="0.2">
      <c r="C44" t="s">
        <v>109</v>
      </c>
      <c r="D44" t="s">
        <v>110</v>
      </c>
      <c r="E44">
        <v>1</v>
      </c>
      <c r="F44" s="15">
        <v>105</v>
      </c>
      <c r="G44" s="2">
        <f t="shared" si="2"/>
        <v>105</v>
      </c>
      <c r="H44" s="2"/>
      <c r="I44" t="s">
        <v>111</v>
      </c>
      <c r="R44" t="s">
        <v>109</v>
      </c>
      <c r="S44" t="s">
        <v>112</v>
      </c>
      <c r="T44">
        <v>1</v>
      </c>
      <c r="U44" s="15">
        <v>105</v>
      </c>
      <c r="V44" s="2">
        <f t="shared" si="1"/>
        <v>105</v>
      </c>
    </row>
    <row r="45" spans="1:22" x14ac:dyDescent="0.2">
      <c r="C45" t="s">
        <v>109</v>
      </c>
      <c r="D45" t="s">
        <v>112</v>
      </c>
      <c r="E45">
        <v>1</v>
      </c>
      <c r="F45" s="15">
        <v>105</v>
      </c>
      <c r="G45" s="2">
        <f t="shared" si="2"/>
        <v>105</v>
      </c>
      <c r="H45" s="2"/>
      <c r="I45" t="s">
        <v>111</v>
      </c>
      <c r="U45" s="15"/>
      <c r="V45" s="2"/>
    </row>
    <row r="46" spans="1:22" x14ac:dyDescent="0.2">
      <c r="B46" t="s">
        <v>2</v>
      </c>
      <c r="F46" s="15"/>
      <c r="G46" s="2"/>
      <c r="H46" s="2"/>
      <c r="S46" t="s">
        <v>180</v>
      </c>
      <c r="T46">
        <v>1</v>
      </c>
      <c r="U46" s="15">
        <v>1700</v>
      </c>
      <c r="V46" s="2">
        <f>U46*T46</f>
        <v>1700</v>
      </c>
    </row>
    <row r="47" spans="1:22" x14ac:dyDescent="0.2">
      <c r="A47" t="s">
        <v>12</v>
      </c>
      <c r="D47" t="s">
        <v>180</v>
      </c>
      <c r="E47">
        <v>1</v>
      </c>
      <c r="F47" s="15">
        <v>1700</v>
      </c>
      <c r="G47" s="2">
        <f>F47*E47</f>
        <v>1700</v>
      </c>
      <c r="H47" s="2"/>
      <c r="R47" t="s">
        <v>151</v>
      </c>
      <c r="S47" t="s">
        <v>152</v>
      </c>
      <c r="T47">
        <v>4</v>
      </c>
      <c r="U47" s="15" t="s">
        <v>190</v>
      </c>
      <c r="V47" s="2"/>
    </row>
    <row r="48" spans="1:22" x14ac:dyDescent="0.2">
      <c r="C48" t="s">
        <v>317</v>
      </c>
      <c r="D48" t="s">
        <v>152</v>
      </c>
      <c r="E48">
        <v>4</v>
      </c>
      <c r="F48" s="15" t="s">
        <v>190</v>
      </c>
      <c r="G48" s="2"/>
      <c r="H48" s="2"/>
      <c r="R48" t="s">
        <v>153</v>
      </c>
      <c r="S48" t="s">
        <v>154</v>
      </c>
      <c r="T48">
        <v>4</v>
      </c>
      <c r="U48" s="15" t="s">
        <v>190</v>
      </c>
      <c r="V48" s="2"/>
    </row>
    <row r="49" spans="1:22" x14ac:dyDescent="0.2">
      <c r="C49" t="s">
        <v>153</v>
      </c>
      <c r="D49" t="s">
        <v>154</v>
      </c>
      <c r="E49">
        <v>4</v>
      </c>
      <c r="F49" s="15" t="s">
        <v>190</v>
      </c>
      <c r="G49" s="2"/>
      <c r="H49" s="2"/>
      <c r="R49" t="s">
        <v>155</v>
      </c>
      <c r="S49" t="s">
        <v>156</v>
      </c>
      <c r="T49">
        <v>1</v>
      </c>
      <c r="U49" s="14" t="s">
        <v>190</v>
      </c>
      <c r="V49" s="2"/>
    </row>
    <row r="50" spans="1:22" x14ac:dyDescent="0.2">
      <c r="C50" t="s">
        <v>155</v>
      </c>
      <c r="D50" t="s">
        <v>156</v>
      </c>
      <c r="E50">
        <v>1</v>
      </c>
      <c r="F50" s="14" t="s">
        <v>190</v>
      </c>
      <c r="G50" s="2"/>
      <c r="H50" s="2"/>
      <c r="R50" t="s">
        <v>226</v>
      </c>
      <c r="S50" s="11" t="s">
        <v>227</v>
      </c>
      <c r="T50" s="11">
        <v>2</v>
      </c>
      <c r="U50" s="22">
        <v>150</v>
      </c>
      <c r="V50" s="2">
        <f>U50*T50</f>
        <v>300</v>
      </c>
    </row>
    <row r="51" spans="1:22" x14ac:dyDescent="0.2">
      <c r="C51" t="s">
        <v>319</v>
      </c>
      <c r="D51" t="s">
        <v>318</v>
      </c>
      <c r="E51">
        <v>1</v>
      </c>
      <c r="F51" s="14">
        <v>450</v>
      </c>
      <c r="G51" s="2">
        <f>F51*E51</f>
        <v>450</v>
      </c>
      <c r="H51" s="2"/>
      <c r="I51" t="s">
        <v>320</v>
      </c>
      <c r="S51" s="11"/>
      <c r="T51" s="11"/>
      <c r="U51" s="22"/>
      <c r="V51" s="2"/>
    </row>
    <row r="52" spans="1:22" x14ac:dyDescent="0.2">
      <c r="C52" t="s">
        <v>226</v>
      </c>
      <c r="D52" s="11" t="s">
        <v>227</v>
      </c>
      <c r="E52" s="11">
        <v>2</v>
      </c>
      <c r="F52" s="22">
        <v>150</v>
      </c>
      <c r="G52" s="2">
        <f>F52*E52</f>
        <v>300</v>
      </c>
      <c r="H52" s="12"/>
      <c r="I52" s="11" t="s">
        <v>228</v>
      </c>
      <c r="U52" s="14"/>
    </row>
    <row r="53" spans="1:22" x14ac:dyDescent="0.2">
      <c r="C53" t="s">
        <v>321</v>
      </c>
      <c r="D53" s="20" t="s">
        <v>322</v>
      </c>
      <c r="E53" s="20">
        <v>1</v>
      </c>
      <c r="F53" s="22">
        <v>150</v>
      </c>
      <c r="G53" s="2"/>
      <c r="H53" s="12"/>
      <c r="I53" s="11" t="s">
        <v>228</v>
      </c>
      <c r="U53" s="14"/>
    </row>
    <row r="54" spans="1:22" x14ac:dyDescent="0.2">
      <c r="H54" s="12"/>
      <c r="I54" s="11"/>
    </row>
    <row r="55" spans="1:22" ht="17" thickBot="1" x14ac:dyDescent="0.25">
      <c r="A55" s="3"/>
      <c r="B55" s="3"/>
      <c r="C55" s="3"/>
      <c r="D55" s="3"/>
      <c r="E55" s="3"/>
      <c r="F55" s="23" t="s">
        <v>3</v>
      </c>
      <c r="G55" s="10">
        <f>SUM(G7:G54)</f>
        <v>29969.26</v>
      </c>
      <c r="H55" s="8"/>
      <c r="I55" s="3"/>
    </row>
    <row r="56" spans="1:22" x14ac:dyDescent="0.2">
      <c r="A56" t="s">
        <v>140</v>
      </c>
      <c r="F56" s="15"/>
      <c r="G56" s="2"/>
      <c r="H56" s="2"/>
    </row>
    <row r="57" spans="1:22" x14ac:dyDescent="0.2">
      <c r="B57" t="s">
        <v>83</v>
      </c>
      <c r="F57" s="15"/>
      <c r="G57" s="2"/>
      <c r="H57" s="2"/>
    </row>
    <row r="58" spans="1:22" x14ac:dyDescent="0.2">
      <c r="C58" t="s">
        <v>113</v>
      </c>
      <c r="D58" t="s">
        <v>87</v>
      </c>
      <c r="E58">
        <v>6</v>
      </c>
      <c r="F58" s="15">
        <v>5</v>
      </c>
      <c r="G58" s="2">
        <f t="shared" ref="G58:G71" si="3">F58*E58</f>
        <v>30</v>
      </c>
      <c r="H58" s="2"/>
      <c r="I58" t="s">
        <v>86</v>
      </c>
    </row>
    <row r="59" spans="1:22" x14ac:dyDescent="0.2">
      <c r="C59" t="s">
        <v>114</v>
      </c>
      <c r="D59" t="s">
        <v>105</v>
      </c>
      <c r="E59">
        <v>1</v>
      </c>
      <c r="F59" s="15">
        <v>1</v>
      </c>
      <c r="G59" s="2">
        <f t="shared" si="3"/>
        <v>1</v>
      </c>
      <c r="H59" s="2"/>
      <c r="I59" t="s">
        <v>175</v>
      </c>
    </row>
    <row r="60" spans="1:22" x14ac:dyDescent="0.2">
      <c r="D60" t="s">
        <v>179</v>
      </c>
      <c r="E60">
        <v>1</v>
      </c>
      <c r="F60" s="15">
        <v>72</v>
      </c>
      <c r="G60" s="2"/>
      <c r="H60" s="2"/>
    </row>
    <row r="61" spans="1:22" x14ac:dyDescent="0.2">
      <c r="C61" t="s">
        <v>115</v>
      </c>
      <c r="D61" t="s">
        <v>116</v>
      </c>
      <c r="E61">
        <v>1</v>
      </c>
      <c r="F61" s="15">
        <v>7.97</v>
      </c>
      <c r="G61" s="2">
        <f t="shared" si="3"/>
        <v>7.97</v>
      </c>
      <c r="H61" s="2"/>
      <c r="I61" t="s">
        <v>26</v>
      </c>
    </row>
    <row r="62" spans="1:22" x14ac:dyDescent="0.2">
      <c r="C62" t="s">
        <v>117</v>
      </c>
      <c r="D62" t="s">
        <v>118</v>
      </c>
      <c r="E62">
        <v>1</v>
      </c>
      <c r="F62" s="15">
        <v>2.5</v>
      </c>
      <c r="G62" s="2">
        <f t="shared" si="3"/>
        <v>2.5</v>
      </c>
      <c r="H62" s="2"/>
      <c r="I62" t="s">
        <v>119</v>
      </c>
    </row>
    <row r="63" spans="1:22" x14ac:dyDescent="0.2">
      <c r="C63" t="s">
        <v>120</v>
      </c>
      <c r="D63" t="s">
        <v>121</v>
      </c>
      <c r="E63">
        <v>3</v>
      </c>
      <c r="F63" s="15">
        <v>3.04</v>
      </c>
      <c r="G63" s="2">
        <f t="shared" si="3"/>
        <v>9.120000000000001</v>
      </c>
      <c r="H63" s="2"/>
      <c r="I63" t="s">
        <v>26</v>
      </c>
    </row>
    <row r="64" spans="1:22" x14ac:dyDescent="0.2">
      <c r="C64" t="s">
        <v>122</v>
      </c>
      <c r="D64" t="s">
        <v>123</v>
      </c>
      <c r="E64">
        <v>1</v>
      </c>
      <c r="F64" s="15">
        <v>1390</v>
      </c>
      <c r="G64" s="2">
        <f t="shared" si="3"/>
        <v>1390</v>
      </c>
      <c r="H64" s="2"/>
    </row>
    <row r="65" spans="2:9" x14ac:dyDescent="0.2">
      <c r="C65" t="s">
        <v>124</v>
      </c>
      <c r="D65" t="s">
        <v>125</v>
      </c>
      <c r="E65">
        <v>2</v>
      </c>
      <c r="F65" s="15">
        <v>10</v>
      </c>
      <c r="G65" s="2">
        <f t="shared" si="3"/>
        <v>20</v>
      </c>
      <c r="H65" s="2"/>
      <c r="I65" t="s">
        <v>26</v>
      </c>
    </row>
    <row r="66" spans="2:9" x14ac:dyDescent="0.2">
      <c r="C66" t="s">
        <v>126</v>
      </c>
      <c r="D66" t="s">
        <v>127</v>
      </c>
      <c r="E66">
        <v>1</v>
      </c>
      <c r="F66" s="15">
        <v>116</v>
      </c>
      <c r="G66" s="2">
        <f t="shared" si="3"/>
        <v>116</v>
      </c>
      <c r="H66" s="2"/>
    </row>
    <row r="67" spans="2:9" x14ac:dyDescent="0.2">
      <c r="C67" t="s">
        <v>129</v>
      </c>
      <c r="D67" t="s">
        <v>128</v>
      </c>
      <c r="E67">
        <v>1</v>
      </c>
      <c r="F67" s="15">
        <v>226</v>
      </c>
      <c r="G67" s="2">
        <f t="shared" si="3"/>
        <v>226</v>
      </c>
      <c r="H67" s="2"/>
    </row>
    <row r="68" spans="2:9" x14ac:dyDescent="0.2">
      <c r="C68" t="s">
        <v>130</v>
      </c>
      <c r="D68" t="s">
        <v>131</v>
      </c>
      <c r="E68">
        <v>1</v>
      </c>
      <c r="F68" s="15">
        <v>1100</v>
      </c>
      <c r="G68" s="2">
        <f t="shared" si="3"/>
        <v>1100</v>
      </c>
      <c r="H68" s="2"/>
      <c r="I68" t="s">
        <v>21</v>
      </c>
    </row>
    <row r="69" spans="2:9" x14ac:dyDescent="0.2">
      <c r="C69" t="s">
        <v>133</v>
      </c>
      <c r="D69" t="s">
        <v>132</v>
      </c>
      <c r="E69">
        <v>6</v>
      </c>
      <c r="F69" s="15">
        <v>2.5</v>
      </c>
      <c r="G69" s="2">
        <f t="shared" si="3"/>
        <v>15</v>
      </c>
      <c r="H69" s="2"/>
    </row>
    <row r="70" spans="2:9" x14ac:dyDescent="0.2">
      <c r="C70" t="s">
        <v>134</v>
      </c>
      <c r="D70" t="s">
        <v>135</v>
      </c>
      <c r="E70">
        <v>1</v>
      </c>
      <c r="F70" s="15">
        <v>941</v>
      </c>
      <c r="G70" s="2">
        <f t="shared" si="3"/>
        <v>941</v>
      </c>
      <c r="H70" s="2"/>
    </row>
    <row r="71" spans="2:9" x14ac:dyDescent="0.2">
      <c r="C71" t="s">
        <v>136</v>
      </c>
      <c r="D71" t="s">
        <v>137</v>
      </c>
      <c r="E71">
        <v>1</v>
      </c>
      <c r="F71" s="15">
        <v>1100</v>
      </c>
      <c r="G71" s="2">
        <f t="shared" si="3"/>
        <v>1100</v>
      </c>
      <c r="H71" s="2"/>
      <c r="I71" t="s">
        <v>21</v>
      </c>
    </row>
    <row r="72" spans="2:9" x14ac:dyDescent="0.2">
      <c r="C72" s="25" t="s">
        <v>250</v>
      </c>
      <c r="D72" t="s">
        <v>4</v>
      </c>
      <c r="E72">
        <v>1</v>
      </c>
      <c r="F72" s="15">
        <v>150</v>
      </c>
      <c r="G72" s="2">
        <f>F72*E72</f>
        <v>150</v>
      </c>
      <c r="H72" s="2"/>
      <c r="I72" t="s">
        <v>196</v>
      </c>
    </row>
    <row r="73" spans="2:9" x14ac:dyDescent="0.2">
      <c r="C73" s="25" t="s">
        <v>100</v>
      </c>
      <c r="D73" t="s">
        <v>313</v>
      </c>
      <c r="E73">
        <v>1</v>
      </c>
      <c r="F73" s="15">
        <v>480</v>
      </c>
      <c r="G73" s="2">
        <f>F73*E73</f>
        <v>480</v>
      </c>
      <c r="H73" s="2"/>
      <c r="I73" t="s">
        <v>314</v>
      </c>
    </row>
    <row r="74" spans="2:9" x14ac:dyDescent="0.2">
      <c r="C74" s="25" t="s">
        <v>336</v>
      </c>
      <c r="D74" t="s">
        <v>337</v>
      </c>
      <c r="E74">
        <v>1</v>
      </c>
      <c r="F74" s="15">
        <v>75</v>
      </c>
      <c r="G74" s="2">
        <f>F74*E74</f>
        <v>75</v>
      </c>
      <c r="H74" s="2"/>
    </row>
    <row r="75" spans="2:9" x14ac:dyDescent="0.2">
      <c r="B75" t="s">
        <v>157</v>
      </c>
      <c r="F75" s="15"/>
      <c r="G75" s="2"/>
      <c r="H75" s="2"/>
    </row>
    <row r="76" spans="2:9" x14ac:dyDescent="0.2">
      <c r="C76" s="25" t="s">
        <v>251</v>
      </c>
      <c r="D76" t="s">
        <v>181</v>
      </c>
      <c r="E76">
        <v>4</v>
      </c>
      <c r="F76" s="15">
        <v>250</v>
      </c>
      <c r="G76" s="2">
        <f t="shared" ref="G76:G81" si="4">F76*E76</f>
        <v>1000</v>
      </c>
      <c r="H76" s="2"/>
    </row>
    <row r="77" spans="2:9" x14ac:dyDescent="0.2">
      <c r="D77" t="s">
        <v>158</v>
      </c>
      <c r="E77">
        <v>2</v>
      </c>
      <c r="F77" s="15">
        <v>150</v>
      </c>
      <c r="G77" s="2">
        <f t="shared" si="4"/>
        <v>300</v>
      </c>
      <c r="H77" s="2"/>
    </row>
    <row r="78" spans="2:9" x14ac:dyDescent="0.2">
      <c r="D78" t="s">
        <v>205</v>
      </c>
      <c r="E78">
        <v>2</v>
      </c>
      <c r="F78" s="15">
        <v>2500</v>
      </c>
      <c r="G78" s="2">
        <f t="shared" si="4"/>
        <v>5000</v>
      </c>
      <c r="H78" s="2"/>
      <c r="I78" t="s">
        <v>236</v>
      </c>
    </row>
    <row r="79" spans="2:9" x14ac:dyDescent="0.2">
      <c r="C79" t="s">
        <v>328</v>
      </c>
      <c r="D79" t="s">
        <v>331</v>
      </c>
      <c r="E79">
        <v>2</v>
      </c>
      <c r="F79" s="15">
        <v>150</v>
      </c>
      <c r="G79" s="2">
        <f t="shared" si="4"/>
        <v>300</v>
      </c>
      <c r="H79" s="2"/>
      <c r="I79" t="s">
        <v>330</v>
      </c>
    </row>
    <row r="80" spans="2:9" x14ac:dyDescent="0.2">
      <c r="C80" t="s">
        <v>329</v>
      </c>
      <c r="D80" t="s">
        <v>332</v>
      </c>
      <c r="E80">
        <v>2</v>
      </c>
      <c r="F80" s="15">
        <v>220</v>
      </c>
      <c r="G80" s="2">
        <f t="shared" si="4"/>
        <v>440</v>
      </c>
      <c r="H80" s="2"/>
      <c r="I80" t="s">
        <v>330</v>
      </c>
    </row>
    <row r="81" spans="2:9" x14ac:dyDescent="0.2">
      <c r="C81" t="s">
        <v>340</v>
      </c>
      <c r="D81" t="s">
        <v>341</v>
      </c>
      <c r="E81">
        <v>1</v>
      </c>
      <c r="F81" s="15">
        <v>155</v>
      </c>
      <c r="G81" s="2">
        <f t="shared" si="4"/>
        <v>155</v>
      </c>
      <c r="H81" s="2"/>
      <c r="I81" t="s">
        <v>335</v>
      </c>
    </row>
    <row r="82" spans="2:9" x14ac:dyDescent="0.2">
      <c r="C82" s="19" t="s">
        <v>333</v>
      </c>
      <c r="D82" t="s">
        <v>334</v>
      </c>
      <c r="E82">
        <v>2</v>
      </c>
      <c r="F82" s="15">
        <v>650</v>
      </c>
      <c r="G82" s="2">
        <f t="shared" ref="G82:G83" si="5">F82*E82</f>
        <v>1300</v>
      </c>
      <c r="H82" s="2"/>
      <c r="I82" t="s">
        <v>335</v>
      </c>
    </row>
    <row r="83" spans="2:9" x14ac:dyDescent="0.2">
      <c r="C83" s="19" t="s">
        <v>344</v>
      </c>
      <c r="D83" t="s">
        <v>345</v>
      </c>
      <c r="E83">
        <v>1</v>
      </c>
      <c r="F83" s="15">
        <v>900</v>
      </c>
      <c r="G83" s="2">
        <f t="shared" si="5"/>
        <v>900</v>
      </c>
      <c r="H83" s="2"/>
      <c r="I83" t="s">
        <v>335</v>
      </c>
    </row>
    <row r="84" spans="2:9" x14ac:dyDescent="0.2">
      <c r="D84" t="s">
        <v>206</v>
      </c>
      <c r="E84">
        <v>2</v>
      </c>
      <c r="F84" s="15">
        <v>200</v>
      </c>
      <c r="G84" s="2">
        <f t="shared" ref="G84:G91" si="6">F84*E84</f>
        <v>400</v>
      </c>
      <c r="H84" s="2"/>
      <c r="I84" t="s">
        <v>74</v>
      </c>
    </row>
    <row r="85" spans="2:9" x14ac:dyDescent="0.2">
      <c r="D85" t="s">
        <v>207</v>
      </c>
      <c r="E85">
        <v>2</v>
      </c>
      <c r="F85" s="15">
        <v>180</v>
      </c>
      <c r="G85" s="2">
        <f t="shared" si="6"/>
        <v>360</v>
      </c>
      <c r="H85" s="2"/>
      <c r="I85" t="s">
        <v>237</v>
      </c>
    </row>
    <row r="86" spans="2:9" x14ac:dyDescent="0.2">
      <c r="C86" s="19" t="s">
        <v>239</v>
      </c>
      <c r="D86" t="s">
        <v>208</v>
      </c>
      <c r="E86">
        <v>2</v>
      </c>
      <c r="F86" s="15">
        <v>50</v>
      </c>
      <c r="G86" s="2">
        <f t="shared" si="6"/>
        <v>100</v>
      </c>
      <c r="H86" s="2"/>
      <c r="I86" t="s">
        <v>240</v>
      </c>
    </row>
    <row r="87" spans="2:9" x14ac:dyDescent="0.2">
      <c r="D87" t="s">
        <v>209</v>
      </c>
      <c r="E87">
        <v>2</v>
      </c>
      <c r="F87" s="15">
        <v>50</v>
      </c>
      <c r="G87" s="2">
        <f t="shared" si="6"/>
        <v>100</v>
      </c>
      <c r="H87" s="2"/>
      <c r="I87" t="s">
        <v>241</v>
      </c>
    </row>
    <row r="88" spans="2:9" x14ac:dyDescent="0.2">
      <c r="C88" s="25" t="s">
        <v>252</v>
      </c>
      <c r="D88" t="s">
        <v>210</v>
      </c>
      <c r="E88">
        <v>2</v>
      </c>
      <c r="F88" s="15">
        <v>500</v>
      </c>
      <c r="G88" s="2">
        <f t="shared" si="6"/>
        <v>1000</v>
      </c>
      <c r="H88" s="2"/>
      <c r="I88" t="s">
        <v>203</v>
      </c>
    </row>
    <row r="89" spans="2:9" x14ac:dyDescent="0.2">
      <c r="D89" t="s">
        <v>211</v>
      </c>
      <c r="E89">
        <v>1</v>
      </c>
      <c r="F89" s="15">
        <v>2500</v>
      </c>
      <c r="G89" s="2">
        <f t="shared" si="6"/>
        <v>2500</v>
      </c>
      <c r="H89" s="2"/>
      <c r="I89" t="s">
        <v>238</v>
      </c>
    </row>
    <row r="90" spans="2:9" x14ac:dyDescent="0.2">
      <c r="C90" t="s">
        <v>338</v>
      </c>
      <c r="D90" t="s">
        <v>339</v>
      </c>
      <c r="E90">
        <v>1</v>
      </c>
      <c r="F90" s="15">
        <v>175</v>
      </c>
      <c r="G90" s="2">
        <f t="shared" si="6"/>
        <v>175</v>
      </c>
      <c r="H90" s="2"/>
    </row>
    <row r="91" spans="2:9" x14ac:dyDescent="0.2">
      <c r="C91" t="s">
        <v>342</v>
      </c>
      <c r="D91" t="s">
        <v>343</v>
      </c>
      <c r="E91">
        <v>1</v>
      </c>
      <c r="F91" s="15">
        <v>165</v>
      </c>
      <c r="G91" s="2">
        <f t="shared" si="6"/>
        <v>165</v>
      </c>
      <c r="H91" s="2"/>
    </row>
    <row r="92" spans="2:9" x14ac:dyDescent="0.2">
      <c r="B92" t="s">
        <v>68</v>
      </c>
      <c r="F92" s="15"/>
      <c r="G92" s="2"/>
      <c r="H92" s="2"/>
    </row>
    <row r="93" spans="2:9" x14ac:dyDescent="0.2">
      <c r="C93" t="s">
        <v>69</v>
      </c>
      <c r="D93" t="s">
        <v>70</v>
      </c>
      <c r="E93">
        <v>1</v>
      </c>
      <c r="F93" s="15">
        <v>160</v>
      </c>
      <c r="G93" s="2">
        <f t="shared" ref="G93:G99" si="7">F93*E93</f>
        <v>160</v>
      </c>
      <c r="H93" s="2"/>
    </row>
    <row r="94" spans="2:9" x14ac:dyDescent="0.2">
      <c r="C94" t="s">
        <v>71</v>
      </c>
      <c r="D94" t="s">
        <v>72</v>
      </c>
      <c r="E94">
        <v>1</v>
      </c>
      <c r="F94" s="15">
        <v>430</v>
      </c>
      <c r="G94" s="2">
        <f t="shared" si="7"/>
        <v>430</v>
      </c>
      <c r="H94" s="2"/>
    </row>
    <row r="95" spans="2:9" x14ac:dyDescent="0.2">
      <c r="C95" s="7">
        <v>110138</v>
      </c>
      <c r="D95" t="s">
        <v>73</v>
      </c>
      <c r="E95">
        <v>1</v>
      </c>
      <c r="F95" s="15">
        <v>201</v>
      </c>
      <c r="G95" s="2">
        <f t="shared" si="7"/>
        <v>201</v>
      </c>
      <c r="H95" s="2"/>
      <c r="I95" t="s">
        <v>74</v>
      </c>
    </row>
    <row r="96" spans="2:9" x14ac:dyDescent="0.2">
      <c r="C96" s="7">
        <v>110355</v>
      </c>
      <c r="D96" t="s">
        <v>75</v>
      </c>
      <c r="E96">
        <v>1</v>
      </c>
      <c r="F96" s="15" t="s">
        <v>182</v>
      </c>
      <c r="G96" s="2"/>
      <c r="H96" s="2"/>
      <c r="I96" t="s">
        <v>74</v>
      </c>
    </row>
    <row r="97" spans="1:10" x14ac:dyDescent="0.2">
      <c r="C97" s="7">
        <v>201935</v>
      </c>
      <c r="D97" t="s">
        <v>76</v>
      </c>
      <c r="E97">
        <v>1</v>
      </c>
      <c r="F97" s="15" t="s">
        <v>183</v>
      </c>
      <c r="G97" s="2"/>
      <c r="H97" s="2"/>
      <c r="I97" t="s">
        <v>74</v>
      </c>
    </row>
    <row r="98" spans="1:10" x14ac:dyDescent="0.2">
      <c r="C98" t="s">
        <v>77</v>
      </c>
      <c r="D98" t="s">
        <v>78</v>
      </c>
      <c r="E98">
        <v>1</v>
      </c>
      <c r="F98" s="15">
        <v>47</v>
      </c>
      <c r="G98" s="2">
        <f t="shared" si="7"/>
        <v>47</v>
      </c>
      <c r="H98" s="2"/>
      <c r="I98" t="s">
        <v>79</v>
      </c>
    </row>
    <row r="99" spans="1:10" x14ac:dyDescent="0.2">
      <c r="C99" t="s">
        <v>80</v>
      </c>
      <c r="D99" t="s">
        <v>81</v>
      </c>
      <c r="E99">
        <v>1</v>
      </c>
      <c r="F99" s="15">
        <v>1007</v>
      </c>
      <c r="G99" s="2">
        <f t="shared" si="7"/>
        <v>1007</v>
      </c>
      <c r="H99" s="2"/>
      <c r="I99" t="s">
        <v>82</v>
      </c>
    </row>
    <row r="100" spans="1:10" x14ac:dyDescent="0.2">
      <c r="F100" s="15"/>
      <c r="G100" s="2"/>
      <c r="H100" s="2"/>
    </row>
    <row r="101" spans="1:10" ht="17" thickBot="1" x14ac:dyDescent="0.25">
      <c r="A101" s="3"/>
      <c r="B101" s="3"/>
      <c r="C101" s="3"/>
      <c r="D101" s="3"/>
      <c r="E101" s="3"/>
      <c r="F101" s="23" t="s">
        <v>3</v>
      </c>
      <c r="G101" s="10">
        <f>SUM(G57:G99)</f>
        <v>21703.59</v>
      </c>
      <c r="H101" s="8"/>
      <c r="I101" s="3"/>
    </row>
    <row r="102" spans="1:10" x14ac:dyDescent="0.2">
      <c r="A102" t="s">
        <v>141</v>
      </c>
      <c r="F102" s="15"/>
      <c r="G102" s="2"/>
      <c r="H102" s="2"/>
    </row>
    <row r="103" spans="1:10" x14ac:dyDescent="0.2">
      <c r="B103" t="s">
        <v>5</v>
      </c>
      <c r="C103" t="s">
        <v>289</v>
      </c>
      <c r="D103" t="s">
        <v>288</v>
      </c>
      <c r="E103">
        <v>1</v>
      </c>
      <c r="F103" s="15">
        <v>165</v>
      </c>
      <c r="G103" s="2">
        <f t="shared" ref="G103:G113" si="8">F103*E103</f>
        <v>165</v>
      </c>
      <c r="H103" s="2"/>
      <c r="I103" t="s">
        <v>290</v>
      </c>
    </row>
    <row r="104" spans="1:10" x14ac:dyDescent="0.2">
      <c r="D104" t="s">
        <v>62</v>
      </c>
      <c r="E104">
        <v>1</v>
      </c>
      <c r="F104" s="15">
        <v>290</v>
      </c>
      <c r="G104" s="2">
        <f t="shared" si="8"/>
        <v>290</v>
      </c>
      <c r="H104" s="2"/>
      <c r="I104" t="s">
        <v>197</v>
      </c>
    </row>
    <row r="105" spans="1:10" x14ac:dyDescent="0.2">
      <c r="D105" t="s">
        <v>63</v>
      </c>
      <c r="E105">
        <v>1</v>
      </c>
      <c r="F105" s="15">
        <v>180</v>
      </c>
      <c r="G105" s="2">
        <f t="shared" si="8"/>
        <v>180</v>
      </c>
      <c r="H105" s="2"/>
      <c r="I105" t="s">
        <v>197</v>
      </c>
    </row>
    <row r="106" spans="1:10" x14ac:dyDescent="0.2">
      <c r="D106" t="s">
        <v>64</v>
      </c>
      <c r="E106">
        <v>1</v>
      </c>
      <c r="F106" s="15">
        <v>400</v>
      </c>
      <c r="G106" s="2">
        <f t="shared" si="8"/>
        <v>400</v>
      </c>
      <c r="H106" s="2"/>
      <c r="I106" t="s">
        <v>198</v>
      </c>
    </row>
    <row r="107" spans="1:10" x14ac:dyDescent="0.2">
      <c r="C107" t="s">
        <v>346</v>
      </c>
      <c r="D107" t="s">
        <v>347</v>
      </c>
      <c r="E107">
        <v>1</v>
      </c>
      <c r="F107" s="15">
        <v>375</v>
      </c>
      <c r="G107" s="2">
        <f t="shared" si="8"/>
        <v>375</v>
      </c>
      <c r="H107" s="2"/>
      <c r="I107" t="s">
        <v>249</v>
      </c>
    </row>
    <row r="108" spans="1:10" x14ac:dyDescent="0.2">
      <c r="C108" s="25" t="s">
        <v>253</v>
      </c>
      <c r="D108" t="s">
        <v>65</v>
      </c>
      <c r="E108">
        <v>1</v>
      </c>
      <c r="F108" s="15">
        <v>300</v>
      </c>
      <c r="G108" s="2">
        <f t="shared" si="8"/>
        <v>300</v>
      </c>
      <c r="H108" s="2"/>
    </row>
    <row r="109" spans="1:10" x14ac:dyDescent="0.2">
      <c r="C109" t="s">
        <v>360</v>
      </c>
      <c r="D109" t="s">
        <v>361</v>
      </c>
      <c r="E109">
        <v>1</v>
      </c>
      <c r="F109" s="15">
        <v>290</v>
      </c>
      <c r="G109" s="2">
        <f t="shared" si="8"/>
        <v>290</v>
      </c>
      <c r="H109" s="2"/>
      <c r="I109" t="s">
        <v>320</v>
      </c>
      <c r="J109" s="30">
        <v>1410831</v>
      </c>
    </row>
    <row r="110" spans="1:10" x14ac:dyDescent="0.2">
      <c r="D110" t="s">
        <v>177</v>
      </c>
      <c r="E110">
        <v>1</v>
      </c>
      <c r="F110" s="15">
        <v>120</v>
      </c>
      <c r="G110" s="2">
        <f t="shared" si="8"/>
        <v>120</v>
      </c>
      <c r="H110" s="2"/>
    </row>
    <row r="111" spans="1:10" x14ac:dyDescent="0.2">
      <c r="D111" t="s">
        <v>66</v>
      </c>
      <c r="E111">
        <v>1</v>
      </c>
      <c r="F111" s="15">
        <v>60</v>
      </c>
      <c r="G111" s="2">
        <f t="shared" si="8"/>
        <v>60</v>
      </c>
      <c r="H111" s="2"/>
    </row>
    <row r="112" spans="1:10" x14ac:dyDescent="0.2">
      <c r="D112" t="s">
        <v>67</v>
      </c>
      <c r="E112">
        <v>1</v>
      </c>
      <c r="F112" s="15">
        <v>180</v>
      </c>
      <c r="G112" s="2">
        <f t="shared" si="8"/>
        <v>180</v>
      </c>
      <c r="H112" s="2"/>
      <c r="I112" t="s">
        <v>291</v>
      </c>
    </row>
    <row r="113" spans="1:9" x14ac:dyDescent="0.2">
      <c r="D113" t="s">
        <v>202</v>
      </c>
      <c r="E113">
        <v>1</v>
      </c>
      <c r="F113" s="15">
        <v>650</v>
      </c>
      <c r="G113" s="2">
        <f t="shared" si="8"/>
        <v>650</v>
      </c>
      <c r="H113" s="2"/>
    </row>
    <row r="114" spans="1:9" x14ac:dyDescent="0.2">
      <c r="B114" t="s">
        <v>47</v>
      </c>
      <c r="D114" t="s">
        <v>6</v>
      </c>
      <c r="F114" s="15"/>
      <c r="G114" s="2"/>
      <c r="H114" s="2"/>
    </row>
    <row r="115" spans="1:9" x14ac:dyDescent="0.2">
      <c r="C115" s="7">
        <v>1002998</v>
      </c>
      <c r="D115" t="s">
        <v>48</v>
      </c>
      <c r="E115">
        <v>1</v>
      </c>
      <c r="F115" s="15">
        <v>110</v>
      </c>
      <c r="G115" s="2">
        <f t="shared" ref="G115:G125" si="9">F115*E115</f>
        <v>110</v>
      </c>
      <c r="H115" s="2"/>
    </row>
    <row r="116" spans="1:9" x14ac:dyDescent="0.2">
      <c r="D116" t="s">
        <v>49</v>
      </c>
      <c r="E116">
        <v>1</v>
      </c>
      <c r="F116" s="15">
        <v>7.5</v>
      </c>
      <c r="G116" s="2">
        <f t="shared" si="9"/>
        <v>7.5</v>
      </c>
      <c r="H116" s="2"/>
      <c r="I116" t="s">
        <v>26</v>
      </c>
    </row>
    <row r="117" spans="1:9" x14ac:dyDescent="0.2">
      <c r="D117" t="s">
        <v>50</v>
      </c>
      <c r="E117">
        <v>2</v>
      </c>
      <c r="F117" s="15">
        <v>1</v>
      </c>
      <c r="G117" s="2">
        <f t="shared" si="9"/>
        <v>2</v>
      </c>
      <c r="H117" s="2"/>
      <c r="I117" t="s">
        <v>26</v>
      </c>
    </row>
    <row r="118" spans="1:9" x14ac:dyDescent="0.2">
      <c r="C118" t="s">
        <v>51</v>
      </c>
      <c r="D118" t="s">
        <v>52</v>
      </c>
      <c r="E118">
        <v>1</v>
      </c>
      <c r="F118" s="15"/>
      <c r="G118" s="2">
        <f t="shared" si="9"/>
        <v>0</v>
      </c>
      <c r="H118" s="2"/>
      <c r="I118" t="s">
        <v>53</v>
      </c>
    </row>
    <row r="119" spans="1:9" x14ac:dyDescent="0.2">
      <c r="C119" s="7">
        <v>1002741</v>
      </c>
      <c r="D119" t="s">
        <v>178</v>
      </c>
      <c r="E119">
        <v>1</v>
      </c>
      <c r="F119" s="15">
        <v>300</v>
      </c>
      <c r="G119" s="2">
        <f t="shared" si="9"/>
        <v>300</v>
      </c>
      <c r="H119" s="2"/>
    </row>
    <row r="120" spans="1:9" x14ac:dyDescent="0.2">
      <c r="C120" s="7">
        <v>100740</v>
      </c>
      <c r="D120" t="s">
        <v>54</v>
      </c>
      <c r="E120">
        <v>1</v>
      </c>
      <c r="F120" s="15">
        <v>5</v>
      </c>
      <c r="G120" s="2">
        <f t="shared" si="9"/>
        <v>5</v>
      </c>
      <c r="H120" s="2"/>
    </row>
    <row r="121" spans="1:9" x14ac:dyDescent="0.2">
      <c r="C121" t="s">
        <v>56</v>
      </c>
      <c r="D121" t="s">
        <v>55</v>
      </c>
      <c r="E121">
        <v>1</v>
      </c>
      <c r="F121" s="15">
        <v>85</v>
      </c>
      <c r="G121" s="2">
        <f t="shared" si="9"/>
        <v>85</v>
      </c>
      <c r="H121" s="2"/>
    </row>
    <row r="122" spans="1:9" x14ac:dyDescent="0.2">
      <c r="D122" t="s">
        <v>57</v>
      </c>
      <c r="E122">
        <v>1</v>
      </c>
      <c r="F122" s="15"/>
      <c r="G122" s="2">
        <f t="shared" si="9"/>
        <v>0</v>
      </c>
      <c r="H122" s="2"/>
    </row>
    <row r="123" spans="1:9" x14ac:dyDescent="0.2">
      <c r="C123" s="7">
        <v>1002743</v>
      </c>
      <c r="D123" t="s">
        <v>59</v>
      </c>
      <c r="E123">
        <v>1</v>
      </c>
      <c r="F123" s="15">
        <v>65</v>
      </c>
      <c r="G123" s="2">
        <f t="shared" si="9"/>
        <v>65</v>
      </c>
      <c r="H123" s="2"/>
    </row>
    <row r="124" spans="1:9" x14ac:dyDescent="0.2">
      <c r="C124" s="7" t="s">
        <v>299</v>
      </c>
      <c r="D124" t="s">
        <v>60</v>
      </c>
      <c r="E124">
        <v>5</v>
      </c>
      <c r="F124" s="15">
        <v>30</v>
      </c>
      <c r="G124" s="2">
        <f t="shared" si="9"/>
        <v>150</v>
      </c>
      <c r="H124" s="2"/>
      <c r="I124" t="s">
        <v>298</v>
      </c>
    </row>
    <row r="125" spans="1:9" x14ac:dyDescent="0.2">
      <c r="C125" s="7">
        <v>1002730</v>
      </c>
      <c r="D125" t="s">
        <v>61</v>
      </c>
      <c r="E125">
        <v>1</v>
      </c>
      <c r="F125" s="15">
        <v>475</v>
      </c>
      <c r="G125" s="2">
        <f t="shared" si="9"/>
        <v>475</v>
      </c>
      <c r="H125" s="2"/>
    </row>
    <row r="126" spans="1:9" x14ac:dyDescent="0.2">
      <c r="C126" t="s">
        <v>247</v>
      </c>
      <c r="D126" t="s">
        <v>246</v>
      </c>
      <c r="F126" s="15"/>
      <c r="G126" s="2"/>
      <c r="H126" s="2"/>
      <c r="I126" t="s">
        <v>245</v>
      </c>
    </row>
    <row r="127" spans="1:9" ht="17" thickBot="1" x14ac:dyDescent="0.25">
      <c r="A127" s="3"/>
      <c r="B127" s="3"/>
      <c r="C127" s="3"/>
      <c r="D127" s="3"/>
      <c r="E127" s="3"/>
      <c r="F127" s="24" t="s">
        <v>3</v>
      </c>
      <c r="G127" s="8">
        <f>SUM(G103:G125)</f>
        <v>4209.5</v>
      </c>
      <c r="H127" s="8"/>
      <c r="I127" s="3"/>
    </row>
    <row r="128" spans="1:9" x14ac:dyDescent="0.2">
      <c r="A128" t="s">
        <v>142</v>
      </c>
      <c r="F128" s="15"/>
      <c r="G128" s="2"/>
      <c r="H128" s="2"/>
    </row>
    <row r="129" spans="2:9" x14ac:dyDescent="0.2">
      <c r="B129" t="s">
        <v>145</v>
      </c>
      <c r="F129" s="15"/>
      <c r="G129" s="2"/>
      <c r="H129" s="2"/>
    </row>
    <row r="130" spans="2:9" x14ac:dyDescent="0.2">
      <c r="C130" t="s">
        <v>218</v>
      </c>
      <c r="D130" t="s">
        <v>275</v>
      </c>
      <c r="E130">
        <v>1</v>
      </c>
      <c r="F130" s="15">
        <v>7800</v>
      </c>
      <c r="G130" s="2">
        <f t="shared" ref="G130:G135" si="10">F130*E130</f>
        <v>7800</v>
      </c>
      <c r="H130" s="2"/>
      <c r="I130" t="s">
        <v>164</v>
      </c>
    </row>
    <row r="131" spans="2:9" x14ac:dyDescent="0.2">
      <c r="C131" s="18">
        <v>4330</v>
      </c>
      <c r="D131" t="s">
        <v>216</v>
      </c>
      <c r="E131">
        <v>1</v>
      </c>
      <c r="F131" s="15">
        <v>6300</v>
      </c>
      <c r="G131" s="2">
        <f t="shared" si="10"/>
        <v>6300</v>
      </c>
      <c r="H131" s="2"/>
      <c r="I131" t="s">
        <v>165</v>
      </c>
    </row>
    <row r="132" spans="2:9" x14ac:dyDescent="0.2">
      <c r="C132" t="s">
        <v>163</v>
      </c>
      <c r="D132" t="s">
        <v>217</v>
      </c>
      <c r="E132">
        <v>1</v>
      </c>
      <c r="F132" s="15">
        <v>9000</v>
      </c>
      <c r="G132" s="2">
        <f t="shared" si="10"/>
        <v>9000</v>
      </c>
      <c r="H132" s="2"/>
      <c r="I132" t="s">
        <v>166</v>
      </c>
    </row>
    <row r="133" spans="2:9" x14ac:dyDescent="0.2">
      <c r="D133" t="s">
        <v>193</v>
      </c>
      <c r="E133">
        <v>1</v>
      </c>
      <c r="F133" s="15"/>
      <c r="G133" s="2">
        <f t="shared" si="10"/>
        <v>0</v>
      </c>
      <c r="H133" s="2"/>
      <c r="I133" t="s">
        <v>195</v>
      </c>
    </row>
    <row r="134" spans="2:9" x14ac:dyDescent="0.2">
      <c r="C134" t="s">
        <v>300</v>
      </c>
      <c r="D134" t="s">
        <v>301</v>
      </c>
      <c r="E134">
        <v>1</v>
      </c>
      <c r="F134" s="15">
        <v>775</v>
      </c>
      <c r="G134" s="2">
        <f t="shared" si="10"/>
        <v>775</v>
      </c>
      <c r="H134" s="2"/>
    </row>
    <row r="135" spans="2:9" x14ac:dyDescent="0.2">
      <c r="D135" t="s">
        <v>302</v>
      </c>
      <c r="E135">
        <v>1</v>
      </c>
      <c r="F135" s="15">
        <v>150</v>
      </c>
      <c r="G135" s="2">
        <f t="shared" si="10"/>
        <v>150</v>
      </c>
      <c r="H135" s="2"/>
    </row>
    <row r="136" spans="2:9" x14ac:dyDescent="0.2">
      <c r="B136" t="s">
        <v>146</v>
      </c>
      <c r="F136" s="15"/>
      <c r="G136" s="2"/>
      <c r="H136" s="2"/>
    </row>
    <row r="137" spans="2:9" x14ac:dyDescent="0.2">
      <c r="D137" t="s">
        <v>212</v>
      </c>
      <c r="E137">
        <v>1</v>
      </c>
      <c r="F137" s="15">
        <v>15000</v>
      </c>
      <c r="G137" s="2">
        <f t="shared" ref="G137:G144" si="11">F137*E137</f>
        <v>15000</v>
      </c>
      <c r="H137" s="2"/>
      <c r="I137" t="s">
        <v>307</v>
      </c>
    </row>
    <row r="138" spans="2:9" x14ac:dyDescent="0.2">
      <c r="D138" t="s">
        <v>351</v>
      </c>
      <c r="E138">
        <v>1</v>
      </c>
      <c r="F138" s="15">
        <v>1000</v>
      </c>
      <c r="G138" s="2">
        <f t="shared" si="11"/>
        <v>1000</v>
      </c>
      <c r="H138" s="2"/>
    </row>
    <row r="139" spans="2:9" x14ac:dyDescent="0.2">
      <c r="D139" t="s">
        <v>379</v>
      </c>
      <c r="E139">
        <v>1</v>
      </c>
      <c r="F139" s="15">
        <v>800</v>
      </c>
      <c r="G139" s="2">
        <f t="shared" si="11"/>
        <v>800</v>
      </c>
      <c r="H139" s="2"/>
      <c r="I139" t="s">
        <v>378</v>
      </c>
    </row>
    <row r="140" spans="2:9" x14ac:dyDescent="0.2">
      <c r="D140" t="s">
        <v>194</v>
      </c>
      <c r="E140">
        <v>1</v>
      </c>
      <c r="F140" s="15">
        <v>1700</v>
      </c>
      <c r="G140" s="2">
        <f t="shared" si="11"/>
        <v>1700</v>
      </c>
      <c r="H140" s="2"/>
      <c r="I140" t="s">
        <v>58</v>
      </c>
    </row>
    <row r="141" spans="2:9" x14ac:dyDescent="0.2">
      <c r="E141">
        <v>1</v>
      </c>
      <c r="F141" s="15"/>
      <c r="G141" s="2"/>
      <c r="H141" s="2"/>
    </row>
    <row r="142" spans="2:9" x14ac:dyDescent="0.2">
      <c r="D142" t="s">
        <v>286</v>
      </c>
      <c r="E142">
        <v>1</v>
      </c>
      <c r="F142" s="15">
        <v>25000</v>
      </c>
      <c r="G142" s="2">
        <f t="shared" si="11"/>
        <v>25000</v>
      </c>
      <c r="H142" s="2"/>
      <c r="I142" t="s">
        <v>287</v>
      </c>
    </row>
    <row r="143" spans="2:9" x14ac:dyDescent="0.2">
      <c r="C143" t="s">
        <v>229</v>
      </c>
      <c r="D143" t="s">
        <v>170</v>
      </c>
      <c r="E143">
        <v>1</v>
      </c>
      <c r="F143" s="15">
        <v>150</v>
      </c>
      <c r="G143" s="2">
        <f t="shared" si="11"/>
        <v>150</v>
      </c>
      <c r="H143" s="2"/>
      <c r="I143" t="s">
        <v>199</v>
      </c>
    </row>
    <row r="144" spans="2:9" x14ac:dyDescent="0.2">
      <c r="C144" s="19" t="s">
        <v>234</v>
      </c>
      <c r="D144" s="20" t="s">
        <v>235</v>
      </c>
      <c r="E144" s="20">
        <v>1</v>
      </c>
      <c r="F144" s="22">
        <v>140</v>
      </c>
      <c r="G144" s="2">
        <f t="shared" si="11"/>
        <v>140</v>
      </c>
      <c r="H144" s="2"/>
    </row>
    <row r="145" spans="1:10" ht="17" thickBot="1" x14ac:dyDescent="0.25">
      <c r="A145" s="3"/>
      <c r="B145" s="3"/>
      <c r="C145" s="3"/>
      <c r="D145" s="3"/>
      <c r="E145" s="3"/>
      <c r="F145" s="24" t="s">
        <v>3</v>
      </c>
      <c r="G145" s="8">
        <f>SUM(G130:G144)</f>
        <v>67815</v>
      </c>
      <c r="H145" s="8"/>
      <c r="I145" s="3"/>
    </row>
    <row r="146" spans="1:10" x14ac:dyDescent="0.2">
      <c r="A146" t="s">
        <v>144</v>
      </c>
      <c r="F146" s="15"/>
      <c r="G146" s="2"/>
      <c r="H146" s="2"/>
    </row>
    <row r="147" spans="1:10" x14ac:dyDescent="0.2">
      <c r="B147" t="s">
        <v>147</v>
      </c>
      <c r="F147" s="15"/>
      <c r="G147" s="2"/>
      <c r="H147" s="2"/>
    </row>
    <row r="148" spans="1:10" x14ac:dyDescent="0.2">
      <c r="C148" t="s">
        <v>44</v>
      </c>
      <c r="D148" t="s">
        <v>43</v>
      </c>
      <c r="E148">
        <v>66</v>
      </c>
      <c r="F148" s="15">
        <v>150</v>
      </c>
      <c r="G148" s="2">
        <f>F148*E148</f>
        <v>9900</v>
      </c>
      <c r="H148" s="2"/>
      <c r="I148" t="s">
        <v>285</v>
      </c>
      <c r="J148" s="30" t="s">
        <v>276</v>
      </c>
    </row>
    <row r="149" spans="1:10" x14ac:dyDescent="0.2">
      <c r="C149" t="s">
        <v>27</v>
      </c>
      <c r="D149" t="s">
        <v>200</v>
      </c>
      <c r="E149">
        <v>2</v>
      </c>
      <c r="F149" s="15">
        <v>1300</v>
      </c>
      <c r="G149" s="2">
        <f>F149*E149</f>
        <v>2600</v>
      </c>
      <c r="H149" s="2"/>
      <c r="I149" t="s">
        <v>28</v>
      </c>
    </row>
    <row r="150" spans="1:10" x14ac:dyDescent="0.2">
      <c r="C150">
        <v>10021057</v>
      </c>
      <c r="D150" t="s">
        <v>366</v>
      </c>
      <c r="E150">
        <v>2</v>
      </c>
      <c r="F150" s="15">
        <v>175</v>
      </c>
      <c r="G150" s="2">
        <f>F150*E150</f>
        <v>350</v>
      </c>
      <c r="H150" s="2"/>
      <c r="I150" t="s">
        <v>367</v>
      </c>
      <c r="J150" s="30">
        <v>1411882</v>
      </c>
    </row>
    <row r="151" spans="1:10" x14ac:dyDescent="0.2">
      <c r="D151" t="s">
        <v>312</v>
      </c>
      <c r="E151">
        <v>1</v>
      </c>
      <c r="F151" s="2">
        <v>250</v>
      </c>
      <c r="G151" s="2">
        <f>F151*E151</f>
        <v>250</v>
      </c>
      <c r="H151" s="2"/>
    </row>
    <row r="152" spans="1:10" x14ac:dyDescent="0.2">
      <c r="D152" t="s">
        <v>176</v>
      </c>
      <c r="E152">
        <v>1</v>
      </c>
      <c r="F152" s="15">
        <v>2500</v>
      </c>
      <c r="G152" s="2">
        <f>F152*E152</f>
        <v>2500</v>
      </c>
      <c r="H152" s="2"/>
    </row>
    <row r="153" spans="1:10" x14ac:dyDescent="0.2">
      <c r="B153" t="s">
        <v>148</v>
      </c>
      <c r="F153" s="15"/>
      <c r="G153" s="2"/>
      <c r="H153" s="2"/>
    </row>
    <row r="154" spans="1:10" x14ac:dyDescent="0.2">
      <c r="C154" t="s">
        <v>214</v>
      </c>
      <c r="D154" t="s">
        <v>215</v>
      </c>
      <c r="E154">
        <v>1</v>
      </c>
      <c r="F154" s="15">
        <v>850</v>
      </c>
      <c r="G154" s="2">
        <f t="shared" ref="G154:G161" si="12">F154*E154</f>
        <v>850</v>
      </c>
      <c r="H154" s="2"/>
    </row>
    <row r="155" spans="1:10" x14ac:dyDescent="0.2">
      <c r="C155" t="s">
        <v>271</v>
      </c>
      <c r="D155" t="s">
        <v>7</v>
      </c>
      <c r="E155">
        <v>1</v>
      </c>
      <c r="F155" s="15">
        <v>2500</v>
      </c>
      <c r="G155" s="2">
        <f t="shared" si="12"/>
        <v>2500</v>
      </c>
      <c r="H155" s="2"/>
      <c r="I155" t="s">
        <v>270</v>
      </c>
    </row>
    <row r="156" spans="1:10" x14ac:dyDescent="0.2">
      <c r="D156" t="s">
        <v>273</v>
      </c>
      <c r="E156">
        <v>1</v>
      </c>
      <c r="F156" s="15">
        <v>600</v>
      </c>
      <c r="G156" s="2">
        <f t="shared" si="12"/>
        <v>600</v>
      </c>
      <c r="H156" s="2"/>
    </row>
    <row r="157" spans="1:10" x14ac:dyDescent="0.2">
      <c r="C157" t="s">
        <v>272</v>
      </c>
      <c r="D157" t="s">
        <v>274</v>
      </c>
      <c r="E157">
        <v>1</v>
      </c>
      <c r="F157" s="15">
        <v>800</v>
      </c>
      <c r="G157" s="2">
        <f t="shared" si="12"/>
        <v>800</v>
      </c>
      <c r="H157" s="2"/>
      <c r="I157" t="s">
        <v>272</v>
      </c>
    </row>
    <row r="158" spans="1:10" x14ac:dyDescent="0.2">
      <c r="B158" t="s">
        <v>224</v>
      </c>
      <c r="C158" t="s">
        <v>225</v>
      </c>
      <c r="D158" t="s">
        <v>232</v>
      </c>
      <c r="E158">
        <v>1</v>
      </c>
      <c r="F158" s="15">
        <v>360</v>
      </c>
      <c r="G158" s="2">
        <f t="shared" si="12"/>
        <v>360</v>
      </c>
      <c r="H158" s="2"/>
      <c r="I158" t="s">
        <v>304</v>
      </c>
    </row>
    <row r="159" spans="1:10" x14ac:dyDescent="0.2">
      <c r="D159" t="s">
        <v>233</v>
      </c>
      <c r="E159">
        <v>1</v>
      </c>
      <c r="F159" s="15">
        <v>375</v>
      </c>
      <c r="G159" s="2">
        <f t="shared" si="12"/>
        <v>375</v>
      </c>
      <c r="H159" s="2"/>
    </row>
    <row r="160" spans="1:10" x14ac:dyDescent="0.2">
      <c r="C160" t="s">
        <v>353</v>
      </c>
      <c r="D160" t="s">
        <v>354</v>
      </c>
      <c r="E160">
        <v>1</v>
      </c>
      <c r="F160" s="15">
        <v>225</v>
      </c>
      <c r="G160" s="2">
        <f t="shared" si="12"/>
        <v>225</v>
      </c>
      <c r="H160" s="2"/>
      <c r="I160" t="s">
        <v>356</v>
      </c>
    </row>
    <row r="161" spans="2:9" x14ac:dyDescent="0.2">
      <c r="D161" t="s">
        <v>305</v>
      </c>
      <c r="E161">
        <v>2</v>
      </c>
      <c r="F161" s="15">
        <v>500</v>
      </c>
      <c r="G161" s="2">
        <f t="shared" si="12"/>
        <v>1000</v>
      </c>
      <c r="H161" s="2"/>
      <c r="I161" t="s">
        <v>306</v>
      </c>
    </row>
    <row r="162" spans="2:9" x14ac:dyDescent="0.2">
      <c r="B162" t="s">
        <v>149</v>
      </c>
      <c r="F162" s="15"/>
      <c r="G162" s="2"/>
      <c r="H162" s="2"/>
    </row>
    <row r="163" spans="2:9" x14ac:dyDescent="0.2">
      <c r="C163" t="s">
        <v>219</v>
      </c>
      <c r="D163" t="s">
        <v>220</v>
      </c>
      <c r="E163">
        <v>1</v>
      </c>
      <c r="F163" s="15">
        <v>300</v>
      </c>
      <c r="G163" s="2">
        <f t="shared" ref="G163:G169" si="13">F163*E163</f>
        <v>300</v>
      </c>
      <c r="H163" s="2"/>
    </row>
    <row r="164" spans="2:9" x14ac:dyDescent="0.2">
      <c r="C164" t="s">
        <v>221</v>
      </c>
      <c r="D164" t="s">
        <v>365</v>
      </c>
      <c r="E164">
        <v>1</v>
      </c>
      <c r="F164" s="15">
        <v>3500</v>
      </c>
      <c r="G164" s="2">
        <f t="shared" si="13"/>
        <v>3500</v>
      </c>
      <c r="H164" s="2"/>
    </row>
    <row r="165" spans="2:9" x14ac:dyDescent="0.2">
      <c r="E165">
        <v>1</v>
      </c>
      <c r="F165" s="15"/>
      <c r="G165" s="2">
        <f t="shared" si="13"/>
        <v>0</v>
      </c>
      <c r="H165" s="2"/>
    </row>
    <row r="166" spans="2:9" x14ac:dyDescent="0.2">
      <c r="B166" t="s">
        <v>222</v>
      </c>
      <c r="D166" t="s">
        <v>326</v>
      </c>
      <c r="E166">
        <v>24</v>
      </c>
      <c r="F166" s="15">
        <v>255</v>
      </c>
      <c r="G166" s="2">
        <f t="shared" si="13"/>
        <v>6120</v>
      </c>
      <c r="H166" s="2"/>
      <c r="I166" t="s">
        <v>327</v>
      </c>
    </row>
    <row r="167" spans="2:9" x14ac:dyDescent="0.2">
      <c r="D167" t="s">
        <v>223</v>
      </c>
      <c r="E167">
        <v>1</v>
      </c>
      <c r="F167" s="15">
        <v>500</v>
      </c>
      <c r="G167" s="2">
        <f t="shared" si="13"/>
        <v>500</v>
      </c>
      <c r="H167" s="2"/>
    </row>
    <row r="168" spans="2:9" x14ac:dyDescent="0.2">
      <c r="C168" t="s">
        <v>323</v>
      </c>
      <c r="D168" t="s">
        <v>324</v>
      </c>
      <c r="E168">
        <v>2</v>
      </c>
      <c r="F168" s="15">
        <v>675</v>
      </c>
      <c r="G168" s="2">
        <f t="shared" si="13"/>
        <v>1350</v>
      </c>
      <c r="H168" s="2"/>
      <c r="I168" t="s">
        <v>325</v>
      </c>
    </row>
    <row r="169" spans="2:9" x14ac:dyDescent="0.2">
      <c r="C169" t="s">
        <v>296</v>
      </c>
      <c r="D169" t="s">
        <v>297</v>
      </c>
      <c r="E169">
        <v>1</v>
      </c>
      <c r="F169" s="15">
        <v>85</v>
      </c>
      <c r="G169" s="2">
        <f t="shared" si="13"/>
        <v>85</v>
      </c>
      <c r="H169" s="2"/>
      <c r="I169" t="s">
        <v>291</v>
      </c>
    </row>
    <row r="170" spans="2:9" x14ac:dyDescent="0.2">
      <c r="B170" t="s">
        <v>150</v>
      </c>
      <c r="F170" s="15"/>
      <c r="G170" s="2"/>
      <c r="H170" s="2"/>
    </row>
    <row r="171" spans="2:9" x14ac:dyDescent="0.2">
      <c r="C171" t="s">
        <v>168</v>
      </c>
      <c r="D171" t="s">
        <v>186</v>
      </c>
      <c r="E171">
        <v>1</v>
      </c>
      <c r="F171" s="15">
        <v>325</v>
      </c>
      <c r="G171" s="2">
        <f>F171*E171</f>
        <v>325</v>
      </c>
      <c r="H171" s="2"/>
    </row>
    <row r="172" spans="2:9" x14ac:dyDescent="0.2">
      <c r="C172" t="s">
        <v>168</v>
      </c>
      <c r="D172" t="s">
        <v>167</v>
      </c>
      <c r="E172">
        <v>1</v>
      </c>
      <c r="F172" s="15">
        <v>325</v>
      </c>
      <c r="G172" s="2">
        <f>F172*E172</f>
        <v>325</v>
      </c>
      <c r="H172" s="2"/>
      <c r="I172" t="s">
        <v>248</v>
      </c>
    </row>
    <row r="173" spans="2:9" x14ac:dyDescent="0.2">
      <c r="C173" t="s">
        <v>168</v>
      </c>
      <c r="D173" t="s">
        <v>169</v>
      </c>
      <c r="E173">
        <v>1</v>
      </c>
      <c r="F173" s="15">
        <v>325</v>
      </c>
      <c r="G173" s="2">
        <f>F173*E173</f>
        <v>325</v>
      </c>
      <c r="H173" s="2"/>
      <c r="I173" t="s">
        <v>248</v>
      </c>
    </row>
    <row r="174" spans="2:9" x14ac:dyDescent="0.2">
      <c r="C174" t="s">
        <v>168</v>
      </c>
      <c r="D174" t="s">
        <v>171</v>
      </c>
      <c r="E174">
        <v>1</v>
      </c>
      <c r="F174" s="15">
        <v>325</v>
      </c>
      <c r="G174" s="2">
        <f>F174*E174</f>
        <v>325</v>
      </c>
      <c r="H174" s="2"/>
      <c r="I174" t="s">
        <v>248</v>
      </c>
    </row>
    <row r="175" spans="2:9" x14ac:dyDescent="0.2">
      <c r="C175" t="s">
        <v>168</v>
      </c>
      <c r="D175" t="s">
        <v>172</v>
      </c>
      <c r="E175">
        <v>1</v>
      </c>
      <c r="F175" s="15">
        <v>325</v>
      </c>
      <c r="G175" s="2">
        <f>F175*E175</f>
        <v>325</v>
      </c>
      <c r="H175" s="2"/>
      <c r="I175" t="s">
        <v>248</v>
      </c>
    </row>
    <row r="176" spans="2:9" x14ac:dyDescent="0.2">
      <c r="G176" s="2"/>
      <c r="H176" s="2"/>
    </row>
    <row r="177" spans="1:10" x14ac:dyDescent="0.2">
      <c r="B177" t="s">
        <v>161</v>
      </c>
      <c r="F177" s="15"/>
      <c r="G177" s="2"/>
      <c r="H177" s="2"/>
    </row>
    <row r="178" spans="1:10" x14ac:dyDescent="0.2">
      <c r="D178" t="s">
        <v>230</v>
      </c>
      <c r="E178">
        <v>1</v>
      </c>
      <c r="F178" s="15">
        <v>500</v>
      </c>
      <c r="G178" s="2">
        <f>F178*E178</f>
        <v>500</v>
      </c>
      <c r="H178" s="2"/>
      <c r="I178" t="s">
        <v>231</v>
      </c>
    </row>
    <row r="179" spans="1:10" x14ac:dyDescent="0.2">
      <c r="D179" t="s">
        <v>8</v>
      </c>
      <c r="E179">
        <v>12</v>
      </c>
      <c r="F179" s="15">
        <v>250</v>
      </c>
      <c r="G179" s="2">
        <f>F179*E179</f>
        <v>3000</v>
      </c>
      <c r="H179" s="2"/>
      <c r="I179" t="s">
        <v>201</v>
      </c>
    </row>
    <row r="180" spans="1:10" x14ac:dyDescent="0.2">
      <c r="D180" t="s">
        <v>9</v>
      </c>
      <c r="E180">
        <v>10</v>
      </c>
      <c r="F180" s="15">
        <v>250</v>
      </c>
      <c r="G180" s="2">
        <f>F180*E180</f>
        <v>2500</v>
      </c>
      <c r="H180" s="2"/>
      <c r="I180" t="s">
        <v>201</v>
      </c>
      <c r="J180" s="32"/>
    </row>
    <row r="181" spans="1:10" x14ac:dyDescent="0.2">
      <c r="D181" t="s">
        <v>188</v>
      </c>
      <c r="E181">
        <v>3</v>
      </c>
      <c r="F181" s="15">
        <v>725</v>
      </c>
      <c r="G181" s="2">
        <f>F181*E181</f>
        <v>2175</v>
      </c>
      <c r="H181" s="2"/>
      <c r="I181" t="s">
        <v>187</v>
      </c>
    </row>
    <row r="182" spans="1:10" x14ac:dyDescent="0.2">
      <c r="D182" t="s">
        <v>308</v>
      </c>
      <c r="E182">
        <v>1</v>
      </c>
      <c r="F182" s="15">
        <v>775</v>
      </c>
      <c r="G182" s="2">
        <f t="shared" ref="G182:G189" si="14">F182*E182</f>
        <v>775</v>
      </c>
      <c r="H182" s="2"/>
      <c r="I182" t="s">
        <v>348</v>
      </c>
    </row>
    <row r="183" spans="1:10" x14ac:dyDescent="0.2">
      <c r="C183" t="s">
        <v>355</v>
      </c>
      <c r="E183">
        <v>1</v>
      </c>
      <c r="F183" s="15">
        <v>250</v>
      </c>
      <c r="G183" s="2">
        <f t="shared" si="14"/>
        <v>250</v>
      </c>
      <c r="H183" s="2"/>
      <c r="I183" t="s">
        <v>348</v>
      </c>
    </row>
    <row r="184" spans="1:10" x14ac:dyDescent="0.2">
      <c r="D184" t="s">
        <v>309</v>
      </c>
      <c r="E184">
        <v>1</v>
      </c>
      <c r="F184" s="15">
        <v>585</v>
      </c>
      <c r="G184" s="2">
        <f t="shared" si="14"/>
        <v>585</v>
      </c>
      <c r="H184" s="2"/>
      <c r="I184" t="s">
        <v>349</v>
      </c>
    </row>
    <row r="185" spans="1:10" x14ac:dyDescent="0.2">
      <c r="D185" t="s">
        <v>213</v>
      </c>
      <c r="E185">
        <v>1</v>
      </c>
      <c r="F185" s="15">
        <v>800</v>
      </c>
      <c r="G185" s="2">
        <f t="shared" si="14"/>
        <v>800</v>
      </c>
      <c r="H185" s="2"/>
      <c r="I185" t="s">
        <v>350</v>
      </c>
    </row>
    <row r="186" spans="1:10" x14ac:dyDescent="0.2">
      <c r="D186" t="s">
        <v>310</v>
      </c>
      <c r="E186">
        <v>1</v>
      </c>
      <c r="F186" s="15">
        <v>700</v>
      </c>
      <c r="G186" s="2">
        <f t="shared" si="14"/>
        <v>700</v>
      </c>
      <c r="H186" s="2"/>
      <c r="I186" t="s">
        <v>352</v>
      </c>
    </row>
    <row r="187" spans="1:10" x14ac:dyDescent="0.2">
      <c r="D187" t="s">
        <v>311</v>
      </c>
      <c r="E187">
        <v>1</v>
      </c>
      <c r="F187" s="15">
        <v>715</v>
      </c>
      <c r="G187" s="2">
        <f t="shared" si="14"/>
        <v>715</v>
      </c>
      <c r="H187" s="2"/>
      <c r="I187" t="s">
        <v>352</v>
      </c>
    </row>
    <row r="188" spans="1:10" x14ac:dyDescent="0.2">
      <c r="F188" s="15"/>
      <c r="G188" s="2">
        <f t="shared" si="14"/>
        <v>0</v>
      </c>
      <c r="H188" s="2"/>
    </row>
    <row r="189" spans="1:10" x14ac:dyDescent="0.2">
      <c r="F189" s="15"/>
      <c r="G189" s="2">
        <f t="shared" si="14"/>
        <v>0</v>
      </c>
      <c r="H189" s="2"/>
    </row>
    <row r="190" spans="1:10" x14ac:dyDescent="0.2">
      <c r="F190" s="15"/>
      <c r="G190" s="2"/>
      <c r="H190" s="2"/>
    </row>
    <row r="191" spans="1:10" x14ac:dyDescent="0.2">
      <c r="F191" s="15" t="s">
        <v>3</v>
      </c>
      <c r="G191" s="9">
        <f>SUM(G148:G185)</f>
        <v>46375</v>
      </c>
      <c r="H191" s="9"/>
    </row>
    <row r="192" spans="1:10" ht="17" thickBot="1" x14ac:dyDescent="0.25">
      <c r="A192" s="3"/>
      <c r="B192" s="3"/>
      <c r="C192" s="3"/>
      <c r="D192" s="3"/>
      <c r="E192" s="3"/>
      <c r="F192" s="24"/>
      <c r="G192" s="4"/>
      <c r="H192" s="4"/>
      <c r="I192" s="3"/>
    </row>
    <row r="194" spans="1:10" x14ac:dyDescent="0.2">
      <c r="A194" t="s">
        <v>10</v>
      </c>
      <c r="G194" s="5">
        <f xml:space="preserve"> SUM(G191,G145,G127,G101,G55)</f>
        <v>170072.35</v>
      </c>
      <c r="H194" s="5"/>
    </row>
    <row r="196" spans="1:10" x14ac:dyDescent="0.2">
      <c r="A196" t="s">
        <v>277</v>
      </c>
    </row>
    <row r="197" spans="1:10" x14ac:dyDescent="0.2">
      <c r="C197" t="s">
        <v>362</v>
      </c>
      <c r="D197" t="s">
        <v>278</v>
      </c>
      <c r="E197">
        <v>1</v>
      </c>
      <c r="F197" s="14">
        <v>2900</v>
      </c>
      <c r="G197" s="2">
        <f t="shared" ref="G197:G201" si="15">F197*E197</f>
        <v>2900</v>
      </c>
      <c r="I197" t="s">
        <v>203</v>
      </c>
      <c r="J197" s="30">
        <v>1511272</v>
      </c>
    </row>
    <row r="198" spans="1:10" x14ac:dyDescent="0.2">
      <c r="C198" t="s">
        <v>363</v>
      </c>
      <c r="D198" t="s">
        <v>280</v>
      </c>
      <c r="E198">
        <v>1</v>
      </c>
      <c r="F198" s="14">
        <v>2500</v>
      </c>
      <c r="G198" s="2">
        <f t="shared" si="15"/>
        <v>2500</v>
      </c>
      <c r="I198" t="s">
        <v>203</v>
      </c>
      <c r="J198" s="30">
        <v>1511272</v>
      </c>
    </row>
    <row r="199" spans="1:10" x14ac:dyDescent="0.2">
      <c r="C199">
        <v>201641</v>
      </c>
      <c r="D199" t="s">
        <v>282</v>
      </c>
      <c r="E199">
        <v>1</v>
      </c>
      <c r="F199" s="14">
        <v>1700</v>
      </c>
      <c r="G199" s="2">
        <f t="shared" si="15"/>
        <v>1700</v>
      </c>
      <c r="I199" t="s">
        <v>203</v>
      </c>
      <c r="J199" s="30">
        <v>1511272</v>
      </c>
    </row>
    <row r="200" spans="1:10" x14ac:dyDescent="0.2">
      <c r="D200" t="s">
        <v>281</v>
      </c>
      <c r="E200">
        <v>1</v>
      </c>
      <c r="F200" s="14">
        <v>3000</v>
      </c>
      <c r="G200" s="2">
        <f t="shared" si="15"/>
        <v>3000</v>
      </c>
    </row>
    <row r="201" spans="1:10" x14ac:dyDescent="0.2">
      <c r="D201" t="s">
        <v>279</v>
      </c>
      <c r="E201">
        <v>1</v>
      </c>
      <c r="F201" s="14">
        <v>100</v>
      </c>
      <c r="G201" s="2">
        <f t="shared" si="15"/>
        <v>100</v>
      </c>
    </row>
    <row r="203" spans="1:10" x14ac:dyDescent="0.2">
      <c r="G203" s="2">
        <f>SUM(G197:G202)</f>
        <v>10200</v>
      </c>
    </row>
    <row r="206" spans="1:10" ht="25" x14ac:dyDescent="0.25">
      <c r="A206" s="27" t="s">
        <v>283</v>
      </c>
      <c r="B206" s="27"/>
      <c r="C206" s="27"/>
      <c r="D206" s="27"/>
      <c r="E206" s="27"/>
      <c r="F206" s="28"/>
      <c r="G206" s="29">
        <f>+G194+G203</f>
        <v>180272.35</v>
      </c>
    </row>
    <row r="207" spans="1:10" ht="25" x14ac:dyDescent="0.25">
      <c r="A207" s="27" t="s">
        <v>364</v>
      </c>
      <c r="B207" s="27"/>
      <c r="C207" s="27"/>
      <c r="D207" s="27"/>
      <c r="E207" s="27"/>
      <c r="F207" s="28"/>
      <c r="G207" s="29">
        <f>+G206-G145</f>
        <v>112457.35</v>
      </c>
    </row>
    <row r="208" spans="1:10" ht="25" x14ac:dyDescent="0.25">
      <c r="A208" s="27" t="s">
        <v>284</v>
      </c>
      <c r="B208" s="27"/>
      <c r="C208" s="27"/>
      <c r="D208" s="27"/>
      <c r="E208" s="27"/>
      <c r="F208" s="28"/>
      <c r="G208" s="29">
        <f>+G194-G145</f>
        <v>102257.35</v>
      </c>
    </row>
    <row r="209" spans="1:7" ht="25" x14ac:dyDescent="0.25">
      <c r="A209" s="27" t="s">
        <v>377</v>
      </c>
      <c r="G209" s="29">
        <f>+G208+G145</f>
        <v>170072.35</v>
      </c>
    </row>
    <row r="210" spans="1:7" x14ac:dyDescent="0.2">
      <c r="A210" s="26" t="s">
        <v>221</v>
      </c>
    </row>
    <row r="211" spans="1:7" x14ac:dyDescent="0.2">
      <c r="A211" s="26" t="s">
        <v>254</v>
      </c>
    </row>
    <row r="212" spans="1:7" x14ac:dyDescent="0.2">
      <c r="A212" s="26" t="s">
        <v>255</v>
      </c>
    </row>
    <row r="213" spans="1:7" x14ac:dyDescent="0.2">
      <c r="A213" s="26" t="s">
        <v>256</v>
      </c>
    </row>
    <row r="214" spans="1:7" x14ac:dyDescent="0.2">
      <c r="A214" s="26" t="s">
        <v>257</v>
      </c>
    </row>
    <row r="215" spans="1:7" x14ac:dyDescent="0.2">
      <c r="A215" s="26"/>
    </row>
    <row r="216" spans="1:7" x14ac:dyDescent="0.2">
      <c r="A216" s="26" t="s">
        <v>258</v>
      </c>
    </row>
    <row r="217" spans="1:7" x14ac:dyDescent="0.2">
      <c r="A217" s="26" t="s">
        <v>259</v>
      </c>
    </row>
    <row r="218" spans="1:7" x14ac:dyDescent="0.2">
      <c r="A218" s="26" t="s">
        <v>260</v>
      </c>
    </row>
    <row r="219" spans="1:7" x14ac:dyDescent="0.2">
      <c r="A219" s="26" t="s">
        <v>261</v>
      </c>
    </row>
    <row r="220" spans="1:7" x14ac:dyDescent="0.2">
      <c r="A220" s="26"/>
    </row>
    <row r="221" spans="1:7" x14ac:dyDescent="0.2">
      <c r="A221" s="26" t="s">
        <v>262</v>
      </c>
    </row>
    <row r="222" spans="1:7" x14ac:dyDescent="0.2">
      <c r="A222" s="26" t="s">
        <v>263</v>
      </c>
    </row>
    <row r="223" spans="1:7" x14ac:dyDescent="0.2">
      <c r="A223" s="26" t="s">
        <v>264</v>
      </c>
    </row>
    <row r="224" spans="1:7" x14ac:dyDescent="0.2">
      <c r="A224" s="26" t="s">
        <v>265</v>
      </c>
    </row>
    <row r="225" spans="1:1" x14ac:dyDescent="0.2">
      <c r="A225" s="26"/>
    </row>
    <row r="226" spans="1:1" x14ac:dyDescent="0.2">
      <c r="A226" s="26" t="s">
        <v>266</v>
      </c>
    </row>
    <row r="227" spans="1:1" x14ac:dyDescent="0.2">
      <c r="A227" s="26" t="s">
        <v>267</v>
      </c>
    </row>
    <row r="228" spans="1:1" x14ac:dyDescent="0.2">
      <c r="A228" s="26" t="s">
        <v>268</v>
      </c>
    </row>
    <row r="229" spans="1:1" x14ac:dyDescent="0.2">
      <c r="A229" s="26" t="s">
        <v>269</v>
      </c>
    </row>
  </sheetData>
  <mergeCells count="1">
    <mergeCell ref="A4:G4"/>
  </mergeCells>
  <phoneticPr fontId="18" type="noConversion"/>
  <pageMargins left="0.7" right="0.7" top="0.75" bottom="0.75" header="0.3" footer="0.3"/>
  <pageSetup scale="5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workbookViewId="0">
      <selection activeCell="G8" sqref="G8"/>
    </sheetView>
  </sheetViews>
  <sheetFormatPr baseColWidth="10" defaultColWidth="8.7109375" defaultRowHeight="16" x14ac:dyDescent="0.2"/>
  <sheetData>
    <row r="2" spans="1:14" s="30" customFormat="1" x14ac:dyDescent="0.2">
      <c r="C2" s="30">
        <v>2014</v>
      </c>
      <c r="D2" s="30">
        <v>2015</v>
      </c>
      <c r="E2" s="30">
        <v>2016</v>
      </c>
      <c r="F2" s="30" t="s">
        <v>10</v>
      </c>
    </row>
    <row r="3" spans="1:14" x14ac:dyDescent="0.2">
      <c r="M3" t="s">
        <v>374</v>
      </c>
      <c r="N3">
        <v>235</v>
      </c>
    </row>
    <row r="4" spans="1:14" x14ac:dyDescent="0.2">
      <c r="A4" t="s">
        <v>368</v>
      </c>
      <c r="C4">
        <v>621</v>
      </c>
      <c r="D4">
        <v>579</v>
      </c>
      <c r="E4">
        <v>3</v>
      </c>
      <c r="F4">
        <f>SUM(C4:E4)</f>
        <v>1203</v>
      </c>
    </row>
    <row r="5" spans="1:14" x14ac:dyDescent="0.2">
      <c r="A5" t="s">
        <v>369</v>
      </c>
      <c r="C5">
        <v>129</v>
      </c>
      <c r="D5">
        <v>584</v>
      </c>
      <c r="F5">
        <f>SUM(C5:E5)</f>
        <v>713</v>
      </c>
    </row>
    <row r="6" spans="1:14" x14ac:dyDescent="0.2">
      <c r="A6" t="s">
        <v>370</v>
      </c>
      <c r="C6">
        <v>385</v>
      </c>
      <c r="D6">
        <v>458</v>
      </c>
      <c r="E6">
        <v>465</v>
      </c>
      <c r="F6">
        <f>SUM(C6:E6)</f>
        <v>1308</v>
      </c>
    </row>
    <row r="7" spans="1:14" x14ac:dyDescent="0.2">
      <c r="F7">
        <f>SUM(F4:F6)</f>
        <v>3224</v>
      </c>
    </row>
    <row r="8" spans="1:14" x14ac:dyDescent="0.2">
      <c r="A8" t="s">
        <v>371</v>
      </c>
      <c r="C8">
        <v>374</v>
      </c>
      <c r="D8">
        <v>443</v>
      </c>
      <c r="E8">
        <v>39</v>
      </c>
      <c r="F8">
        <f>SUM(C8:E8)</f>
        <v>856</v>
      </c>
    </row>
    <row r="9" spans="1:14" x14ac:dyDescent="0.2">
      <c r="A9" t="s">
        <v>372</v>
      </c>
      <c r="C9">
        <v>171</v>
      </c>
      <c r="D9">
        <v>235</v>
      </c>
      <c r="F9">
        <f>SUM(C9:E9)</f>
        <v>406</v>
      </c>
    </row>
    <row r="10" spans="1:14" x14ac:dyDescent="0.2">
      <c r="A10" t="s">
        <v>373</v>
      </c>
      <c r="C10">
        <v>296</v>
      </c>
      <c r="D10">
        <v>286</v>
      </c>
      <c r="E10">
        <v>196</v>
      </c>
      <c r="F10">
        <f>SUM(C10:E10)</f>
        <v>778</v>
      </c>
    </row>
    <row r="12" spans="1:14" x14ac:dyDescent="0.2">
      <c r="C12">
        <f>SUM(C4:C11)</f>
        <v>1976</v>
      </c>
      <c r="D12">
        <f>SUM(D4:D11)</f>
        <v>2585</v>
      </c>
      <c r="E12">
        <f>SUM(E4:E11)</f>
        <v>703</v>
      </c>
      <c r="F12">
        <f>SUM(C12:E12)</f>
        <v>5264</v>
      </c>
    </row>
    <row r="15" spans="1:14" x14ac:dyDescent="0.2">
      <c r="A15" t="s">
        <v>375</v>
      </c>
      <c r="C15">
        <f>+F12/8</f>
        <v>658</v>
      </c>
    </row>
    <row r="16" spans="1:14" x14ac:dyDescent="0.2">
      <c r="A16" t="s">
        <v>376</v>
      </c>
      <c r="C16">
        <f>+C15/3</f>
        <v>219.33333333333334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Itemized Costs</vt:lpstr>
      <vt:lpstr>Labor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Microsoft Office User</cp:lastModifiedBy>
  <cp:lastPrinted>2012-08-01T06:03:23Z</cp:lastPrinted>
  <dcterms:created xsi:type="dcterms:W3CDTF">2008-07-22T19:42:50Z</dcterms:created>
  <dcterms:modified xsi:type="dcterms:W3CDTF">2017-06-28T16:40:42Z</dcterms:modified>
</cp:coreProperties>
</file>