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headley/projects/carbon-wg/doc/sw-arch/"/>
    </mc:Choice>
  </mc:AlternateContent>
  <xr:revisionPtr revIDLastSave="0" documentId="13_ncr:1_{E32956B2-877E-EC4F-B5EB-952DB2A221E8}" xr6:coauthVersionLast="46" xr6:coauthVersionMax="46" xr10:uidLastSave="{00000000-0000-0000-0000-000000000000}"/>
  <bookViews>
    <workbookView xWindow="34500" yWindow="5040" windowWidth="26980" windowHeight="14540" xr2:uid="{223FCA67-D3EE-EB46-82D9-13617CA2540A}"/>
  </bookViews>
  <sheets>
    <sheet name="formats" sheetId="1" r:id="rId1"/>
    <sheet name="record_detail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2" i="1"/>
  <c r="I4" i="2"/>
  <c r="I5" i="2"/>
  <c r="I6" i="2"/>
  <c r="I7" i="2"/>
  <c r="I8" i="2"/>
  <c r="I9" i="2"/>
  <c r="I10" i="2"/>
  <c r="I11" i="2"/>
  <c r="I3" i="2"/>
  <c r="I12" i="2"/>
  <c r="E34" i="2"/>
  <c r="E33" i="2"/>
  <c r="E32" i="2"/>
  <c r="E31" i="2"/>
  <c r="E30" i="2"/>
  <c r="E29" i="2"/>
  <c r="E28" i="2"/>
  <c r="E27" i="2"/>
  <c r="E26" i="2"/>
  <c r="E21" i="2"/>
  <c r="E20" i="2"/>
  <c r="E19" i="2"/>
  <c r="E18" i="2"/>
  <c r="E17" i="2"/>
  <c r="E16" i="2"/>
  <c r="E15" i="2"/>
  <c r="E14" i="2"/>
  <c r="D10" i="1"/>
  <c r="F10" i="1" s="1"/>
  <c r="D9" i="1"/>
  <c r="F9" i="1" s="1"/>
  <c r="E3" i="2"/>
  <c r="E4" i="2"/>
  <c r="E5" i="2"/>
  <c r="E6" i="2"/>
  <c r="E7" i="2"/>
  <c r="E8" i="2"/>
  <c r="E9" i="2"/>
  <c r="E10" i="2"/>
  <c r="E11" i="2"/>
  <c r="E2" i="2"/>
  <c r="F7" i="1"/>
  <c r="F4" i="1"/>
  <c r="F5" i="1"/>
  <c r="F6" i="1"/>
  <c r="F8" i="1"/>
  <c r="K8" i="1" s="1"/>
  <c r="F12" i="1"/>
  <c r="F11" i="1"/>
  <c r="F3" i="1"/>
  <c r="F2" i="1"/>
  <c r="I13" i="2" l="1"/>
  <c r="E35" i="2"/>
  <c r="C22" i="2" s="1"/>
  <c r="E22" i="2" s="1"/>
  <c r="E23" i="2" s="1"/>
  <c r="E12" i="2"/>
  <c r="K10" i="1"/>
  <c r="K6" i="1"/>
  <c r="K9" i="1"/>
  <c r="J7" i="1"/>
  <c r="J10" i="1"/>
  <c r="K7" i="1"/>
  <c r="K11" i="1"/>
  <c r="K12" i="1"/>
  <c r="J11" i="1"/>
  <c r="J6" i="1"/>
  <c r="J12" i="1"/>
  <c r="J8" i="1"/>
  <c r="J9" i="1"/>
</calcChain>
</file>

<file path=xl/sharedStrings.xml><?xml version="1.0" encoding="utf-8"?>
<sst xmlns="http://schemas.openxmlformats.org/spreadsheetml/2006/main" count="138" uniqueCount="70">
  <si>
    <t>unit</t>
  </si>
  <si>
    <t>format</t>
  </si>
  <si>
    <t>unit size</t>
  </si>
  <si>
    <t>cycle size</t>
  </si>
  <si>
    <t>units per cycle</t>
  </si>
  <si>
    <t>observation</t>
  </si>
  <si>
    <t>meas summary</t>
  </si>
  <si>
    <t>Notes</t>
  </si>
  <si>
    <t>structure</t>
  </si>
  <si>
    <t>XML</t>
  </si>
  <si>
    <t>orecord</t>
  </si>
  <si>
    <t>zrecord</t>
  </si>
  <si>
    <t>B85</t>
  </si>
  <si>
    <t>binary</t>
  </si>
  <si>
    <t>CSV</t>
  </si>
  <si>
    <t>ASCII</t>
  </si>
  <si>
    <t>hex</t>
  </si>
  <si>
    <t>CSVX</t>
  </si>
  <si>
    <t>primary source data</t>
  </si>
  <si>
    <t>measurement data structure</t>
  </si>
  <si>
    <t>observation data structure</t>
  </si>
  <si>
    <t>measurement</t>
  </si>
  <si>
    <t>mdata</t>
  </si>
  <si>
    <t>cycle data structure (header + up to 6 mdata)</t>
  </si>
  <si>
    <t>Human Readable</t>
  </si>
  <si>
    <t>Summary Full</t>
  </si>
  <si>
    <t>F</t>
  </si>
  <si>
    <t>S</t>
  </si>
  <si>
    <t>Y</t>
  </si>
  <si>
    <t>N</t>
  </si>
  <si>
    <t>u32</t>
  </si>
  <si>
    <t>sync</t>
  </si>
  <si>
    <t>timestamp</t>
  </si>
  <si>
    <t>id</t>
  </si>
  <si>
    <t>seq_n</t>
  </si>
  <si>
    <t>cycle_id</t>
  </si>
  <si>
    <t>meas_n</t>
  </si>
  <si>
    <t>ens_n</t>
  </si>
  <si>
    <t>ens_len</t>
  </si>
  <si>
    <t>period_s</t>
  </si>
  <si>
    <t>float</t>
  </si>
  <si>
    <t>u16</t>
  </si>
  <si>
    <t>u64</t>
  </si>
  <si>
    <t>fields[]</t>
  </si>
  <si>
    <t>Field</t>
  </si>
  <si>
    <t>Type</t>
  </si>
  <si>
    <t>n</t>
  </si>
  <si>
    <t>type size</t>
  </si>
  <si>
    <t>timestamps[]</t>
  </si>
  <si>
    <t>meas_id</t>
  </si>
  <si>
    <t>type_id</t>
  </si>
  <si>
    <t>meas_count</t>
  </si>
  <si>
    <t>meas_data</t>
  </si>
  <si>
    <t>len</t>
  </si>
  <si>
    <t>stat_n</t>
  </si>
  <si>
    <t>period</t>
  </si>
  <si>
    <t>M[]</t>
  </si>
  <si>
    <t>S[]</t>
  </si>
  <si>
    <t>min[]</t>
  </si>
  <si>
    <t>max[]</t>
  </si>
  <si>
    <t>X[]</t>
  </si>
  <si>
    <t>storage size</t>
  </si>
  <si>
    <t>Sep</t>
  </si>
  <si>
    <t>CSV Digits</t>
  </si>
  <si>
    <t>dec</t>
  </si>
  <si>
    <t>exp</t>
  </si>
  <si>
    <t>iso1806</t>
  </si>
  <si>
    <t>B85 requires dword alignment</t>
  </si>
  <si>
    <t>s:Min</t>
  </si>
  <si>
    <t>s:binary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</si>
</sst>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sz val="14"/>
      <color theme="1"/>
      <name val="Franklin Gothic Book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</a:majorFont>
      <a:minorFont>
        <a:latin typeface="Franklin Gothic Book" panose="020B0503020102020204"/>
        <a:ea typeface=""/>
        <a:cs typeface="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916B-E6EA-B24C-B60C-B13AD838F2E0}">
  <dimension ref="A1:L12"/>
  <sheetViews>
    <sheetView tabSelected="1" workbookViewId="0">
      <selection activeCell="E17" sqref="E17"/>
    </sheetView>
  </sheetViews>
  <sheetFormatPr baseColWidth="10" defaultRowHeight="16" x14ac:dyDescent="0.2"/>
  <cols>
    <col min="1" max="2" width="13.7109375" customWidth="1"/>
    <col min="3" max="3" width="14.7109375" customWidth="1"/>
    <col min="4" max="4" width="9.28515625" customWidth="1"/>
    <col min="5" max="5" width="15.28515625" customWidth="1"/>
    <col min="6" max="6" width="10" customWidth="1"/>
    <col min="7" max="7" width="12" customWidth="1"/>
    <col min="8" max="8" width="10" customWidth="1"/>
    <col min="9" max="9" width="40.42578125" bestFit="1" customWidth="1"/>
    <col min="10" max="10" width="10" customWidth="1"/>
    <col min="12" max="12" width="11.42578125" bestFit="1" customWidth="1"/>
  </cols>
  <sheetData>
    <row r="1" spans="1:12" ht="38" x14ac:dyDescent="0.2">
      <c r="A1" s="2" t="s">
        <v>0</v>
      </c>
      <c r="B1" s="2" t="s">
        <v>8</v>
      </c>
      <c r="C1" s="2" t="s">
        <v>1</v>
      </c>
      <c r="D1" s="2" t="s">
        <v>2</v>
      </c>
      <c r="E1" s="2" t="s">
        <v>4</v>
      </c>
      <c r="F1" s="2" t="s">
        <v>3</v>
      </c>
      <c r="G1" s="3" t="s">
        <v>25</v>
      </c>
      <c r="H1" s="3" t="s">
        <v>24</v>
      </c>
      <c r="I1" s="2" t="s">
        <v>7</v>
      </c>
      <c r="J1" s="2" t="s">
        <v>68</v>
      </c>
      <c r="K1" s="2" t="s">
        <v>69</v>
      </c>
    </row>
    <row r="2" spans="1:12" s="1" customFormat="1" ht="30" customHeight="1" x14ac:dyDescent="0.2">
      <c r="A2" s="4" t="s">
        <v>5</v>
      </c>
      <c r="B2" s="4" t="s">
        <v>9</v>
      </c>
      <c r="C2" s="4" t="s">
        <v>15</v>
      </c>
      <c r="D2" s="4">
        <v>364</v>
      </c>
      <c r="E2" s="4">
        <v>86</v>
      </c>
      <c r="F2" s="4">
        <f t="shared" ref="F2:F12" si="0">D2*E2</f>
        <v>31304</v>
      </c>
      <c r="G2" s="4"/>
      <c r="H2" s="4"/>
      <c r="I2" s="5" t="s">
        <v>18</v>
      </c>
      <c r="J2" s="4"/>
      <c r="K2" s="4"/>
      <c r="L2" s="12">
        <f>F2/1024</f>
        <v>30.5703125</v>
      </c>
    </row>
    <row r="3" spans="1:12" s="1" customFormat="1" ht="30" customHeight="1" x14ac:dyDescent="0.2">
      <c r="A3" s="4" t="s">
        <v>5</v>
      </c>
      <c r="B3" s="4" t="s">
        <v>10</v>
      </c>
      <c r="C3" s="4" t="s">
        <v>13</v>
      </c>
      <c r="D3" s="4">
        <v>84</v>
      </c>
      <c r="E3" s="4">
        <v>86</v>
      </c>
      <c r="F3" s="4">
        <f t="shared" si="0"/>
        <v>7224</v>
      </c>
      <c r="G3" s="4"/>
      <c r="H3" s="4"/>
      <c r="I3" s="6" t="s">
        <v>20</v>
      </c>
      <c r="J3" s="4"/>
      <c r="K3" s="4"/>
      <c r="L3" s="12">
        <f t="shared" ref="L3:L12" si="1">F3/1024</f>
        <v>7.0546875</v>
      </c>
    </row>
    <row r="4" spans="1:12" s="1" customFormat="1" ht="30" customHeight="1" x14ac:dyDescent="0.2">
      <c r="A4" s="4" t="s">
        <v>21</v>
      </c>
      <c r="B4" s="4" t="s">
        <v>22</v>
      </c>
      <c r="C4" s="4" t="s">
        <v>13</v>
      </c>
      <c r="D4" s="4">
        <v>256</v>
      </c>
      <c r="E4" s="4">
        <v>6</v>
      </c>
      <c r="F4" s="4">
        <f t="shared" si="0"/>
        <v>1536</v>
      </c>
      <c r="G4" s="4"/>
      <c r="H4" s="4"/>
      <c r="I4" s="5" t="s">
        <v>19</v>
      </c>
      <c r="J4" s="4"/>
      <c r="K4" s="4"/>
      <c r="L4" s="12">
        <f t="shared" si="1"/>
        <v>1.5</v>
      </c>
    </row>
    <row r="5" spans="1:12" s="1" customFormat="1" ht="30" customHeight="1" x14ac:dyDescent="0.2">
      <c r="A5" s="4" t="s">
        <v>6</v>
      </c>
      <c r="B5" s="4" t="s">
        <v>11</v>
      </c>
      <c r="C5" s="4" t="s">
        <v>13</v>
      </c>
      <c r="D5" s="4">
        <v>1566</v>
      </c>
      <c r="E5" s="4">
        <v>1</v>
      </c>
      <c r="F5" s="4">
        <f t="shared" si="0"/>
        <v>1566</v>
      </c>
      <c r="G5" s="4" t="s">
        <v>27</v>
      </c>
      <c r="H5" s="4" t="s">
        <v>29</v>
      </c>
      <c r="I5" s="5" t="s">
        <v>23</v>
      </c>
      <c r="J5" s="4"/>
      <c r="K5" s="4"/>
      <c r="L5" s="12">
        <f t="shared" si="1"/>
        <v>1.529296875</v>
      </c>
    </row>
    <row r="6" spans="1:12" s="1" customFormat="1" ht="30" customHeight="1" x14ac:dyDescent="0.2">
      <c r="A6" s="4" t="s">
        <v>6</v>
      </c>
      <c r="B6" s="4" t="s">
        <v>11</v>
      </c>
      <c r="C6" s="4" t="s">
        <v>12</v>
      </c>
      <c r="D6" s="4">
        <v>1960</v>
      </c>
      <c r="E6" s="4">
        <v>1</v>
      </c>
      <c r="F6" s="4">
        <f t="shared" si="0"/>
        <v>1960</v>
      </c>
      <c r="G6" s="4" t="s">
        <v>27</v>
      </c>
      <c r="H6" s="4" t="s">
        <v>29</v>
      </c>
      <c r="I6" s="5" t="s">
        <v>67</v>
      </c>
      <c r="J6" s="7">
        <f t="shared" ref="J6:J12" si="2">F6/MIN($F$6:$F$12)</f>
        <v>1</v>
      </c>
      <c r="K6" s="11">
        <f>F6/MIN($F$5)</f>
        <v>1.2515964240102171</v>
      </c>
      <c r="L6" s="12">
        <f t="shared" si="1"/>
        <v>1.9140625</v>
      </c>
    </row>
    <row r="7" spans="1:12" s="1" customFormat="1" ht="30" customHeight="1" x14ac:dyDescent="0.2">
      <c r="A7" s="4" t="s">
        <v>6</v>
      </c>
      <c r="B7" s="4" t="s">
        <v>11</v>
      </c>
      <c r="C7" s="4" t="s">
        <v>16</v>
      </c>
      <c r="D7" s="4">
        <v>3124</v>
      </c>
      <c r="E7" s="4">
        <v>1</v>
      </c>
      <c r="F7" s="4">
        <f t="shared" si="0"/>
        <v>3124</v>
      </c>
      <c r="G7" s="4" t="s">
        <v>27</v>
      </c>
      <c r="H7" s="4" t="s">
        <v>29</v>
      </c>
      <c r="I7" s="5"/>
      <c r="J7" s="7">
        <f t="shared" si="2"/>
        <v>1.5938775510204082</v>
      </c>
      <c r="K7" s="11">
        <f>F7/MIN($F$5)</f>
        <v>1.9948914431673053</v>
      </c>
      <c r="L7" s="12">
        <f t="shared" si="1"/>
        <v>3.05078125</v>
      </c>
    </row>
    <row r="8" spans="1:12" s="1" customFormat="1" ht="30" customHeight="1" x14ac:dyDescent="0.2">
      <c r="A8" s="4" t="s">
        <v>6</v>
      </c>
      <c r="B8" s="4" t="s">
        <v>11</v>
      </c>
      <c r="C8" s="4" t="s">
        <v>14</v>
      </c>
      <c r="D8" s="4">
        <v>4329</v>
      </c>
      <c r="E8" s="4">
        <v>1</v>
      </c>
      <c r="F8" s="4">
        <f t="shared" si="0"/>
        <v>4329</v>
      </c>
      <c r="G8" s="4" t="s">
        <v>27</v>
      </c>
      <c r="H8" s="4" t="s">
        <v>28</v>
      </c>
      <c r="I8" s="5"/>
      <c r="J8" s="7">
        <f t="shared" si="2"/>
        <v>2.208673469387755</v>
      </c>
      <c r="K8" s="11">
        <f>F8/MIN($F$5)</f>
        <v>2.764367816091954</v>
      </c>
      <c r="L8" s="12">
        <f t="shared" si="1"/>
        <v>4.2275390625</v>
      </c>
    </row>
    <row r="9" spans="1:12" s="1" customFormat="1" ht="30" customHeight="1" x14ac:dyDescent="0.2">
      <c r="A9" s="4" t="s">
        <v>5</v>
      </c>
      <c r="B9" s="4" t="s">
        <v>10</v>
      </c>
      <c r="C9" s="4" t="s">
        <v>12</v>
      </c>
      <c r="D9" s="4">
        <f>D3*5/4</f>
        <v>105</v>
      </c>
      <c r="E9" s="4">
        <v>86</v>
      </c>
      <c r="F9" s="4">
        <f t="shared" si="0"/>
        <v>9030</v>
      </c>
      <c r="G9" s="4" t="s">
        <v>26</v>
      </c>
      <c r="H9" s="4" t="s">
        <v>29</v>
      </c>
      <c r="I9" s="5" t="s">
        <v>67</v>
      </c>
      <c r="J9" s="7">
        <f t="shared" si="2"/>
        <v>4.6071428571428568</v>
      </c>
      <c r="K9" s="11">
        <f>F9/MIN($F$3)</f>
        <v>1.25</v>
      </c>
      <c r="L9" s="12">
        <f t="shared" si="1"/>
        <v>8.818359375</v>
      </c>
    </row>
    <row r="10" spans="1:12" s="1" customFormat="1" ht="30" customHeight="1" x14ac:dyDescent="0.2">
      <c r="A10" s="4" t="s">
        <v>5</v>
      </c>
      <c r="B10" s="4" t="s">
        <v>10</v>
      </c>
      <c r="C10" s="4" t="s">
        <v>16</v>
      </c>
      <c r="D10" s="4">
        <f>D3*2</f>
        <v>168</v>
      </c>
      <c r="E10" s="4">
        <v>86</v>
      </c>
      <c r="F10" s="4">
        <f t="shared" si="0"/>
        <v>14448</v>
      </c>
      <c r="G10" s="4" t="s">
        <v>26</v>
      </c>
      <c r="H10" s="4" t="s">
        <v>29</v>
      </c>
      <c r="I10" s="5"/>
      <c r="J10" s="7">
        <f t="shared" si="2"/>
        <v>7.371428571428571</v>
      </c>
      <c r="K10" s="11">
        <f>F10/MIN($F$3)</f>
        <v>2</v>
      </c>
      <c r="L10" s="12">
        <f t="shared" si="1"/>
        <v>14.109375</v>
      </c>
    </row>
    <row r="11" spans="1:12" s="1" customFormat="1" ht="30" customHeight="1" x14ac:dyDescent="0.2">
      <c r="A11" s="4" t="s">
        <v>5</v>
      </c>
      <c r="B11" s="4" t="s">
        <v>10</v>
      </c>
      <c r="C11" s="4" t="s">
        <v>17</v>
      </c>
      <c r="D11" s="4">
        <v>240</v>
      </c>
      <c r="E11" s="4">
        <v>86</v>
      </c>
      <c r="F11" s="4">
        <f t="shared" si="0"/>
        <v>20640</v>
      </c>
      <c r="G11" s="4" t="s">
        <v>26</v>
      </c>
      <c r="H11" s="4" t="s">
        <v>29</v>
      </c>
      <c r="I11" s="5"/>
      <c r="J11" s="7">
        <f t="shared" si="2"/>
        <v>10.530612244897959</v>
      </c>
      <c r="K11" s="11">
        <f>F11/MIN($F$3)</f>
        <v>2.8571428571428572</v>
      </c>
      <c r="L11" s="12">
        <f t="shared" si="1"/>
        <v>20.15625</v>
      </c>
    </row>
    <row r="12" spans="1:12" s="1" customFormat="1" ht="30" customHeight="1" x14ac:dyDescent="0.2">
      <c r="A12" s="4" t="s">
        <v>5</v>
      </c>
      <c r="B12" s="4" t="s">
        <v>10</v>
      </c>
      <c r="C12" s="4" t="s">
        <v>14</v>
      </c>
      <c r="D12" s="4">
        <v>240</v>
      </c>
      <c r="E12" s="4">
        <v>86</v>
      </c>
      <c r="F12" s="4">
        <f t="shared" si="0"/>
        <v>20640</v>
      </c>
      <c r="G12" s="4" t="s">
        <v>26</v>
      </c>
      <c r="H12" s="4" t="s">
        <v>28</v>
      </c>
      <c r="I12" s="5"/>
      <c r="J12" s="7">
        <f t="shared" si="2"/>
        <v>10.530612244897959</v>
      </c>
      <c r="K12" s="11">
        <f>F12/MIN($F$3)</f>
        <v>2.8571428571428572</v>
      </c>
      <c r="L12" s="12">
        <f t="shared" si="1"/>
        <v>20.15625</v>
      </c>
    </row>
  </sheetData>
  <sortState xmlns:xlrd2="http://schemas.microsoft.com/office/spreadsheetml/2017/richdata2" ref="A2:I12">
    <sortCondition ref="F6:F12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8147-84EC-AA40-959C-7915AB3B3662}">
  <dimension ref="A1:R35"/>
  <sheetViews>
    <sheetView workbookViewId="0">
      <selection activeCell="I17" sqref="I17"/>
    </sheetView>
  </sheetViews>
  <sheetFormatPr baseColWidth="10" defaultRowHeight="16" x14ac:dyDescent="0.2"/>
  <cols>
    <col min="1" max="1" width="10.85546875" style="10" bestFit="1" customWidth="1"/>
    <col min="2" max="2" width="10.7109375" style="8"/>
    <col min="5" max="5" width="13.140625" customWidth="1"/>
  </cols>
  <sheetData>
    <row r="1" spans="1:18" ht="18" x14ac:dyDescent="0.2">
      <c r="A1" s="9" t="s">
        <v>44</v>
      </c>
      <c r="B1" s="9" t="s">
        <v>45</v>
      </c>
      <c r="C1" s="9" t="s">
        <v>47</v>
      </c>
      <c r="D1" s="9" t="s">
        <v>46</v>
      </c>
      <c r="E1" s="9" t="s">
        <v>61</v>
      </c>
      <c r="G1" s="9" t="s">
        <v>63</v>
      </c>
      <c r="H1" s="9" t="s">
        <v>62</v>
      </c>
    </row>
    <row r="2" spans="1:18" x14ac:dyDescent="0.2">
      <c r="A2" s="10" t="s">
        <v>31</v>
      </c>
      <c r="B2" s="8" t="s">
        <v>30</v>
      </c>
      <c r="C2">
        <v>4</v>
      </c>
      <c r="D2">
        <v>1</v>
      </c>
      <c r="E2">
        <f t="shared" ref="E2:E11" si="0">D2*C2</f>
        <v>4</v>
      </c>
      <c r="G2">
        <v>0</v>
      </c>
      <c r="H2">
        <v>0</v>
      </c>
      <c r="N2" t="s">
        <v>47</v>
      </c>
      <c r="O2" t="s">
        <v>64</v>
      </c>
      <c r="P2" t="s">
        <v>65</v>
      </c>
      <c r="Q2" t="s">
        <v>16</v>
      </c>
      <c r="R2" t="s">
        <v>66</v>
      </c>
    </row>
    <row r="3" spans="1:18" x14ac:dyDescent="0.2">
      <c r="A3" s="10" t="s">
        <v>32</v>
      </c>
      <c r="B3" s="8" t="s">
        <v>42</v>
      </c>
      <c r="C3">
        <v>8</v>
      </c>
      <c r="D3">
        <v>1</v>
      </c>
      <c r="E3">
        <f t="shared" si="0"/>
        <v>8</v>
      </c>
      <c r="G3">
        <v>20</v>
      </c>
      <c r="H3">
        <v>1</v>
      </c>
      <c r="I3">
        <f>D3*(G3+H3)</f>
        <v>21</v>
      </c>
      <c r="M3" s="8" t="s">
        <v>30</v>
      </c>
      <c r="N3">
        <v>4</v>
      </c>
      <c r="O3">
        <v>10</v>
      </c>
      <c r="Q3">
        <v>8</v>
      </c>
    </row>
    <row r="4" spans="1:18" x14ac:dyDescent="0.2">
      <c r="A4" s="10" t="s">
        <v>33</v>
      </c>
      <c r="B4" s="8" t="s">
        <v>41</v>
      </c>
      <c r="C4">
        <v>2</v>
      </c>
      <c r="D4">
        <v>1</v>
      </c>
      <c r="E4">
        <f t="shared" si="0"/>
        <v>2</v>
      </c>
      <c r="G4">
        <v>4</v>
      </c>
      <c r="H4">
        <v>1</v>
      </c>
      <c r="I4">
        <f t="shared" ref="I4:I11" si="1">D4*(G4+H4)</f>
        <v>5</v>
      </c>
      <c r="M4" s="8" t="s">
        <v>42</v>
      </c>
      <c r="N4">
        <v>8</v>
      </c>
      <c r="O4">
        <v>20</v>
      </c>
      <c r="R4">
        <v>20</v>
      </c>
    </row>
    <row r="5" spans="1:18" x14ac:dyDescent="0.2">
      <c r="A5" s="10" t="s">
        <v>34</v>
      </c>
      <c r="B5" s="8" t="s">
        <v>30</v>
      </c>
      <c r="C5">
        <v>4</v>
      </c>
      <c r="D5">
        <v>1</v>
      </c>
      <c r="E5">
        <f t="shared" si="0"/>
        <v>4</v>
      </c>
      <c r="G5">
        <v>10</v>
      </c>
      <c r="H5">
        <v>1</v>
      </c>
      <c r="I5">
        <f t="shared" si="1"/>
        <v>11</v>
      </c>
      <c r="M5" s="8" t="s">
        <v>41</v>
      </c>
      <c r="N5">
        <v>2</v>
      </c>
      <c r="O5">
        <v>5</v>
      </c>
    </row>
    <row r="6" spans="1:18" x14ac:dyDescent="0.2">
      <c r="A6" s="10" t="s">
        <v>35</v>
      </c>
      <c r="B6" s="8" t="s">
        <v>30</v>
      </c>
      <c r="C6">
        <v>4</v>
      </c>
      <c r="D6">
        <v>1</v>
      </c>
      <c r="E6">
        <f t="shared" si="0"/>
        <v>4</v>
      </c>
      <c r="G6">
        <v>5</v>
      </c>
      <c r="H6">
        <v>1</v>
      </c>
      <c r="I6">
        <f t="shared" si="1"/>
        <v>6</v>
      </c>
      <c r="M6" s="8" t="s">
        <v>40</v>
      </c>
      <c r="N6">
        <v>4</v>
      </c>
      <c r="P6">
        <v>12</v>
      </c>
    </row>
    <row r="7" spans="1:18" x14ac:dyDescent="0.2">
      <c r="A7" s="10" t="s">
        <v>36</v>
      </c>
      <c r="B7" s="8" t="s">
        <v>41</v>
      </c>
      <c r="C7">
        <v>2</v>
      </c>
      <c r="D7">
        <v>1</v>
      </c>
      <c r="E7">
        <f t="shared" si="0"/>
        <v>2</v>
      </c>
      <c r="G7">
        <v>2</v>
      </c>
      <c r="H7">
        <v>1</v>
      </c>
      <c r="I7">
        <f t="shared" si="1"/>
        <v>3</v>
      </c>
    </row>
    <row r="8" spans="1:18" x14ac:dyDescent="0.2">
      <c r="A8" s="10" t="s">
        <v>37</v>
      </c>
      <c r="B8" s="8" t="s">
        <v>41</v>
      </c>
      <c r="C8">
        <v>2</v>
      </c>
      <c r="D8">
        <v>1</v>
      </c>
      <c r="E8">
        <f t="shared" si="0"/>
        <v>2</v>
      </c>
      <c r="G8">
        <v>2</v>
      </c>
      <c r="H8">
        <v>1</v>
      </c>
      <c r="I8">
        <f t="shared" si="1"/>
        <v>3</v>
      </c>
    </row>
    <row r="9" spans="1:18" x14ac:dyDescent="0.2">
      <c r="A9" s="10" t="s">
        <v>38</v>
      </c>
      <c r="B9" s="8" t="s">
        <v>41</v>
      </c>
      <c r="C9">
        <v>2</v>
      </c>
      <c r="D9">
        <v>1</v>
      </c>
      <c r="E9">
        <f t="shared" si="0"/>
        <v>2</v>
      </c>
      <c r="G9">
        <v>2</v>
      </c>
      <c r="H9">
        <v>1</v>
      </c>
      <c r="I9">
        <f t="shared" si="1"/>
        <v>3</v>
      </c>
    </row>
    <row r="10" spans="1:18" x14ac:dyDescent="0.2">
      <c r="A10" s="10" t="s">
        <v>39</v>
      </c>
      <c r="B10" s="8" t="s">
        <v>40</v>
      </c>
      <c r="C10">
        <v>4</v>
      </c>
      <c r="D10">
        <v>1</v>
      </c>
      <c r="E10">
        <f t="shared" si="0"/>
        <v>4</v>
      </c>
      <c r="G10">
        <v>12</v>
      </c>
      <c r="H10">
        <v>1</v>
      </c>
      <c r="I10">
        <f t="shared" si="1"/>
        <v>13</v>
      </c>
    </row>
    <row r="11" spans="1:18" x14ac:dyDescent="0.2">
      <c r="A11" s="10" t="s">
        <v>43</v>
      </c>
      <c r="B11" s="8" t="s">
        <v>40</v>
      </c>
      <c r="C11">
        <v>4</v>
      </c>
      <c r="D11">
        <v>13</v>
      </c>
      <c r="E11">
        <f t="shared" si="0"/>
        <v>52</v>
      </c>
      <c r="G11">
        <v>12</v>
      </c>
      <c r="H11">
        <v>1</v>
      </c>
      <c r="I11">
        <f t="shared" si="1"/>
        <v>169</v>
      </c>
    </row>
    <row r="12" spans="1:18" x14ac:dyDescent="0.2">
      <c r="D12">
        <v>1</v>
      </c>
      <c r="E12">
        <f>SUM(E2:E11)</f>
        <v>84</v>
      </c>
      <c r="G12">
        <v>3</v>
      </c>
      <c r="I12">
        <f t="shared" ref="I12" si="2">D12*G12+H12</f>
        <v>3</v>
      </c>
    </row>
    <row r="13" spans="1:18" x14ac:dyDescent="0.2">
      <c r="I13">
        <f>SUM(I3:I12)</f>
        <v>237</v>
      </c>
    </row>
    <row r="14" spans="1:18" x14ac:dyDescent="0.2">
      <c r="A14" s="10" t="s">
        <v>31</v>
      </c>
      <c r="B14" s="8" t="s">
        <v>30</v>
      </c>
      <c r="C14">
        <v>4</v>
      </c>
      <c r="D14">
        <v>1</v>
      </c>
      <c r="E14">
        <f t="shared" ref="E14:E22" si="3">D14*C14</f>
        <v>4</v>
      </c>
    </row>
    <row r="15" spans="1:18" x14ac:dyDescent="0.2">
      <c r="A15" s="10" t="s">
        <v>50</v>
      </c>
      <c r="B15" s="8" t="s">
        <v>41</v>
      </c>
      <c r="C15">
        <v>2</v>
      </c>
      <c r="D15">
        <v>1</v>
      </c>
      <c r="E15">
        <f t="shared" si="3"/>
        <v>2</v>
      </c>
    </row>
    <row r="16" spans="1:18" x14ac:dyDescent="0.2">
      <c r="A16" s="10" t="s">
        <v>49</v>
      </c>
      <c r="B16" s="8" t="s">
        <v>41</v>
      </c>
      <c r="C16">
        <v>2</v>
      </c>
      <c r="D16">
        <v>1</v>
      </c>
      <c r="E16">
        <f t="shared" si="3"/>
        <v>2</v>
      </c>
    </row>
    <row r="17" spans="1:5" x14ac:dyDescent="0.2">
      <c r="A17" s="10" t="s">
        <v>32</v>
      </c>
      <c r="B17" s="8" t="s">
        <v>42</v>
      </c>
      <c r="C17">
        <v>8</v>
      </c>
      <c r="D17">
        <v>1</v>
      </c>
      <c r="E17">
        <f t="shared" si="3"/>
        <v>8</v>
      </c>
    </row>
    <row r="18" spans="1:5" x14ac:dyDescent="0.2">
      <c r="A18" s="10" t="s">
        <v>34</v>
      </c>
      <c r="B18" s="8" t="s">
        <v>30</v>
      </c>
      <c r="C18">
        <v>4</v>
      </c>
      <c r="D18">
        <v>1</v>
      </c>
      <c r="E18">
        <f t="shared" si="3"/>
        <v>4</v>
      </c>
    </row>
    <row r="19" spans="1:5" x14ac:dyDescent="0.2">
      <c r="A19" s="10" t="s">
        <v>35</v>
      </c>
      <c r="B19" s="8" t="s">
        <v>30</v>
      </c>
      <c r="C19">
        <v>4</v>
      </c>
      <c r="D19">
        <v>1</v>
      </c>
      <c r="E19">
        <f t="shared" si="3"/>
        <v>4</v>
      </c>
    </row>
    <row r="20" spans="1:5" x14ac:dyDescent="0.2">
      <c r="A20" s="10" t="s">
        <v>53</v>
      </c>
      <c r="B20" s="8" t="s">
        <v>30</v>
      </c>
      <c r="C20">
        <v>4</v>
      </c>
      <c r="D20">
        <v>1</v>
      </c>
      <c r="E20">
        <f t="shared" si="3"/>
        <v>4</v>
      </c>
    </row>
    <row r="21" spans="1:5" x14ac:dyDescent="0.2">
      <c r="A21" s="10" t="s">
        <v>51</v>
      </c>
      <c r="B21" s="8" t="s">
        <v>41</v>
      </c>
      <c r="C21">
        <v>2</v>
      </c>
      <c r="D21">
        <v>1</v>
      </c>
      <c r="E21">
        <f t="shared" si="3"/>
        <v>2</v>
      </c>
    </row>
    <row r="22" spans="1:5" x14ac:dyDescent="0.2">
      <c r="A22" s="10" t="s">
        <v>52</v>
      </c>
      <c r="B22" s="8" t="s">
        <v>22</v>
      </c>
      <c r="C22">
        <f>E35</f>
        <v>256</v>
      </c>
      <c r="D22">
        <v>6</v>
      </c>
      <c r="E22">
        <f t="shared" si="3"/>
        <v>1536</v>
      </c>
    </row>
    <row r="23" spans="1:5" x14ac:dyDescent="0.2">
      <c r="E23">
        <f>SUM(E14:E22)</f>
        <v>1566</v>
      </c>
    </row>
    <row r="26" spans="1:5" x14ac:dyDescent="0.2">
      <c r="A26" s="10" t="s">
        <v>48</v>
      </c>
      <c r="B26" s="8" t="s">
        <v>42</v>
      </c>
      <c r="C26">
        <v>8</v>
      </c>
      <c r="D26">
        <v>2</v>
      </c>
      <c r="E26">
        <f t="shared" ref="E26:E34" si="4">D26*C26</f>
        <v>16</v>
      </c>
    </row>
    <row r="27" spans="1:5" x14ac:dyDescent="0.2">
      <c r="A27" s="10" t="s">
        <v>49</v>
      </c>
      <c r="B27" s="8" t="s">
        <v>41</v>
      </c>
      <c r="C27">
        <v>2</v>
      </c>
      <c r="D27">
        <v>1</v>
      </c>
      <c r="E27">
        <f t="shared" si="4"/>
        <v>2</v>
      </c>
    </row>
    <row r="28" spans="1:5" x14ac:dyDescent="0.2">
      <c r="A28" s="10" t="s">
        <v>54</v>
      </c>
      <c r="B28" s="8" t="s">
        <v>41</v>
      </c>
      <c r="C28">
        <v>2</v>
      </c>
      <c r="D28">
        <v>1</v>
      </c>
      <c r="E28">
        <f t="shared" si="4"/>
        <v>2</v>
      </c>
    </row>
    <row r="29" spans="1:5" x14ac:dyDescent="0.2">
      <c r="A29" s="10" t="s">
        <v>55</v>
      </c>
      <c r="B29" s="8" t="s">
        <v>40</v>
      </c>
      <c r="C29">
        <v>4</v>
      </c>
      <c r="D29">
        <v>1</v>
      </c>
      <c r="E29">
        <f t="shared" si="4"/>
        <v>4</v>
      </c>
    </row>
    <row r="30" spans="1:5" x14ac:dyDescent="0.2">
      <c r="A30" s="10" t="s">
        <v>56</v>
      </c>
      <c r="B30" s="8" t="s">
        <v>40</v>
      </c>
      <c r="C30">
        <v>4</v>
      </c>
      <c r="D30">
        <v>13</v>
      </c>
      <c r="E30">
        <f t="shared" si="4"/>
        <v>52</v>
      </c>
    </row>
    <row r="31" spans="1:5" x14ac:dyDescent="0.2">
      <c r="A31" s="10" t="s">
        <v>57</v>
      </c>
      <c r="B31" s="8" t="s">
        <v>40</v>
      </c>
      <c r="C31">
        <v>4</v>
      </c>
      <c r="D31">
        <v>13</v>
      </c>
      <c r="E31">
        <f t="shared" si="4"/>
        <v>52</v>
      </c>
    </row>
    <row r="32" spans="1:5" x14ac:dyDescent="0.2">
      <c r="A32" s="10" t="s">
        <v>58</v>
      </c>
      <c r="B32" s="8" t="s">
        <v>40</v>
      </c>
      <c r="C32">
        <v>4</v>
      </c>
      <c r="D32">
        <v>13</v>
      </c>
      <c r="E32">
        <f t="shared" si="4"/>
        <v>52</v>
      </c>
    </row>
    <row r="33" spans="1:5" x14ac:dyDescent="0.2">
      <c r="A33" s="10" t="s">
        <v>59</v>
      </c>
      <c r="B33" s="8" t="s">
        <v>40</v>
      </c>
      <c r="C33">
        <v>4</v>
      </c>
      <c r="D33">
        <v>13</v>
      </c>
      <c r="E33">
        <f t="shared" si="4"/>
        <v>52</v>
      </c>
    </row>
    <row r="34" spans="1:5" x14ac:dyDescent="0.2">
      <c r="A34" s="10" t="s">
        <v>60</v>
      </c>
      <c r="B34" s="8" t="s">
        <v>40</v>
      </c>
      <c r="C34">
        <v>4</v>
      </c>
      <c r="D34">
        <v>6</v>
      </c>
      <c r="E34">
        <f t="shared" si="4"/>
        <v>24</v>
      </c>
    </row>
    <row r="35" spans="1:5" x14ac:dyDescent="0.2">
      <c r="E35">
        <f>SUM(E26:E34)</f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formats</vt:lpstr>
      <vt:lpstr>record_details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2021-02-11T18:38:18Z</dcterms:created>
  <dcterms:modified xsi:type="dcterms:W3CDTF">2021-05-03T18:08:46Z</dcterms:modified>
</cp:coreProperties>
</file>