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adley/projects/carbon-wg/"/>
    </mc:Choice>
  </mc:AlternateContent>
  <xr:revisionPtr revIDLastSave="0" documentId="13_ncr:1_{F3E4524D-CBC1-084E-8DB1-A84E58FC3176}" xr6:coauthVersionLast="36" xr6:coauthVersionMax="36" xr10:uidLastSave="{00000000-0000-0000-0000-000000000000}"/>
  <bookViews>
    <workbookView xWindow="4160" yWindow="860" windowWidth="29100" windowHeight="19400" activeTab="1" xr2:uid="{86B597D9-0B6C-C04D-BC8D-E2D918B3B357}"/>
  </bookViews>
  <sheets>
    <sheet name="v0-ascii" sheetId="1" r:id="rId1"/>
    <sheet name="Sheet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J9" i="2"/>
  <c r="I9" i="2"/>
  <c r="J8" i="2"/>
  <c r="I8" i="2"/>
  <c r="H8" i="2"/>
  <c r="G8" i="2"/>
  <c r="E8" i="2"/>
  <c r="J6" i="2"/>
  <c r="J5" i="2"/>
  <c r="J4" i="2"/>
  <c r="J2" i="2"/>
  <c r="I6" i="2"/>
  <c r="I5" i="2"/>
  <c r="I4" i="2"/>
  <c r="I2" i="2"/>
  <c r="H6" i="2"/>
  <c r="H5" i="2"/>
  <c r="H4" i="2"/>
  <c r="G2" i="2"/>
  <c r="E5" i="2"/>
  <c r="E4" i="2"/>
  <c r="B2" i="2"/>
  <c r="E2" i="2" s="1"/>
  <c r="H2" i="2" s="1"/>
  <c r="B10" i="2"/>
  <c r="C2" i="2"/>
  <c r="D2" i="2"/>
  <c r="B56" i="1" l="1"/>
  <c r="B52" i="1"/>
  <c r="B48" i="1"/>
  <c r="B44" i="1"/>
  <c r="B40" i="1"/>
  <c r="C56" i="1"/>
  <c r="C52" i="1"/>
  <c r="C48" i="1"/>
  <c r="C44" i="1"/>
  <c r="C40" i="1"/>
  <c r="B36" i="1"/>
  <c r="D19" i="1"/>
  <c r="B19" i="1" s="1"/>
  <c r="D48" i="1" s="1"/>
  <c r="E11" i="1"/>
  <c r="C11" i="1" s="1"/>
  <c r="E7" i="1"/>
  <c r="C7" i="1" s="1"/>
  <c r="K3" i="1"/>
  <c r="E3" i="1" s="1"/>
  <c r="C3" i="1" s="1"/>
  <c r="F22" i="1" l="1"/>
  <c r="F29" i="1"/>
  <c r="B29" i="1" s="1"/>
  <c r="D56" i="1" s="1"/>
  <c r="B22" i="1" l="1"/>
  <c r="D52" i="1" s="1"/>
  <c r="D44" i="1"/>
  <c r="D40" i="1"/>
  <c r="E40" i="1"/>
</calcChain>
</file>

<file path=xl/sharedStrings.xml><?xml version="1.0" encoding="utf-8"?>
<sst xmlns="http://schemas.openxmlformats.org/spreadsheetml/2006/main" count="215" uniqueCount="93">
  <si>
    <t>number/cycle</t>
  </si>
  <si>
    <t>double</t>
  </si>
  <si>
    <t>B</t>
  </si>
  <si>
    <t>S</t>
  </si>
  <si>
    <t>uint64</t>
  </si>
  <si>
    <t>byte</t>
  </si>
  <si>
    <t>timestamp[2]</t>
  </si>
  <si>
    <t>type</t>
  </si>
  <si>
    <t>ctx</t>
  </si>
  <si>
    <t>uint32</t>
  </si>
  <si>
    <t>n</t>
  </si>
  <si>
    <t>uint16</t>
  </si>
  <si>
    <t>epoints[2]</t>
  </si>
  <si>
    <t>MY</t>
  </si>
  <si>
    <t>SY</t>
  </si>
  <si>
    <t>min</t>
  </si>
  <si>
    <t>max</t>
  </si>
  <si>
    <t>MX</t>
  </si>
  <si>
    <t>XSY</t>
  </si>
  <si>
    <t>V</t>
  </si>
  <si>
    <t>timestamp[1]</t>
  </si>
  <si>
    <t>oflags</t>
  </si>
  <si>
    <t>fields[15]</t>
  </si>
  <si>
    <t>M</t>
  </si>
  <si>
    <t>Vrecord</t>
  </si>
  <si>
    <t>Record Size</t>
  </si>
  <si>
    <t>SX</t>
  </si>
  <si>
    <t>X (R,S)</t>
  </si>
  <si>
    <t>Bytes/cycle</t>
  </si>
  <si>
    <t>ascii fields</t>
  </si>
  <si>
    <t>ts_start</t>
  </si>
  <si>
    <t>ts_end</t>
  </si>
  <si>
    <t>M[n]</t>
  </si>
  <si>
    <t>S[n]</t>
  </si>
  <si>
    <t>seq_n</t>
  </si>
  <si>
    <t>sample</t>
  </si>
  <si>
    <t>cal</t>
  </si>
  <si>
    <t>sync</t>
  </si>
  <si>
    <t>payload_bytes</t>
  </si>
  <si>
    <t>stat_n</t>
  </si>
  <si>
    <t>values</t>
  </si>
  <si>
    <t>timestamp</t>
  </si>
  <si>
    <t>ver</t>
  </si>
  <si>
    <t>Z-,Zc,Z+,S-,Sc,S+</t>
  </si>
  <si>
    <t>Z,Sp,A,Ss</t>
  </si>
  <si>
    <t>B-,B+</t>
  </si>
  <si>
    <t>rec</t>
  </si>
  <si>
    <t>hdr</t>
  </si>
  <si>
    <t>len (bytes)</t>
  </si>
  <si>
    <t>orec</t>
  </si>
  <si>
    <t>orv1</t>
  </si>
  <si>
    <t>orv2</t>
  </si>
  <si>
    <t>orec[0]
timestamp</t>
  </si>
  <si>
    <t>orec[0]
fields[0]</t>
  </si>
  <si>
    <t>orec[0]
fields[1]</t>
  </si>
  <si>
    <t>orec[0]
fields[2]</t>
  </si>
  <si>
    <t>orec[0]
fields[3]</t>
  </si>
  <si>
    <t>orec[0]
fields[4]</t>
  </si>
  <si>
    <t>orec[0]
fields[5]</t>
  </si>
  <si>
    <t>orec[0]
fields[6]</t>
  </si>
  <si>
    <t>orec[0]
fields[7]</t>
  </si>
  <si>
    <t>orec[2]</t>
  </si>
  <si>
    <t>orec[1]
timestamp</t>
  </si>
  <si>
    <t>orec[0]
fields[n]</t>
  </si>
  <si>
    <t>orec[1]
fields[n]</t>
  </si>
  <si>
    <t>orv2-R,S</t>
  </si>
  <si>
    <t>orv2[4]</t>
  </si>
  <si>
    <t>orv2[6]</t>
  </si>
  <si>
    <t>orv2rec</t>
  </si>
  <si>
    <t>orv1-B</t>
  </si>
  <si>
    <t>orv1[2]</t>
  </si>
  <si>
    <t>orv1rec</t>
  </si>
  <si>
    <t>orv1
timestamp</t>
  </si>
  <si>
    <t>header</t>
  </si>
  <si>
    <t>raw</t>
  </si>
  <si>
    <t>bin</t>
  </si>
  <si>
    <t>meas</t>
  </si>
  <si>
    <t>time</t>
  </si>
  <si>
    <t>xml</t>
  </si>
  <si>
    <t>context</t>
  </si>
  <si>
    <t>2020-06-10T01:11:37Z,0002,&lt;li850&gt;&lt;data&gt;&lt;celltemp&gt;2.56799e1&lt;/celltemp&gt;&lt;cellpres&gt;1.01181e2&lt;/cellpres&gt;&lt;co2&gt;6.33734e1&lt;/co2&gt;&lt;co2abs&gt;6.2766551e-2&lt;/co2abs&gt;&lt;h2o&gt;1.52154e1&lt;/h2o&gt;&lt;h2oabs&gt;1.0600030e-1&lt;/h2oabs&gt;&lt;h2odewpoint&gt;1.33664e1&lt;/h2odewpoint&gt;&lt;ivolt&gt;1.1039124e1&lt;/ivolt&gt;&lt;raw&gt;&lt;co2&gt;4113895&lt;/co2&gt;&lt;co2ref&gt;4823273&lt;/co2ref&gt;&lt;h2o&gt;2052984&lt;/h2o&gt;&lt;h2oref&gt;3616080&lt;/h2oref&gt;&lt;/raw&gt;&lt;flowrate&gt;0&lt;/flowrate&gt;&lt;/data&gt;&lt;/li850&gt;</t>
  </si>
  <si>
    <t>&lt;li850&gt;&lt;data&gt;&lt;celltemp&gt;2.56799e1&lt;/celltemp&gt;&lt;cellpres&gt;1.01181e2&lt;/cellpres&gt;&lt;co2&gt;6.33734e1&lt;/co2&gt;&lt;co2abs&gt;6.2766551e-2&lt;/co2abs&gt;&lt;h2o&gt;1.52154e1&lt;/h2o&gt;&lt;h2oabs&gt;1.0600030e-1&lt;/h2oabs&gt;&lt;h2odewpoint&gt;1.33664e1&lt;/h2odewpoint&gt;&lt;ivolt&gt;1.1039124e1&lt;/ivolt&gt;&lt;raw&gt;&lt;co2&gt;4113895&lt;/co2&gt;&lt;co2ref&gt;4823273&lt;/co2ref&gt;&lt;h2o&gt;2052984&lt;/h2o&gt;&lt;h2oref&gt;3616080&lt;/h2oref&gt;&lt;/raw&gt;&lt;flowrate&gt;0&lt;/flowrate&gt;&lt;/data&gt;&lt;/li850&gt;</t>
  </si>
  <si>
    <t>"0002,"</t>
  </si>
  <si>
    <t>bytes/d</t>
  </si>
  <si>
    <t>Cycles/d</t>
  </si>
  <si>
    <t>bytes/cycle</t>
  </si>
  <si>
    <t>MB</t>
  </si>
  <si>
    <t>MB/y</t>
  </si>
  <si>
    <t>Total (samples)</t>
  </si>
  <si>
    <t>diag, sys</t>
  </si>
  <si>
    <t>diag size (approx)</t>
  </si>
  <si>
    <t>sys size (avg/cycle)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</si>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</sst>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0" fillId="2" borderId="0" xfId="0" applyFill="1" applyAlignment="1">
      <alignment horizontal="center" wrapText="1"/>
    </xf>
    <xf numFmtId="0" fontId="1" fillId="0" borderId="0" xfId="0" applyFont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2" fontId="0" fillId="0" borderId="0" xfId="0" applyNumberFormat="1"/>
    <xf numFmtId="2" fontId="1" fillId="0" borderId="0" xfId="0" applyNumberFormat="1" applyFont="1"/>
    <xf numFmtId="2" fontId="1" fillId="4" borderId="0" xfId="0" applyNumberFormat="1" applyFont="1" applyFill="1" applyAlignment="1">
      <alignment horizontal="center" vertical="center"/>
    </xf>
    <xf numFmtId="0" fontId="1" fillId="5" borderId="0" xfId="0" applyFont="1" applyFill="1"/>
    <xf numFmtId="0" fontId="0" fillId="5" borderId="0" xfId="0" applyFill="1"/>
    <xf numFmtId="2" fontId="1" fillId="5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7240D-357E-8A45-824B-DF1303F8DDCF}">
  <dimension ref="A1:S57"/>
  <sheetViews>
    <sheetView topLeftCell="A16" workbookViewId="0">
      <selection activeCell="G43" sqref="G43"/>
    </sheetView>
  </sheetViews>
  <sheetFormatPr baseColWidth="10" defaultRowHeight="16" x14ac:dyDescent="0.2"/>
  <cols>
    <col min="1" max="2" width="10.83203125" style="2"/>
    <col min="4" max="4" width="14.6640625" bestFit="1" customWidth="1"/>
    <col min="5" max="5" width="10.6640625" bestFit="1" customWidth="1"/>
    <col min="6" max="6" width="12.5" bestFit="1" customWidth="1"/>
    <col min="9" max="9" width="13.1640625" bestFit="1" customWidth="1"/>
    <col min="11" max="11" width="9" bestFit="1" customWidth="1"/>
    <col min="12" max="12" width="14.6640625" bestFit="1" customWidth="1"/>
  </cols>
  <sheetData>
    <row r="1" spans="1:19" s="3" customFormat="1" x14ac:dyDescent="0.2">
      <c r="A1" s="4"/>
      <c r="B1" s="4"/>
      <c r="C1" s="4"/>
      <c r="D1" s="4"/>
      <c r="E1" s="4"/>
      <c r="F1" s="4" t="s">
        <v>20</v>
      </c>
      <c r="G1" s="4" t="s">
        <v>7</v>
      </c>
      <c r="H1" s="4" t="s">
        <v>8</v>
      </c>
      <c r="I1" s="4" t="s">
        <v>34</v>
      </c>
      <c r="J1" s="4" t="s">
        <v>21</v>
      </c>
      <c r="K1" s="4" t="s">
        <v>22</v>
      </c>
    </row>
    <row r="2" spans="1:19" s="3" customFormat="1" x14ac:dyDescent="0.2">
      <c r="A2" s="4"/>
      <c r="B2" s="4" t="s">
        <v>29</v>
      </c>
      <c r="C2" s="4" t="s">
        <v>28</v>
      </c>
      <c r="D2" s="4" t="s">
        <v>0</v>
      </c>
      <c r="E2" s="4" t="s">
        <v>25</v>
      </c>
      <c r="F2" s="4" t="s">
        <v>4</v>
      </c>
      <c r="G2" s="4" t="s">
        <v>5</v>
      </c>
      <c r="H2" s="4" t="s">
        <v>5</v>
      </c>
      <c r="I2" s="4" t="s">
        <v>9</v>
      </c>
      <c r="J2" s="4" t="s">
        <v>9</v>
      </c>
      <c r="K2" s="4" t="s">
        <v>1</v>
      </c>
    </row>
    <row r="3" spans="1:19" x14ac:dyDescent="0.2">
      <c r="A3" s="4" t="s">
        <v>19</v>
      </c>
      <c r="B3" s="4">
        <v>18</v>
      </c>
      <c r="C3">
        <f>D3*E3</f>
        <v>78</v>
      </c>
      <c r="D3">
        <v>1</v>
      </c>
      <c r="E3">
        <f>SUM(F3:K3)</f>
        <v>78</v>
      </c>
      <c r="F3">
        <v>8</v>
      </c>
      <c r="G3">
        <v>1</v>
      </c>
      <c r="H3">
        <v>1</v>
      </c>
      <c r="I3">
        <v>4</v>
      </c>
      <c r="J3">
        <v>4</v>
      </c>
      <c r="K3">
        <f>15*4</f>
        <v>60</v>
      </c>
    </row>
    <row r="4" spans="1:19" x14ac:dyDescent="0.2">
      <c r="A4" s="3"/>
    </row>
    <row r="5" spans="1:19" s="3" customFormat="1" x14ac:dyDescent="0.2">
      <c r="A5" s="4"/>
      <c r="B5" s="4"/>
      <c r="C5" s="4"/>
      <c r="D5" s="4"/>
      <c r="E5" s="4"/>
      <c r="F5" s="4" t="s">
        <v>6</v>
      </c>
      <c r="G5" s="4" t="s">
        <v>7</v>
      </c>
      <c r="H5" s="4" t="s">
        <v>8</v>
      </c>
      <c r="I5" s="4" t="s">
        <v>34</v>
      </c>
      <c r="J5" s="4" t="s">
        <v>10</v>
      </c>
      <c r="K5" s="4" t="s">
        <v>23</v>
      </c>
      <c r="L5" s="4" t="s">
        <v>3</v>
      </c>
    </row>
    <row r="6" spans="1:19" s="3" customFormat="1" x14ac:dyDescent="0.2">
      <c r="A6" s="4"/>
      <c r="B6" s="4" t="s">
        <v>29</v>
      </c>
      <c r="C6" s="4" t="s">
        <v>28</v>
      </c>
      <c r="D6" s="4" t="s">
        <v>0</v>
      </c>
      <c r="E6" s="4" t="s">
        <v>25</v>
      </c>
      <c r="F6" s="4" t="s">
        <v>4</v>
      </c>
      <c r="G6" s="4" t="s">
        <v>5</v>
      </c>
      <c r="H6" s="4" t="s">
        <v>5</v>
      </c>
      <c r="I6" s="4" t="s">
        <v>9</v>
      </c>
      <c r="J6" s="4" t="s">
        <v>11</v>
      </c>
      <c r="K6" s="4" t="s">
        <v>24</v>
      </c>
      <c r="L6" s="4" t="s">
        <v>24</v>
      </c>
    </row>
    <row r="7" spans="1:19" x14ac:dyDescent="0.2">
      <c r="A7" s="4" t="s">
        <v>27</v>
      </c>
      <c r="B7" s="4">
        <v>34</v>
      </c>
      <c r="C7">
        <f>D7*E7</f>
        <v>720</v>
      </c>
      <c r="D7">
        <v>4</v>
      </c>
      <c r="E7">
        <f>SUM(F7:L7)</f>
        <v>180</v>
      </c>
      <c r="F7">
        <v>16</v>
      </c>
      <c r="G7">
        <v>1</v>
      </c>
      <c r="H7">
        <v>1</v>
      </c>
      <c r="I7">
        <v>4</v>
      </c>
      <c r="J7">
        <v>2</v>
      </c>
      <c r="K7">
        <v>78</v>
      </c>
      <c r="L7">
        <v>78</v>
      </c>
    </row>
    <row r="8" spans="1:19" x14ac:dyDescent="0.2">
      <c r="A8" s="3"/>
    </row>
    <row r="9" spans="1:19" s="3" customFormat="1" x14ac:dyDescent="0.2">
      <c r="A9" s="4"/>
      <c r="B9" s="4"/>
      <c r="C9" s="4"/>
      <c r="D9" s="4"/>
      <c r="E9" s="4"/>
      <c r="F9" s="4" t="s">
        <v>6</v>
      </c>
      <c r="G9" s="4" t="s">
        <v>7</v>
      </c>
      <c r="H9" s="4" t="s">
        <v>8</v>
      </c>
      <c r="I9" s="4" t="s">
        <v>34</v>
      </c>
      <c r="J9" s="4" t="s">
        <v>10</v>
      </c>
      <c r="K9" s="4" t="s">
        <v>21</v>
      </c>
      <c r="L9" s="4" t="s">
        <v>12</v>
      </c>
      <c r="M9" s="4" t="s">
        <v>13</v>
      </c>
      <c r="N9" s="4" t="s">
        <v>14</v>
      </c>
      <c r="O9" s="4" t="s">
        <v>15</v>
      </c>
      <c r="P9" s="4" t="s">
        <v>16</v>
      </c>
      <c r="Q9" s="4" t="s">
        <v>17</v>
      </c>
      <c r="R9" s="4" t="s">
        <v>26</v>
      </c>
      <c r="S9" s="4" t="s">
        <v>18</v>
      </c>
    </row>
    <row r="10" spans="1:19" s="3" customFormat="1" x14ac:dyDescent="0.2">
      <c r="A10" s="4"/>
      <c r="B10" s="4"/>
      <c r="C10" s="4" t="s">
        <v>28</v>
      </c>
      <c r="D10" s="4" t="s">
        <v>0</v>
      </c>
      <c r="E10" s="4" t="s">
        <v>25</v>
      </c>
      <c r="F10" s="4" t="s">
        <v>4</v>
      </c>
      <c r="G10" s="4" t="s">
        <v>5</v>
      </c>
      <c r="H10" s="4" t="s">
        <v>5</v>
      </c>
      <c r="I10" s="4" t="s">
        <v>9</v>
      </c>
      <c r="J10" s="4" t="s">
        <v>11</v>
      </c>
      <c r="K10" s="4" t="s">
        <v>9</v>
      </c>
      <c r="L10" s="4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</row>
    <row r="11" spans="1:19" x14ac:dyDescent="0.2">
      <c r="A11" s="4" t="s">
        <v>2</v>
      </c>
      <c r="B11" s="4">
        <v>16</v>
      </c>
      <c r="C11">
        <f>D11*E11</f>
        <v>128</v>
      </c>
      <c r="D11">
        <v>2</v>
      </c>
      <c r="E11">
        <f>SUM(F11:S11)</f>
        <v>64</v>
      </c>
      <c r="F11">
        <v>16</v>
      </c>
      <c r="G11">
        <v>1</v>
      </c>
      <c r="H11">
        <v>1</v>
      </c>
      <c r="I11">
        <v>4</v>
      </c>
      <c r="J11">
        <v>2</v>
      </c>
      <c r="K11">
        <v>4</v>
      </c>
      <c r="L11">
        <v>8</v>
      </c>
      <c r="M11">
        <v>4</v>
      </c>
      <c r="N11">
        <v>4</v>
      </c>
      <c r="O11">
        <v>4</v>
      </c>
      <c r="P11">
        <v>4</v>
      </c>
      <c r="Q11">
        <v>4</v>
      </c>
      <c r="R11">
        <v>4</v>
      </c>
      <c r="S11">
        <v>4</v>
      </c>
    </row>
    <row r="14" spans="1:19" s="9" customFormat="1" x14ac:dyDescent="0.2">
      <c r="A14" s="8"/>
      <c r="B14" s="8"/>
    </row>
    <row r="17" spans="1:14" x14ac:dyDescent="0.2">
      <c r="A17" s="4"/>
      <c r="B17" s="4"/>
      <c r="C17" s="4" t="s">
        <v>41</v>
      </c>
      <c r="D17" s="4" t="s">
        <v>22</v>
      </c>
    </row>
    <row r="18" spans="1:14" x14ac:dyDescent="0.2">
      <c r="A18" s="4"/>
      <c r="B18" s="4" t="s">
        <v>48</v>
      </c>
      <c r="C18" s="4" t="s">
        <v>4</v>
      </c>
      <c r="D18" s="4" t="s">
        <v>1</v>
      </c>
    </row>
    <row r="19" spans="1:14" x14ac:dyDescent="0.2">
      <c r="A19" s="4" t="s">
        <v>49</v>
      </c>
      <c r="B19">
        <f>SUM(C19:F19)</f>
        <v>68</v>
      </c>
      <c r="C19">
        <v>8</v>
      </c>
      <c r="D19">
        <f>15*4</f>
        <v>60</v>
      </c>
    </row>
    <row r="20" spans="1:14" x14ac:dyDescent="0.2">
      <c r="A20" s="4"/>
      <c r="B20" s="4"/>
      <c r="C20" s="4" t="s">
        <v>41</v>
      </c>
      <c r="D20" s="4" t="s">
        <v>7</v>
      </c>
      <c r="E20" s="4" t="s">
        <v>39</v>
      </c>
      <c r="F20" s="4" t="s">
        <v>40</v>
      </c>
    </row>
    <row r="21" spans="1:14" x14ac:dyDescent="0.2">
      <c r="A21" s="4"/>
      <c r="B21" s="4" t="s">
        <v>48</v>
      </c>
      <c r="C21" s="4" t="s">
        <v>4</v>
      </c>
      <c r="D21" s="4" t="s">
        <v>11</v>
      </c>
      <c r="E21" s="4" t="s">
        <v>11</v>
      </c>
      <c r="F21" s="4" t="s">
        <v>49</v>
      </c>
    </row>
    <row r="22" spans="1:14" x14ac:dyDescent="0.2">
      <c r="A22" s="4" t="s">
        <v>50</v>
      </c>
      <c r="B22">
        <f>SUM(C22:F22)</f>
        <v>80</v>
      </c>
      <c r="C22">
        <v>8</v>
      </c>
      <c r="D22">
        <v>2</v>
      </c>
      <c r="E22">
        <v>2</v>
      </c>
      <c r="F22">
        <f>B19</f>
        <v>68</v>
      </c>
    </row>
    <row r="23" spans="1:14" s="1" customFormat="1" ht="34" x14ac:dyDescent="0.2">
      <c r="A23" s="2"/>
      <c r="D23" s="4"/>
      <c r="E23" s="10" t="s">
        <v>72</v>
      </c>
      <c r="F23" s="10" t="s">
        <v>52</v>
      </c>
      <c r="G23" s="10" t="s">
        <v>53</v>
      </c>
      <c r="H23" s="10" t="s">
        <v>54</v>
      </c>
      <c r="I23" s="10" t="s">
        <v>55</v>
      </c>
      <c r="J23" s="10" t="s">
        <v>56</v>
      </c>
      <c r="K23" s="10" t="s">
        <v>57</v>
      </c>
      <c r="L23" s="10" t="s">
        <v>58</v>
      </c>
      <c r="M23" s="10" t="s">
        <v>59</v>
      </c>
      <c r="N23" s="10" t="s">
        <v>60</v>
      </c>
    </row>
    <row r="24" spans="1:14" s="1" customFormat="1" x14ac:dyDescent="0.2">
      <c r="A24" s="2"/>
      <c r="D24" s="4" t="s">
        <v>69</v>
      </c>
      <c r="E24" s="7" t="s">
        <v>30</v>
      </c>
      <c r="F24" s="7" t="s">
        <v>31</v>
      </c>
      <c r="G24" s="4" t="s">
        <v>12</v>
      </c>
      <c r="H24" s="4" t="s">
        <v>13</v>
      </c>
      <c r="I24" s="4" t="s">
        <v>14</v>
      </c>
      <c r="J24" s="4" t="s">
        <v>15</v>
      </c>
      <c r="K24" s="4" t="s">
        <v>16</v>
      </c>
      <c r="L24" s="4" t="s">
        <v>17</v>
      </c>
      <c r="M24" s="4" t="s">
        <v>26</v>
      </c>
      <c r="N24" s="4" t="s">
        <v>18</v>
      </c>
    </row>
    <row r="25" spans="1:14" s="1" customFormat="1" x14ac:dyDescent="0.2">
      <c r="A25" s="2"/>
      <c r="D25" s="4"/>
      <c r="E25" s="4" t="s">
        <v>4</v>
      </c>
      <c r="F25" s="4" t="s">
        <v>4</v>
      </c>
      <c r="G25" s="4" t="s">
        <v>1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1</v>
      </c>
      <c r="M25" s="4" t="s">
        <v>1</v>
      </c>
      <c r="N25" s="4" t="s">
        <v>1</v>
      </c>
    </row>
    <row r="26" spans="1:14" x14ac:dyDescent="0.2">
      <c r="B26"/>
    </row>
    <row r="27" spans="1:14" x14ac:dyDescent="0.2">
      <c r="A27" s="4"/>
      <c r="B27" s="4"/>
      <c r="C27" s="6"/>
      <c r="D27" s="4" t="s">
        <v>7</v>
      </c>
      <c r="E27" s="4" t="s">
        <v>39</v>
      </c>
      <c r="F27" s="4" t="s">
        <v>40</v>
      </c>
    </row>
    <row r="28" spans="1:14" x14ac:dyDescent="0.2">
      <c r="A28" s="4"/>
      <c r="B28" s="4" t="s">
        <v>48</v>
      </c>
      <c r="C28" s="6"/>
      <c r="D28" s="4" t="s">
        <v>11</v>
      </c>
      <c r="E28" s="4" t="s">
        <v>11</v>
      </c>
      <c r="F28" s="4" t="s">
        <v>61</v>
      </c>
    </row>
    <row r="29" spans="1:14" x14ac:dyDescent="0.2">
      <c r="A29" s="4" t="s">
        <v>51</v>
      </c>
      <c r="B29">
        <f>SUM(D29:F29)</f>
        <v>140</v>
      </c>
      <c r="C29" s="1"/>
      <c r="D29">
        <v>2</v>
      </c>
      <c r="E29">
        <v>2</v>
      </c>
      <c r="F29">
        <f>2*B19</f>
        <v>136</v>
      </c>
    </row>
    <row r="30" spans="1:14" s="1" customFormat="1" ht="34" x14ac:dyDescent="0.2">
      <c r="A30" s="2"/>
      <c r="D30" s="4"/>
      <c r="E30" s="10" t="s">
        <v>52</v>
      </c>
      <c r="F30" s="10" t="s">
        <v>62</v>
      </c>
      <c r="G30" s="10" t="s">
        <v>63</v>
      </c>
      <c r="H30" s="10" t="s">
        <v>64</v>
      </c>
    </row>
    <row r="31" spans="1:14" s="1" customFormat="1" x14ac:dyDescent="0.2">
      <c r="A31" s="2"/>
      <c r="D31" s="4" t="s">
        <v>65</v>
      </c>
      <c r="E31" s="7" t="s">
        <v>30</v>
      </c>
      <c r="F31" s="7" t="s">
        <v>31</v>
      </c>
      <c r="G31" s="4" t="s">
        <v>32</v>
      </c>
      <c r="H31" s="4" t="s">
        <v>33</v>
      </c>
    </row>
    <row r="32" spans="1:14" s="1" customFormat="1" x14ac:dyDescent="0.2">
      <c r="A32" s="2"/>
      <c r="D32" s="4"/>
      <c r="E32" s="4" t="s">
        <v>4</v>
      </c>
      <c r="F32" s="4" t="s">
        <v>4</v>
      </c>
      <c r="G32" s="4" t="s">
        <v>1</v>
      </c>
      <c r="H32" s="4" t="s">
        <v>1</v>
      </c>
    </row>
    <row r="33" spans="1:8" x14ac:dyDescent="0.2">
      <c r="B33"/>
    </row>
    <row r="34" spans="1:8" x14ac:dyDescent="0.2">
      <c r="A34" s="4" t="s">
        <v>47</v>
      </c>
      <c r="B34" s="6"/>
      <c r="C34" s="4" t="s">
        <v>37</v>
      </c>
      <c r="D34" s="7" t="s">
        <v>7</v>
      </c>
      <c r="E34" s="7" t="s">
        <v>42</v>
      </c>
      <c r="F34" s="7" t="s">
        <v>38</v>
      </c>
      <c r="G34" s="4" t="s">
        <v>41</v>
      </c>
      <c r="H34" s="4" t="s">
        <v>34</v>
      </c>
    </row>
    <row r="35" spans="1:8" x14ac:dyDescent="0.2">
      <c r="A35" s="4"/>
      <c r="B35" s="4" t="s">
        <v>48</v>
      </c>
      <c r="C35" s="4" t="s">
        <v>9</v>
      </c>
      <c r="D35" s="7" t="s">
        <v>11</v>
      </c>
      <c r="E35" s="7" t="s">
        <v>11</v>
      </c>
      <c r="F35" s="7" t="s">
        <v>11</v>
      </c>
      <c r="G35" s="4" t="s">
        <v>4</v>
      </c>
      <c r="H35" s="4" t="s">
        <v>9</v>
      </c>
    </row>
    <row r="36" spans="1:8" x14ac:dyDescent="0.2">
      <c r="B36">
        <f>SUM(C36:J36)</f>
        <v>22</v>
      </c>
      <c r="C36" s="2">
        <v>4</v>
      </c>
      <c r="D36">
        <v>2</v>
      </c>
      <c r="E36">
        <v>2</v>
      </c>
      <c r="F36">
        <v>2</v>
      </c>
      <c r="G36">
        <v>8</v>
      </c>
      <c r="H36">
        <v>4</v>
      </c>
    </row>
    <row r="38" spans="1:8" x14ac:dyDescent="0.2">
      <c r="A38" s="4" t="s">
        <v>35</v>
      </c>
      <c r="B38" s="6"/>
      <c r="C38" s="4" t="s">
        <v>73</v>
      </c>
      <c r="D38" s="7" t="s">
        <v>44</v>
      </c>
      <c r="E38" s="7" t="s">
        <v>45</v>
      </c>
    </row>
    <row r="39" spans="1:8" x14ac:dyDescent="0.2">
      <c r="A39" s="5"/>
      <c r="B39" s="4" t="s">
        <v>48</v>
      </c>
      <c r="C39" s="4" t="s">
        <v>47</v>
      </c>
      <c r="D39" s="4" t="s">
        <v>66</v>
      </c>
      <c r="E39" s="4" t="s">
        <v>70</v>
      </c>
    </row>
    <row r="40" spans="1:8" x14ac:dyDescent="0.2">
      <c r="B40">
        <f>SUM(C40:E40)</f>
        <v>742</v>
      </c>
      <c r="C40" s="2">
        <f>B36</f>
        <v>22</v>
      </c>
      <c r="D40">
        <f>4*B29</f>
        <v>560</v>
      </c>
      <c r="E40">
        <f>2*B22</f>
        <v>160</v>
      </c>
    </row>
    <row r="41" spans="1:8" x14ac:dyDescent="0.2">
      <c r="B41"/>
      <c r="C41" s="2"/>
    </row>
    <row r="42" spans="1:8" x14ac:dyDescent="0.2">
      <c r="A42" s="4" t="s">
        <v>36</v>
      </c>
      <c r="B42" s="6"/>
      <c r="C42" s="4" t="s">
        <v>73</v>
      </c>
      <c r="D42" s="7" t="s">
        <v>43</v>
      </c>
    </row>
    <row r="43" spans="1:8" x14ac:dyDescent="0.2">
      <c r="A43" s="4"/>
      <c r="B43" s="4" t="s">
        <v>48</v>
      </c>
      <c r="C43" s="4" t="s">
        <v>47</v>
      </c>
      <c r="D43" s="4" t="s">
        <v>67</v>
      </c>
    </row>
    <row r="44" spans="1:8" x14ac:dyDescent="0.2">
      <c r="B44">
        <f>SUM(C44:E44)</f>
        <v>862</v>
      </c>
      <c r="C44" s="2">
        <f>B36</f>
        <v>22</v>
      </c>
      <c r="D44">
        <f>6*B29</f>
        <v>840</v>
      </c>
    </row>
    <row r="45" spans="1:8" x14ac:dyDescent="0.2">
      <c r="B45"/>
    </row>
    <row r="46" spans="1:8" x14ac:dyDescent="0.2">
      <c r="A46" s="4" t="s">
        <v>49</v>
      </c>
      <c r="B46" s="6"/>
      <c r="C46" s="4" t="s">
        <v>73</v>
      </c>
      <c r="D46" s="7" t="s">
        <v>46</v>
      </c>
    </row>
    <row r="47" spans="1:8" x14ac:dyDescent="0.2">
      <c r="A47" s="4"/>
      <c r="B47" s="4" t="s">
        <v>48</v>
      </c>
      <c r="C47" s="4" t="s">
        <v>47</v>
      </c>
      <c r="D47" s="4" t="s">
        <v>49</v>
      </c>
    </row>
    <row r="48" spans="1:8" x14ac:dyDescent="0.2">
      <c r="B48">
        <f>SUM(C48:E48)</f>
        <v>90</v>
      </c>
      <c r="C48" s="2">
        <f>B36</f>
        <v>22</v>
      </c>
      <c r="D48">
        <f>B19</f>
        <v>68</v>
      </c>
    </row>
    <row r="49" spans="1:4" x14ac:dyDescent="0.2">
      <c r="B49"/>
    </row>
    <row r="50" spans="1:4" x14ac:dyDescent="0.2">
      <c r="A50" s="4" t="s">
        <v>71</v>
      </c>
      <c r="B50" s="6"/>
      <c r="C50" s="4" t="s">
        <v>73</v>
      </c>
      <c r="D50" s="7" t="s">
        <v>46</v>
      </c>
    </row>
    <row r="51" spans="1:4" x14ac:dyDescent="0.2">
      <c r="A51" s="4"/>
      <c r="B51" s="4" t="s">
        <v>48</v>
      </c>
      <c r="C51" s="4" t="s">
        <v>47</v>
      </c>
      <c r="D51" s="4" t="s">
        <v>50</v>
      </c>
    </row>
    <row r="52" spans="1:4" x14ac:dyDescent="0.2">
      <c r="B52">
        <f>SUM(C52:E52)</f>
        <v>102</v>
      </c>
      <c r="C52" s="2">
        <f>B36</f>
        <v>22</v>
      </c>
      <c r="D52">
        <f>B22</f>
        <v>80</v>
      </c>
    </row>
    <row r="53" spans="1:4" x14ac:dyDescent="0.2">
      <c r="B53"/>
    </row>
    <row r="54" spans="1:4" x14ac:dyDescent="0.2">
      <c r="A54" s="4" t="s">
        <v>68</v>
      </c>
      <c r="B54" s="6"/>
      <c r="C54" s="4" t="s">
        <v>73</v>
      </c>
      <c r="D54" s="7" t="s">
        <v>46</v>
      </c>
    </row>
    <row r="55" spans="1:4" x14ac:dyDescent="0.2">
      <c r="A55" s="4"/>
      <c r="B55" s="4" t="s">
        <v>48</v>
      </c>
      <c r="C55" s="4" t="s">
        <v>47</v>
      </c>
      <c r="D55" s="4" t="s">
        <v>51</v>
      </c>
    </row>
    <row r="56" spans="1:4" x14ac:dyDescent="0.2">
      <c r="B56">
        <f>SUM(C56:E56)</f>
        <v>162</v>
      </c>
      <c r="C56" s="2">
        <f>B36</f>
        <v>22</v>
      </c>
      <c r="D56">
        <f>B29</f>
        <v>140</v>
      </c>
    </row>
    <row r="57" spans="1:4" x14ac:dyDescent="0.2">
      <c r="B57"/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A126-8C5A-684E-93CC-4267EFD8F380}">
  <dimension ref="A1:J11"/>
  <sheetViews>
    <sheetView tabSelected="1" workbookViewId="0">
      <selection activeCell="H9" sqref="H9"/>
    </sheetView>
  </sheetViews>
  <sheetFormatPr baseColWidth="10" defaultRowHeight="16" x14ac:dyDescent="0.2"/>
  <cols>
    <col min="9" max="9" width="11" bestFit="1" customWidth="1"/>
    <col min="10" max="10" width="12.6640625" bestFit="1" customWidth="1"/>
  </cols>
  <sheetData>
    <row r="1" spans="1:10" x14ac:dyDescent="0.2">
      <c r="A1" s="12" t="s">
        <v>74</v>
      </c>
      <c r="B1" s="12" t="s">
        <v>77</v>
      </c>
      <c r="C1" s="12" t="s">
        <v>79</v>
      </c>
      <c r="D1" s="12" t="s">
        <v>78</v>
      </c>
      <c r="E1" s="12" t="s">
        <v>85</v>
      </c>
      <c r="F1" s="12"/>
      <c r="G1" s="12" t="s">
        <v>84</v>
      </c>
      <c r="H1" s="12" t="s">
        <v>83</v>
      </c>
      <c r="I1" s="12" t="s">
        <v>86</v>
      </c>
      <c r="J1" s="12" t="s">
        <v>87</v>
      </c>
    </row>
    <row r="2" spans="1:10" x14ac:dyDescent="0.2">
      <c r="B2">
        <f>LEN(B10)</f>
        <v>21</v>
      </c>
      <c r="C2">
        <f>LEN(C10)</f>
        <v>7</v>
      </c>
      <c r="D2">
        <f>LEN(D10)</f>
        <v>365</v>
      </c>
      <c r="E2">
        <f>SUM(B2:D2)</f>
        <v>393</v>
      </c>
      <c r="G2">
        <f>SUM(F4*G4,F5*G5)</f>
        <v>8736</v>
      </c>
      <c r="H2" s="11">
        <f>G2*E2</f>
        <v>3433248</v>
      </c>
      <c r="I2" s="14">
        <f>H2/(1024*1024)</f>
        <v>3.274200439453125</v>
      </c>
      <c r="J2" s="15">
        <f>I2*365</f>
        <v>1195.0831604003906</v>
      </c>
    </row>
    <row r="3" spans="1:10" x14ac:dyDescent="0.2">
      <c r="A3" s="13" t="s">
        <v>75</v>
      </c>
      <c r="B3" s="13" t="s">
        <v>73</v>
      </c>
      <c r="C3" s="13" t="s">
        <v>76</v>
      </c>
      <c r="D3" s="13" t="s">
        <v>10</v>
      </c>
      <c r="E3" s="13" t="s">
        <v>85</v>
      </c>
      <c r="F3" s="13" t="s">
        <v>74</v>
      </c>
      <c r="G3" s="13"/>
      <c r="H3" s="13" t="s">
        <v>83</v>
      </c>
      <c r="I3" s="16" t="s">
        <v>86</v>
      </c>
      <c r="J3" s="16" t="s">
        <v>87</v>
      </c>
    </row>
    <row r="4" spans="1:10" x14ac:dyDescent="0.2">
      <c r="A4" t="s">
        <v>76</v>
      </c>
      <c r="B4">
        <v>26</v>
      </c>
      <c r="C4">
        <v>256</v>
      </c>
      <c r="D4">
        <v>6</v>
      </c>
      <c r="E4">
        <f>B4+D4*C4</f>
        <v>1562</v>
      </c>
      <c r="F4">
        <v>100</v>
      </c>
      <c r="G4">
        <v>72</v>
      </c>
      <c r="H4">
        <f>G4*E4</f>
        <v>112464</v>
      </c>
      <c r="I4" s="14">
        <f t="shared" ref="I4:I8" si="0">H4/(1024*1024)</f>
        <v>0.1072540283203125</v>
      </c>
      <c r="J4" s="14">
        <f t="shared" ref="J4:J9" si="1">I4*365</f>
        <v>39.147720336914062</v>
      </c>
    </row>
    <row r="5" spans="1:10" x14ac:dyDescent="0.2">
      <c r="A5" t="s">
        <v>36</v>
      </c>
      <c r="B5">
        <v>26</v>
      </c>
      <c r="C5">
        <v>256</v>
      </c>
      <c r="D5">
        <v>6</v>
      </c>
      <c r="E5">
        <f>B5+D5*C5</f>
        <v>1562</v>
      </c>
      <c r="F5">
        <v>64</v>
      </c>
      <c r="G5">
        <v>24</v>
      </c>
      <c r="H5">
        <f t="shared" ref="H5:H8" si="2">G5*E5</f>
        <v>37488</v>
      </c>
      <c r="I5" s="14">
        <f t="shared" si="0"/>
        <v>3.57513427734375E-2</v>
      </c>
      <c r="J5" s="14">
        <f t="shared" si="1"/>
        <v>13.049240112304688</v>
      </c>
    </row>
    <row r="6" spans="1:10" x14ac:dyDescent="0.2">
      <c r="A6" s="11" t="s">
        <v>88</v>
      </c>
      <c r="H6" s="11">
        <f>SUM(H4:H5)</f>
        <v>149952</v>
      </c>
      <c r="I6" s="15">
        <f t="shared" si="0"/>
        <v>0.14300537109375</v>
      </c>
      <c r="J6" s="15">
        <f t="shared" si="1"/>
        <v>52.19696044921875</v>
      </c>
    </row>
    <row r="7" spans="1:10" x14ac:dyDescent="0.2">
      <c r="A7" s="13" t="s">
        <v>89</v>
      </c>
      <c r="B7" s="13" t="s">
        <v>90</v>
      </c>
      <c r="C7" s="13" t="s">
        <v>91</v>
      </c>
      <c r="D7" s="13" t="s">
        <v>10</v>
      </c>
      <c r="E7" s="13" t="s">
        <v>85</v>
      </c>
      <c r="F7" s="13"/>
      <c r="G7" s="13"/>
      <c r="H7" s="13" t="s">
        <v>83</v>
      </c>
      <c r="I7" s="16" t="s">
        <v>86</v>
      </c>
      <c r="J7" s="16" t="s">
        <v>87</v>
      </c>
    </row>
    <row r="8" spans="1:10" x14ac:dyDescent="0.2">
      <c r="B8">
        <v>100</v>
      </c>
      <c r="C8">
        <v>100</v>
      </c>
      <c r="D8">
        <v>1</v>
      </c>
      <c r="E8">
        <f>D8*SUM(B8:C8)</f>
        <v>200</v>
      </c>
      <c r="G8">
        <f>SUM(G4:G5)</f>
        <v>96</v>
      </c>
      <c r="H8" s="11">
        <f t="shared" si="2"/>
        <v>19200</v>
      </c>
      <c r="I8" s="14">
        <f t="shared" si="0"/>
        <v>1.8310546875E-2</v>
      </c>
      <c r="J8" s="14">
        <f t="shared" si="1"/>
        <v>6.683349609375</v>
      </c>
    </row>
    <row r="9" spans="1:10" x14ac:dyDescent="0.2">
      <c r="A9" s="17" t="s">
        <v>92</v>
      </c>
      <c r="B9" s="18"/>
      <c r="C9" s="18"/>
      <c r="D9" s="18"/>
      <c r="E9" s="18"/>
      <c r="F9" s="18"/>
      <c r="G9" s="18"/>
      <c r="H9" s="19">
        <f>SUM(H8,H6,H2)</f>
        <v>3602400</v>
      </c>
      <c r="I9" s="19">
        <f>SUM(I8,I6,I2)</f>
        <v>3.435516357421875</v>
      </c>
      <c r="J9" s="19">
        <f>SUM(J8,J6,J2)</f>
        <v>1253.9634704589844</v>
      </c>
    </row>
    <row r="10" spans="1:10" x14ac:dyDescent="0.2">
      <c r="B10" t="str">
        <f>"2020-06-10T01:11:37Z,"</f>
        <v>2020-06-10T01:11:37Z,</v>
      </c>
      <c r="C10" t="s">
        <v>82</v>
      </c>
      <c r="D10" t="s">
        <v>81</v>
      </c>
    </row>
    <row r="11" spans="1:10" x14ac:dyDescent="0.2">
      <c r="D1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v0-ascii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2020-02-18T04:12:43Z</dcterms:created>
  <dcterms:modified xsi:type="dcterms:W3CDTF">2020-07-02T19:44:54Z</dcterms:modified>
</cp:coreProperties>
</file>