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3" i="2" l="1"/>
  <c r="J33" i="2"/>
  <c r="I33" i="2"/>
  <c r="J32" i="2"/>
  <c r="G32" i="2"/>
  <c r="I32" i="2"/>
  <c r="G31" i="2"/>
  <c r="J31" i="2"/>
  <c r="I31" i="2"/>
  <c r="I30" i="2"/>
  <c r="J30" i="2" s="1"/>
  <c r="G30" i="2"/>
  <c r="G29" i="2"/>
  <c r="I29" i="2"/>
  <c r="J29" i="2"/>
  <c r="I28" i="2"/>
  <c r="J28" i="2"/>
  <c r="G28" i="2"/>
  <c r="I27" i="2"/>
  <c r="J27" i="2" s="1"/>
  <c r="G27" i="2"/>
  <c r="G26" i="2"/>
  <c r="J26" i="2" s="1"/>
  <c r="I26" i="2"/>
  <c r="I25" i="2"/>
  <c r="G25" i="2"/>
  <c r="J25" i="2" s="1"/>
  <c r="I23" i="2"/>
  <c r="J23" i="2" s="1"/>
  <c r="G23" i="2"/>
  <c r="I22" i="2" l="1"/>
  <c r="J22" i="2" s="1"/>
  <c r="G22" i="2"/>
  <c r="G21" i="2"/>
  <c r="J21" i="2" s="1"/>
  <c r="I21" i="2"/>
  <c r="I20" i="2"/>
  <c r="J20" i="2" s="1"/>
  <c r="G20" i="2"/>
  <c r="I19" i="2"/>
  <c r="J19" i="2" s="1"/>
  <c r="G19" i="2"/>
  <c r="G18" i="2"/>
  <c r="J18" i="2" s="1"/>
  <c r="I18" i="2"/>
  <c r="B22" i="3"/>
  <c r="J17" i="2"/>
  <c r="G17" i="2"/>
  <c r="I17" i="2"/>
  <c r="B14" i="3"/>
  <c r="G16" i="2"/>
  <c r="I16" i="2"/>
  <c r="I15" i="2"/>
  <c r="G15" i="2"/>
  <c r="J15" i="2" s="1"/>
  <c r="J14" i="2"/>
  <c r="I14" i="2"/>
  <c r="G14" i="2"/>
  <c r="I12" i="2"/>
  <c r="H12" i="2"/>
  <c r="G12" i="2"/>
  <c r="J12" i="2" s="1"/>
  <c r="J11" i="2"/>
  <c r="I11" i="2"/>
  <c r="H11" i="2"/>
  <c r="G11" i="2"/>
  <c r="J29" i="1"/>
  <c r="F29" i="1"/>
  <c r="E29" i="1"/>
  <c r="D29" i="1"/>
  <c r="B29" i="1"/>
  <c r="J16" i="2" l="1"/>
  <c r="D19" i="1"/>
</calcChain>
</file>

<file path=xl/sharedStrings.xml><?xml version="1.0" encoding="utf-8"?>
<sst xmlns="http://schemas.openxmlformats.org/spreadsheetml/2006/main" count="54" uniqueCount="52">
  <si>
    <t>Part</t>
  </si>
  <si>
    <t>C3P3V</t>
  </si>
  <si>
    <t>A3P3V</t>
  </si>
  <si>
    <t>An3P3V</t>
  </si>
  <si>
    <t>D5P0V</t>
  </si>
  <si>
    <t>I3P5V</t>
  </si>
  <si>
    <t>P2P5V</t>
  </si>
  <si>
    <t>N2P5V</t>
  </si>
  <si>
    <t>E5P0V</t>
  </si>
  <si>
    <t>Processor</t>
  </si>
  <si>
    <t>S3P3V</t>
  </si>
  <si>
    <t>INA138</t>
  </si>
  <si>
    <t>Humidity</t>
  </si>
  <si>
    <t>Pressure</t>
  </si>
  <si>
    <t>Temperature</t>
  </si>
  <si>
    <t>Water</t>
  </si>
  <si>
    <t>DuraFET 5.0V</t>
  </si>
  <si>
    <t>Isolated 3.5V</t>
  </si>
  <si>
    <t>Dura I2C Isolator</t>
  </si>
  <si>
    <t>SD Card</t>
  </si>
  <si>
    <t>DIC 3.3V</t>
  </si>
  <si>
    <t>ADS1248</t>
  </si>
  <si>
    <t>ADC reset</t>
  </si>
  <si>
    <t>RS232</t>
  </si>
  <si>
    <t>AUX 5.0V</t>
  </si>
  <si>
    <t>Optode</t>
  </si>
  <si>
    <t>Indicator</t>
  </si>
  <si>
    <t>Ambient light sensor</t>
  </si>
  <si>
    <t>v+out</t>
  </si>
  <si>
    <t>v-out</t>
  </si>
  <si>
    <t>vin</t>
  </si>
  <si>
    <t>iin</t>
  </si>
  <si>
    <t>R+out</t>
  </si>
  <si>
    <t>r-out</t>
  </si>
  <si>
    <t>p-</t>
  </si>
  <si>
    <t>p+</t>
  </si>
  <si>
    <t>pin</t>
  </si>
  <si>
    <t>e</t>
  </si>
  <si>
    <t>Toffmin</t>
  </si>
  <si>
    <t>Nps</t>
  </si>
  <si>
    <t>Vout</t>
  </si>
  <si>
    <t>Vf</t>
  </si>
  <si>
    <t>vout</t>
  </si>
  <si>
    <t>vf</t>
  </si>
  <si>
    <t>iswmin</t>
  </si>
  <si>
    <t>L</t>
  </si>
  <si>
    <t>Rfb</t>
  </si>
  <si>
    <t>6turns @k=1</t>
  </si>
  <si>
    <t>6turns @k=0.9</t>
  </si>
  <si>
    <t>ltc3388 5u 0.25ohm</t>
  </si>
  <si>
    <t>w 7pf</t>
  </si>
  <si>
    <t>ltc3388 5u 0.125 5pf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</si>
</sst>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J29"/>
  <sheetViews>
    <sheetView tabSelected="1" topLeftCell="A4" workbookViewId="0">
      <selection activeCell="I23" sqref="I23"/>
    </sheetView>
  </sheetViews>
  <sheetFormatPr defaultRowHeight="15" x14ac:dyDescent="0.25"/>
  <cols>
    <col min="1" max="1" width="30.85546875" customWidth="1"/>
  </cols>
  <sheetData>
    <row r="10" spans="1:10" x14ac:dyDescent="0.25">
      <c r="A10" t="s">
        <v>0</v>
      </c>
      <c r="B10" t="s">
        <v>1</v>
      </c>
      <c r="C10" t="s">
        <v>10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  <c r="I10" t="s">
        <v>7</v>
      </c>
      <c r="J10" t="s">
        <v>8</v>
      </c>
    </row>
    <row r="11" spans="1:10" x14ac:dyDescent="0.25">
      <c r="A11" t="s">
        <v>9</v>
      </c>
      <c r="B11">
        <v>0.03</v>
      </c>
      <c r="C11" s="1">
        <v>1.9999999999999999E-6</v>
      </c>
    </row>
    <row r="12" spans="1:10" x14ac:dyDescent="0.25">
      <c r="A12" t="s">
        <v>11</v>
      </c>
    </row>
    <row r="13" spans="1:10" x14ac:dyDescent="0.25">
      <c r="A13" t="s">
        <v>13</v>
      </c>
      <c r="E13" s="1">
        <v>3.0000000000000001E-6</v>
      </c>
    </row>
    <row r="14" spans="1:10" x14ac:dyDescent="0.25">
      <c r="A14" t="s">
        <v>12</v>
      </c>
      <c r="E14" s="1">
        <v>5.0000000000000001E-4</v>
      </c>
    </row>
    <row r="15" spans="1:10" x14ac:dyDescent="0.25">
      <c r="A15" t="s">
        <v>14</v>
      </c>
      <c r="E15" s="1">
        <v>1.25E-4</v>
      </c>
    </row>
    <row r="16" spans="1:10" x14ac:dyDescent="0.25">
      <c r="A16" t="s">
        <v>15</v>
      </c>
      <c r="E16" s="1">
        <v>0</v>
      </c>
    </row>
    <row r="17" spans="1:10" x14ac:dyDescent="0.25">
      <c r="A17" t="s">
        <v>16</v>
      </c>
      <c r="F17" s="1">
        <v>0.06</v>
      </c>
    </row>
    <row r="18" spans="1:10" x14ac:dyDescent="0.25">
      <c r="A18" t="s">
        <v>17</v>
      </c>
      <c r="G18" s="1">
        <v>1E-3</v>
      </c>
    </row>
    <row r="19" spans="1:10" x14ac:dyDescent="0.25">
      <c r="A19" t="s">
        <v>18</v>
      </c>
      <c r="D19" s="1">
        <f>0.003+0.008+0.008</f>
        <v>1.9E-2</v>
      </c>
    </row>
    <row r="20" spans="1:10" x14ac:dyDescent="0.25">
      <c r="A20" t="s">
        <v>19</v>
      </c>
      <c r="D20">
        <v>0.1</v>
      </c>
    </row>
    <row r="21" spans="1:10" x14ac:dyDescent="0.25">
      <c r="A21" t="s">
        <v>20</v>
      </c>
      <c r="D21">
        <v>0.05</v>
      </c>
    </row>
    <row r="22" spans="1:10" x14ac:dyDescent="0.25">
      <c r="A22" t="s">
        <v>21</v>
      </c>
      <c r="B22" s="1">
        <v>2.2000000000000001E-4</v>
      </c>
      <c r="H22" s="1">
        <v>2.0000000000000001E-4</v>
      </c>
      <c r="I22" s="1">
        <v>2.0000000000000001E-4</v>
      </c>
    </row>
    <row r="23" spans="1:10" x14ac:dyDescent="0.25">
      <c r="A23" t="s">
        <v>22</v>
      </c>
      <c r="B23" s="1">
        <v>9.9999999999999995E-7</v>
      </c>
    </row>
    <row r="24" spans="1:10" x14ac:dyDescent="0.25">
      <c r="A24" t="s">
        <v>23</v>
      </c>
      <c r="D24" s="1">
        <v>2.5000000000000001E-2</v>
      </c>
    </row>
    <row r="25" spans="1:10" x14ac:dyDescent="0.25">
      <c r="A25" t="s">
        <v>24</v>
      </c>
      <c r="J25">
        <v>0.2</v>
      </c>
    </row>
    <row r="26" spans="1:10" x14ac:dyDescent="0.25">
      <c r="A26" t="s">
        <v>25</v>
      </c>
      <c r="J26">
        <v>0.1</v>
      </c>
    </row>
    <row r="27" spans="1:10" x14ac:dyDescent="0.25">
      <c r="A27" t="s">
        <v>26</v>
      </c>
      <c r="B27" s="1">
        <v>4.0000000000000001E-3</v>
      </c>
      <c r="F27" s="1">
        <v>4.0000000000000001E-3</v>
      </c>
      <c r="J27" s="1">
        <v>4.0000000000000001E-3</v>
      </c>
    </row>
    <row r="28" spans="1:10" x14ac:dyDescent="0.25">
      <c r="A28" t="s">
        <v>27</v>
      </c>
      <c r="B28" s="1">
        <v>9.9999999999999995E-7</v>
      </c>
    </row>
    <row r="29" spans="1:10" x14ac:dyDescent="0.25">
      <c r="B29">
        <f>SUM(B11:B28)</f>
        <v>3.4222000000000002E-2</v>
      </c>
      <c r="D29">
        <f>SUM(D11:D28)</f>
        <v>0.19400000000000001</v>
      </c>
      <c r="E29">
        <f>SUM(E11:E28)</f>
        <v>6.2799999999999998E-4</v>
      </c>
      <c r="F29">
        <f>SUM(F11:F28)</f>
        <v>6.4000000000000001E-2</v>
      </c>
      <c r="J29">
        <f>SUM(J11:J28)</f>
        <v>0.30400000000000005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33"/>
  <sheetViews>
    <sheetView workbookViewId="0">
      <selection activeCell="J33" sqref="J33"/>
    </sheetView>
  </sheetViews>
  <sheetFormatPr defaultRowHeight="15" x14ac:dyDescent="0.25"/>
  <sheetData>
    <row r="10" spans="1:10" x14ac:dyDescent="0.25">
      <c r="A10" t="s">
        <v>28</v>
      </c>
      <c r="B10" t="s">
        <v>32</v>
      </c>
      <c r="C10" t="s">
        <v>29</v>
      </c>
      <c r="D10" t="s">
        <v>33</v>
      </c>
      <c r="E10" t="s">
        <v>30</v>
      </c>
      <c r="F10" t="s">
        <v>31</v>
      </c>
      <c r="G10" t="s">
        <v>35</v>
      </c>
      <c r="H10" t="s">
        <v>34</v>
      </c>
      <c r="I10" t="s">
        <v>36</v>
      </c>
      <c r="J10" t="s">
        <v>37</v>
      </c>
    </row>
    <row r="11" spans="1:10" x14ac:dyDescent="0.25">
      <c r="A11">
        <v>3.31</v>
      </c>
      <c r="B11">
        <v>330</v>
      </c>
      <c r="C11">
        <v>3.36</v>
      </c>
      <c r="D11">
        <v>15000</v>
      </c>
      <c r="E11">
        <v>15</v>
      </c>
      <c r="F11">
        <v>2.5999999999999999E-3</v>
      </c>
      <c r="G11">
        <f>A11^2/B11</f>
        <v>3.3200303030303031E-2</v>
      </c>
      <c r="H11">
        <f>C11^2/D11</f>
        <v>7.5263999999999984E-4</v>
      </c>
      <c r="I11">
        <f>E11*F11</f>
        <v>3.9E-2</v>
      </c>
      <c r="J11">
        <f>(G11+H11)/I11</f>
        <v>0.87058828282828282</v>
      </c>
    </row>
    <row r="12" spans="1:10" x14ac:dyDescent="0.25">
      <c r="A12">
        <v>3.31</v>
      </c>
      <c r="B12" s="1">
        <v>1500000</v>
      </c>
      <c r="C12">
        <v>0</v>
      </c>
      <c r="D12">
        <v>15000</v>
      </c>
      <c r="E12">
        <v>15</v>
      </c>
      <c r="F12" s="1">
        <v>2.5000000000000002E-6</v>
      </c>
      <c r="G12">
        <f>A12^2/B12</f>
        <v>7.3040666666666675E-6</v>
      </c>
      <c r="H12">
        <f>C12^2/D12</f>
        <v>0</v>
      </c>
      <c r="I12">
        <f>E12*F12</f>
        <v>3.7500000000000003E-5</v>
      </c>
      <c r="J12">
        <f>(G12+H12)/I12</f>
        <v>0.19477511111111112</v>
      </c>
    </row>
    <row r="14" spans="1:10" x14ac:dyDescent="0.25">
      <c r="A14">
        <v>4.1399999999999997</v>
      </c>
      <c r="B14">
        <v>4000</v>
      </c>
      <c r="E14">
        <v>40</v>
      </c>
      <c r="F14" s="1">
        <v>2.43E-4</v>
      </c>
      <c r="G14">
        <f>A14^2/B14</f>
        <v>4.2848999999999995E-3</v>
      </c>
      <c r="I14">
        <f>E14*F14</f>
        <v>9.7199999999999995E-3</v>
      </c>
      <c r="J14">
        <f>G14/I14</f>
        <v>0.4408333333333333</v>
      </c>
    </row>
    <row r="15" spans="1:10" x14ac:dyDescent="0.25">
      <c r="A15">
        <v>4.2</v>
      </c>
      <c r="B15">
        <v>4000</v>
      </c>
      <c r="E15">
        <v>15</v>
      </c>
      <c r="F15" s="1">
        <v>4.84E-4</v>
      </c>
      <c r="G15">
        <f>A15^2/B15</f>
        <v>4.4099999999999999E-3</v>
      </c>
      <c r="I15">
        <f>E15*F15</f>
        <v>7.26E-3</v>
      </c>
      <c r="J15">
        <f>G15/I15</f>
        <v>0.6074380165289256</v>
      </c>
    </row>
    <row r="16" spans="1:10" x14ac:dyDescent="0.25">
      <c r="A16">
        <v>3.63</v>
      </c>
      <c r="B16">
        <v>4000</v>
      </c>
      <c r="E16">
        <v>18</v>
      </c>
      <c r="F16" s="1">
        <v>3.3E-4</v>
      </c>
      <c r="G16">
        <f>A16^2/B16</f>
        <v>3.294225E-3</v>
      </c>
      <c r="I16">
        <f>E16*F16</f>
        <v>5.94E-3</v>
      </c>
      <c r="J16">
        <f>G16/I16</f>
        <v>0.55458333333333332</v>
      </c>
    </row>
    <row r="17" spans="1:12" x14ac:dyDescent="0.25">
      <c r="A17">
        <v>3.26</v>
      </c>
      <c r="B17">
        <v>4000</v>
      </c>
      <c r="E17">
        <v>18</v>
      </c>
      <c r="F17" s="1">
        <v>2.9799999999999998E-4</v>
      </c>
      <c r="G17">
        <f>A17^2/B17</f>
        <v>2.6568999999999998E-3</v>
      </c>
      <c r="I17">
        <f>E17*F17</f>
        <v>5.3639999999999998E-3</v>
      </c>
      <c r="J17">
        <f>G17/I17</f>
        <v>0.49532065622669647</v>
      </c>
    </row>
    <row r="18" spans="1:12" x14ac:dyDescent="0.25">
      <c r="A18">
        <v>3.9</v>
      </c>
      <c r="B18">
        <v>4000</v>
      </c>
      <c r="E18">
        <v>18</v>
      </c>
      <c r="F18" s="1">
        <v>3.3599999999999998E-4</v>
      </c>
      <c r="G18">
        <f>A18^2/B18</f>
        <v>3.8024999999999999E-3</v>
      </c>
      <c r="I18">
        <f>E18*F18</f>
        <v>6.0479999999999996E-3</v>
      </c>
      <c r="J18">
        <f>G18/I18</f>
        <v>0.62872023809523814</v>
      </c>
    </row>
    <row r="19" spans="1:12" x14ac:dyDescent="0.25">
      <c r="A19">
        <v>3.75</v>
      </c>
      <c r="B19">
        <v>4000</v>
      </c>
      <c r="E19">
        <v>18</v>
      </c>
      <c r="F19" s="1">
        <v>4.2999999999999999E-4</v>
      </c>
      <c r="G19">
        <f>A19^2/B19</f>
        <v>3.5156250000000001E-3</v>
      </c>
      <c r="I19">
        <f>E19*F19</f>
        <v>7.7399999999999995E-3</v>
      </c>
      <c r="J19">
        <f>G19/I19</f>
        <v>0.4542151162790698</v>
      </c>
    </row>
    <row r="20" spans="1:12" x14ac:dyDescent="0.25">
      <c r="A20">
        <v>3.73</v>
      </c>
      <c r="B20">
        <v>4000</v>
      </c>
      <c r="E20">
        <v>18</v>
      </c>
      <c r="F20" s="1">
        <v>3.2200000000000002E-4</v>
      </c>
      <c r="G20">
        <f>A20^2/B20</f>
        <v>3.4782250000000002E-3</v>
      </c>
      <c r="I20">
        <f>E20*F20</f>
        <v>5.7960000000000008E-3</v>
      </c>
      <c r="J20">
        <f>G20/I20</f>
        <v>0.60010783298826775</v>
      </c>
    </row>
    <row r="21" spans="1:12" x14ac:dyDescent="0.25">
      <c r="A21">
        <v>3.5</v>
      </c>
      <c r="B21">
        <v>4000</v>
      </c>
      <c r="E21">
        <v>18</v>
      </c>
      <c r="F21" s="1">
        <v>3.0400000000000002E-4</v>
      </c>
      <c r="G21">
        <f>A21^2/B21</f>
        <v>3.0625000000000001E-3</v>
      </c>
      <c r="I21">
        <f>E21*F21</f>
        <v>5.4720000000000003E-3</v>
      </c>
      <c r="J21">
        <f>G21/I21</f>
        <v>0.55966739766081874</v>
      </c>
    </row>
    <row r="22" spans="1:12" x14ac:dyDescent="0.25">
      <c r="A22">
        <v>3.5</v>
      </c>
      <c r="B22">
        <v>4000</v>
      </c>
      <c r="E22">
        <v>18</v>
      </c>
      <c r="F22" s="1">
        <v>2.9799999999999998E-4</v>
      </c>
      <c r="G22">
        <f>A22^2/B22</f>
        <v>3.0625000000000001E-3</v>
      </c>
      <c r="I22">
        <f>E22*F22</f>
        <v>5.3639999999999998E-3</v>
      </c>
      <c r="J22">
        <f>G22/I22</f>
        <v>0.57093586875466074</v>
      </c>
      <c r="L22" t="s">
        <v>47</v>
      </c>
    </row>
    <row r="23" spans="1:12" x14ac:dyDescent="0.25">
      <c r="A23">
        <v>3.94</v>
      </c>
      <c r="B23">
        <v>4000</v>
      </c>
      <c r="E23">
        <v>18</v>
      </c>
      <c r="F23" s="1">
        <v>4.2900000000000002E-4</v>
      </c>
      <c r="G23">
        <f>A23^2/B23</f>
        <v>3.8809000000000001E-3</v>
      </c>
      <c r="I23">
        <f>E23*F23</f>
        <v>7.7220000000000006E-3</v>
      </c>
      <c r="J23">
        <f>G23/I23</f>
        <v>0.50257705257705254</v>
      </c>
      <c r="L23" t="s">
        <v>48</v>
      </c>
    </row>
    <row r="25" spans="1:12" x14ac:dyDescent="0.25">
      <c r="A25">
        <v>3.3</v>
      </c>
      <c r="B25">
        <v>10</v>
      </c>
      <c r="E25">
        <v>18</v>
      </c>
      <c r="F25" s="1">
        <v>8.4000000000000005E-2</v>
      </c>
      <c r="G25">
        <f>A25^2/B25</f>
        <v>1.089</v>
      </c>
      <c r="I25">
        <f>E25*F25</f>
        <v>1.512</v>
      </c>
      <c r="J25">
        <f>G25/I25</f>
        <v>0.72023809523809523</v>
      </c>
    </row>
    <row r="26" spans="1:12" x14ac:dyDescent="0.25">
      <c r="A26">
        <v>3.3</v>
      </c>
      <c r="B26">
        <v>16.5</v>
      </c>
      <c r="E26">
        <v>18</v>
      </c>
      <c r="F26" s="1">
        <v>0.05</v>
      </c>
      <c r="G26">
        <f>A26^2/B26</f>
        <v>0.65999999999999992</v>
      </c>
      <c r="I26">
        <f>E26*F26</f>
        <v>0.9</v>
      </c>
      <c r="J26">
        <f>G26/I26</f>
        <v>0.73333333333333328</v>
      </c>
    </row>
    <row r="27" spans="1:12" x14ac:dyDescent="0.25">
      <c r="A27">
        <v>3.27</v>
      </c>
      <c r="B27">
        <v>25</v>
      </c>
      <c r="E27">
        <v>18</v>
      </c>
      <c r="F27" s="1">
        <v>2.9000000000000001E-2</v>
      </c>
      <c r="G27">
        <f>A27^2/B27</f>
        <v>0.42771599999999999</v>
      </c>
      <c r="I27">
        <f>E27*F27</f>
        <v>0.52200000000000002</v>
      </c>
      <c r="J27">
        <f>G27/I27</f>
        <v>0.81937931034482747</v>
      </c>
    </row>
    <row r="28" spans="1:12" x14ac:dyDescent="0.25">
      <c r="A28">
        <v>3.29</v>
      </c>
      <c r="B28">
        <v>66</v>
      </c>
      <c r="E28">
        <v>18</v>
      </c>
      <c r="F28" s="1">
        <v>1.1299999999999999E-2</v>
      </c>
      <c r="G28">
        <f>A28^2/B28</f>
        <v>0.16400151515151515</v>
      </c>
      <c r="I28">
        <f>E28*F28</f>
        <v>0.2034</v>
      </c>
      <c r="J28">
        <f>G28/I28</f>
        <v>0.80630046780489262</v>
      </c>
    </row>
    <row r="29" spans="1:12" x14ac:dyDescent="0.25">
      <c r="A29">
        <v>3.31</v>
      </c>
      <c r="B29" s="1">
        <v>5.0000000000000004E-6</v>
      </c>
      <c r="E29">
        <v>18</v>
      </c>
      <c r="F29" s="1">
        <v>1.1799999999999999E-6</v>
      </c>
      <c r="G29" s="1">
        <f>A29*B29</f>
        <v>1.6550000000000002E-5</v>
      </c>
      <c r="I29">
        <f>E29*F29</f>
        <v>2.124E-5</v>
      </c>
      <c r="J29">
        <f>G29/I29</f>
        <v>0.77919020715630893</v>
      </c>
      <c r="L29" t="s">
        <v>49</v>
      </c>
    </row>
    <row r="30" spans="1:12" x14ac:dyDescent="0.25">
      <c r="A30">
        <v>3.3</v>
      </c>
      <c r="B30">
        <v>3.4000000000000002E-2</v>
      </c>
      <c r="E30">
        <v>18</v>
      </c>
      <c r="F30" s="1">
        <v>7.1399999999999996E-3</v>
      </c>
      <c r="G30">
        <f>A30*B30</f>
        <v>0.11220000000000001</v>
      </c>
      <c r="I30">
        <f>E30*F30</f>
        <v>0.12852</v>
      </c>
      <c r="J30">
        <f>G30/I30</f>
        <v>0.87301587301587313</v>
      </c>
      <c r="L30" t="s">
        <v>50</v>
      </c>
    </row>
    <row r="31" spans="1:12" x14ac:dyDescent="0.25">
      <c r="A31">
        <v>3.31</v>
      </c>
      <c r="B31" s="1">
        <v>5.0000000000000004E-6</v>
      </c>
      <c r="E31">
        <v>18</v>
      </c>
      <c r="F31" s="1">
        <v>1.5999999999999999E-6</v>
      </c>
      <c r="G31">
        <f>A31*B31</f>
        <v>1.6550000000000002E-5</v>
      </c>
      <c r="I31">
        <f>E31*F31</f>
        <v>2.8799999999999999E-5</v>
      </c>
      <c r="J31">
        <f>G31/I31</f>
        <v>0.5746527777777779</v>
      </c>
      <c r="L31" t="s">
        <v>50</v>
      </c>
    </row>
    <row r="32" spans="1:12" x14ac:dyDescent="0.25">
      <c r="A32">
        <v>3.31</v>
      </c>
      <c r="B32" s="1">
        <v>5.0000000000000004E-6</v>
      </c>
      <c r="E32">
        <v>18</v>
      </c>
      <c r="F32" s="1">
        <v>1.19E-6</v>
      </c>
      <c r="G32">
        <f>A32*B32</f>
        <v>1.6550000000000002E-5</v>
      </c>
      <c r="I32">
        <f>E32*F32</f>
        <v>2.1420000000000002E-5</v>
      </c>
      <c r="J32">
        <f>G32/I32</f>
        <v>0.77264239028944914</v>
      </c>
      <c r="L32" t="s">
        <v>51</v>
      </c>
    </row>
    <row r="33" spans="1:10" x14ac:dyDescent="0.25">
      <c r="A33">
        <v>3.3</v>
      </c>
      <c r="B33" s="1">
        <v>3.4000000000000002E-2</v>
      </c>
      <c r="E33">
        <v>18</v>
      </c>
      <c r="F33" s="1">
        <v>7.2500000000000004E-3</v>
      </c>
      <c r="G33">
        <f>A33*B33</f>
        <v>0.11220000000000001</v>
      </c>
      <c r="I33">
        <f>E33*F33</f>
        <v>0.1305</v>
      </c>
      <c r="J33">
        <f>G33/I33</f>
        <v>0.85977011494252875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22"/>
  <sheetViews>
    <sheetView workbookViewId="0">
      <selection activeCell="B23" sqref="B23"/>
    </sheetView>
  </sheetViews>
  <sheetFormatPr defaultRowHeight="15" x14ac:dyDescent="0.25"/>
  <cols>
    <col min="2" max="2" width="12" bestFit="1" customWidth="1"/>
  </cols>
  <sheetData>
    <row r="8" spans="1:2" x14ac:dyDescent="0.25">
      <c r="A8" t="s">
        <v>38</v>
      </c>
      <c r="B8" s="1">
        <v>3.4999999999999998E-7</v>
      </c>
    </row>
    <row r="9" spans="1:2" x14ac:dyDescent="0.25">
      <c r="A9" t="s">
        <v>39</v>
      </c>
      <c r="B9">
        <v>1</v>
      </c>
    </row>
    <row r="10" spans="1:2" x14ac:dyDescent="0.25">
      <c r="A10" t="s">
        <v>42</v>
      </c>
      <c r="B10">
        <v>4</v>
      </c>
    </row>
    <row r="11" spans="1:2" x14ac:dyDescent="0.25">
      <c r="A11" t="s">
        <v>43</v>
      </c>
      <c r="B11">
        <v>0.3</v>
      </c>
    </row>
    <row r="12" spans="1:2" x14ac:dyDescent="0.25">
      <c r="A12" t="s">
        <v>44</v>
      </c>
      <c r="B12">
        <v>0.105</v>
      </c>
    </row>
    <row r="14" spans="1:2" x14ac:dyDescent="0.25">
      <c r="A14" t="s">
        <v>45</v>
      </c>
      <c r="B14">
        <f>(B8*B9*(B10+B11))/B12</f>
        <v>1.4333333333333332E-5</v>
      </c>
    </row>
    <row r="18" spans="1:2" x14ac:dyDescent="0.25">
      <c r="A18" t="s">
        <v>39</v>
      </c>
      <c r="B18">
        <v>2</v>
      </c>
    </row>
    <row r="19" spans="1:2" x14ac:dyDescent="0.25">
      <c r="A19" t="s">
        <v>40</v>
      </c>
      <c r="B19">
        <v>4</v>
      </c>
    </row>
    <row r="20" spans="1:2" x14ac:dyDescent="0.25">
      <c r="A20" t="s">
        <v>41</v>
      </c>
      <c r="B20">
        <v>0.3</v>
      </c>
    </row>
    <row r="22" spans="1:2" x14ac:dyDescent="0.25">
      <c r="A22" t="s">
        <v>46</v>
      </c>
      <c r="B22">
        <f>B18*(B19+B20)/0.0001</f>
        <v>85999.999999999985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2017-06-19T14:10:49Z</dcterms:created>
  <dcterms:modified xsi:type="dcterms:W3CDTF">2017-06-30T20:20:00Z</dcterms:modified>
</cp:coreProperties>
</file>