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bon\Desktop\pHsys ZAZU\"/>
    </mc:Choice>
  </mc:AlternateContent>
  <bookViews>
    <workbookView xWindow="480" yWindow="60" windowWidth="18192" windowHeight="8508"/>
  </bookViews>
  <sheets>
    <sheet name="Sheet1" sheetId="1" r:id="rId1"/>
    <sheet name="Sheet2" sheetId="2" r:id="rId2"/>
    <sheet name="Sheet3" sheetId="3" r:id="rId3"/>
  </sheets>
  <calcPr calcId="162913" concurrentCalc="0"/>
</workbook>
</file>

<file path=xl/calcChain.xml><?xml version="1.0" encoding="utf-8"?>
<calcChain xmlns="http://schemas.openxmlformats.org/spreadsheetml/2006/main">
  <c r="U6" i="1" l="1"/>
  <c r="T6" i="1"/>
  <c r="V6" i="1"/>
  <c r="U7" i="1"/>
  <c r="T7" i="1"/>
  <c r="V7" i="1"/>
  <c r="U8" i="1"/>
  <c r="T8" i="1"/>
  <c r="V8" i="1"/>
  <c r="U9" i="1"/>
  <c r="T9" i="1"/>
  <c r="V9" i="1"/>
  <c r="U10" i="1"/>
  <c r="T10" i="1"/>
  <c r="V10" i="1"/>
  <c r="U11" i="1"/>
  <c r="T11" i="1"/>
  <c r="V11" i="1"/>
  <c r="U12" i="1"/>
  <c r="T12" i="1"/>
  <c r="V12" i="1"/>
  <c r="T5" i="1"/>
  <c r="U5" i="1"/>
  <c r="V5" i="1"/>
  <c r="V14" i="1"/>
  <c r="V13" i="1"/>
  <c r="V2" i="1"/>
  <c r="V3" i="1"/>
  <c r="X12" i="1"/>
  <c r="X9" i="1"/>
  <c r="X7" i="1"/>
  <c r="W12" i="1"/>
  <c r="W9" i="1"/>
  <c r="W7" i="1"/>
</calcChain>
</file>

<file path=xl/comments1.xml><?xml version="1.0" encoding="utf-8"?>
<comments xmlns="http://schemas.openxmlformats.org/spreadsheetml/2006/main">
  <authors>
    <author>YT</author>
  </authors>
  <commentList>
    <comment ref="U1" authorId="0" shapeId="0">
      <text>
        <r>
          <rPr>
            <b/>
            <sz val="9"/>
            <color indexed="81"/>
            <rFont val="Tahoma"/>
            <family val="2"/>
          </rPr>
          <t>YT:</t>
        </r>
        <r>
          <rPr>
            <sz val="9"/>
            <color indexed="81"/>
            <rFont val="Tahoma"/>
            <family val="2"/>
          </rPr>
          <t xml:space="preserve">
Delvalls and Dickson</t>
        </r>
      </text>
    </comment>
  </commentList>
</comments>
</file>

<file path=xl/sharedStrings.xml><?xml version="1.0" encoding="utf-8"?>
<sst xmlns="http://schemas.openxmlformats.org/spreadsheetml/2006/main" count="51" uniqueCount="34">
  <si>
    <t>P6</t>
  </si>
  <si>
    <t>Time in Local (GMT - 7:00)</t>
  </si>
  <si>
    <t>Comments</t>
  </si>
  <si>
    <t>Method</t>
  </si>
  <si>
    <t>Date</t>
  </si>
  <si>
    <t>Time</t>
  </si>
  <si>
    <t>Bottle</t>
  </si>
  <si>
    <t>Station</t>
  </si>
  <si>
    <t>Niskin</t>
  </si>
  <si>
    <t>pKa</t>
  </si>
  <si>
    <t>A578</t>
  </si>
  <si>
    <t>A434</t>
  </si>
  <si>
    <t>A730</t>
  </si>
  <si>
    <t>Aiso</t>
  </si>
  <si>
    <t>BATH TEMP</t>
  </si>
  <si>
    <t>Salinity</t>
  </si>
  <si>
    <t>Intercept</t>
  </si>
  <si>
    <t>Slope</t>
  </si>
  <si>
    <t>YSI Temp</t>
  </si>
  <si>
    <t>Initial pH</t>
  </si>
  <si>
    <t>CTD Sal</t>
  </si>
  <si>
    <t>Corr pKa</t>
  </si>
  <si>
    <t>A1/A2</t>
  </si>
  <si>
    <t>Final pH</t>
  </si>
  <si>
    <t>Duplicate Difference</t>
  </si>
  <si>
    <t>Sanity</t>
  </si>
  <si>
    <t>purple tris</t>
  </si>
  <si>
    <t>tris_a</t>
  </si>
  <si>
    <t>tris_b</t>
  </si>
  <si>
    <t>tris_c</t>
  </si>
  <si>
    <t>purple tris combined x 3</t>
  </si>
  <si>
    <t>tris_d</t>
  </si>
  <si>
    <t>TRIS pH (20C)</t>
  </si>
  <si>
    <t>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</si>
</sst>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1" fillId="0" borderId="0" xfId="0" applyFont="1" applyFill="1"/>
    <xf numFmtId="164" fontId="0" fillId="2" borderId="0" xfId="0" applyNumberFormat="1" applyFill="1"/>
    <xf numFmtId="14" fontId="0" fillId="0" borderId="0" xfId="0" applyNumberFormat="1"/>
    <xf numFmtId="18" fontId="0" fillId="0" borderId="0" xfId="0" applyNumberFormat="1"/>
    <xf numFmtId="0" fontId="0" fillId="2" borderId="0" xfId="0" applyFill="1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Sheet1!$V$4</c:f>
              <c:strCache>
                <c:ptCount val="1"/>
                <c:pt idx="0">
                  <c:v>Final pH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13853253228473406"/>
                  <c:y val="-2.3819283037097714E-2"/>
                </c:manualLayout>
              </c:layout>
              <c:numFmt formatCode="General" sourceLinked="0"/>
            </c:trendlineLbl>
          </c:trendline>
          <c:xVal>
            <c:numRef>
              <c:f>Sheet1!$S$5:$S$12</c:f>
              <c:numCache>
                <c:formatCode>General</c:formatCode>
                <c:ptCount val="8"/>
                <c:pt idx="0">
                  <c:v>36</c:v>
                </c:pt>
                <c:pt idx="1">
                  <c:v>35.5</c:v>
                </c:pt>
                <c:pt idx="2">
                  <c:v>35</c:v>
                </c:pt>
                <c:pt idx="3">
                  <c:v>34.5</c:v>
                </c:pt>
                <c:pt idx="4">
                  <c:v>34</c:v>
                </c:pt>
                <c:pt idx="5">
                  <c:v>33.5</c:v>
                </c:pt>
                <c:pt idx="6">
                  <c:v>33</c:v>
                </c:pt>
                <c:pt idx="7">
                  <c:v>32.5</c:v>
                </c:pt>
              </c:numCache>
            </c:numRef>
          </c:xVal>
          <c:yVal>
            <c:numRef>
              <c:f>Sheet1!$V$5:$V$12</c:f>
              <c:numCache>
                <c:formatCode>0.0000</c:formatCode>
                <c:ptCount val="8"/>
                <c:pt idx="0">
                  <c:v>8.2331478228980313</c:v>
                </c:pt>
                <c:pt idx="1">
                  <c:v>8.2342028228980322</c:v>
                </c:pt>
                <c:pt idx="2">
                  <c:v>8.2352578228980313</c:v>
                </c:pt>
                <c:pt idx="3">
                  <c:v>8.2363128228980305</c:v>
                </c:pt>
                <c:pt idx="4">
                  <c:v>8.2373678228980314</c:v>
                </c:pt>
                <c:pt idx="5">
                  <c:v>8.2384228228980305</c:v>
                </c:pt>
                <c:pt idx="6">
                  <c:v>8.2394778228980314</c:v>
                </c:pt>
                <c:pt idx="7">
                  <c:v>8.2405328228980306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B6-48CD-A3D7-06D6B141C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26464"/>
        <c:axId val="59324672"/>
      </c:scatterChart>
      <c:valAx>
        <c:axId val="5932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324672"/>
        <c:crosses val="autoZero"/>
        <c:crossBetween val="midCat"/>
      </c:valAx>
      <c:valAx>
        <c:axId val="59324672"/>
        <c:scaling>
          <c:orientation val="minMax"/>
        </c:scaling>
        <c:delete val="0"/>
        <c:axPos val="l"/>
        <c:majorGridlines/>
        <c:numFmt formatCode="0.0000" sourceLinked="1"/>
        <c:majorTickMark val="out"/>
        <c:minorTickMark val="none"/>
        <c:tickLblPos val="nextTo"/>
        <c:crossAx val="593264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12</xdr:row>
      <xdr:rowOff>4761</xdr:rowOff>
    </xdr:from>
    <xdr:to>
      <xdr:col>19</xdr:col>
      <xdr:colOff>161925</xdr:colOff>
      <xdr:row>36</xdr:row>
      <xdr:rowOff>104774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W27" sqref="W26:W27"/>
    </sheetView>
  </sheetViews>
  <sheetFormatPr defaultRowHeight="14.4" x14ac:dyDescent="0.3"/>
  <cols>
    <col min="3" max="3" width="9.6640625" bestFit="1" customWidth="1"/>
    <col min="21" max="21" width="12.5546875" bestFit="1" customWidth="1"/>
  </cols>
  <sheetData>
    <row r="1" spans="1:24" x14ac:dyDescent="0.3">
      <c r="A1" t="s">
        <v>0</v>
      </c>
      <c r="U1" s="6" t="s">
        <v>32</v>
      </c>
      <c r="V1" s="3">
        <v>8.2516602486944066</v>
      </c>
    </row>
    <row r="2" spans="1:24" x14ac:dyDescent="0.3">
      <c r="A2" t="s">
        <v>1</v>
      </c>
      <c r="U2" t="s">
        <v>33</v>
      </c>
      <c r="V2" s="7">
        <f>V13-V1</f>
        <v>-1.4819925796375699E-2</v>
      </c>
    </row>
    <row r="3" spans="1:24" x14ac:dyDescent="0.3">
      <c r="V3" s="7">
        <f>V14-V2</f>
        <v>1.7404137475011659E-2</v>
      </c>
    </row>
    <row r="4" spans="1:24" x14ac:dyDescent="0.3">
      <c r="A4" t="s">
        <v>2</v>
      </c>
      <c r="B4" t="s">
        <v>3</v>
      </c>
      <c r="C4" t="s">
        <v>4</v>
      </c>
      <c r="D4" t="s">
        <v>5</v>
      </c>
      <c r="E4" s="1" t="s">
        <v>6</v>
      </c>
      <c r="F4" s="2" t="s">
        <v>7</v>
      </c>
      <c r="G4" s="2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  <c r="V4" s="3" t="s">
        <v>23</v>
      </c>
      <c r="W4" t="s">
        <v>24</v>
      </c>
    </row>
    <row r="5" spans="1:24" x14ac:dyDescent="0.3">
      <c r="A5" t="s">
        <v>26</v>
      </c>
      <c r="B5" t="s">
        <v>25</v>
      </c>
      <c r="C5" s="4">
        <v>41369</v>
      </c>
      <c r="D5" s="5">
        <v>0.67638888888888893</v>
      </c>
      <c r="E5" t="s">
        <v>27</v>
      </c>
      <c r="F5">
        <v>20</v>
      </c>
      <c r="G5">
        <v>1</v>
      </c>
      <c r="H5">
        <v>8.0768260000000005</v>
      </c>
      <c r="I5">
        <v>0.99475000000000002</v>
      </c>
      <c r="J5">
        <v>0.36927500000000002</v>
      </c>
      <c r="K5">
        <v>-5.6400000000000005E-4</v>
      </c>
      <c r="L5">
        <v>0.38247199999999998</v>
      </c>
      <c r="M5">
        <v>293.14999999999998</v>
      </c>
      <c r="N5">
        <v>35</v>
      </c>
      <c r="O5">
        <v>0</v>
      </c>
      <c r="P5">
        <v>0</v>
      </c>
      <c r="Q5">
        <v>0</v>
      </c>
      <c r="R5">
        <v>8.2352589999999992</v>
      </c>
      <c r="S5">
        <v>36</v>
      </c>
      <c r="T5" s="6">
        <f>1245.69/M5+3.8275+0.00211*(35-S5)</f>
        <v>8.0747162834726254</v>
      </c>
      <c r="U5" s="6">
        <f>(I5-K5)/(J5-K5)</f>
        <v>2.6912088773763716</v>
      </c>
      <c r="V5" s="3">
        <f t="shared" ref="V5:V9" si="0">T5+LOG((U5-0.00691)/(2.222-U5*0.1331))</f>
        <v>8.2331478228980313</v>
      </c>
      <c r="W5" s="7"/>
    </row>
    <row r="6" spans="1:24" x14ac:dyDescent="0.3">
      <c r="A6" t="s">
        <v>26</v>
      </c>
      <c r="B6" t="s">
        <v>25</v>
      </c>
      <c r="C6" s="4">
        <v>41369</v>
      </c>
      <c r="D6" s="5">
        <v>0.68333333333333324</v>
      </c>
      <c r="E6" t="s">
        <v>28</v>
      </c>
      <c r="F6">
        <v>20</v>
      </c>
      <c r="G6">
        <v>1</v>
      </c>
      <c r="H6">
        <v>8.0768260000000005</v>
      </c>
      <c r="I6">
        <v>0.99475000000000002</v>
      </c>
      <c r="J6">
        <v>0.36927500000000002</v>
      </c>
      <c r="K6">
        <v>-5.6400000000000005E-4</v>
      </c>
      <c r="L6">
        <v>0.38247199999999998</v>
      </c>
      <c r="M6">
        <v>293.14999999999998</v>
      </c>
      <c r="N6">
        <v>35</v>
      </c>
      <c r="O6">
        <v>0</v>
      </c>
      <c r="P6">
        <v>0</v>
      </c>
      <c r="Q6">
        <v>0</v>
      </c>
      <c r="R6">
        <v>8.2330690000000004</v>
      </c>
      <c r="S6">
        <v>35.5</v>
      </c>
      <c r="T6" s="6">
        <f t="shared" ref="T6:T9" si="1">1245.69/M6+3.8275+0.00211*(35-S6)</f>
        <v>8.0757712834726263</v>
      </c>
      <c r="U6" s="6">
        <f t="shared" ref="U6:U9" si="2">(I6-K6)/(J6-K6)</f>
        <v>2.6912088773763716</v>
      </c>
      <c r="V6" s="3">
        <f t="shared" si="0"/>
        <v>8.2342028228980322</v>
      </c>
    </row>
    <row r="7" spans="1:24" x14ac:dyDescent="0.3">
      <c r="A7" t="s">
        <v>26</v>
      </c>
      <c r="B7" t="s">
        <v>25</v>
      </c>
      <c r="C7" s="4">
        <v>41369</v>
      </c>
      <c r="D7" s="5">
        <v>0.69027777777777777</v>
      </c>
      <c r="E7" t="s">
        <v>29</v>
      </c>
      <c r="F7">
        <v>20</v>
      </c>
      <c r="G7">
        <v>1</v>
      </c>
      <c r="H7">
        <v>8.0768260000000005</v>
      </c>
      <c r="I7">
        <v>0.99475000000000002</v>
      </c>
      <c r="J7">
        <v>0.36927500000000002</v>
      </c>
      <c r="K7">
        <v>-5.6400000000000005E-4</v>
      </c>
      <c r="L7">
        <v>0.38247199999999998</v>
      </c>
      <c r="M7">
        <v>293.14999999999998</v>
      </c>
      <c r="N7">
        <v>35</v>
      </c>
      <c r="O7">
        <v>0</v>
      </c>
      <c r="P7">
        <v>0</v>
      </c>
      <c r="Q7">
        <v>0</v>
      </c>
      <c r="R7">
        <v>8.2364730000000002</v>
      </c>
      <c r="S7">
        <v>35</v>
      </c>
      <c r="T7" s="6">
        <f t="shared" si="1"/>
        <v>8.0768262834726254</v>
      </c>
      <c r="U7" s="6">
        <f t="shared" si="2"/>
        <v>2.6912088773763716</v>
      </c>
      <c r="V7" s="3">
        <f t="shared" si="0"/>
        <v>8.2352578228980313</v>
      </c>
      <c r="W7" s="7">
        <f>AVERAGE(V5:V7)</f>
        <v>8.2342028228980322</v>
      </c>
      <c r="X7">
        <f>STDEV(V5:V7)</f>
        <v>1.0550000000000281E-3</v>
      </c>
    </row>
    <row r="8" spans="1:24" x14ac:dyDescent="0.3">
      <c r="A8" t="s">
        <v>30</v>
      </c>
      <c r="B8" t="s">
        <v>25</v>
      </c>
      <c r="C8" s="4">
        <v>41346</v>
      </c>
      <c r="D8" s="5">
        <v>0.68819444444444444</v>
      </c>
      <c r="E8" t="s">
        <v>27</v>
      </c>
      <c r="F8">
        <v>20</v>
      </c>
      <c r="G8">
        <v>1</v>
      </c>
      <c r="H8">
        <v>8.0799909999999997</v>
      </c>
      <c r="I8">
        <v>0.99475000000000002</v>
      </c>
      <c r="J8">
        <v>0.36927500000000002</v>
      </c>
      <c r="K8">
        <v>-5.6400000000000005E-4</v>
      </c>
      <c r="L8">
        <v>0.38247199999999998</v>
      </c>
      <c r="M8">
        <v>293.14999999999998</v>
      </c>
      <c r="N8">
        <v>33.5</v>
      </c>
      <c r="O8">
        <v>0</v>
      </c>
      <c r="P8">
        <v>0</v>
      </c>
      <c r="Q8">
        <v>0</v>
      </c>
      <c r="R8">
        <v>8.2400579999999994</v>
      </c>
      <c r="S8">
        <v>34.5</v>
      </c>
      <c r="T8" s="6">
        <f t="shared" si="1"/>
        <v>8.0778812834726246</v>
      </c>
      <c r="U8" s="6">
        <f t="shared" si="2"/>
        <v>2.6912088773763716</v>
      </c>
      <c r="V8" s="3">
        <f t="shared" si="0"/>
        <v>8.2363128228980305</v>
      </c>
    </row>
    <row r="9" spans="1:24" x14ac:dyDescent="0.3">
      <c r="A9" t="s">
        <v>30</v>
      </c>
      <c r="B9" t="s">
        <v>25</v>
      </c>
      <c r="C9" s="4">
        <v>41346</v>
      </c>
      <c r="D9" s="5">
        <v>0.69513888888888886</v>
      </c>
      <c r="E9" t="s">
        <v>28</v>
      </c>
      <c r="F9">
        <v>20</v>
      </c>
      <c r="G9">
        <v>1</v>
      </c>
      <c r="H9">
        <v>8.0799909999999997</v>
      </c>
      <c r="I9">
        <v>0.99475000000000002</v>
      </c>
      <c r="J9">
        <v>0.36927500000000002</v>
      </c>
      <c r="K9">
        <v>-5.6400000000000005E-4</v>
      </c>
      <c r="L9">
        <v>0.38247199999999998</v>
      </c>
      <c r="M9">
        <v>293.14999999999998</v>
      </c>
      <c r="N9">
        <v>33.5</v>
      </c>
      <c r="O9">
        <v>0</v>
      </c>
      <c r="P9">
        <v>0</v>
      </c>
      <c r="Q9">
        <v>0</v>
      </c>
      <c r="R9">
        <v>8.2393619999999999</v>
      </c>
      <c r="S9">
        <v>34</v>
      </c>
      <c r="T9" s="6">
        <f t="shared" si="1"/>
        <v>8.0789362834726255</v>
      </c>
      <c r="U9" s="6">
        <f t="shared" si="2"/>
        <v>2.6912088773763716</v>
      </c>
      <c r="V9" s="3">
        <f t="shared" si="0"/>
        <v>8.2373678228980314</v>
      </c>
      <c r="W9" s="7">
        <f>AVERAGE(V8:V9)</f>
        <v>8.2368403228980309</v>
      </c>
      <c r="X9">
        <f>STDEV(V8:V9)</f>
        <v>7.459976541524556E-4</v>
      </c>
    </row>
    <row r="10" spans="1:24" x14ac:dyDescent="0.3">
      <c r="A10" t="s">
        <v>26</v>
      </c>
      <c r="B10" t="s">
        <v>25</v>
      </c>
      <c r="C10" s="4">
        <v>41353</v>
      </c>
      <c r="D10" s="5">
        <v>0.66111111111111109</v>
      </c>
      <c r="E10" t="s">
        <v>27</v>
      </c>
      <c r="F10">
        <v>20</v>
      </c>
      <c r="G10">
        <v>1</v>
      </c>
      <c r="H10">
        <v>8.0799909999999997</v>
      </c>
      <c r="I10">
        <v>0.99475000000000002</v>
      </c>
      <c r="J10">
        <v>0.36927500000000002</v>
      </c>
      <c r="K10">
        <v>-5.6400000000000005E-4</v>
      </c>
      <c r="L10">
        <v>0.38247199999999998</v>
      </c>
      <c r="M10">
        <v>293.14999999999998</v>
      </c>
      <c r="N10">
        <v>33.5</v>
      </c>
      <c r="O10">
        <v>0</v>
      </c>
      <c r="P10">
        <v>0</v>
      </c>
      <c r="Q10">
        <v>0</v>
      </c>
      <c r="R10">
        <v>8.2365200000000005</v>
      </c>
      <c r="S10">
        <v>33.5</v>
      </c>
      <c r="T10" s="6">
        <f t="shared" ref="T10:T12" si="3">1245.69/M10+3.8275+0.00211*(35-S10)</f>
        <v>8.0799912834726246</v>
      </c>
      <c r="U10" s="6">
        <f t="shared" ref="U10:U12" si="4">(I10-K10)/(J10-K10)</f>
        <v>2.6912088773763716</v>
      </c>
      <c r="V10" s="3">
        <f t="shared" ref="V10:V12" si="5">T10+LOG((U10-0.00691)/(2.222-U10*0.1331))</f>
        <v>8.2384228228980305</v>
      </c>
    </row>
    <row r="11" spans="1:24" x14ac:dyDescent="0.3">
      <c r="A11" t="s">
        <v>26</v>
      </c>
      <c r="B11" t="s">
        <v>25</v>
      </c>
      <c r="C11" s="4">
        <v>41353</v>
      </c>
      <c r="D11" s="5">
        <v>0.66805555555555562</v>
      </c>
      <c r="E11" t="s">
        <v>28</v>
      </c>
      <c r="F11">
        <v>20</v>
      </c>
      <c r="G11">
        <v>1</v>
      </c>
      <c r="H11">
        <v>8.0799909999999997</v>
      </c>
      <c r="I11">
        <v>0.99475000000000002</v>
      </c>
      <c r="J11">
        <v>0.36927500000000002</v>
      </c>
      <c r="K11">
        <v>-5.6400000000000005E-4</v>
      </c>
      <c r="L11">
        <v>0.38247199999999998</v>
      </c>
      <c r="M11">
        <v>293.14999999999998</v>
      </c>
      <c r="N11">
        <v>33.5</v>
      </c>
      <c r="O11">
        <v>0</v>
      </c>
      <c r="P11">
        <v>0</v>
      </c>
      <c r="Q11">
        <v>0</v>
      </c>
      <c r="R11">
        <v>8.2381930000000008</v>
      </c>
      <c r="S11">
        <v>33</v>
      </c>
      <c r="T11" s="6">
        <f t="shared" si="3"/>
        <v>8.0810462834726255</v>
      </c>
      <c r="U11" s="6">
        <f t="shared" si="4"/>
        <v>2.6912088773763716</v>
      </c>
      <c r="V11" s="3">
        <f t="shared" si="5"/>
        <v>8.2394778228980314</v>
      </c>
    </row>
    <row r="12" spans="1:24" x14ac:dyDescent="0.3">
      <c r="A12" t="s">
        <v>26</v>
      </c>
      <c r="B12" t="s">
        <v>25</v>
      </c>
      <c r="C12" s="4">
        <v>41353</v>
      </c>
      <c r="D12" s="5">
        <v>0.6777777777777777</v>
      </c>
      <c r="E12" t="s">
        <v>31</v>
      </c>
      <c r="F12">
        <v>20</v>
      </c>
      <c r="G12">
        <v>1</v>
      </c>
      <c r="H12">
        <v>8.0799909999999997</v>
      </c>
      <c r="I12">
        <v>0.99475000000000002</v>
      </c>
      <c r="J12">
        <v>0.36927500000000002</v>
      </c>
      <c r="K12">
        <v>-5.6400000000000005E-4</v>
      </c>
      <c r="L12">
        <v>0.38247199999999998</v>
      </c>
      <c r="M12">
        <v>293.14999999999998</v>
      </c>
      <c r="N12">
        <v>33.5</v>
      </c>
      <c r="O12">
        <v>0</v>
      </c>
      <c r="P12">
        <v>0</v>
      </c>
      <c r="Q12">
        <v>0</v>
      </c>
      <c r="R12">
        <v>8.2360290000000003</v>
      </c>
      <c r="S12">
        <v>32.5</v>
      </c>
      <c r="T12" s="6">
        <f t="shared" si="3"/>
        <v>8.0821012834726247</v>
      </c>
      <c r="U12" s="6">
        <f t="shared" si="4"/>
        <v>2.6912088773763716</v>
      </c>
      <c r="V12" s="3">
        <f t="shared" si="5"/>
        <v>8.2405328228980306</v>
      </c>
      <c r="W12" s="7">
        <f>AVERAGE(V10:V12)</f>
        <v>8.2394778228980314</v>
      </c>
      <c r="X12">
        <f>STDEV(V10:V12)</f>
        <v>1.0550000000000281E-3</v>
      </c>
    </row>
    <row r="13" spans="1:24" x14ac:dyDescent="0.3">
      <c r="C13" s="4"/>
      <c r="D13" s="5"/>
      <c r="T13" s="6"/>
      <c r="U13" s="6"/>
      <c r="V13" s="3">
        <f>AVERAGE(V5:V12)</f>
        <v>8.2368403228980309</v>
      </c>
    </row>
    <row r="14" spans="1:24" x14ac:dyDescent="0.3">
      <c r="C14" s="4"/>
      <c r="D14" s="5"/>
      <c r="T14" s="6"/>
      <c r="U14" s="6"/>
      <c r="V14" s="3">
        <f>STDEV(V5:V12)</f>
        <v>2.5842116786359589E-3</v>
      </c>
    </row>
    <row r="15" spans="1:24" x14ac:dyDescent="0.3">
      <c r="C15" s="4"/>
      <c r="D15" s="5"/>
      <c r="T15" s="6"/>
      <c r="U15" s="6"/>
      <c r="V15" s="3"/>
    </row>
    <row r="16" spans="1:24" x14ac:dyDescent="0.3">
      <c r="C16" s="4"/>
      <c r="D16" s="5"/>
      <c r="T16" s="8"/>
      <c r="U16" s="8"/>
      <c r="V16" s="8"/>
    </row>
    <row r="17" spans="3:22" x14ac:dyDescent="0.3">
      <c r="C17" s="4"/>
      <c r="D17" s="5"/>
      <c r="T17" s="8"/>
      <c r="U17" s="8"/>
      <c r="V17" s="9"/>
    </row>
    <row r="18" spans="3:22" x14ac:dyDescent="0.3">
      <c r="C18" s="4"/>
      <c r="D18" s="5"/>
      <c r="T18" s="8"/>
      <c r="U18" s="8"/>
      <c r="V18" s="9"/>
    </row>
    <row r="19" spans="3:22" x14ac:dyDescent="0.3">
      <c r="T19" s="8"/>
      <c r="U19" s="8"/>
      <c r="V19" s="8"/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</dc:creator>
  <cp:lastModifiedBy>Carbon Lab Computers</cp:lastModifiedBy>
  <dcterms:created xsi:type="dcterms:W3CDTF">2013-07-11T22:30:56Z</dcterms:created>
  <dcterms:modified xsi:type="dcterms:W3CDTF">2019-03-12T19:28:45Z</dcterms:modified>
</cp:coreProperties>
</file>