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410"/>
  <workbookPr/>
  <mc:AlternateContent xmlns:mc="http://schemas.openxmlformats.org/markup-compatibility/2006">
    <mc:Choice Requires="x15">
      <x15ac:absPath xmlns:x15ac="http://schemas.microsoft.com/office/spreadsheetml/2010/11/ac" url="/Volumes/ProjectLibrary/I2MAP_Bioacoustics/Documents/Proposal/"/>
    </mc:Choice>
  </mc:AlternateContent>
  <bookViews>
    <workbookView xWindow="31680" yWindow="440" windowWidth="19520" windowHeight="27840" tabRatio="500" activeTab="1"/>
  </bookViews>
  <sheets>
    <sheet name="Expense Budget" sheetId="1" r:id="rId1"/>
    <sheet name="Final Budget" sheetId="4" r:id="rId2"/>
    <sheet name="Labor Budget" sheetId="2" r:id="rId3"/>
    <sheet name="FromFrancois" sheetId="3" r:id="rId4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41" i="4" l="1"/>
  <c r="E2" i="4"/>
  <c r="E3" i="4"/>
  <c r="E4" i="4"/>
  <c r="E5" i="4"/>
  <c r="E6" i="4"/>
  <c r="E7" i="4"/>
  <c r="E8" i="4"/>
  <c r="E9" i="4"/>
  <c r="E10" i="4"/>
  <c r="E11" i="4"/>
  <c r="E12" i="4"/>
  <c r="E14" i="4"/>
  <c r="E15" i="4"/>
  <c r="E17" i="4"/>
  <c r="E18" i="4"/>
  <c r="E19" i="4"/>
  <c r="E22" i="4"/>
  <c r="E20" i="4"/>
  <c r="E21" i="4"/>
  <c r="E23" i="4"/>
  <c r="E24" i="4"/>
  <c r="E27" i="4"/>
  <c r="E28" i="4"/>
  <c r="E30" i="4"/>
  <c r="E31" i="4"/>
  <c r="E32" i="4"/>
  <c r="E33" i="4"/>
  <c r="E34" i="4"/>
  <c r="E35" i="4"/>
  <c r="E36" i="4"/>
  <c r="K38" i="2"/>
  <c r="E5" i="1"/>
  <c r="E6" i="1"/>
  <c r="E7" i="1"/>
  <c r="E8" i="1"/>
  <c r="E9" i="1"/>
  <c r="E10" i="1"/>
  <c r="E11" i="1"/>
  <c r="E12" i="1"/>
  <c r="E13" i="1"/>
  <c r="E14" i="1"/>
  <c r="E16" i="1"/>
  <c r="E17" i="1"/>
  <c r="E19" i="1"/>
  <c r="E20" i="1"/>
  <c r="E21" i="1"/>
  <c r="E22" i="1"/>
  <c r="E23" i="1"/>
  <c r="E24" i="1"/>
  <c r="E25" i="1"/>
  <c r="E26" i="1"/>
  <c r="E28" i="1"/>
  <c r="E29" i="1"/>
  <c r="E30" i="1"/>
  <c r="E31" i="1"/>
  <c r="E4" i="1"/>
  <c r="E32" i="1"/>
  <c r="E33" i="1"/>
  <c r="D33" i="2"/>
  <c r="D29" i="2"/>
  <c r="D20" i="2"/>
  <c r="D9" i="2"/>
  <c r="E34" i="1"/>
  <c r="B26" i="3"/>
  <c r="C10" i="3"/>
  <c r="B10" i="3"/>
</calcChain>
</file>

<file path=xl/sharedStrings.xml><?xml version="1.0" encoding="utf-8"?>
<sst xmlns="http://schemas.openxmlformats.org/spreadsheetml/2006/main" count="165" uniqueCount="95">
  <si>
    <t>Item</t>
  </si>
  <si>
    <t>Group</t>
  </si>
  <si>
    <t>Wet Cabling</t>
  </si>
  <si>
    <t>Cost</t>
  </si>
  <si>
    <t>AUV Host Cable</t>
  </si>
  <si>
    <t>Quantity</t>
  </si>
  <si>
    <t>Transducer {A:D} Bulkhead</t>
  </si>
  <si>
    <t>Transducer {A:D} Cable</t>
  </si>
  <si>
    <t>Transducer {A:D} Dummy</t>
  </si>
  <si>
    <t>AUV Host Dummy</t>
  </si>
  <si>
    <t>Download GigE Cable</t>
  </si>
  <si>
    <t>Download GigE Dummy</t>
  </si>
  <si>
    <t>Subtotal:</t>
  </si>
  <si>
    <t>Total:</t>
  </si>
  <si>
    <t>Subsea Housing</t>
  </si>
  <si>
    <t>1,500-m Tolerant 1 ATM Housing</t>
  </si>
  <si>
    <t>Compact 4-port Network Switch</t>
  </si>
  <si>
    <t>Power Electronics</t>
  </si>
  <si>
    <t>Compact Small Board Computer</t>
  </si>
  <si>
    <t>Fairing Section</t>
  </si>
  <si>
    <t>Dorado Mechanical</t>
  </si>
  <si>
    <t>Mounting Brackets</t>
  </si>
  <si>
    <t>Syntactic Foam</t>
  </si>
  <si>
    <t>Windows Software License</t>
  </si>
  <si>
    <t>Housing Chassis</t>
  </si>
  <si>
    <t>Miscellaneous Components</t>
  </si>
  <si>
    <t>Fairing Hardware</t>
  </si>
  <si>
    <t>I2MAP+ PROPOSAL BUDGET</t>
  </si>
  <si>
    <t>Anodizing For Housing</t>
  </si>
  <si>
    <t>Materials cost and machine shop time</t>
  </si>
  <si>
    <t>Component</t>
  </si>
  <si>
    <t>Materials cost ($)</t>
  </si>
  <si>
    <t>Machine shop time (h)</t>
  </si>
  <si>
    <t>Housing endcaps</t>
  </si>
  <si>
    <t>Housing Tube</t>
  </si>
  <si>
    <t>Electronics chassis</t>
  </si>
  <si>
    <t>Housing bracketry</t>
  </si>
  <si>
    <t>Downward sonars bracketry</t>
  </si>
  <si>
    <t>Forward sonarsfairing and bracketry</t>
  </si>
  <si>
    <t>Total</t>
  </si>
  <si>
    <t>Mechanical Engineering time</t>
  </si>
  <si>
    <t>Task</t>
  </si>
  <si>
    <t>Time (h)</t>
  </si>
  <si>
    <t>Electronics housing design</t>
  </si>
  <si>
    <t>Bracketery design</t>
  </si>
  <si>
    <t>Electronics housing asssembly and pressure test</t>
  </si>
  <si>
    <t>Fairing modifications</t>
  </si>
  <si>
    <t>Integration of housing on AUV</t>
  </si>
  <si>
    <t>Downward sonar bracketry design</t>
  </si>
  <si>
    <t>forward sonar bracketry design</t>
  </si>
  <si>
    <t>Bracketry assembly and integration to AUV</t>
  </si>
  <si>
    <t>Deployments</t>
  </si>
  <si>
    <t>Ordering, supervision of fabrication, documentation, etc.</t>
  </si>
  <si>
    <t>AUV Host Bulkhead ()</t>
  </si>
  <si>
    <t>Download GigE Bulkhead (NETG)</t>
  </si>
  <si>
    <t>Download Bench Cable</t>
  </si>
  <si>
    <t>AUV Host Bench Cable</t>
  </si>
  <si>
    <t>Sonar</t>
  </si>
  <si>
    <t>70 kHz license</t>
  </si>
  <si>
    <t>70 CDK transducers</t>
  </si>
  <si>
    <t>Tax:</t>
  </si>
  <si>
    <t>Assignment</t>
  </si>
  <si>
    <t>Time (hr)</t>
  </si>
  <si>
    <t>Machine Shop</t>
  </si>
  <si>
    <t>Mechanical Engineer</t>
  </si>
  <si>
    <t>Electrical Engineer</t>
  </si>
  <si>
    <t xml:space="preserve">System wiring </t>
  </si>
  <si>
    <t>System wiring design</t>
  </si>
  <si>
    <t>CPU Assembly</t>
  </si>
  <si>
    <t>Software</t>
  </si>
  <si>
    <t>Noise isolation</t>
  </si>
  <si>
    <t>Testing System at-sea</t>
  </si>
  <si>
    <t>Electrical Technicians</t>
  </si>
  <si>
    <t>Power Electronics Layout</t>
  </si>
  <si>
    <t>Power Electronics Assembly</t>
  </si>
  <si>
    <t>Subtotals</t>
  </si>
  <si>
    <t>Total + 10%</t>
  </si>
  <si>
    <t>M1%</t>
  </si>
  <si>
    <t>M2%</t>
  </si>
  <si>
    <t>M3%</t>
  </si>
  <si>
    <t>M4%</t>
  </si>
  <si>
    <t>Stability analysis</t>
  </si>
  <si>
    <t>Staff</t>
  </si>
  <si>
    <t>ET-TBD</t>
  </si>
  <si>
    <t>MCH-TBD</t>
  </si>
  <si>
    <t>FC</t>
  </si>
  <si>
    <t>RM</t>
  </si>
  <si>
    <t>M5%</t>
  </si>
  <si>
    <t xml:space="preserve">Total </t>
  </si>
  <si>
    <t xml:space="preserve"> </t>
  </si>
  <si>
    <t>Support Gear</t>
  </si>
  <si>
    <t>Dedicated laptop control computer</t>
  </si>
  <si>
    <t>External storage</t>
  </si>
  <si>
    <t>Account</t>
  </si>
  <si>
    <t>1500-567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</si>
</sst>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6" formatCode="&quot;$&quot;#,##0_);[Red]\(&quot;$&quot;#,##0\)"/>
    <numFmt numFmtId="8" formatCode="&quot;$&quot;#,##0.00_);[Red]\(&quot;$&quot;#,##0.00\)"/>
    <numFmt numFmtId="164" formatCode="_([$$-409]* #,##0.00_);_([$$-409]* \(#,##0.00\);_([$$-409]* &quot;-&quot;??_);_(@_)"/>
  </numFmts>
  <fonts count="1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rgb="FFFFFFFF"/>
      <name val="Calibri"/>
      <family val="2"/>
    </font>
    <font>
      <i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rgb="FF4472C4"/>
      </top>
      <bottom/>
      <diagonal/>
    </border>
    <border>
      <left style="thin">
        <color theme="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rgb="FF4472C4"/>
      </top>
      <bottom/>
      <diagonal/>
    </border>
    <border>
      <left/>
      <right/>
      <top style="double">
        <color rgb="FF4472C4"/>
      </top>
      <bottom style="medium">
        <color rgb="FF4472C4"/>
      </bottom>
      <diagonal/>
    </border>
    <border>
      <left/>
      <right/>
      <top/>
      <bottom style="medium">
        <color rgb="FF4472C4"/>
      </bottom>
      <diagonal/>
    </border>
  </borders>
  <cellStyleXfs count="8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0" applyFont="1"/>
    <xf numFmtId="0" fontId="3" fillId="0" borderId="0" xfId="0" applyFont="1"/>
    <xf numFmtId="164" fontId="0" fillId="0" borderId="0" xfId="0" applyNumberFormat="1"/>
    <xf numFmtId="1" fontId="0" fillId="0" borderId="0" xfId="0" applyNumberFormat="1" applyAlignment="1">
      <alignment horizontal="center"/>
    </xf>
    <xf numFmtId="0" fontId="6" fillId="0" borderId="4" xfId="0" applyFont="1" applyBorder="1"/>
    <xf numFmtId="164" fontId="7" fillId="0" borderId="0" xfId="0" applyNumberFormat="1" applyFont="1" applyBorder="1" applyAlignment="1">
      <alignment horizontal="right"/>
    </xf>
    <xf numFmtId="0" fontId="0" fillId="0" borderId="0" xfId="0" applyBorder="1"/>
    <xf numFmtId="0" fontId="0" fillId="2" borderId="0" xfId="0" applyFill="1"/>
    <xf numFmtId="1" fontId="0" fillId="2" borderId="0" xfId="0" applyNumberFormat="1" applyFill="1" applyAlignment="1">
      <alignment horizontal="center"/>
    </xf>
    <xf numFmtId="164" fontId="0" fillId="2" borderId="0" xfId="0" applyNumberFormat="1" applyFill="1"/>
    <xf numFmtId="0" fontId="0" fillId="2" borderId="5" xfId="0" applyFill="1" applyBorder="1"/>
    <xf numFmtId="0" fontId="2" fillId="2" borderId="0" xfId="0" applyFont="1" applyFill="1" applyAlignment="1">
      <alignment horizontal="right"/>
    </xf>
    <xf numFmtId="0" fontId="0" fillId="2" borderId="1" xfId="0" applyFill="1" applyBorder="1"/>
    <xf numFmtId="0" fontId="0" fillId="2" borderId="2" xfId="0" applyFill="1" applyBorder="1"/>
    <xf numFmtId="0" fontId="2" fillId="2" borderId="2" xfId="0" applyFont="1" applyFill="1" applyBorder="1" applyAlignment="1">
      <alignment horizontal="right"/>
    </xf>
    <xf numFmtId="164" fontId="2" fillId="2" borderId="3" xfId="0" applyNumberFormat="1" applyFont="1" applyFill="1" applyBorder="1"/>
    <xf numFmtId="0" fontId="9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6" xfId="0" applyBorder="1" applyAlignment="1">
      <alignment wrapText="1"/>
    </xf>
    <xf numFmtId="0" fontId="0" fillId="3" borderId="0" xfId="0" applyFill="1" applyAlignment="1">
      <alignment vertical="center"/>
    </xf>
    <xf numFmtId="1" fontId="0" fillId="3" borderId="0" xfId="0" applyNumberFormat="1" applyFill="1" applyAlignment="1">
      <alignment horizontal="center" vertical="center"/>
    </xf>
    <xf numFmtId="164" fontId="0" fillId="3" borderId="0" xfId="0" applyNumberFormat="1" applyFill="1" applyAlignment="1">
      <alignment vertical="center"/>
    </xf>
    <xf numFmtId="1" fontId="0" fillId="0" borderId="0" xfId="0" applyNumberFormat="1" applyAlignment="1">
      <alignment horizontal="right"/>
    </xf>
    <xf numFmtId="0" fontId="0" fillId="0" borderId="0" xfId="0" applyFont="1"/>
    <xf numFmtId="1" fontId="2" fillId="0" borderId="0" xfId="0" applyNumberFormat="1" applyFont="1"/>
    <xf numFmtId="9" fontId="0" fillId="0" borderId="0" xfId="7" applyFont="1"/>
    <xf numFmtId="0" fontId="13" fillId="0" borderId="7" xfId="0" applyFont="1" applyBorder="1" applyAlignment="1">
      <alignment vertical="center"/>
    </xf>
    <xf numFmtId="0" fontId="13" fillId="0" borderId="7" xfId="0" applyFont="1" applyBorder="1" applyAlignment="1">
      <alignment horizontal="center" vertical="center"/>
    </xf>
    <xf numFmtId="8" fontId="13" fillId="0" borderId="7" xfId="0" applyNumberFormat="1" applyFont="1" applyBorder="1" applyAlignment="1">
      <alignment horizontal="right" vertical="center"/>
    </xf>
    <xf numFmtId="0" fontId="13" fillId="5" borderId="7" xfId="0" applyFont="1" applyFill="1" applyBorder="1" applyAlignment="1">
      <alignment vertical="center"/>
    </xf>
    <xf numFmtId="0" fontId="13" fillId="5" borderId="7" xfId="0" applyFont="1" applyFill="1" applyBorder="1" applyAlignment="1">
      <alignment horizontal="center" vertical="center"/>
    </xf>
    <xf numFmtId="0" fontId="13" fillId="6" borderId="7" xfId="0" applyFont="1" applyFill="1" applyBorder="1" applyAlignment="1">
      <alignment vertical="center"/>
    </xf>
    <xf numFmtId="0" fontId="13" fillId="6" borderId="7" xfId="0" applyFont="1" applyFill="1" applyBorder="1" applyAlignment="1">
      <alignment horizontal="center" vertical="center"/>
    </xf>
    <xf numFmtId="8" fontId="13" fillId="6" borderId="7" xfId="0" applyNumberFormat="1" applyFont="1" applyFill="1" applyBorder="1" applyAlignment="1">
      <alignment horizontal="right" vertical="center"/>
    </xf>
    <xf numFmtId="0" fontId="13" fillId="0" borderId="7" xfId="0" applyFont="1" applyBorder="1" applyAlignment="1">
      <alignment horizontal="right" vertical="center"/>
    </xf>
    <xf numFmtId="6" fontId="13" fillId="0" borderId="7" xfId="0" applyNumberFormat="1" applyFont="1" applyBorder="1" applyAlignment="1">
      <alignment horizontal="right" vertical="center"/>
    </xf>
    <xf numFmtId="0" fontId="14" fillId="5" borderId="8" xfId="0" applyFont="1" applyFill="1" applyBorder="1" applyAlignment="1">
      <alignment vertical="center"/>
    </xf>
    <xf numFmtId="0" fontId="14" fillId="5" borderId="8" xfId="0" applyFont="1" applyFill="1" applyBorder="1" applyAlignment="1">
      <alignment horizontal="center" vertical="center"/>
    </xf>
    <xf numFmtId="0" fontId="14" fillId="5" borderId="8" xfId="0" applyFont="1" applyFill="1" applyBorder="1" applyAlignment="1">
      <alignment horizontal="right" vertical="center"/>
    </xf>
    <xf numFmtId="0" fontId="13" fillId="5" borderId="9" xfId="0" applyFont="1" applyFill="1" applyBorder="1" applyAlignment="1">
      <alignment vertical="center"/>
    </xf>
    <xf numFmtId="0" fontId="14" fillId="5" borderId="9" xfId="0" applyFont="1" applyFill="1" applyBorder="1" applyAlignment="1">
      <alignment horizontal="right" vertical="center"/>
    </xf>
    <xf numFmtId="0" fontId="12" fillId="0" borderId="7" xfId="0" applyFont="1" applyBorder="1" applyAlignment="1">
      <alignment vertical="center"/>
    </xf>
    <xf numFmtId="0" fontId="10" fillId="0" borderId="7" xfId="0" applyFont="1" applyBorder="1"/>
    <xf numFmtId="0" fontId="12" fillId="6" borderId="7" xfId="0" applyFont="1" applyFill="1" applyBorder="1" applyAlignment="1">
      <alignment vertical="center"/>
    </xf>
    <xf numFmtId="8" fontId="14" fillId="5" borderId="8" xfId="0" applyNumberFormat="1" applyFont="1" applyFill="1" applyBorder="1" applyAlignment="1">
      <alignment horizontal="right" vertical="center"/>
    </xf>
    <xf numFmtId="8" fontId="14" fillId="5" borderId="9" xfId="0" applyNumberFormat="1" applyFont="1" applyFill="1" applyBorder="1" applyAlignment="1">
      <alignment horizontal="right" vertical="center"/>
    </xf>
    <xf numFmtId="0" fontId="11" fillId="4" borderId="0" xfId="0" applyFont="1" applyFill="1" applyBorder="1" applyAlignment="1">
      <alignment vertical="center"/>
    </xf>
    <xf numFmtId="0" fontId="11" fillId="4" borderId="0" xfId="0" applyFont="1" applyFill="1" applyBorder="1" applyAlignment="1">
      <alignment horizontal="right" vertical="center"/>
    </xf>
    <xf numFmtId="0" fontId="13" fillId="5" borderId="0" xfId="0" applyFont="1" applyFill="1" applyBorder="1" applyAlignment="1">
      <alignment vertical="center"/>
    </xf>
    <xf numFmtId="0" fontId="14" fillId="5" borderId="0" xfId="0" applyFont="1" applyFill="1" applyBorder="1" applyAlignment="1">
      <alignment horizontal="right" vertical="center"/>
    </xf>
    <xf numFmtId="8" fontId="14" fillId="5" borderId="0" xfId="0" applyNumberFormat="1" applyFont="1" applyFill="1" applyBorder="1" applyAlignment="1">
      <alignment horizontal="right" vertical="center"/>
    </xf>
    <xf numFmtId="0" fontId="11" fillId="4" borderId="0" xfId="0" applyFont="1" applyFill="1" applyBorder="1" applyAlignment="1">
      <alignment horizontal="center" vertical="center"/>
    </xf>
    <xf numFmtId="0" fontId="11" fillId="4" borderId="0" xfId="0" applyFont="1" applyFill="1" applyAlignment="1">
      <alignment vertical="center"/>
    </xf>
    <xf numFmtId="1" fontId="13" fillId="0" borderId="7" xfId="0" applyNumberFormat="1" applyFont="1" applyBorder="1" applyAlignment="1">
      <alignment horizontal="right" vertical="center"/>
    </xf>
    <xf numFmtId="1" fontId="13" fillId="5" borderId="7" xfId="0" applyNumberFormat="1" applyFont="1" applyFill="1" applyBorder="1" applyAlignment="1">
      <alignment vertical="center"/>
    </xf>
    <xf numFmtId="1" fontId="14" fillId="5" borderId="8" xfId="0" applyNumberFormat="1" applyFont="1" applyFill="1" applyBorder="1" applyAlignment="1">
      <alignment horizontal="right" vertical="center"/>
    </xf>
    <xf numFmtId="1" fontId="14" fillId="5" borderId="9" xfId="0" applyNumberFormat="1" applyFont="1" applyFill="1" applyBorder="1" applyAlignment="1">
      <alignment horizontal="right" vertical="center"/>
    </xf>
    <xf numFmtId="1" fontId="14" fillId="5" borderId="0" xfId="0" applyNumberFormat="1" applyFont="1" applyFill="1" applyBorder="1" applyAlignment="1">
      <alignment horizontal="right" vertical="center"/>
    </xf>
  </cellXfs>
  <cellStyles count="8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  <cellStyle name="Percent" xfId="7" builtinId="5"/>
  </cellStyles>
  <dxfs count="23">
    <dxf>
      <numFmt numFmtId="1" formatCode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Calibri"/>
        <scheme val="none"/>
      </font>
      <fill>
        <patternFill patternType="solid">
          <fgColor indexed="64"/>
          <bgColor rgb="FF4472C4"/>
        </patternFill>
      </fill>
      <alignment horizontal="general" vertical="center" textRotation="0" wrapText="0" indent="0" justifyLastLine="0" shrinkToFit="0" readingOrder="0"/>
    </dxf>
    <dxf>
      <border outline="0">
        <left style="medium">
          <color rgb="FF4472C4"/>
        </left>
        <right style="medium">
          <color rgb="FF4472C4"/>
        </right>
        <top style="medium">
          <color rgb="FF4472C4"/>
        </top>
        <bottom style="medium">
          <color rgb="FF4472C4"/>
        </bottom>
      </border>
    </dxf>
    <dxf>
      <fill>
        <patternFill patternType="solid">
          <fgColor indexed="64"/>
          <bgColor theme="0" tint="-4.9989318521683403E-2"/>
        </patternFill>
      </fill>
    </dxf>
    <dxf>
      <fill>
        <patternFill patternType="solid">
          <fgColor indexed="64"/>
          <bgColor theme="0" tint="-4.9989318521683403E-2"/>
        </patternFill>
      </fill>
    </dxf>
    <dxf>
      <fill>
        <patternFill patternType="solid">
          <fgColor indexed="64"/>
          <bgColor theme="0" tint="-4.9989318521683403E-2"/>
        </patternFill>
      </fill>
    </dxf>
    <dxf>
      <fill>
        <patternFill patternType="solid">
          <fgColor indexed="64"/>
          <bgColor theme="0" tint="-4.9989318521683403E-2"/>
        </patternFill>
      </fill>
    </dxf>
    <dxf>
      <fill>
        <patternFill patternType="solid">
          <fgColor indexed="64"/>
          <bgColor theme="0" tint="-4.9989318521683403E-2"/>
        </patternFill>
      </fill>
    </dxf>
    <dxf>
      <fill>
        <patternFill patternType="solid">
          <fgColor indexed="64"/>
          <bgColor theme="0" tint="-4.9989318521683403E-2"/>
        </patternFill>
      </fill>
    </dxf>
    <dxf>
      <fill>
        <patternFill patternType="solid">
          <fgColor indexed="64"/>
          <bgColor theme="0" tint="-4.9989318521683403E-2"/>
        </patternFill>
      </fill>
    </dxf>
    <dxf>
      <numFmt numFmtId="1" formatCode="0"/>
      <alignment horizontal="center" vertical="bottom" textRotation="0" wrapText="0" indent="0" justifyLastLine="0" shrinkToFit="0"/>
    </dxf>
    <dxf>
      <fill>
        <patternFill patternType="solid">
          <fgColor indexed="64"/>
          <bgColor theme="0" tint="-4.9989318521683403E-2"/>
        </patternFill>
      </fill>
    </dxf>
    <dxf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theme="4"/>
        </left>
        <right/>
        <top/>
        <bottom/>
      </border>
    </dxf>
    <dxf>
      <fill>
        <patternFill patternType="solid">
          <fgColor indexed="64"/>
          <bgColor theme="0" tint="-4.9989318521683403E-2"/>
        </patternFill>
      </fill>
    </dxf>
    <dxf>
      <numFmt numFmtId="164" formatCode="_([$$-409]* #,##0.00_);_([$$-409]* \(#,##0.00\);_([$$-409]* &quot;-&quot;??_);_(@_)"/>
      <fill>
        <patternFill patternType="solid">
          <fgColor indexed="64"/>
          <bgColor theme="0" tint="-4.9989318521683403E-2"/>
        </patternFill>
      </fill>
    </dxf>
    <dxf>
      <numFmt numFmtId="164" formatCode="_([$$-409]* #,##0.00_);_([$$-409]* \(#,##0.00\);_([$$-409]* &quot;-&quot;??_);_(@_)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</dxf>
    <dxf>
      <numFmt numFmtId="164" formatCode="_([$$-409]* #,##0.00_);_([$$-409]* \(#,##0.00\);_([$$-409]* &quot;-&quot;??_);_(@_)"/>
    </dxf>
    <dxf>
      <numFmt numFmtId="1" formatCode="0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/>
    </dxf>
    <dxf>
      <fill>
        <patternFill patternType="solid">
          <fgColor indexed="64"/>
          <bgColor theme="0" tint="-4.9989318521683403E-2"/>
        </patternFill>
      </fill>
    </dxf>
    <dxf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theme="4"/>
        </left>
        <right/>
        <top/>
        <bottom/>
      </border>
    </dxf>
    <dxf>
      <fill>
        <patternFill patternType="solid">
          <fgColor indexed="64"/>
          <bgColor theme="0" tint="-4.9989318521683403E-2"/>
        </patternFill>
      </fill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8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ables/table1.xml><?xml version="1.0" encoding="utf-8"?>
<table xmlns="http://schemas.openxmlformats.org/spreadsheetml/2006/main" id="1" name="Table1" displayName="Table1" ref="A3:E32" totalsRowCount="1" totalsRowDxfId="22">
  <autoFilter ref="A3:E31"/>
  <tableColumns count="5">
    <tableColumn id="1" name="Group" totalsRowDxfId="21"/>
    <tableColumn id="2" name="Item" totalsRowDxfId="20"/>
    <tableColumn id="6" name="Quantity" dataDxfId="19" totalsRowDxfId="18"/>
    <tableColumn id="3" name="Cost" totalsRowLabel="Subtotal:" dataDxfId="17" totalsRowDxfId="16"/>
    <tableColumn id="5" name="Total + 10%" totalsRowFunction="custom" dataDxfId="15" totalsRowDxfId="14">
      <calculatedColumnFormula>Table1[[#This Row],[Cost]]*Table1[[#This Row],[Quantity]]*1.1</calculatedColumnFormula>
      <totalsRowFormula>SUM(Table1[Total + 10%])</totalsRowFormula>
    </tableColumn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id="3" name="Table3" displayName="Table3" ref="A1:F36" totalsRowShown="0" headerRowDxfId="1" tableBorderDxfId="2">
  <autoFilter ref="A1:F36"/>
  <tableColumns count="6">
    <tableColumn id="1" name="Group"/>
    <tableColumn id="2" name="Item"/>
    <tableColumn id="3" name="Quantity"/>
    <tableColumn id="4" name="Cost"/>
    <tableColumn id="5" name="Total "/>
    <tableColumn id="6" name="Account" dataDxfId="0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id="2" name="Table13" displayName="Table13" ref="A3:J33" totalsRowShown="0" totalsRowDxfId="13">
  <autoFilter ref="A3:J33"/>
  <tableColumns count="10">
    <tableColumn id="1" name="Assignment" totalsRowDxfId="12"/>
    <tableColumn id="2" name="Task" totalsRowDxfId="11"/>
    <tableColumn id="6" name="Time (hr)" dataDxfId="10"/>
    <tableColumn id="3" name="Subtotals" totalsRowDxfId="9"/>
    <tableColumn id="9" name="Staff" totalsRowDxfId="8"/>
    <tableColumn id="4" name="M1%" totalsRowDxfId="7" dataCellStyle="Percent"/>
    <tableColumn id="5" name="M2%" totalsRowDxfId="6" dataCellStyle="Percent"/>
    <tableColumn id="7" name="M3%" totalsRowDxfId="5" dataCellStyle="Percent"/>
    <tableColumn id="8" name="M4%" totalsRowDxfId="4" dataCellStyle="Percent"/>
    <tableColumn id="10" name="M5%" totalsRowDxfId="3" dataCellStyle="Percent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H34"/>
  <sheetViews>
    <sheetView zoomScale="170" zoomScaleNormal="170" zoomScalePageLayoutView="180" workbookViewId="0">
      <selection activeCell="E33" sqref="E33"/>
    </sheetView>
  </sheetViews>
  <sheetFormatPr baseColWidth="10" defaultRowHeight="16" x14ac:dyDescent="0.2"/>
  <cols>
    <col min="1" max="1" width="17.5" customWidth="1"/>
    <col min="2" max="2" width="30.83203125" customWidth="1"/>
    <col min="4" max="4" width="11.33203125" bestFit="1" customWidth="1"/>
    <col min="5" max="5" width="14.5" customWidth="1"/>
  </cols>
  <sheetData>
    <row r="1" spans="1:5" x14ac:dyDescent="0.2">
      <c r="A1" s="1" t="s">
        <v>27</v>
      </c>
    </row>
    <row r="3" spans="1:5" x14ac:dyDescent="0.2">
      <c r="A3" t="s">
        <v>1</v>
      </c>
      <c r="B3" t="s">
        <v>0</v>
      </c>
      <c r="C3" t="s">
        <v>5</v>
      </c>
      <c r="D3" t="s">
        <v>3</v>
      </c>
      <c r="E3" t="s">
        <v>76</v>
      </c>
    </row>
    <row r="4" spans="1:5" x14ac:dyDescent="0.2">
      <c r="A4" s="2" t="s">
        <v>2</v>
      </c>
      <c r="B4" t="s">
        <v>54</v>
      </c>
      <c r="C4" s="4">
        <v>1</v>
      </c>
      <c r="D4" s="3">
        <v>1000</v>
      </c>
      <c r="E4" s="3">
        <f>Table1[[#This Row],[Cost]]*Table1[[#This Row],[Quantity]]*1.1</f>
        <v>1100</v>
      </c>
    </row>
    <row r="5" spans="1:5" x14ac:dyDescent="0.2">
      <c r="A5" s="2"/>
      <c r="B5" t="s">
        <v>10</v>
      </c>
      <c r="C5" s="4">
        <v>1</v>
      </c>
      <c r="D5" s="3">
        <v>1400</v>
      </c>
      <c r="E5" s="3">
        <f>Table1[[#This Row],[Cost]]*Table1[[#This Row],[Quantity]]*1.1</f>
        <v>1540.0000000000002</v>
      </c>
    </row>
    <row r="6" spans="1:5" x14ac:dyDescent="0.2">
      <c r="A6" s="2"/>
      <c r="B6" t="s">
        <v>55</v>
      </c>
      <c r="C6" s="4">
        <v>1</v>
      </c>
      <c r="D6" s="3">
        <v>1000</v>
      </c>
      <c r="E6" s="3">
        <f>Table1[[#This Row],[Cost]]*Table1[[#This Row],[Quantity]]*1.1</f>
        <v>1100</v>
      </c>
    </row>
    <row r="7" spans="1:5" x14ac:dyDescent="0.2">
      <c r="A7" s="2"/>
      <c r="B7" s="5" t="s">
        <v>11</v>
      </c>
      <c r="C7" s="4">
        <v>2</v>
      </c>
      <c r="D7" s="3">
        <v>150</v>
      </c>
      <c r="E7" s="3">
        <f>Table1[[#This Row],[Cost]]*Table1[[#This Row],[Quantity]]*1.1</f>
        <v>330</v>
      </c>
    </row>
    <row r="8" spans="1:5" x14ac:dyDescent="0.2">
      <c r="A8" s="2"/>
      <c r="B8" t="s">
        <v>53</v>
      </c>
      <c r="C8" s="4">
        <v>1</v>
      </c>
      <c r="D8" s="3">
        <v>1000</v>
      </c>
      <c r="E8" s="3">
        <f>Table1[[#This Row],[Cost]]*Table1[[#This Row],[Quantity]]*1.1</f>
        <v>1100</v>
      </c>
    </row>
    <row r="9" spans="1:5" x14ac:dyDescent="0.2">
      <c r="B9" t="s">
        <v>4</v>
      </c>
      <c r="C9" s="4">
        <v>1</v>
      </c>
      <c r="D9" s="3">
        <v>2000</v>
      </c>
      <c r="E9" s="3">
        <f>Table1[[#This Row],[Cost]]*Table1[[#This Row],[Quantity]]*1.1</f>
        <v>2200</v>
      </c>
    </row>
    <row r="10" spans="1:5" x14ac:dyDescent="0.2">
      <c r="B10" t="s">
        <v>56</v>
      </c>
      <c r="C10" s="4">
        <v>1</v>
      </c>
      <c r="D10" s="3">
        <v>1000</v>
      </c>
      <c r="E10" s="3">
        <f>Table1[[#This Row],[Cost]]*Table1[[#This Row],[Quantity]]*1.1</f>
        <v>1100</v>
      </c>
    </row>
    <row r="11" spans="1:5" x14ac:dyDescent="0.2">
      <c r="B11" t="s">
        <v>9</v>
      </c>
      <c r="C11" s="4">
        <v>2</v>
      </c>
      <c r="D11" s="3"/>
      <c r="E11" s="3">
        <f>Table1[[#This Row],[Cost]]*Table1[[#This Row],[Quantity]]*1.1</f>
        <v>0</v>
      </c>
    </row>
    <row r="12" spans="1:5" x14ac:dyDescent="0.2">
      <c r="B12" t="s">
        <v>6</v>
      </c>
      <c r="C12" s="4">
        <v>4</v>
      </c>
      <c r="D12" s="3">
        <v>300.39999999999998</v>
      </c>
      <c r="E12" s="3">
        <f>Table1[[#This Row],[Cost]]*Table1[[#This Row],[Quantity]]*1.1</f>
        <v>1321.76</v>
      </c>
    </row>
    <row r="13" spans="1:5" x14ac:dyDescent="0.2">
      <c r="B13" t="s">
        <v>7</v>
      </c>
      <c r="C13" s="4">
        <v>4</v>
      </c>
      <c r="D13" s="3">
        <v>405</v>
      </c>
      <c r="E13" s="3">
        <f>Table1[[#This Row],[Cost]]*Table1[[#This Row],[Quantity]]*1.1</f>
        <v>1782.0000000000002</v>
      </c>
    </row>
    <row r="14" spans="1:5" x14ac:dyDescent="0.2">
      <c r="B14" t="s">
        <v>8</v>
      </c>
      <c r="C14" s="4">
        <v>8</v>
      </c>
      <c r="D14" s="3">
        <v>40</v>
      </c>
      <c r="E14" s="3">
        <f>Table1[[#This Row],[Cost]]*Table1[[#This Row],[Quantity]]*1.1</f>
        <v>352</v>
      </c>
    </row>
    <row r="15" spans="1:5" x14ac:dyDescent="0.2">
      <c r="A15" s="8"/>
      <c r="B15" s="8"/>
      <c r="C15" s="9"/>
      <c r="D15" s="10"/>
      <c r="E15" s="3"/>
    </row>
    <row r="16" spans="1:5" x14ac:dyDescent="0.2">
      <c r="A16" s="20" t="s">
        <v>57</v>
      </c>
      <c r="B16" s="20" t="s">
        <v>58</v>
      </c>
      <c r="C16" s="21">
        <v>1</v>
      </c>
      <c r="D16" s="22">
        <v>17700</v>
      </c>
      <c r="E16" s="3">
        <f>Table1[[#This Row],[Cost]]*Table1[[#This Row],[Quantity]]*1.1</f>
        <v>19470</v>
      </c>
    </row>
    <row r="17" spans="1:8" x14ac:dyDescent="0.2">
      <c r="A17" s="20"/>
      <c r="B17" s="20" t="s">
        <v>59</v>
      </c>
      <c r="C17" s="21">
        <v>2</v>
      </c>
      <c r="D17" s="22">
        <v>18000</v>
      </c>
      <c r="E17" s="3">
        <f>Table1[[#This Row],[Cost]]*Table1[[#This Row],[Quantity]]*1.1</f>
        <v>39600</v>
      </c>
    </row>
    <row r="18" spans="1:8" x14ac:dyDescent="0.2">
      <c r="A18" s="8"/>
      <c r="B18" s="8"/>
      <c r="C18" s="9"/>
      <c r="D18" s="10"/>
      <c r="E18" s="3"/>
    </row>
    <row r="19" spans="1:8" x14ac:dyDescent="0.2">
      <c r="A19" s="2" t="s">
        <v>14</v>
      </c>
      <c r="B19" t="s">
        <v>15</v>
      </c>
      <c r="C19" s="4">
        <v>1</v>
      </c>
      <c r="D19" s="3">
        <v>220</v>
      </c>
      <c r="E19" s="3">
        <f>Table1[[#This Row],[Cost]]*Table1[[#This Row],[Quantity]]*1.1</f>
        <v>242.00000000000003</v>
      </c>
    </row>
    <row r="20" spans="1:8" x14ac:dyDescent="0.2">
      <c r="A20" s="2"/>
      <c r="B20" t="s">
        <v>28</v>
      </c>
      <c r="C20" s="4">
        <v>1</v>
      </c>
      <c r="D20" s="3">
        <v>400</v>
      </c>
      <c r="E20" s="3">
        <f>Table1[[#This Row],[Cost]]*Table1[[#This Row],[Quantity]]*1.1</f>
        <v>440.00000000000006</v>
      </c>
    </row>
    <row r="21" spans="1:8" x14ac:dyDescent="0.2">
      <c r="A21" s="2"/>
      <c r="B21" t="s">
        <v>24</v>
      </c>
      <c r="C21" s="4">
        <v>1</v>
      </c>
      <c r="D21" s="3">
        <v>200</v>
      </c>
      <c r="E21" s="3">
        <f>Table1[[#This Row],[Cost]]*Table1[[#This Row],[Quantity]]*1.1</f>
        <v>220.00000000000003</v>
      </c>
    </row>
    <row r="22" spans="1:8" x14ac:dyDescent="0.2">
      <c r="B22" t="s">
        <v>16</v>
      </c>
      <c r="C22" s="4">
        <v>2</v>
      </c>
      <c r="D22" s="3">
        <v>300</v>
      </c>
      <c r="E22" s="3">
        <f>Table1[[#This Row],[Cost]]*Table1[[#This Row],[Quantity]]*1.1</f>
        <v>660</v>
      </c>
    </row>
    <row r="23" spans="1:8" x14ac:dyDescent="0.2">
      <c r="B23" t="s">
        <v>17</v>
      </c>
      <c r="C23" s="4">
        <v>1</v>
      </c>
      <c r="D23" s="3">
        <v>3000</v>
      </c>
      <c r="E23" s="3">
        <f>Table1[[#This Row],[Cost]]*Table1[[#This Row],[Quantity]]*1.1</f>
        <v>3300.0000000000005</v>
      </c>
    </row>
    <row r="24" spans="1:8" x14ac:dyDescent="0.2">
      <c r="B24" t="s">
        <v>18</v>
      </c>
      <c r="C24" s="4">
        <v>2</v>
      </c>
      <c r="D24" s="3">
        <v>1600</v>
      </c>
      <c r="E24" s="3">
        <f>Table1[[#This Row],[Cost]]*Table1[[#This Row],[Quantity]]*1.1</f>
        <v>3520.0000000000005</v>
      </c>
    </row>
    <row r="25" spans="1:8" x14ac:dyDescent="0.2">
      <c r="B25" t="s">
        <v>23</v>
      </c>
      <c r="C25" s="4">
        <v>2</v>
      </c>
      <c r="D25" s="3">
        <v>130</v>
      </c>
      <c r="E25" s="3">
        <f>Table1[[#This Row],[Cost]]*Table1[[#This Row],[Quantity]]*1.1</f>
        <v>286</v>
      </c>
    </row>
    <row r="26" spans="1:8" x14ac:dyDescent="0.2">
      <c r="B26" t="s">
        <v>25</v>
      </c>
      <c r="C26" s="4">
        <v>1</v>
      </c>
      <c r="D26" s="3">
        <v>3000</v>
      </c>
      <c r="E26" s="3">
        <f>Table1[[#This Row],[Cost]]*Table1[[#This Row],[Quantity]]*1.1</f>
        <v>3300.0000000000005</v>
      </c>
    </row>
    <row r="27" spans="1:8" x14ac:dyDescent="0.2">
      <c r="A27" s="8"/>
      <c r="B27" s="8"/>
      <c r="C27" s="9"/>
      <c r="D27" s="10"/>
      <c r="E27" s="3"/>
    </row>
    <row r="28" spans="1:8" x14ac:dyDescent="0.2">
      <c r="A28" s="2" t="s">
        <v>20</v>
      </c>
      <c r="B28" t="s">
        <v>19</v>
      </c>
      <c r="C28" s="4">
        <v>1</v>
      </c>
      <c r="D28" s="3">
        <v>2000</v>
      </c>
      <c r="E28" s="3">
        <f>Table1[[#This Row],[Cost]]*Table1[[#This Row],[Quantity]]*1.1</f>
        <v>2200</v>
      </c>
    </row>
    <row r="29" spans="1:8" x14ac:dyDescent="0.2">
      <c r="A29" s="2"/>
      <c r="B29" t="s">
        <v>26</v>
      </c>
      <c r="C29" s="4">
        <v>1</v>
      </c>
      <c r="D29" s="3">
        <v>500</v>
      </c>
      <c r="E29" s="3">
        <f>Table1[[#This Row],[Cost]]*Table1[[#This Row],[Quantity]]*1.1</f>
        <v>550</v>
      </c>
    </row>
    <row r="30" spans="1:8" x14ac:dyDescent="0.2">
      <c r="A30" s="2"/>
      <c r="B30" t="s">
        <v>22</v>
      </c>
      <c r="C30" s="4">
        <v>1</v>
      </c>
      <c r="D30" s="3">
        <v>5000</v>
      </c>
      <c r="E30" s="3">
        <f>Table1[[#This Row],[Cost]]*Table1[[#This Row],[Quantity]]*1.1</f>
        <v>5500</v>
      </c>
    </row>
    <row r="31" spans="1:8" x14ac:dyDescent="0.2">
      <c r="B31" t="s">
        <v>21</v>
      </c>
      <c r="C31" s="4">
        <v>1</v>
      </c>
      <c r="D31" s="3">
        <v>400</v>
      </c>
      <c r="E31" s="3">
        <f>Table1[[#This Row],[Cost]]*Table1[[#This Row],[Quantity]]*1.1</f>
        <v>440.00000000000006</v>
      </c>
    </row>
    <row r="32" spans="1:8" x14ac:dyDescent="0.2">
      <c r="A32" s="11"/>
      <c r="B32" s="8"/>
      <c r="C32" s="9"/>
      <c r="D32" s="12" t="s">
        <v>12</v>
      </c>
      <c r="E32" s="10">
        <f>SUM(Table1[Total + 10%])</f>
        <v>91653.760000000009</v>
      </c>
      <c r="H32" s="6"/>
    </row>
    <row r="33" spans="1:8" x14ac:dyDescent="0.2">
      <c r="A33" s="13"/>
      <c r="B33" s="14"/>
      <c r="C33" s="14"/>
      <c r="D33" s="15" t="s">
        <v>60</v>
      </c>
      <c r="E33" s="16">
        <f>SUM(E32:E32)*0.0775</f>
        <v>7103.166400000001</v>
      </c>
      <c r="H33" s="7"/>
    </row>
    <row r="34" spans="1:8" x14ac:dyDescent="0.2">
      <c r="A34" s="13"/>
      <c r="B34" s="14"/>
      <c r="C34" s="14"/>
      <c r="D34" s="15" t="s">
        <v>13</v>
      </c>
      <c r="E34" s="16">
        <f>SUM(E32:E33)</f>
        <v>98756.926400000011</v>
      </c>
    </row>
  </sheetData>
  <phoneticPr fontId="8" type="noConversion"/>
  <pageMargins left="0.7" right="0.7" top="0.75" bottom="0.75" header="0.3" footer="0.3"/>
  <pageSetup fitToHeight="0" orientation="portrait" horizontalDpi="0" verticalDpi="0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tabSelected="1" zoomScale="160" zoomScaleNormal="160" workbookViewId="0">
      <selection activeCell="E31" sqref="E31"/>
    </sheetView>
  </sheetViews>
  <sheetFormatPr baseColWidth="10" defaultRowHeight="16" x14ac:dyDescent="0.2"/>
  <cols>
    <col min="1" max="1" width="15.6640625" customWidth="1"/>
    <col min="2" max="2" width="33.6640625" customWidth="1"/>
  </cols>
  <sheetData>
    <row r="1" spans="1:6" ht="17" thickBot="1" x14ac:dyDescent="0.25">
      <c r="A1" s="47" t="s">
        <v>1</v>
      </c>
      <c r="B1" s="47" t="s">
        <v>0</v>
      </c>
      <c r="C1" s="47" t="s">
        <v>5</v>
      </c>
      <c r="D1" s="52" t="s">
        <v>3</v>
      </c>
      <c r="E1" s="48" t="s">
        <v>88</v>
      </c>
      <c r="F1" s="53" t="s">
        <v>93</v>
      </c>
    </row>
    <row r="2" spans="1:6" ht="17" thickBot="1" x14ac:dyDescent="0.25">
      <c r="A2" s="42" t="s">
        <v>2</v>
      </c>
      <c r="B2" s="27" t="s">
        <v>54</v>
      </c>
      <c r="C2" s="28">
        <v>1</v>
      </c>
      <c r="D2" s="29">
        <v>265</v>
      </c>
      <c r="E2" s="29">
        <f>Table3[[#This Row],[Cost]]*Table3[[#This Row],[Quantity]]</f>
        <v>265</v>
      </c>
      <c r="F2" s="54">
        <v>5360</v>
      </c>
    </row>
    <row r="3" spans="1:6" ht="17" thickBot="1" x14ac:dyDescent="0.25">
      <c r="A3" s="35" t="s">
        <v>89</v>
      </c>
      <c r="B3" s="27" t="s">
        <v>10</v>
      </c>
      <c r="C3" s="28">
        <v>1</v>
      </c>
      <c r="D3" s="29">
        <v>600</v>
      </c>
      <c r="E3" s="29">
        <f>Table3[[#This Row],[Cost]]*Table3[[#This Row],[Quantity]]</f>
        <v>600</v>
      </c>
      <c r="F3" s="54">
        <v>5360</v>
      </c>
    </row>
    <row r="4" spans="1:6" ht="17" thickBot="1" x14ac:dyDescent="0.25">
      <c r="A4" s="43"/>
      <c r="B4" s="27" t="s">
        <v>55</v>
      </c>
      <c r="C4" s="28">
        <v>1</v>
      </c>
      <c r="D4" s="29">
        <v>900</v>
      </c>
      <c r="E4" s="29">
        <f>Table3[[#This Row],[Cost]]*Table3[[#This Row],[Quantity]]</f>
        <v>900</v>
      </c>
      <c r="F4" s="54">
        <v>5360</v>
      </c>
    </row>
    <row r="5" spans="1:6" ht="17" thickBot="1" x14ac:dyDescent="0.25">
      <c r="A5" s="43"/>
      <c r="B5" s="27" t="s">
        <v>11</v>
      </c>
      <c r="C5" s="28">
        <v>2</v>
      </c>
      <c r="D5" s="29">
        <v>200</v>
      </c>
      <c r="E5" s="29">
        <f>Table3[[#This Row],[Cost]]*Table3[[#This Row],[Quantity]]</f>
        <v>400</v>
      </c>
      <c r="F5" s="54">
        <v>5360</v>
      </c>
    </row>
    <row r="6" spans="1:6" ht="17" thickBot="1" x14ac:dyDescent="0.25">
      <c r="A6" s="43"/>
      <c r="B6" s="27" t="s">
        <v>53</v>
      </c>
      <c r="C6" s="28">
        <v>1</v>
      </c>
      <c r="D6" s="29">
        <v>1100</v>
      </c>
      <c r="E6" s="29">
        <f>Table3[[#This Row],[Cost]]*Table3[[#This Row],[Quantity]]</f>
        <v>1100</v>
      </c>
      <c r="F6" s="54">
        <v>5360</v>
      </c>
    </row>
    <row r="7" spans="1:6" ht="17" thickBot="1" x14ac:dyDescent="0.25">
      <c r="A7" s="43"/>
      <c r="B7" s="27" t="s">
        <v>4</v>
      </c>
      <c r="C7" s="28">
        <v>1</v>
      </c>
      <c r="D7" s="29">
        <v>2200</v>
      </c>
      <c r="E7" s="29">
        <f>Table3[[#This Row],[Cost]]*Table3[[#This Row],[Quantity]]</f>
        <v>2200</v>
      </c>
      <c r="F7" s="54">
        <v>5360</v>
      </c>
    </row>
    <row r="8" spans="1:6" ht="17" thickBot="1" x14ac:dyDescent="0.25">
      <c r="A8" s="43"/>
      <c r="B8" s="27" t="s">
        <v>56</v>
      </c>
      <c r="C8" s="28">
        <v>1</v>
      </c>
      <c r="D8" s="29">
        <v>1100</v>
      </c>
      <c r="E8" s="29">
        <f>Table3[[#This Row],[Cost]]*Table3[[#This Row],[Quantity]]</f>
        <v>1100</v>
      </c>
      <c r="F8" s="54">
        <v>5360</v>
      </c>
    </row>
    <row r="9" spans="1:6" ht="17" thickBot="1" x14ac:dyDescent="0.25">
      <c r="A9" s="43"/>
      <c r="B9" s="27" t="s">
        <v>9</v>
      </c>
      <c r="C9" s="28">
        <v>2</v>
      </c>
      <c r="D9" s="29">
        <v>400</v>
      </c>
      <c r="E9" s="29">
        <f>Table3[[#This Row],[Cost]]*Table3[[#This Row],[Quantity]]</f>
        <v>800</v>
      </c>
      <c r="F9" s="54">
        <v>5360</v>
      </c>
    </row>
    <row r="10" spans="1:6" ht="17" thickBot="1" x14ac:dyDescent="0.25">
      <c r="A10" s="43"/>
      <c r="B10" s="27" t="s">
        <v>6</v>
      </c>
      <c r="C10" s="28">
        <v>4</v>
      </c>
      <c r="D10" s="29">
        <v>330.44</v>
      </c>
      <c r="E10" s="29">
        <f>Table3[[#This Row],[Cost]]*Table3[[#This Row],[Quantity]]</f>
        <v>1321.76</v>
      </c>
      <c r="F10" s="54">
        <v>5360</v>
      </c>
    </row>
    <row r="11" spans="1:6" ht="17" thickBot="1" x14ac:dyDescent="0.25">
      <c r="A11" s="43"/>
      <c r="B11" s="27" t="s">
        <v>7</v>
      </c>
      <c r="C11" s="28">
        <v>4</v>
      </c>
      <c r="D11" s="29">
        <v>445.5</v>
      </c>
      <c r="E11" s="29">
        <f>Table3[[#This Row],[Cost]]*Table3[[#This Row],[Quantity]]</f>
        <v>1782</v>
      </c>
      <c r="F11" s="54">
        <v>5360</v>
      </c>
    </row>
    <row r="12" spans="1:6" ht="17" thickBot="1" x14ac:dyDescent="0.25">
      <c r="A12" s="43"/>
      <c r="B12" s="27" t="s">
        <v>8</v>
      </c>
      <c r="C12" s="28">
        <v>8</v>
      </c>
      <c r="D12" s="29">
        <v>44</v>
      </c>
      <c r="E12" s="29">
        <f>Table3[[#This Row],[Cost]]*Table3[[#This Row],[Quantity]]</f>
        <v>352</v>
      </c>
      <c r="F12" s="54">
        <v>5360</v>
      </c>
    </row>
    <row r="13" spans="1:6" ht="17" thickBot="1" x14ac:dyDescent="0.25">
      <c r="A13" s="30"/>
      <c r="B13" s="30"/>
      <c r="C13" s="31"/>
      <c r="D13" s="30"/>
      <c r="E13" s="30"/>
      <c r="F13" s="55"/>
    </row>
    <row r="14" spans="1:6" ht="17" thickBot="1" x14ac:dyDescent="0.25">
      <c r="A14" s="44" t="s">
        <v>57</v>
      </c>
      <c r="B14" s="32" t="s">
        <v>58</v>
      </c>
      <c r="C14" s="33">
        <v>1</v>
      </c>
      <c r="D14" s="34">
        <v>19470</v>
      </c>
      <c r="E14" s="29">
        <f>Table3[[#This Row],[Cost]]*Table3[[#This Row],[Quantity]]</f>
        <v>19470</v>
      </c>
      <c r="F14" s="54" t="s">
        <v>94</v>
      </c>
    </row>
    <row r="15" spans="1:6" ht="17" thickBot="1" x14ac:dyDescent="0.25">
      <c r="A15" s="32"/>
      <c r="B15" s="32" t="s">
        <v>59</v>
      </c>
      <c r="C15" s="33">
        <v>2</v>
      </c>
      <c r="D15" s="34">
        <v>19800</v>
      </c>
      <c r="E15" s="29">
        <f>Table3[[#This Row],[Cost]]*Table3[[#This Row],[Quantity]]</f>
        <v>39600</v>
      </c>
      <c r="F15" s="54">
        <v>5360</v>
      </c>
    </row>
    <row r="16" spans="1:6" ht="17" thickBot="1" x14ac:dyDescent="0.25">
      <c r="A16" s="30"/>
      <c r="B16" s="30"/>
      <c r="C16" s="31"/>
      <c r="D16" s="30"/>
      <c r="E16" s="30"/>
      <c r="F16" s="55"/>
    </row>
    <row r="17" spans="1:6" ht="17" thickBot="1" x14ac:dyDescent="0.25">
      <c r="A17" s="42" t="s">
        <v>14</v>
      </c>
      <c r="B17" s="27" t="s">
        <v>15</v>
      </c>
      <c r="C17" s="28">
        <v>1</v>
      </c>
      <c r="D17" s="29">
        <v>242</v>
      </c>
      <c r="E17" s="29">
        <f>Table3[[#This Row],[Cost]]*Table3[[#This Row],[Quantity]]</f>
        <v>242</v>
      </c>
      <c r="F17" s="54">
        <v>5360</v>
      </c>
    </row>
    <row r="18" spans="1:6" ht="17" thickBot="1" x14ac:dyDescent="0.25">
      <c r="A18" s="43"/>
      <c r="B18" s="27" t="s">
        <v>28</v>
      </c>
      <c r="C18" s="28">
        <v>1</v>
      </c>
      <c r="D18" s="29">
        <v>440</v>
      </c>
      <c r="E18" s="29">
        <f>Table3[[#This Row],[Cost]]*Table3[[#This Row],[Quantity]]</f>
        <v>440</v>
      </c>
      <c r="F18" s="54">
        <v>5360</v>
      </c>
    </row>
    <row r="19" spans="1:6" ht="17" thickBot="1" x14ac:dyDescent="0.25">
      <c r="A19" s="43"/>
      <c r="B19" s="27" t="s">
        <v>24</v>
      </c>
      <c r="C19" s="28">
        <v>1</v>
      </c>
      <c r="D19" s="29">
        <v>220</v>
      </c>
      <c r="E19" s="29">
        <f>Table3[[#This Row],[Cost]]*Table3[[#This Row],[Quantity]]</f>
        <v>220</v>
      </c>
      <c r="F19" s="54">
        <v>5360</v>
      </c>
    </row>
    <row r="20" spans="1:6" ht="17" thickBot="1" x14ac:dyDescent="0.25">
      <c r="A20" s="43"/>
      <c r="B20" s="27" t="s">
        <v>17</v>
      </c>
      <c r="C20" s="28">
        <v>1</v>
      </c>
      <c r="D20" s="29">
        <v>3300</v>
      </c>
      <c r="E20" s="29">
        <f>Table3[[#This Row],[Cost]]*Table3[[#This Row],[Quantity]]</f>
        <v>3300</v>
      </c>
      <c r="F20" s="54">
        <v>5360</v>
      </c>
    </row>
    <row r="21" spans="1:6" ht="17" thickBot="1" x14ac:dyDescent="0.25">
      <c r="A21" s="43"/>
      <c r="B21" s="27" t="s">
        <v>18</v>
      </c>
      <c r="C21" s="28">
        <v>2</v>
      </c>
      <c r="D21" s="29">
        <v>1760</v>
      </c>
      <c r="E21" s="29">
        <f>Table3[[#This Row],[Cost]]*Table3[[#This Row],[Quantity]]</f>
        <v>3520</v>
      </c>
      <c r="F21" s="54">
        <v>5300</v>
      </c>
    </row>
    <row r="22" spans="1:6" ht="17" thickBot="1" x14ac:dyDescent="0.25">
      <c r="A22" s="43"/>
      <c r="B22" s="27" t="s">
        <v>16</v>
      </c>
      <c r="C22" s="28">
        <v>2</v>
      </c>
      <c r="D22" s="29">
        <v>330</v>
      </c>
      <c r="E22" s="29">
        <f>Table3[[#This Row],[Cost]]*Table3[[#This Row],[Quantity]]</f>
        <v>660</v>
      </c>
      <c r="F22" s="54">
        <v>5300</v>
      </c>
    </row>
    <row r="23" spans="1:6" ht="17" thickBot="1" x14ac:dyDescent="0.25">
      <c r="A23" s="43"/>
      <c r="B23" s="27" t="s">
        <v>23</v>
      </c>
      <c r="C23" s="28">
        <v>2</v>
      </c>
      <c r="D23" s="29">
        <v>143</v>
      </c>
      <c r="E23" s="29">
        <f>Table3[[#This Row],[Cost]]*Table3[[#This Row],[Quantity]]</f>
        <v>286</v>
      </c>
      <c r="F23" s="54">
        <v>5310</v>
      </c>
    </row>
    <row r="24" spans="1:6" ht="17" thickBot="1" x14ac:dyDescent="0.25">
      <c r="A24" s="43"/>
      <c r="B24" s="27" t="s">
        <v>25</v>
      </c>
      <c r="C24" s="28">
        <v>1</v>
      </c>
      <c r="D24" s="29">
        <v>3300</v>
      </c>
      <c r="E24" s="29">
        <f>Table3[[#This Row],[Cost]]*Table3[[#This Row],[Quantity]]</f>
        <v>3300</v>
      </c>
      <c r="F24" s="54">
        <v>5360</v>
      </c>
    </row>
    <row r="25" spans="1:6" ht="17" thickBot="1" x14ac:dyDescent="0.25">
      <c r="A25" s="30"/>
      <c r="B25" s="30"/>
      <c r="C25" s="31"/>
      <c r="D25" s="30"/>
      <c r="E25" s="30"/>
      <c r="F25" s="55"/>
    </row>
    <row r="26" spans="1:6" ht="17" thickBot="1" x14ac:dyDescent="0.25">
      <c r="A26" s="42" t="s">
        <v>90</v>
      </c>
      <c r="B26" s="27"/>
      <c r="C26" s="28"/>
      <c r="D26" s="35"/>
      <c r="E26" s="35"/>
      <c r="F26" s="54"/>
    </row>
    <row r="27" spans="1:6" ht="17" thickBot="1" x14ac:dyDescent="0.25">
      <c r="A27" s="42"/>
      <c r="B27" s="27" t="s">
        <v>91</v>
      </c>
      <c r="C27" s="28">
        <v>1</v>
      </c>
      <c r="D27" s="36">
        <v>1400</v>
      </c>
      <c r="E27" s="29">
        <f>Table3[[#This Row],[Cost]]*Table3[[#This Row],[Quantity]]</f>
        <v>1400</v>
      </c>
      <c r="F27" s="54">
        <v>5300</v>
      </c>
    </row>
    <row r="28" spans="1:6" ht="17" thickBot="1" x14ac:dyDescent="0.25">
      <c r="A28" s="42"/>
      <c r="B28" s="27" t="s">
        <v>92</v>
      </c>
      <c r="C28" s="28">
        <v>1</v>
      </c>
      <c r="D28" s="36">
        <v>500</v>
      </c>
      <c r="E28" s="29">
        <f>Table3[[#This Row],[Cost]]*Table3[[#This Row],[Quantity]]</f>
        <v>500</v>
      </c>
      <c r="F28" s="54">
        <v>5300</v>
      </c>
    </row>
    <row r="29" spans="1:6" ht="17" thickBot="1" x14ac:dyDescent="0.25">
      <c r="A29" s="30"/>
      <c r="B29" s="30"/>
      <c r="C29" s="31"/>
      <c r="D29" s="30"/>
      <c r="E29" s="30"/>
      <c r="F29" s="55"/>
    </row>
    <row r="30" spans="1:6" ht="17" thickBot="1" x14ac:dyDescent="0.25">
      <c r="A30" s="42" t="s">
        <v>20</v>
      </c>
      <c r="B30" s="27" t="s">
        <v>19</v>
      </c>
      <c r="C30" s="28">
        <v>1</v>
      </c>
      <c r="D30" s="29">
        <v>2200</v>
      </c>
      <c r="E30" s="29">
        <f>Table3[[#This Row],[Cost]]*Table3[[#This Row],[Quantity]]</f>
        <v>2200</v>
      </c>
      <c r="F30" s="54"/>
    </row>
    <row r="31" spans="1:6" ht="17" thickBot="1" x14ac:dyDescent="0.25">
      <c r="A31" s="43"/>
      <c r="B31" s="27" t="s">
        <v>26</v>
      </c>
      <c r="C31" s="28">
        <v>1</v>
      </c>
      <c r="D31" s="29">
        <v>550</v>
      </c>
      <c r="E31" s="29">
        <f>Table3[[#This Row],[Cost]]*Table3[[#This Row],[Quantity]]</f>
        <v>550</v>
      </c>
      <c r="F31" s="54"/>
    </row>
    <row r="32" spans="1:6" ht="17" thickBot="1" x14ac:dyDescent="0.25">
      <c r="A32" s="43"/>
      <c r="B32" s="27" t="s">
        <v>22</v>
      </c>
      <c r="C32" s="28">
        <v>1</v>
      </c>
      <c r="D32" s="29">
        <v>5500</v>
      </c>
      <c r="E32" s="29">
        <f>Table3[[#This Row],[Cost]]*Table3[[#This Row],[Quantity]]</f>
        <v>5500</v>
      </c>
      <c r="F32" s="54"/>
    </row>
    <row r="33" spans="1:6" ht="17" thickBot="1" x14ac:dyDescent="0.25">
      <c r="A33" s="43"/>
      <c r="B33" s="27" t="s">
        <v>21</v>
      </c>
      <c r="C33" s="28">
        <v>1</v>
      </c>
      <c r="D33" s="29">
        <v>440</v>
      </c>
      <c r="E33" s="29">
        <f>Table3[[#This Row],[Cost]]*Table3[[#This Row],[Quantity]]</f>
        <v>440</v>
      </c>
      <c r="F33" s="54"/>
    </row>
    <row r="34" spans="1:6" ht="18" thickTop="1" thickBot="1" x14ac:dyDescent="0.25">
      <c r="A34" s="37"/>
      <c r="B34" s="37"/>
      <c r="C34" s="38"/>
      <c r="D34" s="39" t="s">
        <v>12</v>
      </c>
      <c r="E34" s="45">
        <f>SUM(E2:E33)</f>
        <v>92448.760000000009</v>
      </c>
      <c r="F34" s="56"/>
    </row>
    <row r="35" spans="1:6" ht="17" thickBot="1" x14ac:dyDescent="0.25">
      <c r="A35" s="40"/>
      <c r="B35" s="40"/>
      <c r="C35" s="40"/>
      <c r="D35" s="41" t="s">
        <v>60</v>
      </c>
      <c r="E35" s="46">
        <f>E34*0.0775</f>
        <v>7164.7789000000002</v>
      </c>
      <c r="F35" s="57"/>
    </row>
    <row r="36" spans="1:6" x14ac:dyDescent="0.2">
      <c r="A36" s="49"/>
      <c r="B36" s="49"/>
      <c r="C36" s="49"/>
      <c r="D36" s="50" t="s">
        <v>13</v>
      </c>
      <c r="E36" s="51">
        <f>SUM(E34:E35)</f>
        <v>99613.538900000014</v>
      </c>
      <c r="F36" s="58"/>
    </row>
    <row r="38" spans="1:6" x14ac:dyDescent="0.2">
      <c r="D38">
        <v>5300</v>
      </c>
    </row>
    <row r="39" spans="1:6" x14ac:dyDescent="0.2">
      <c r="D39">
        <v>5310</v>
      </c>
    </row>
    <row r="40" spans="1:6" x14ac:dyDescent="0.2">
      <c r="D40">
        <v>5360</v>
      </c>
    </row>
    <row r="41" spans="1:6" x14ac:dyDescent="0.2">
      <c r="B41">
        <f>10820.76/3</f>
        <v>3606.92</v>
      </c>
      <c r="D41">
        <v>5390</v>
      </c>
    </row>
    <row r="42" spans="1:6" x14ac:dyDescent="0.2">
      <c r="D42">
        <v>1500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38"/>
  <sheetViews>
    <sheetView topLeftCell="B1" zoomScale="130" zoomScaleNormal="130" workbookViewId="0">
      <selection activeCell="G43" sqref="G43"/>
    </sheetView>
  </sheetViews>
  <sheetFormatPr baseColWidth="10" defaultRowHeight="16" x14ac:dyDescent="0.2"/>
  <cols>
    <col min="1" max="1" width="27" customWidth="1"/>
    <col min="2" max="2" width="51.83203125" customWidth="1"/>
  </cols>
  <sheetData>
    <row r="3" spans="1:10" x14ac:dyDescent="0.2">
      <c r="A3" t="s">
        <v>61</v>
      </c>
      <c r="B3" t="s">
        <v>41</v>
      </c>
      <c r="C3" t="s">
        <v>62</v>
      </c>
      <c r="D3" t="s">
        <v>75</v>
      </c>
      <c r="E3" t="s">
        <v>82</v>
      </c>
      <c r="F3" t="s">
        <v>77</v>
      </c>
      <c r="G3" t="s">
        <v>78</v>
      </c>
      <c r="H3" t="s">
        <v>79</v>
      </c>
      <c r="I3" t="s">
        <v>80</v>
      </c>
      <c r="J3" t="s">
        <v>87</v>
      </c>
    </row>
    <row r="4" spans="1:10" x14ac:dyDescent="0.2">
      <c r="A4" s="2" t="s">
        <v>63</v>
      </c>
      <c r="B4" t="s">
        <v>33</v>
      </c>
      <c r="C4" s="24">
        <v>30</v>
      </c>
      <c r="E4" t="s">
        <v>84</v>
      </c>
      <c r="F4" s="26"/>
      <c r="G4" s="26"/>
      <c r="H4" s="26"/>
      <c r="I4" s="26"/>
      <c r="J4" s="26"/>
    </row>
    <row r="5" spans="1:10" x14ac:dyDescent="0.2">
      <c r="A5" s="2"/>
      <c r="B5" t="s">
        <v>34</v>
      </c>
      <c r="C5" s="24">
        <v>20</v>
      </c>
      <c r="E5" t="s">
        <v>84</v>
      </c>
      <c r="F5" s="26"/>
      <c r="G5" s="26"/>
      <c r="H5" s="26"/>
      <c r="I5" s="26"/>
      <c r="J5" s="26"/>
    </row>
    <row r="6" spans="1:10" x14ac:dyDescent="0.2">
      <c r="A6" s="2"/>
      <c r="B6" t="s">
        <v>35</v>
      </c>
      <c r="C6" s="24">
        <v>10</v>
      </c>
      <c r="E6" t="s">
        <v>84</v>
      </c>
      <c r="F6" s="26"/>
      <c r="G6" s="26"/>
      <c r="H6" s="26"/>
      <c r="I6" s="26"/>
      <c r="J6" s="26"/>
    </row>
    <row r="7" spans="1:10" x14ac:dyDescent="0.2">
      <c r="A7" s="2"/>
      <c r="B7" t="s">
        <v>36</v>
      </c>
      <c r="C7" s="24">
        <v>10</v>
      </c>
      <c r="E7" t="s">
        <v>84</v>
      </c>
      <c r="F7" s="26"/>
      <c r="G7" s="26"/>
      <c r="H7" s="26"/>
      <c r="I7" s="26"/>
      <c r="J7" s="26"/>
    </row>
    <row r="8" spans="1:10" x14ac:dyDescent="0.2">
      <c r="A8" s="2"/>
      <c r="B8" t="s">
        <v>37</v>
      </c>
      <c r="C8" s="24">
        <v>20</v>
      </c>
      <c r="E8" t="s">
        <v>84</v>
      </c>
      <c r="F8" s="26"/>
      <c r="G8" s="26"/>
      <c r="H8" s="26"/>
      <c r="I8" s="26"/>
      <c r="J8" s="26"/>
    </row>
    <row r="9" spans="1:10" x14ac:dyDescent="0.2">
      <c r="B9" t="s">
        <v>38</v>
      </c>
      <c r="C9" s="24">
        <v>20</v>
      </c>
      <c r="D9" s="1">
        <f>SUM(C4:C9)</f>
        <v>110</v>
      </c>
      <c r="E9" t="s">
        <v>84</v>
      </c>
      <c r="F9" s="26"/>
      <c r="G9" s="26"/>
      <c r="H9" s="26"/>
      <c r="I9" s="26"/>
      <c r="J9" s="26"/>
    </row>
    <row r="10" spans="1:10" x14ac:dyDescent="0.2">
      <c r="A10" s="8"/>
      <c r="B10" s="8"/>
      <c r="C10" s="9"/>
      <c r="D10" s="9"/>
      <c r="E10" s="9"/>
      <c r="F10" s="26"/>
      <c r="G10" s="26"/>
      <c r="H10" s="26"/>
      <c r="I10" s="26"/>
      <c r="J10" s="26"/>
    </row>
    <row r="11" spans="1:10" x14ac:dyDescent="0.2">
      <c r="A11" s="2" t="s">
        <v>64</v>
      </c>
      <c r="B11" s="24" t="s">
        <v>43</v>
      </c>
      <c r="C11">
        <v>40</v>
      </c>
      <c r="E11" t="s">
        <v>85</v>
      </c>
      <c r="F11" s="26"/>
      <c r="G11" s="26"/>
      <c r="H11" s="26"/>
      <c r="I11" s="26"/>
      <c r="J11" s="26"/>
    </row>
    <row r="12" spans="1:10" x14ac:dyDescent="0.2">
      <c r="A12" s="2"/>
      <c r="B12" s="24" t="s">
        <v>44</v>
      </c>
      <c r="C12">
        <v>40</v>
      </c>
      <c r="E12" t="s">
        <v>85</v>
      </c>
      <c r="F12" s="26"/>
      <c r="G12" s="26"/>
      <c r="H12" s="26"/>
      <c r="I12" s="26"/>
      <c r="J12" s="26"/>
    </row>
    <row r="13" spans="1:10" x14ac:dyDescent="0.2">
      <c r="A13" s="2"/>
      <c r="B13" s="24" t="s">
        <v>45</v>
      </c>
      <c r="C13">
        <v>10</v>
      </c>
      <c r="E13" t="s">
        <v>85</v>
      </c>
      <c r="F13" s="26"/>
      <c r="G13" s="26"/>
      <c r="H13" s="26"/>
      <c r="I13" s="26"/>
      <c r="J13" s="26"/>
    </row>
    <row r="14" spans="1:10" x14ac:dyDescent="0.2">
      <c r="A14" s="2"/>
      <c r="B14" t="s">
        <v>46</v>
      </c>
      <c r="C14">
        <v>5</v>
      </c>
      <c r="E14" t="s">
        <v>85</v>
      </c>
      <c r="F14" s="26"/>
      <c r="G14" s="26"/>
      <c r="H14" s="26"/>
      <c r="I14" s="26"/>
      <c r="J14" s="26"/>
    </row>
    <row r="15" spans="1:10" x14ac:dyDescent="0.2">
      <c r="A15" s="2"/>
      <c r="B15" t="s">
        <v>47</v>
      </c>
      <c r="C15" s="23">
        <v>5</v>
      </c>
      <c r="E15" t="s">
        <v>85</v>
      </c>
      <c r="F15" s="26"/>
      <c r="G15" s="26"/>
      <c r="H15" s="26"/>
      <c r="I15" s="26"/>
      <c r="J15" s="26"/>
    </row>
    <row r="16" spans="1:10" x14ac:dyDescent="0.2">
      <c r="A16" s="2"/>
      <c r="B16" t="s">
        <v>48</v>
      </c>
      <c r="C16" s="23">
        <v>5</v>
      </c>
      <c r="E16" t="s">
        <v>85</v>
      </c>
      <c r="F16" s="26"/>
      <c r="G16" s="26"/>
      <c r="H16" s="26"/>
      <c r="I16" s="26"/>
      <c r="J16" s="26"/>
    </row>
    <row r="17" spans="1:10" x14ac:dyDescent="0.2">
      <c r="B17" t="s">
        <v>49</v>
      </c>
      <c r="C17" s="23">
        <v>15</v>
      </c>
      <c r="E17" t="s">
        <v>85</v>
      </c>
      <c r="F17" s="26"/>
      <c r="G17" s="26"/>
      <c r="H17" s="26"/>
      <c r="I17" s="26"/>
      <c r="J17" s="26"/>
    </row>
    <row r="18" spans="1:10" x14ac:dyDescent="0.2">
      <c r="B18" t="s">
        <v>50</v>
      </c>
      <c r="C18" s="23">
        <v>10</v>
      </c>
      <c r="E18" t="s">
        <v>85</v>
      </c>
      <c r="F18" s="26"/>
      <c r="G18" s="26"/>
      <c r="H18" s="26"/>
      <c r="I18" s="26"/>
      <c r="J18" s="26"/>
    </row>
    <row r="19" spans="1:10" x14ac:dyDescent="0.2">
      <c r="B19" t="s">
        <v>51</v>
      </c>
      <c r="C19" s="23">
        <v>20</v>
      </c>
      <c r="E19" t="s">
        <v>85</v>
      </c>
      <c r="F19" s="26"/>
      <c r="G19" s="26"/>
      <c r="H19" s="26"/>
      <c r="I19" s="26"/>
      <c r="J19" s="26"/>
    </row>
    <row r="20" spans="1:10" x14ac:dyDescent="0.2">
      <c r="B20" t="s">
        <v>52</v>
      </c>
      <c r="C20" s="23">
        <v>10</v>
      </c>
      <c r="D20" s="1">
        <f>SUM(C11:C20)</f>
        <v>160</v>
      </c>
      <c r="E20" t="s">
        <v>85</v>
      </c>
      <c r="F20" s="26">
        <v>0.25</v>
      </c>
      <c r="G20" s="26">
        <v>0.25</v>
      </c>
      <c r="H20" s="26">
        <v>0.25</v>
      </c>
      <c r="I20" s="26">
        <v>0.25</v>
      </c>
      <c r="J20" s="26"/>
    </row>
    <row r="21" spans="1:10" x14ac:dyDescent="0.2">
      <c r="B21" t="s">
        <v>81</v>
      </c>
      <c r="C21" s="4"/>
      <c r="D21" s="1"/>
      <c r="E21" s="24" t="s">
        <v>86</v>
      </c>
      <c r="F21" s="26"/>
      <c r="G21" s="26"/>
      <c r="H21" s="26"/>
      <c r="I21" s="26"/>
      <c r="J21" s="26">
        <v>1</v>
      </c>
    </row>
    <row r="22" spans="1:10" x14ac:dyDescent="0.2">
      <c r="A22" s="8"/>
      <c r="B22" s="8"/>
      <c r="C22" s="9"/>
      <c r="D22" s="9"/>
      <c r="E22" s="9"/>
      <c r="F22" s="26"/>
      <c r="G22" s="26"/>
      <c r="H22" s="26"/>
      <c r="I22" s="26"/>
      <c r="J22" s="26"/>
    </row>
    <row r="23" spans="1:10" x14ac:dyDescent="0.2">
      <c r="A23" s="2" t="s">
        <v>65</v>
      </c>
      <c r="B23" t="s">
        <v>67</v>
      </c>
      <c r="C23" s="23">
        <v>30</v>
      </c>
      <c r="F23" s="26"/>
      <c r="G23" s="26"/>
      <c r="H23" s="26"/>
      <c r="I23" s="26"/>
      <c r="J23" s="26"/>
    </row>
    <row r="24" spans="1:10" x14ac:dyDescent="0.2">
      <c r="A24" s="2"/>
      <c r="B24" t="s">
        <v>17</v>
      </c>
      <c r="C24" s="23">
        <v>50</v>
      </c>
      <c r="F24" s="26"/>
      <c r="G24" s="26"/>
      <c r="H24" s="26"/>
      <c r="I24" s="26"/>
      <c r="J24" s="26"/>
    </row>
    <row r="25" spans="1:10" x14ac:dyDescent="0.2">
      <c r="A25" s="2"/>
      <c r="B25" t="s">
        <v>68</v>
      </c>
      <c r="C25" s="23">
        <v>20</v>
      </c>
      <c r="F25" s="26"/>
      <c r="G25" s="26"/>
      <c r="H25" s="26"/>
      <c r="I25" s="26"/>
      <c r="J25" s="26"/>
    </row>
    <row r="26" spans="1:10" x14ac:dyDescent="0.2">
      <c r="A26" s="2"/>
      <c r="B26" t="s">
        <v>69</v>
      </c>
      <c r="C26" s="23">
        <v>20</v>
      </c>
      <c r="F26" s="26"/>
      <c r="G26" s="26"/>
      <c r="H26" s="26"/>
      <c r="I26" s="26"/>
      <c r="J26" s="26"/>
    </row>
    <row r="27" spans="1:10" x14ac:dyDescent="0.2">
      <c r="A27" s="2"/>
      <c r="B27" t="s">
        <v>70</v>
      </c>
      <c r="C27" s="23">
        <v>20</v>
      </c>
      <c r="F27" s="26"/>
      <c r="G27" s="26"/>
      <c r="H27" s="26"/>
      <c r="I27" s="26"/>
      <c r="J27" s="26"/>
    </row>
    <row r="28" spans="1:10" x14ac:dyDescent="0.2">
      <c r="A28" s="2"/>
      <c r="B28" t="s">
        <v>71</v>
      </c>
      <c r="C28" s="23">
        <v>20</v>
      </c>
      <c r="F28" s="26"/>
      <c r="G28" s="26"/>
      <c r="H28" s="26"/>
      <c r="I28" s="26"/>
      <c r="J28" s="26"/>
    </row>
    <row r="29" spans="1:10" x14ac:dyDescent="0.2">
      <c r="A29" s="2"/>
      <c r="B29" t="s">
        <v>52</v>
      </c>
      <c r="C29" s="23">
        <v>40</v>
      </c>
      <c r="D29" s="25">
        <f>SUM(C23:C29)</f>
        <v>200</v>
      </c>
      <c r="E29" s="25"/>
      <c r="F29" s="26"/>
      <c r="G29" s="26"/>
      <c r="H29" s="26"/>
      <c r="I29" s="26"/>
      <c r="J29" s="26"/>
    </row>
    <row r="30" spans="1:10" x14ac:dyDescent="0.2">
      <c r="A30" s="8"/>
      <c r="B30" s="8"/>
      <c r="C30" s="9"/>
      <c r="D30" s="9"/>
      <c r="E30" s="9"/>
      <c r="F30" s="26"/>
      <c r="G30" s="26"/>
      <c r="H30" s="26"/>
      <c r="I30" s="26"/>
      <c r="J30" s="26"/>
    </row>
    <row r="31" spans="1:10" x14ac:dyDescent="0.2">
      <c r="A31" s="2" t="s">
        <v>72</v>
      </c>
      <c r="B31" t="s">
        <v>66</v>
      </c>
      <c r="C31" s="23">
        <v>30</v>
      </c>
      <c r="E31" t="s">
        <v>83</v>
      </c>
      <c r="F31" s="26"/>
      <c r="G31" s="26"/>
      <c r="H31" s="26"/>
      <c r="I31" s="26"/>
      <c r="J31" s="26"/>
    </row>
    <row r="32" spans="1:10" x14ac:dyDescent="0.2">
      <c r="A32" s="2"/>
      <c r="B32" t="s">
        <v>73</v>
      </c>
      <c r="C32" s="23">
        <v>20</v>
      </c>
      <c r="F32" s="26"/>
      <c r="G32" s="26"/>
      <c r="H32" s="26"/>
      <c r="I32" s="26"/>
      <c r="J32" s="26"/>
    </row>
    <row r="33" spans="2:11" x14ac:dyDescent="0.2">
      <c r="B33" t="s">
        <v>74</v>
      </c>
      <c r="C33" s="23">
        <v>20</v>
      </c>
      <c r="D33" s="25">
        <f>SUM(C31:C33)</f>
        <v>70</v>
      </c>
      <c r="E33" s="25"/>
      <c r="F33" s="26"/>
      <c r="G33" s="26"/>
      <c r="H33" s="26"/>
      <c r="I33" s="26"/>
      <c r="J33" s="26"/>
    </row>
    <row r="38" spans="2:11" x14ac:dyDescent="0.2">
      <c r="F38">
        <v>20</v>
      </c>
      <c r="G38">
        <v>80</v>
      </c>
      <c r="H38">
        <v>50</v>
      </c>
      <c r="I38">
        <v>30</v>
      </c>
      <c r="J38">
        <v>30</v>
      </c>
      <c r="K38">
        <f>SUM(F38:J38)</f>
        <v>210</v>
      </c>
    </row>
  </sheetData>
  <phoneticPr fontId="8" type="noConversion"/>
  <pageMargins left="0.7" right="0.7" top="0.75" bottom="0.75" header="0.3" footer="0.3"/>
  <pageSetup scale="84" orientation="portrait" horizontalDpi="0" verticalDpi="0"/>
  <colBreaks count="1" manualBreakCount="1">
    <brk id="5" max="1048575" man="1"/>
  </colBreaks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workbookViewId="0">
      <selection activeCell="B19" sqref="B19"/>
    </sheetView>
  </sheetViews>
  <sheetFormatPr baseColWidth="10" defaultRowHeight="16" x14ac:dyDescent="0.2"/>
  <cols>
    <col min="1" max="3" width="40.6640625" customWidth="1"/>
  </cols>
  <sheetData>
    <row r="1" spans="1:3" x14ac:dyDescent="0.2">
      <c r="A1" s="17" t="s">
        <v>29</v>
      </c>
      <c r="B1" s="18"/>
      <c r="C1" s="18"/>
    </row>
    <row r="2" spans="1:3" x14ac:dyDescent="0.2">
      <c r="A2" s="18"/>
      <c r="B2" s="18"/>
      <c r="C2" s="18"/>
    </row>
    <row r="3" spans="1:3" x14ac:dyDescent="0.2">
      <c r="A3" s="19" t="s">
        <v>30</v>
      </c>
      <c r="B3" s="19" t="s">
        <v>31</v>
      </c>
      <c r="C3" s="19" t="s">
        <v>32</v>
      </c>
    </row>
    <row r="4" spans="1:3" x14ac:dyDescent="0.2">
      <c r="A4" s="19" t="s">
        <v>33</v>
      </c>
      <c r="B4" s="19">
        <v>70</v>
      </c>
      <c r="C4" s="19">
        <v>30</v>
      </c>
    </row>
    <row r="5" spans="1:3" x14ac:dyDescent="0.2">
      <c r="A5" s="19" t="s">
        <v>34</v>
      </c>
      <c r="B5" s="19">
        <v>150</v>
      </c>
      <c r="C5" s="19">
        <v>20</v>
      </c>
    </row>
    <row r="6" spans="1:3" x14ac:dyDescent="0.2">
      <c r="A6" s="19" t="s">
        <v>35</v>
      </c>
      <c r="B6" s="19">
        <v>80</v>
      </c>
      <c r="C6" s="19">
        <v>10</v>
      </c>
    </row>
    <row r="7" spans="1:3" x14ac:dyDescent="0.2">
      <c r="A7" s="19" t="s">
        <v>36</v>
      </c>
      <c r="B7" s="19">
        <v>100</v>
      </c>
      <c r="C7" s="19">
        <v>10</v>
      </c>
    </row>
    <row r="8" spans="1:3" x14ac:dyDescent="0.2">
      <c r="A8" s="19" t="s">
        <v>37</v>
      </c>
      <c r="B8" s="19">
        <v>100</v>
      </c>
      <c r="C8" s="19">
        <v>20</v>
      </c>
    </row>
    <row r="9" spans="1:3" x14ac:dyDescent="0.2">
      <c r="A9" s="19" t="s">
        <v>38</v>
      </c>
      <c r="B9" s="19">
        <v>200</v>
      </c>
      <c r="C9" s="19">
        <v>20</v>
      </c>
    </row>
    <row r="10" spans="1:3" x14ac:dyDescent="0.2">
      <c r="A10" s="19" t="s">
        <v>39</v>
      </c>
      <c r="B10" s="19">
        <f>SUM(B4:B9)</f>
        <v>700</v>
      </c>
      <c r="C10" s="19">
        <f>SUM(C4:C9)</f>
        <v>110</v>
      </c>
    </row>
    <row r="11" spans="1:3" x14ac:dyDescent="0.2">
      <c r="A11" s="18"/>
      <c r="B11" s="18"/>
      <c r="C11" s="18"/>
    </row>
    <row r="12" spans="1:3" x14ac:dyDescent="0.2">
      <c r="A12" s="18"/>
      <c r="B12" s="18"/>
      <c r="C12" s="18"/>
    </row>
    <row r="13" spans="1:3" x14ac:dyDescent="0.2">
      <c r="A13" s="17" t="s">
        <v>40</v>
      </c>
      <c r="B13" s="18"/>
      <c r="C13" s="18"/>
    </row>
    <row r="14" spans="1:3" x14ac:dyDescent="0.2">
      <c r="A14" s="18"/>
      <c r="B14" s="18"/>
      <c r="C14" s="18"/>
    </row>
    <row r="15" spans="1:3" x14ac:dyDescent="0.2">
      <c r="A15" s="19" t="s">
        <v>41</v>
      </c>
      <c r="B15" s="19" t="s">
        <v>42</v>
      </c>
      <c r="C15" s="18"/>
    </row>
    <row r="16" spans="1:3" x14ac:dyDescent="0.2">
      <c r="A16" s="19" t="s">
        <v>43</v>
      </c>
      <c r="B16" s="19">
        <v>40</v>
      </c>
      <c r="C16" s="18"/>
    </row>
    <row r="17" spans="1:3" x14ac:dyDescent="0.2">
      <c r="A17" s="19" t="s">
        <v>44</v>
      </c>
      <c r="B17" s="19">
        <v>40</v>
      </c>
      <c r="C17" s="18"/>
    </row>
    <row r="18" spans="1:3" x14ac:dyDescent="0.2">
      <c r="A18" s="19" t="s">
        <v>45</v>
      </c>
      <c r="B18" s="19">
        <v>10</v>
      </c>
      <c r="C18" s="18"/>
    </row>
    <row r="19" spans="1:3" x14ac:dyDescent="0.2">
      <c r="A19" s="19" t="s">
        <v>46</v>
      </c>
      <c r="B19" s="19">
        <v>5</v>
      </c>
      <c r="C19" s="18"/>
    </row>
    <row r="20" spans="1:3" x14ac:dyDescent="0.2">
      <c r="A20" s="19" t="s">
        <v>47</v>
      </c>
      <c r="B20" s="19">
        <v>5</v>
      </c>
      <c r="C20" s="18"/>
    </row>
    <row r="21" spans="1:3" x14ac:dyDescent="0.2">
      <c r="A21" s="19" t="s">
        <v>48</v>
      </c>
      <c r="B21" s="19">
        <v>5</v>
      </c>
      <c r="C21" s="18"/>
    </row>
    <row r="22" spans="1:3" x14ac:dyDescent="0.2">
      <c r="A22" s="19" t="s">
        <v>49</v>
      </c>
      <c r="B22" s="19">
        <v>15</v>
      </c>
      <c r="C22" s="18"/>
    </row>
    <row r="23" spans="1:3" x14ac:dyDescent="0.2">
      <c r="A23" s="19" t="s">
        <v>50</v>
      </c>
      <c r="B23" s="19">
        <v>10</v>
      </c>
      <c r="C23" s="18"/>
    </row>
    <row r="24" spans="1:3" x14ac:dyDescent="0.2">
      <c r="A24" s="19" t="s">
        <v>51</v>
      </c>
      <c r="B24" s="19">
        <v>20</v>
      </c>
      <c r="C24" s="18"/>
    </row>
    <row r="25" spans="1:3" ht="32" x14ac:dyDescent="0.2">
      <c r="A25" s="19" t="s">
        <v>52</v>
      </c>
      <c r="B25" s="19">
        <v>10</v>
      </c>
      <c r="C25" s="18"/>
    </row>
    <row r="26" spans="1:3" x14ac:dyDescent="0.2">
      <c r="A26" s="19" t="s">
        <v>39</v>
      </c>
      <c r="B26" s="19">
        <f>SUM(B16:B25)</f>
        <v>160</v>
      </c>
      <c r="C26" s="18"/>
    </row>
  </sheetData>
  <pageMargins left="0.7" right="0.7" top="0.75" bottom="0.75" header="0.3" footer="0.3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Expense Budget</vt:lpstr>
      <vt:lpstr>Final Budget</vt:lpstr>
      <vt:lpstr>Labor Budget</vt:lpstr>
      <vt:lpstr>FromFrancois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2017-06-27T16:20:51Z</cp:lastPrinted>
  <dcterms:created xsi:type="dcterms:W3CDTF">2017-05-22T15:40:49Z</dcterms:created>
  <dcterms:modified xsi:type="dcterms:W3CDTF">2017-07-12T15:46:31Z</dcterms:modified>
</cp:coreProperties>
</file>