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807_DoradoBioAcoustics/Documents/2020_Proposal/"/>
    </mc:Choice>
  </mc:AlternateContent>
  <xr:revisionPtr revIDLastSave="0" documentId="13_ncr:1_{86D006D9-FA00-4143-B3C7-62DFD0DBF511}" xr6:coauthVersionLast="36" xr6:coauthVersionMax="36" xr10:uidLastSave="{00000000-0000-0000-0000-000000000000}"/>
  <bookViews>
    <workbookView xWindow="4000" yWindow="460" windowWidth="34400" windowHeight="22980" xr2:uid="{65A024A2-3EEE-F543-8259-A70F23E925A2}"/>
  </bookViews>
  <sheets>
    <sheet name="Costs" sheetId="1" r:id="rId1"/>
    <sheet name="Sheet1" sheetId="3" r:id="rId2"/>
    <sheet name="Data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F9" i="1" s="1"/>
  <c r="D10" i="1" l="1"/>
  <c r="F10" i="1" s="1"/>
  <c r="D8" i="1"/>
  <c r="F8" i="1" s="1"/>
  <c r="F7" i="1"/>
  <c r="D12" i="1"/>
  <c r="F12" i="1" s="1"/>
  <c r="H4" i="3"/>
  <c r="D13" i="1" l="1"/>
  <c r="F13" i="1" s="1"/>
  <c r="D14" i="1"/>
  <c r="F14" i="1" s="1"/>
  <c r="D11" i="1"/>
  <c r="F11" i="1" s="1"/>
  <c r="F15" i="1" l="1"/>
  <c r="B17" i="2" l="1"/>
  <c r="B13" i="2"/>
  <c r="B9" i="2"/>
  <c r="B19" i="2" l="1"/>
  <c r="D19" i="2" s="1"/>
</calcChain>
</file>

<file path=xl/sharedStrings.xml><?xml version="1.0" encoding="utf-8"?>
<sst xmlns="http://schemas.openxmlformats.org/spreadsheetml/2006/main" count="50" uniqueCount="39">
  <si>
    <t>Item</t>
  </si>
  <si>
    <t>Category</t>
  </si>
  <si>
    <t>Goals</t>
  </si>
  <si>
    <t>Spare cabling</t>
  </si>
  <si>
    <t>GB-hr</t>
  </si>
  <si>
    <t>hours of data</t>
  </si>
  <si>
    <t>days</t>
  </si>
  <si>
    <t>TB</t>
  </si>
  <si>
    <t>2019 Data Collection Estimates</t>
  </si>
  <si>
    <t>Data Collection Rate:</t>
  </si>
  <si>
    <t>Ventana Dives</t>
  </si>
  <si>
    <t>Requested Days:</t>
  </si>
  <si>
    <t>I2MAP Day Missions</t>
  </si>
  <si>
    <t>Requested Missions:</t>
  </si>
  <si>
    <t>I2MAP Overnight Missions</t>
  </si>
  <si>
    <t>Data Collected:</t>
  </si>
  <si>
    <t>Total Data 2019:</t>
  </si>
  <si>
    <t>hours</t>
  </si>
  <si>
    <t>Total</t>
  </si>
  <si>
    <t>Tax</t>
  </si>
  <si>
    <t>Estimated Cost</t>
  </si>
  <si>
    <t>Total:</t>
  </si>
  <si>
    <t>Shipping</t>
  </si>
  <si>
    <t>Bracketry</t>
  </si>
  <si>
    <t>2020 BioAcoustics Preliminary Budget</t>
  </si>
  <si>
    <t>Labor</t>
  </si>
  <si>
    <t>EJM</t>
  </si>
  <si>
    <t>Person</t>
  </si>
  <si>
    <t>M1</t>
  </si>
  <si>
    <t>M2</t>
  </si>
  <si>
    <t>M3</t>
  </si>
  <si>
    <t>M4</t>
  </si>
  <si>
    <t>M5</t>
  </si>
  <si>
    <t>Simrad license</t>
  </si>
  <si>
    <t>WBT Electronics</t>
  </si>
  <si>
    <t>Electronic Components</t>
  </si>
  <si>
    <t>Journal Submissions</t>
  </si>
  <si>
    <t>Conference Attendance Fees/Travel</t>
  </si>
  <si>
    <t>Oxygen Sensor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</si>
</sst>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9"/>
      <color theme="1"/>
      <name val="Helvetica Neue Light"/>
    </font>
    <font>
      <sz val="9"/>
      <color theme="1"/>
      <name val="Helvetica Neue Light"/>
    </font>
    <font>
      <sz val="9"/>
      <color rgb="FF3F3F76"/>
      <name val="Helvetica Neue Light"/>
    </font>
    <font>
      <i/>
      <sz val="9"/>
      <color theme="1"/>
      <name val="Helvetica Neue Light"/>
    </font>
    <font>
      <b/>
      <sz val="9"/>
      <color rgb="FFFA7D00"/>
      <name val="Helvetica Neue Light"/>
    </font>
    <font>
      <sz val="9"/>
      <color theme="1"/>
      <name val="Calibri"/>
      <family val="2"/>
      <scheme val="minor"/>
    </font>
    <font>
      <b/>
      <sz val="9"/>
      <color rgb="FFFA7D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3" borderId="2" applyNumberFormat="0" applyAlignment="0" applyProtection="0"/>
    <xf numFmtId="0" fontId="6" fillId="4" borderId="2" applyNumberFormat="0" applyAlignment="0" applyProtection="0"/>
  </cellStyleXfs>
  <cellXfs count="36">
    <xf numFmtId="0" fontId="0" fillId="0" borderId="0" xfId="0"/>
    <xf numFmtId="0" fontId="0" fillId="0" borderId="0" xfId="0" applyBorder="1"/>
    <xf numFmtId="44" fontId="0" fillId="0" borderId="1" xfId="1" applyFont="1" applyBorder="1"/>
    <xf numFmtId="44" fontId="0" fillId="0" borderId="0" xfId="1" applyFont="1" applyBorder="1"/>
    <xf numFmtId="0" fontId="8" fillId="0" borderId="0" xfId="0" applyFont="1" applyFill="1" applyBorder="1"/>
    <xf numFmtId="0" fontId="7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7" fillId="0" borderId="6" xfId="0" applyFont="1" applyBorder="1"/>
    <xf numFmtId="0" fontId="8" fillId="0" borderId="0" xfId="0" applyFont="1" applyBorder="1"/>
    <xf numFmtId="0" fontId="8" fillId="0" borderId="7" xfId="0" applyFont="1" applyBorder="1"/>
    <xf numFmtId="0" fontId="8" fillId="0" borderId="6" xfId="0" applyFont="1" applyBorder="1" applyAlignment="1">
      <alignment horizontal="left" indent="1"/>
    </xf>
    <xf numFmtId="0" fontId="9" fillId="3" borderId="2" xfId="2" applyFont="1" applyBorder="1"/>
    <xf numFmtId="0" fontId="8" fillId="0" borderId="0" xfId="0" applyFont="1" applyBorder="1" applyAlignment="1">
      <alignment horizontal="left" indent="1"/>
    </xf>
    <xf numFmtId="0" fontId="10" fillId="0" borderId="6" xfId="0" applyFont="1" applyBorder="1" applyAlignment="1">
      <alignment horizontal="left" indent="1"/>
    </xf>
    <xf numFmtId="0" fontId="8" fillId="0" borderId="6" xfId="0" applyFont="1" applyBorder="1" applyAlignment="1">
      <alignment horizontal="left" indent="2"/>
    </xf>
    <xf numFmtId="0" fontId="11" fillId="4" borderId="2" xfId="3" applyFont="1" applyBorder="1"/>
    <xf numFmtId="0" fontId="12" fillId="0" borderId="0" xfId="0" applyFont="1" applyBorder="1"/>
    <xf numFmtId="0" fontId="12" fillId="0" borderId="7" xfId="0" applyFont="1" applyBorder="1"/>
    <xf numFmtId="0" fontId="8" fillId="0" borderId="6" xfId="0" applyFont="1" applyFill="1" applyBorder="1" applyAlignment="1">
      <alignment horizontal="left" indent="1"/>
    </xf>
    <xf numFmtId="0" fontId="10" fillId="0" borderId="6" xfId="0" applyFont="1" applyFill="1" applyBorder="1" applyAlignment="1">
      <alignment horizontal="left" indent="1"/>
    </xf>
    <xf numFmtId="0" fontId="13" fillId="4" borderId="2" xfId="3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3" fillId="4" borderId="2" xfId="3" applyFont="1"/>
    <xf numFmtId="0" fontId="3" fillId="0" borderId="0" xfId="0" applyFont="1" applyBorder="1"/>
    <xf numFmtId="0" fontId="2" fillId="0" borderId="0" xfId="0" applyFont="1" applyBorder="1"/>
    <xf numFmtId="0" fontId="0" fillId="0" borderId="0" xfId="0" quotePrefix="1" applyBorder="1" applyAlignment="1">
      <alignment wrapText="1"/>
    </xf>
    <xf numFmtId="0" fontId="0" fillId="2" borderId="0" xfId="0" applyFill="1" applyBorder="1"/>
    <xf numFmtId="0" fontId="4" fillId="0" borderId="0" xfId="0" applyFont="1" applyBorder="1"/>
    <xf numFmtId="0" fontId="0" fillId="0" borderId="1" xfId="0" applyBorder="1"/>
    <xf numFmtId="0" fontId="0" fillId="0" borderId="0" xfId="0" applyFill="1" applyBorder="1"/>
    <xf numFmtId="0" fontId="2" fillId="0" borderId="0" xfId="0" applyFont="1" applyBorder="1" applyAlignment="1">
      <alignment horizontal="right"/>
    </xf>
    <xf numFmtId="44" fontId="0" fillId="0" borderId="0" xfId="0" applyNumberFormat="1" applyBorder="1"/>
    <xf numFmtId="0" fontId="0" fillId="0" borderId="1" xfId="0" applyFill="1" applyBorder="1"/>
  </cellXfs>
  <cellStyles count="4">
    <cellStyle name="Calculation" xfId="3" builtinId="22"/>
    <cellStyle name="Currency" xfId="1" builtinId="4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1358900</xdr:colOff>
      <xdr:row>2</xdr:row>
      <xdr:rowOff>63500</xdr:rowOff>
    </xdr:from>
    <xdr:to>
      <xdr:col>5</xdr:col>
      <xdr:colOff>838200</xdr:colOff>
      <xdr:row>3</xdr:row>
      <xdr:rowOff>1371600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804BFD-46CD-8F43-A8DB-39ABBCA2B1CC}"/>
            </a:ext>
          </a:extLst>
        </xdr:cNvPr>
        <xdr:cNvSpPr txBox="1"/>
      </xdr:nvSpPr>
      <xdr:spPr>
        <a:xfrm>
          <a:off x="1358900" y="533400"/>
          <a:ext cx="4953000" cy="1511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1. Samples from identified animals for the broadband acoustic database.</a:t>
          </a:r>
        </a:p>
        <a:p>
          <a:r>
            <a:rPr lang="en-US" sz="1100"/>
            <a:t>2. Animal response metrics for both the ROV and AUV.</a:t>
          </a:r>
        </a:p>
        <a:p>
          <a:r>
            <a:rPr lang="en-US" sz="1100"/>
            <a:t>3. Improved bioacoustics payload for I2Map configurations of the Dorado AUVs.</a:t>
          </a:r>
        </a:p>
        <a:p>
          <a:r>
            <a:rPr lang="en-US" sz="1100"/>
            <a:t>4. At least one presentation at a national meeting and one peer-reviewed publication..</a:t>
          </a:r>
        </a:p>
        <a:p>
          <a:r>
            <a:rPr lang="en-US" sz="1100"/>
            <a:t>5. Data archival and automated analysis for the i2MAP mission data. </a:t>
          </a:r>
        </a:p>
        <a:p>
          <a:endParaRPr lang="en-US" sz="1100"/>
        </a:p>
        <a:p>
          <a:endParaRPr lang="en-US" sz="1100"/>
        </a:p>
      </xdr:txBody>
    </xdr:sp>
    <xdr:clientData/>
  </xdr:twoCellAnchor>
  <xdr:twoCellAnchor>
    <xdr:from>
      <xdr:col>0</xdr:col>
      <xdr:colOff>1295400</xdr:colOff>
      <xdr:row>18</xdr:row>
      <xdr:rowOff>76200</xdr:rowOff>
    </xdr:from>
    <xdr:to>
      <xdr:col>5</xdr:col>
      <xdr:colOff>774700</xdr:colOff>
      <xdr:row>23</xdr:row>
      <xdr:rowOff>88900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3F4C26A-E74D-A944-913D-2254EC7FF926}"/>
            </a:ext>
          </a:extLst>
        </xdr:cNvPr>
        <xdr:cNvSpPr txBox="1"/>
      </xdr:nvSpPr>
      <xdr:spPr>
        <a:xfrm>
          <a:off x="1295400" y="8026400"/>
          <a:ext cx="5803900" cy="1028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C81A-6A6F-0F44-93C1-757B77389165}">
  <sheetPr>
    <pageSetUpPr fitToPage="1"/>
  </sheetPr>
  <dimension ref="A1:F32"/>
  <sheetViews>
    <sheetView showGridLines="0" tabSelected="1" view="pageLayout" zoomScaleNormal="100" workbookViewId="0">
      <selection activeCell="E18" sqref="E18"/>
    </sheetView>
  </sheetViews>
  <sheetFormatPr baseColWidth="10" defaultRowHeight="16"/>
  <cols>
    <col min="1" max="1" width="18" customWidth="1"/>
    <col min="2" max="2" width="38" customWidth="1"/>
    <col min="3" max="3" width="15.83203125" customWidth="1"/>
    <col min="4" max="5" width="11.1640625" customWidth="1"/>
    <col min="6" max="6" width="15.83203125" customWidth="1"/>
  </cols>
  <sheetData>
    <row r="1" spans="1:6" ht="21">
      <c r="A1" s="26" t="s">
        <v>24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7" t="s">
        <v>2</v>
      </c>
      <c r="B3" s="1"/>
      <c r="C3" s="1"/>
      <c r="D3" s="1"/>
      <c r="E3" s="1"/>
      <c r="F3" s="1"/>
    </row>
    <row r="4" spans="1:6" ht="117" customHeight="1">
      <c r="A4" s="27"/>
      <c r="B4" s="28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27" t="s">
        <v>1</v>
      </c>
      <c r="B6" s="27" t="s">
        <v>0</v>
      </c>
      <c r="C6" s="27" t="s">
        <v>20</v>
      </c>
      <c r="D6" s="27" t="s">
        <v>19</v>
      </c>
      <c r="E6" s="27" t="s">
        <v>22</v>
      </c>
      <c r="F6" s="27" t="s">
        <v>18</v>
      </c>
    </row>
    <row r="7" spans="1:6">
      <c r="A7" s="29"/>
      <c r="B7" s="31" t="s">
        <v>33</v>
      </c>
      <c r="C7" s="2">
        <v>26100</v>
      </c>
      <c r="D7" s="2">
        <v>0</v>
      </c>
      <c r="E7" s="2">
        <v>0</v>
      </c>
      <c r="F7" s="2">
        <f>SUM(C7:E7)</f>
        <v>26100</v>
      </c>
    </row>
    <row r="8" spans="1:6">
      <c r="A8" s="29"/>
      <c r="B8" s="31" t="s">
        <v>34</v>
      </c>
      <c r="C8" s="2">
        <v>17400</v>
      </c>
      <c r="D8" s="2">
        <f>0.0775*C8</f>
        <v>1348.5</v>
      </c>
      <c r="E8" s="2">
        <v>200</v>
      </c>
      <c r="F8" s="2">
        <f>SUM(C8:E8)</f>
        <v>18948.5</v>
      </c>
    </row>
    <row r="9" spans="1:6">
      <c r="A9" s="29"/>
      <c r="B9" s="31" t="s">
        <v>38</v>
      </c>
      <c r="C9" s="2">
        <v>520</v>
      </c>
      <c r="D9" s="2">
        <f>0.0775*C9</f>
        <v>40.299999999999997</v>
      </c>
      <c r="E9" s="2">
        <v>100</v>
      </c>
      <c r="F9" s="2">
        <f>SUM(C9:E9)</f>
        <v>660.3</v>
      </c>
    </row>
    <row r="10" spans="1:6">
      <c r="A10" s="29"/>
      <c r="B10" s="31" t="s">
        <v>35</v>
      </c>
      <c r="C10" s="2">
        <v>1000</v>
      </c>
      <c r="D10" s="2">
        <f>0.0775*C10</f>
        <v>77.5</v>
      </c>
      <c r="E10" s="2">
        <v>200</v>
      </c>
      <c r="F10" s="2">
        <f>SUM(C10:E10)</f>
        <v>1277.5</v>
      </c>
    </row>
    <row r="11" spans="1:6">
      <c r="A11" s="29"/>
      <c r="B11" s="31" t="s">
        <v>3</v>
      </c>
      <c r="C11" s="2">
        <v>2000</v>
      </c>
      <c r="D11" s="2">
        <f>0.0775*C11</f>
        <v>155</v>
      </c>
      <c r="E11" s="2">
        <v>200</v>
      </c>
      <c r="F11" s="2">
        <f>SUM(C11:E11)</f>
        <v>2355</v>
      </c>
    </row>
    <row r="12" spans="1:6">
      <c r="A12" s="29"/>
      <c r="B12" s="35" t="s">
        <v>23</v>
      </c>
      <c r="C12" s="2">
        <v>500</v>
      </c>
      <c r="D12" s="2">
        <f t="shared" ref="D12" si="0">0.0775*C12</f>
        <v>38.75</v>
      </c>
      <c r="E12" s="2">
        <v>0</v>
      </c>
      <c r="F12" s="2">
        <f t="shared" ref="F12" si="1">SUM(C12:E12)</f>
        <v>538.75</v>
      </c>
    </row>
    <row r="13" spans="1:6">
      <c r="A13" s="29"/>
      <c r="B13" s="31" t="s">
        <v>36</v>
      </c>
      <c r="C13" s="2">
        <v>1000</v>
      </c>
      <c r="D13" s="2">
        <f t="shared" ref="D13:D14" si="2">0.0775*C13</f>
        <v>77.5</v>
      </c>
      <c r="E13" s="2">
        <v>0</v>
      </c>
      <c r="F13" s="2">
        <f t="shared" ref="F13:F14" si="3">SUM(C13:E13)</f>
        <v>1077.5</v>
      </c>
    </row>
    <row r="14" spans="1:6">
      <c r="A14" s="29"/>
      <c r="B14" s="31" t="s">
        <v>37</v>
      </c>
      <c r="C14" s="2">
        <v>3000</v>
      </c>
      <c r="D14" s="2">
        <f t="shared" si="2"/>
        <v>232.5</v>
      </c>
      <c r="E14" s="2">
        <v>0</v>
      </c>
      <c r="F14" s="2">
        <f t="shared" si="3"/>
        <v>3232.5</v>
      </c>
    </row>
    <row r="15" spans="1:6">
      <c r="A15" s="29"/>
      <c r="B15" s="1"/>
      <c r="C15" s="3"/>
      <c r="D15" s="3"/>
      <c r="E15" s="33" t="s">
        <v>21</v>
      </c>
      <c r="F15" s="34">
        <f>SUM(F7:F14)</f>
        <v>54190.05</v>
      </c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 ht="24">
      <c r="A18" s="30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3"/>
    </row>
    <row r="27" spans="1:6">
      <c r="A27" s="1"/>
      <c r="B27" s="1"/>
      <c r="C27" s="1"/>
      <c r="D27" s="1"/>
      <c r="E27" s="1"/>
      <c r="F27" s="3"/>
    </row>
    <row r="28" spans="1:6">
      <c r="A28" s="1"/>
      <c r="B28" s="1"/>
      <c r="C28" s="1"/>
      <c r="D28" s="1"/>
      <c r="E28" s="1"/>
      <c r="F28" s="3"/>
    </row>
    <row r="29" spans="1:6">
      <c r="A29" s="1"/>
      <c r="B29" s="32"/>
      <c r="C29" s="32"/>
      <c r="D29" s="32"/>
      <c r="E29" s="32"/>
      <c r="F29" s="3"/>
    </row>
    <row r="30" spans="1:6">
      <c r="A30" s="1"/>
      <c r="B30" s="1"/>
      <c r="C30" s="1"/>
      <c r="E30" s="33"/>
      <c r="F30" s="3"/>
    </row>
    <row r="31" spans="1:6">
      <c r="A31" s="1"/>
      <c r="B31" s="1"/>
      <c r="C31" s="1"/>
      <c r="D31" s="1"/>
      <c r="E31" s="1"/>
      <c r="F31" s="1"/>
    </row>
    <row r="32" spans="1:6">
      <c r="B32" s="32"/>
      <c r="C32" s="32"/>
      <c r="D32" s="32"/>
      <c r="F32" s="3"/>
    </row>
  </sheetData>
  <pageMargins left="7.4999999999999997E-2" right="0.7" top="0.75" bottom="0.75" header="0.3" footer="0.3"/>
  <pageSetup scale="83" fitToHeight="0" orientation="portrait" horizontalDpi="0" verticalDpi="0" copies="6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815A7-B6F9-FA4B-A6A5-6DBCD5B51195}">
  <dimension ref="A1:H4"/>
  <sheetViews>
    <sheetView workbookViewId="0">
      <selection activeCell="C5" sqref="C5"/>
    </sheetView>
  </sheetViews>
  <sheetFormatPr baseColWidth="10" defaultRowHeight="16"/>
  <sheetData>
    <row r="1" spans="1:8">
      <c r="A1" t="s">
        <v>25</v>
      </c>
    </row>
    <row r="3" spans="1:8"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18</v>
      </c>
    </row>
    <row r="4" spans="1:8">
      <c r="B4" t="s">
        <v>26</v>
      </c>
      <c r="C4">
        <v>150</v>
      </c>
      <c r="D4">
        <v>40</v>
      </c>
      <c r="E4">
        <v>40</v>
      </c>
      <c r="F4">
        <v>40</v>
      </c>
      <c r="G4">
        <v>40</v>
      </c>
      <c r="H4">
        <f>SUM(C4:G4)</f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82C09-40E7-4243-A7D1-B2EC068AB891}">
  <dimension ref="A2:E20"/>
  <sheetViews>
    <sheetView showGridLines="0" zoomScale="190" zoomScaleNormal="190" workbookViewId="0">
      <selection activeCell="D20" sqref="D20"/>
    </sheetView>
  </sheetViews>
  <sheetFormatPr baseColWidth="10" defaultRowHeight="16"/>
  <cols>
    <col min="1" max="1" width="20.33203125" customWidth="1"/>
    <col min="2" max="2" width="7.33203125" customWidth="1"/>
    <col min="3" max="3" width="7.1640625" customWidth="1"/>
    <col min="4" max="4" width="5" customWidth="1"/>
  </cols>
  <sheetData>
    <row r="2" spans="1:5" ht="17" thickBot="1"/>
    <row r="3" spans="1:5">
      <c r="A3" s="5" t="s">
        <v>8</v>
      </c>
      <c r="B3" s="6"/>
      <c r="C3" s="6"/>
      <c r="D3" s="6"/>
      <c r="E3" s="7"/>
    </row>
    <row r="4" spans="1:5" ht="8" customHeight="1">
      <c r="A4" s="8"/>
      <c r="B4" s="9"/>
      <c r="C4" s="9"/>
      <c r="D4" s="9"/>
      <c r="E4" s="10"/>
    </row>
    <row r="5" spans="1:5">
      <c r="A5" s="11" t="s">
        <v>9</v>
      </c>
      <c r="B5" s="12">
        <v>25</v>
      </c>
      <c r="C5" s="9" t="s">
        <v>4</v>
      </c>
      <c r="D5" s="9"/>
      <c r="E5" s="10"/>
    </row>
    <row r="6" spans="1:5" ht="7" customHeight="1">
      <c r="A6" s="11"/>
      <c r="B6" s="13"/>
      <c r="C6" s="9"/>
      <c r="D6" s="9"/>
      <c r="E6" s="10"/>
    </row>
    <row r="7" spans="1:5">
      <c r="A7" s="14" t="s">
        <v>10</v>
      </c>
      <c r="B7" s="9"/>
      <c r="C7" s="9"/>
      <c r="D7" s="9"/>
      <c r="E7" s="10"/>
    </row>
    <row r="8" spans="1:5">
      <c r="A8" s="15" t="s">
        <v>11</v>
      </c>
      <c r="B8" s="12">
        <v>3</v>
      </c>
      <c r="C8" s="9" t="s">
        <v>6</v>
      </c>
      <c r="D8" s="12">
        <v>9</v>
      </c>
      <c r="E8" s="10" t="s">
        <v>5</v>
      </c>
    </row>
    <row r="9" spans="1:5">
      <c r="A9" s="15" t="s">
        <v>15</v>
      </c>
      <c r="B9" s="16">
        <f>$B$5*(B8*D8)/1000</f>
        <v>0.67500000000000004</v>
      </c>
      <c r="C9" s="9" t="s">
        <v>7</v>
      </c>
      <c r="D9" s="9"/>
      <c r="E9" s="10"/>
    </row>
    <row r="10" spans="1:5" ht="6" customHeight="1">
      <c r="A10" s="11"/>
      <c r="B10" s="9"/>
      <c r="C10" s="9"/>
      <c r="D10" s="9"/>
      <c r="E10" s="10"/>
    </row>
    <row r="11" spans="1:5">
      <c r="A11" s="14" t="s">
        <v>12</v>
      </c>
      <c r="B11" s="9"/>
      <c r="C11" s="9"/>
      <c r="D11" s="9"/>
      <c r="E11" s="10"/>
    </row>
    <row r="12" spans="1:5">
      <c r="A12" s="15" t="s">
        <v>13</v>
      </c>
      <c r="B12" s="12">
        <v>2</v>
      </c>
      <c r="C12" s="9" t="s">
        <v>6</v>
      </c>
      <c r="D12" s="12">
        <v>9</v>
      </c>
      <c r="E12" s="10" t="s">
        <v>5</v>
      </c>
    </row>
    <row r="13" spans="1:5">
      <c r="A13" s="15" t="s">
        <v>15</v>
      </c>
      <c r="B13" s="16">
        <f>$B$5*(B12*D12)/1000</f>
        <v>0.45</v>
      </c>
      <c r="C13" s="4" t="s">
        <v>7</v>
      </c>
      <c r="D13" s="17"/>
      <c r="E13" s="18"/>
    </row>
    <row r="14" spans="1:5" ht="5" customHeight="1">
      <c r="A14" s="19"/>
      <c r="B14" s="9"/>
      <c r="C14" s="4"/>
      <c r="D14" s="17"/>
      <c r="E14" s="18"/>
    </row>
    <row r="15" spans="1:5">
      <c r="A15" s="20" t="s">
        <v>14</v>
      </c>
      <c r="B15" s="9"/>
      <c r="C15" s="4"/>
      <c r="D15" s="17"/>
      <c r="E15" s="18"/>
    </row>
    <row r="16" spans="1:5">
      <c r="A16" s="15" t="s">
        <v>13</v>
      </c>
      <c r="B16" s="12">
        <v>12</v>
      </c>
      <c r="C16" s="9" t="s">
        <v>6</v>
      </c>
      <c r="D16" s="12">
        <v>20</v>
      </c>
      <c r="E16" s="10" t="s">
        <v>5</v>
      </c>
    </row>
    <row r="17" spans="1:5">
      <c r="A17" s="15" t="s">
        <v>15</v>
      </c>
      <c r="B17" s="16">
        <f>$B$5*(B16*D16)/1000</f>
        <v>6</v>
      </c>
      <c r="C17" s="4" t="s">
        <v>7</v>
      </c>
      <c r="D17" s="17"/>
      <c r="E17" s="18"/>
    </row>
    <row r="18" spans="1:5" ht="7" customHeight="1">
      <c r="A18" s="15"/>
      <c r="B18" s="17"/>
      <c r="C18" s="4"/>
      <c r="D18" s="17"/>
      <c r="E18" s="18"/>
    </row>
    <row r="19" spans="1:5">
      <c r="A19" s="19" t="s">
        <v>16</v>
      </c>
      <c r="B19" s="21">
        <f>SUM(B9,B13,B17)</f>
        <v>7.125</v>
      </c>
      <c r="C19" s="4" t="s">
        <v>7</v>
      </c>
      <c r="D19" s="25">
        <f>B19*1000/B5</f>
        <v>285</v>
      </c>
      <c r="E19" s="18" t="s">
        <v>17</v>
      </c>
    </row>
    <row r="20" spans="1:5" ht="5" customHeight="1" thickBot="1">
      <c r="A20" s="22"/>
      <c r="B20" s="23"/>
      <c r="C20" s="23"/>
      <c r="D20" s="23"/>
      <c r="E20" s="24"/>
    </row>
  </sheetData>
  <pageMargins left="0.7" right="0.7" top="0.75" bottom="0.75" header="0.3" footer="0.3"/>
  <pageSetup orientation="portrait" horizontalDpi="0" verticalDpi="0" copies="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Costs</vt:lpstr>
      <vt:lpstr>Sheet1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cp:lastPrinted>2018-06-26T20:49:10Z</cp:lastPrinted>
  <dcterms:created xsi:type="dcterms:W3CDTF">2018-06-26T20:10:33Z</dcterms:created>
  <dcterms:modified xsi:type="dcterms:W3CDTF">2019-07-16T04:28:36Z</dcterms:modified>
</cp:coreProperties>
</file>