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Volumes/ProjectLibrary/901807_DoradoBioAcoustics /Documents/Spreadsheets/"/>
    </mc:Choice>
  </mc:AlternateContent>
  <bookViews>
    <workbookView xWindow="29900" yWindow="2300" windowWidth="19520" windowHeight="23560" tabRatio="500" activeTab="1"/>
  </bookViews>
  <sheets>
    <sheet name="2018 Final Budget" sheetId="4" r:id="rId1"/>
    <sheet name="2018 Running Budget" sheetId="5" r:id="rId2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5" l="1"/>
  <c r="E10" i="5"/>
  <c r="E9" i="5"/>
  <c r="E8" i="5"/>
  <c r="E7" i="5"/>
  <c r="E5" i="5"/>
  <c r="E6" i="5"/>
  <c r="B41" i="4"/>
  <c r="E2" i="4"/>
  <c r="E3" i="4"/>
  <c r="E4" i="4"/>
  <c r="E5" i="4"/>
  <c r="E6" i="4"/>
  <c r="E34" i="4" s="1"/>
  <c r="E7" i="4"/>
  <c r="E8" i="4"/>
  <c r="E9" i="4"/>
  <c r="E10" i="4"/>
  <c r="E11" i="4"/>
  <c r="E12" i="4"/>
  <c r="E14" i="4"/>
  <c r="E15" i="4"/>
  <c r="E17" i="4"/>
  <c r="E18" i="4"/>
  <c r="E19" i="4"/>
  <c r="E22" i="4"/>
  <c r="E20" i="4"/>
  <c r="E21" i="4"/>
  <c r="E23" i="4"/>
  <c r="E24" i="4"/>
  <c r="E27" i="4"/>
  <c r="E28" i="4"/>
  <c r="E30" i="4"/>
  <c r="E31" i="4"/>
  <c r="E32" i="4"/>
  <c r="E33" i="4"/>
  <c r="E35" i="4" l="1"/>
  <c r="E36" i="4"/>
</calcChain>
</file>

<file path=xl/sharedStrings.xml><?xml version="1.0" encoding="utf-8"?>
<sst xmlns="http://schemas.openxmlformats.org/spreadsheetml/2006/main" count="56" uniqueCount="52">
  <si>
    <t>Item</t>
  </si>
  <si>
    <t>Group</t>
  </si>
  <si>
    <t>Wet Cabling</t>
  </si>
  <si>
    <t>Cost</t>
  </si>
  <si>
    <t>AUV Host Cable</t>
  </si>
  <si>
    <t>Quantity</t>
  </si>
  <si>
    <t>Transducer {A:D} Bulkhead</t>
  </si>
  <si>
    <t>Transducer {A:D} Cable</t>
  </si>
  <si>
    <t>Transducer {A:D} Dummy</t>
  </si>
  <si>
    <t>AUV Host Dummy</t>
  </si>
  <si>
    <t>Download GigE Cable</t>
  </si>
  <si>
    <t>Download GigE Dummy</t>
  </si>
  <si>
    <t>Subtotal:</t>
  </si>
  <si>
    <t>Total:</t>
  </si>
  <si>
    <t>Subsea Housing</t>
  </si>
  <si>
    <t>1,500-m Tolerant 1 ATM Housing</t>
  </si>
  <si>
    <t>Compact 4-port Network Switch</t>
  </si>
  <si>
    <t>Power Electronics</t>
  </si>
  <si>
    <t>Compact Small Board Computer</t>
  </si>
  <si>
    <t>Fairing Section</t>
  </si>
  <si>
    <t>Dorado Mechanical</t>
  </si>
  <si>
    <t>Mounting Brackets</t>
  </si>
  <si>
    <t>Syntactic Foam</t>
  </si>
  <si>
    <t>Windows Software License</t>
  </si>
  <si>
    <t>Housing Chassis</t>
  </si>
  <si>
    <t>Miscellaneous Components</t>
  </si>
  <si>
    <t>Fairing Hardware</t>
  </si>
  <si>
    <t>Anodizing For Housing</t>
  </si>
  <si>
    <t>AUV Host Bulkhead ()</t>
  </si>
  <si>
    <t>Download GigE Bulkhead (NETG)</t>
  </si>
  <si>
    <t>Download Bench Cable</t>
  </si>
  <si>
    <t>AUV Host Bench Cable</t>
  </si>
  <si>
    <t>Sonar</t>
  </si>
  <si>
    <t>70 kHz license</t>
  </si>
  <si>
    <t>70 CDK transducers</t>
  </si>
  <si>
    <t>Tax:</t>
  </si>
  <si>
    <t xml:space="preserve">Total </t>
  </si>
  <si>
    <t xml:space="preserve"> </t>
  </si>
  <si>
    <t>Support Gear</t>
  </si>
  <si>
    <t>Dedicated laptop control computer</t>
  </si>
  <si>
    <t>External storage</t>
  </si>
  <si>
    <t>Account</t>
  </si>
  <si>
    <t>1500-567</t>
  </si>
  <si>
    <t>Unit Cost</t>
  </si>
  <si>
    <t>Extended Cost</t>
  </si>
  <si>
    <t>17" Nautilus Sphere</t>
  </si>
  <si>
    <t>Butyl Terostat Tape</t>
  </si>
  <si>
    <t>Lincoln60e</t>
  </si>
  <si>
    <t>Main Bus Penetrator</t>
  </si>
  <si>
    <t>1Gbps Download Penetrator</t>
  </si>
  <si>
    <t>Transducer Penetrator</t>
  </si>
  <si>
    <t>Charge Penetrator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</si>
</sst>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4472C4"/>
      </top>
      <bottom/>
      <diagonal/>
    </border>
    <border>
      <left/>
      <right/>
      <top style="double">
        <color rgb="FF4472C4"/>
      </top>
      <bottom style="medium">
        <color rgb="FF4472C4"/>
      </bottom>
      <diagonal/>
    </border>
    <border>
      <left/>
      <right/>
      <top/>
      <bottom style="medium">
        <color rgb="FF4472C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8" fontId="7" fillId="0" borderId="1" xfId="0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6" fontId="7" fillId="0" borderId="1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/>
    <xf numFmtId="0" fontId="6" fillId="4" borderId="1" xfId="0" applyFont="1" applyFill="1" applyBorder="1" applyAlignment="1">
      <alignment vertical="center"/>
    </xf>
    <xf numFmtId="8" fontId="8" fillId="3" borderId="2" xfId="0" applyNumberFormat="1" applyFont="1" applyFill="1" applyBorder="1" applyAlignment="1">
      <alignment horizontal="right" vertical="center"/>
    </xf>
    <xf numFmtId="8" fontId="8" fillId="3" borderId="3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8" fontId="8" fillId="3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" fontId="7" fillId="0" borderId="1" xfId="0" applyNumberFormat="1" applyFont="1" applyBorder="1" applyAlignment="1">
      <alignment horizontal="right" vertical="center"/>
    </xf>
    <xf numFmtId="1" fontId="7" fillId="3" borderId="1" xfId="0" applyNumberFormat="1" applyFont="1" applyFill="1" applyBorder="1" applyAlignment="1">
      <alignment vertical="center"/>
    </xf>
    <xf numFmtId="1" fontId="8" fillId="3" borderId="2" xfId="0" applyNumberFormat="1" applyFont="1" applyFill="1" applyBorder="1" applyAlignment="1">
      <alignment horizontal="right" vertical="center"/>
    </xf>
    <xf numFmtId="1" fontId="8" fillId="3" borderId="3" xfId="0" applyNumberFormat="1" applyFont="1" applyFill="1" applyBorder="1" applyAlignment="1">
      <alignment horizontal="right" vertical="center"/>
    </xf>
    <xf numFmtId="1" fontId="8" fillId="3" borderId="0" xfId="0" applyNumberFormat="1" applyFont="1" applyFill="1" applyBorder="1" applyAlignment="1">
      <alignment horizontal="right" vertical="center"/>
    </xf>
    <xf numFmtId="44" fontId="0" fillId="0" borderId="0" xfId="7" applyFont="1"/>
    <xf numFmtId="44" fontId="0" fillId="0" borderId="0" xfId="7" applyNumberFormat="1" applyFont="1"/>
  </cellXfs>
  <cellStyles count="8">
    <cellStyle name="Currency" xfId="7" builtinId="4"/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1" formatCode="0"/>
    </dxf>
    <dxf>
      <border outline="0">
        <left style="medium">
          <color rgb="FF4472C4"/>
        </left>
        <right style="medium">
          <color rgb="FF4472C4"/>
        </right>
        <top style="medium">
          <color rgb="FF4472C4"/>
        </top>
        <bottom style="medium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4472C4"/>
        </patternFill>
      </fill>
      <alignment horizontal="general" vertical="center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" displayName="Table3" ref="A1:F36" totalsRowShown="0" headerRowDxfId="4" tableBorderDxfId="3">
  <autoFilter ref="A1:F36"/>
  <tableColumns count="6">
    <tableColumn id="1" name="Group"/>
    <tableColumn id="2" name="Item"/>
    <tableColumn id="3" name="Quantity"/>
    <tableColumn id="4" name="Cost"/>
    <tableColumn id="5" name="Total "/>
    <tableColumn id="6" name="Account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4:E11" totalsRowShown="0">
  <autoFilter ref="A4:E11"/>
  <tableColumns count="5">
    <tableColumn id="1" name="Group"/>
    <tableColumn id="2" name="Item"/>
    <tableColumn id="3" name="Quantity"/>
    <tableColumn id="4" name="Unit Cost" dataDxfId="1" dataCellStyle="Currency"/>
    <tableColumn id="5" name="Extended Cost" dataDxfId="0" dataCellStyle="Currency">
      <calculatedColumnFormula>Table1[[#This Row],[Quantity]]*Table1[[#This Row],[Unit Cost]]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="160" zoomScaleNormal="160" workbookViewId="0">
      <selection activeCell="E31" sqref="E31"/>
    </sheetView>
  </sheetViews>
  <sheetFormatPr baseColWidth="10" defaultRowHeight="16" x14ac:dyDescent="0.2"/>
  <cols>
    <col min="1" max="1" width="15.6640625" customWidth="1"/>
    <col min="2" max="2" width="33.6640625" customWidth="1"/>
  </cols>
  <sheetData>
    <row r="1" spans="1:6" ht="17" thickBot="1" x14ac:dyDescent="0.25">
      <c r="A1" s="21" t="s">
        <v>1</v>
      </c>
      <c r="B1" s="21" t="s">
        <v>0</v>
      </c>
      <c r="C1" s="21" t="s">
        <v>5</v>
      </c>
      <c r="D1" s="26" t="s">
        <v>3</v>
      </c>
      <c r="E1" s="22" t="s">
        <v>36</v>
      </c>
      <c r="F1" s="27" t="s">
        <v>41</v>
      </c>
    </row>
    <row r="2" spans="1:6" ht="17" thickBot="1" x14ac:dyDescent="0.25">
      <c r="A2" s="16" t="s">
        <v>2</v>
      </c>
      <c r="B2" s="1" t="s">
        <v>29</v>
      </c>
      <c r="C2" s="2">
        <v>1</v>
      </c>
      <c r="D2" s="3">
        <v>265</v>
      </c>
      <c r="E2" s="3">
        <f>Table3[[#This Row],[Cost]]*Table3[[#This Row],[Quantity]]</f>
        <v>265</v>
      </c>
      <c r="F2" s="28">
        <v>5360</v>
      </c>
    </row>
    <row r="3" spans="1:6" ht="17" thickBot="1" x14ac:dyDescent="0.25">
      <c r="A3" s="9" t="s">
        <v>37</v>
      </c>
      <c r="B3" s="1" t="s">
        <v>10</v>
      </c>
      <c r="C3" s="2">
        <v>1</v>
      </c>
      <c r="D3" s="3">
        <v>600</v>
      </c>
      <c r="E3" s="3">
        <f>Table3[[#This Row],[Cost]]*Table3[[#This Row],[Quantity]]</f>
        <v>600</v>
      </c>
      <c r="F3" s="28">
        <v>5360</v>
      </c>
    </row>
    <row r="4" spans="1:6" ht="17" thickBot="1" x14ac:dyDescent="0.25">
      <c r="A4" s="17"/>
      <c r="B4" s="1" t="s">
        <v>30</v>
      </c>
      <c r="C4" s="2">
        <v>1</v>
      </c>
      <c r="D4" s="3">
        <v>900</v>
      </c>
      <c r="E4" s="3">
        <f>Table3[[#This Row],[Cost]]*Table3[[#This Row],[Quantity]]</f>
        <v>900</v>
      </c>
      <c r="F4" s="28">
        <v>5360</v>
      </c>
    </row>
    <row r="5" spans="1:6" ht="17" thickBot="1" x14ac:dyDescent="0.25">
      <c r="A5" s="17"/>
      <c r="B5" s="1" t="s">
        <v>11</v>
      </c>
      <c r="C5" s="2">
        <v>2</v>
      </c>
      <c r="D5" s="3">
        <v>200</v>
      </c>
      <c r="E5" s="3">
        <f>Table3[[#This Row],[Cost]]*Table3[[#This Row],[Quantity]]</f>
        <v>400</v>
      </c>
      <c r="F5" s="28">
        <v>5360</v>
      </c>
    </row>
    <row r="6" spans="1:6" ht="17" thickBot="1" x14ac:dyDescent="0.25">
      <c r="A6" s="17"/>
      <c r="B6" s="1" t="s">
        <v>28</v>
      </c>
      <c r="C6" s="2">
        <v>1</v>
      </c>
      <c r="D6" s="3">
        <v>1100</v>
      </c>
      <c r="E6" s="3">
        <f>Table3[[#This Row],[Cost]]*Table3[[#This Row],[Quantity]]</f>
        <v>1100</v>
      </c>
      <c r="F6" s="28">
        <v>5360</v>
      </c>
    </row>
    <row r="7" spans="1:6" ht="17" thickBot="1" x14ac:dyDescent="0.25">
      <c r="A7" s="17"/>
      <c r="B7" s="1" t="s">
        <v>4</v>
      </c>
      <c r="C7" s="2">
        <v>1</v>
      </c>
      <c r="D7" s="3">
        <v>2200</v>
      </c>
      <c r="E7" s="3">
        <f>Table3[[#This Row],[Cost]]*Table3[[#This Row],[Quantity]]</f>
        <v>2200</v>
      </c>
      <c r="F7" s="28">
        <v>5360</v>
      </c>
    </row>
    <row r="8" spans="1:6" ht="17" thickBot="1" x14ac:dyDescent="0.25">
      <c r="A8" s="17"/>
      <c r="B8" s="1" t="s">
        <v>31</v>
      </c>
      <c r="C8" s="2">
        <v>1</v>
      </c>
      <c r="D8" s="3">
        <v>1100</v>
      </c>
      <c r="E8" s="3">
        <f>Table3[[#This Row],[Cost]]*Table3[[#This Row],[Quantity]]</f>
        <v>1100</v>
      </c>
      <c r="F8" s="28">
        <v>5360</v>
      </c>
    </row>
    <row r="9" spans="1:6" ht="17" thickBot="1" x14ac:dyDescent="0.25">
      <c r="A9" s="17"/>
      <c r="B9" s="1" t="s">
        <v>9</v>
      </c>
      <c r="C9" s="2">
        <v>2</v>
      </c>
      <c r="D9" s="3">
        <v>400</v>
      </c>
      <c r="E9" s="3">
        <f>Table3[[#This Row],[Cost]]*Table3[[#This Row],[Quantity]]</f>
        <v>800</v>
      </c>
      <c r="F9" s="28">
        <v>5360</v>
      </c>
    </row>
    <row r="10" spans="1:6" ht="17" thickBot="1" x14ac:dyDescent="0.25">
      <c r="A10" s="17"/>
      <c r="B10" s="1" t="s">
        <v>6</v>
      </c>
      <c r="C10" s="2">
        <v>4</v>
      </c>
      <c r="D10" s="3">
        <v>330.44</v>
      </c>
      <c r="E10" s="3">
        <f>Table3[[#This Row],[Cost]]*Table3[[#This Row],[Quantity]]</f>
        <v>1321.76</v>
      </c>
      <c r="F10" s="28">
        <v>5360</v>
      </c>
    </row>
    <row r="11" spans="1:6" ht="17" thickBot="1" x14ac:dyDescent="0.25">
      <c r="A11" s="17"/>
      <c r="B11" s="1" t="s">
        <v>7</v>
      </c>
      <c r="C11" s="2">
        <v>4</v>
      </c>
      <c r="D11" s="3">
        <v>445.5</v>
      </c>
      <c r="E11" s="3">
        <f>Table3[[#This Row],[Cost]]*Table3[[#This Row],[Quantity]]</f>
        <v>1782</v>
      </c>
      <c r="F11" s="28">
        <v>5360</v>
      </c>
    </row>
    <row r="12" spans="1:6" ht="17" thickBot="1" x14ac:dyDescent="0.25">
      <c r="A12" s="17"/>
      <c r="B12" s="1" t="s">
        <v>8</v>
      </c>
      <c r="C12" s="2">
        <v>8</v>
      </c>
      <c r="D12" s="3">
        <v>44</v>
      </c>
      <c r="E12" s="3">
        <f>Table3[[#This Row],[Cost]]*Table3[[#This Row],[Quantity]]</f>
        <v>352</v>
      </c>
      <c r="F12" s="28">
        <v>5360</v>
      </c>
    </row>
    <row r="13" spans="1:6" ht="17" thickBot="1" x14ac:dyDescent="0.25">
      <c r="A13" s="4"/>
      <c r="B13" s="4"/>
      <c r="C13" s="5"/>
      <c r="D13" s="4"/>
      <c r="E13" s="4"/>
      <c r="F13" s="29"/>
    </row>
    <row r="14" spans="1:6" ht="17" thickBot="1" x14ac:dyDescent="0.25">
      <c r="A14" s="18" t="s">
        <v>32</v>
      </c>
      <c r="B14" s="6" t="s">
        <v>33</v>
      </c>
      <c r="C14" s="7">
        <v>1</v>
      </c>
      <c r="D14" s="8">
        <v>19470</v>
      </c>
      <c r="E14" s="3">
        <f>Table3[[#This Row],[Cost]]*Table3[[#This Row],[Quantity]]</f>
        <v>19470</v>
      </c>
      <c r="F14" s="28" t="s">
        <v>42</v>
      </c>
    </row>
    <row r="15" spans="1:6" ht="17" thickBot="1" x14ac:dyDescent="0.25">
      <c r="A15" s="6"/>
      <c r="B15" s="6" t="s">
        <v>34</v>
      </c>
      <c r="C15" s="7">
        <v>2</v>
      </c>
      <c r="D15" s="8">
        <v>19800</v>
      </c>
      <c r="E15" s="3">
        <f>Table3[[#This Row],[Cost]]*Table3[[#This Row],[Quantity]]</f>
        <v>39600</v>
      </c>
      <c r="F15" s="28">
        <v>5360</v>
      </c>
    </row>
    <row r="16" spans="1:6" ht="17" thickBot="1" x14ac:dyDescent="0.25">
      <c r="A16" s="4"/>
      <c r="B16" s="4"/>
      <c r="C16" s="5"/>
      <c r="D16" s="4"/>
      <c r="E16" s="4"/>
      <c r="F16" s="29"/>
    </row>
    <row r="17" spans="1:6" ht="17" thickBot="1" x14ac:dyDescent="0.25">
      <c r="A17" s="16" t="s">
        <v>14</v>
      </c>
      <c r="B17" s="1" t="s">
        <v>15</v>
      </c>
      <c r="C17" s="2">
        <v>1</v>
      </c>
      <c r="D17" s="3">
        <v>242</v>
      </c>
      <c r="E17" s="3">
        <f>Table3[[#This Row],[Cost]]*Table3[[#This Row],[Quantity]]</f>
        <v>242</v>
      </c>
      <c r="F17" s="28">
        <v>5360</v>
      </c>
    </row>
    <row r="18" spans="1:6" ht="17" thickBot="1" x14ac:dyDescent="0.25">
      <c r="A18" s="17"/>
      <c r="B18" s="1" t="s">
        <v>27</v>
      </c>
      <c r="C18" s="2">
        <v>1</v>
      </c>
      <c r="D18" s="3">
        <v>440</v>
      </c>
      <c r="E18" s="3">
        <f>Table3[[#This Row],[Cost]]*Table3[[#This Row],[Quantity]]</f>
        <v>440</v>
      </c>
      <c r="F18" s="28">
        <v>5360</v>
      </c>
    </row>
    <row r="19" spans="1:6" ht="17" thickBot="1" x14ac:dyDescent="0.25">
      <c r="A19" s="17"/>
      <c r="B19" s="1" t="s">
        <v>24</v>
      </c>
      <c r="C19" s="2">
        <v>1</v>
      </c>
      <c r="D19" s="3">
        <v>220</v>
      </c>
      <c r="E19" s="3">
        <f>Table3[[#This Row],[Cost]]*Table3[[#This Row],[Quantity]]</f>
        <v>220</v>
      </c>
      <c r="F19" s="28">
        <v>5360</v>
      </c>
    </row>
    <row r="20" spans="1:6" ht="17" thickBot="1" x14ac:dyDescent="0.25">
      <c r="A20" s="17"/>
      <c r="B20" s="1" t="s">
        <v>17</v>
      </c>
      <c r="C20" s="2">
        <v>1</v>
      </c>
      <c r="D20" s="3">
        <v>3300</v>
      </c>
      <c r="E20" s="3">
        <f>Table3[[#This Row],[Cost]]*Table3[[#This Row],[Quantity]]</f>
        <v>3300</v>
      </c>
      <c r="F20" s="28">
        <v>5360</v>
      </c>
    </row>
    <row r="21" spans="1:6" ht="17" thickBot="1" x14ac:dyDescent="0.25">
      <c r="A21" s="17"/>
      <c r="B21" s="1" t="s">
        <v>18</v>
      </c>
      <c r="C21" s="2">
        <v>2</v>
      </c>
      <c r="D21" s="3">
        <v>1760</v>
      </c>
      <c r="E21" s="3">
        <f>Table3[[#This Row],[Cost]]*Table3[[#This Row],[Quantity]]</f>
        <v>3520</v>
      </c>
      <c r="F21" s="28">
        <v>5300</v>
      </c>
    </row>
    <row r="22" spans="1:6" ht="17" thickBot="1" x14ac:dyDescent="0.25">
      <c r="A22" s="17"/>
      <c r="B22" s="1" t="s">
        <v>16</v>
      </c>
      <c r="C22" s="2">
        <v>2</v>
      </c>
      <c r="D22" s="3">
        <v>330</v>
      </c>
      <c r="E22" s="3">
        <f>Table3[[#This Row],[Cost]]*Table3[[#This Row],[Quantity]]</f>
        <v>660</v>
      </c>
      <c r="F22" s="28">
        <v>5300</v>
      </c>
    </row>
    <row r="23" spans="1:6" ht="17" thickBot="1" x14ac:dyDescent="0.25">
      <c r="A23" s="17"/>
      <c r="B23" s="1" t="s">
        <v>23</v>
      </c>
      <c r="C23" s="2">
        <v>2</v>
      </c>
      <c r="D23" s="3">
        <v>143</v>
      </c>
      <c r="E23" s="3">
        <f>Table3[[#This Row],[Cost]]*Table3[[#This Row],[Quantity]]</f>
        <v>286</v>
      </c>
      <c r="F23" s="28">
        <v>5310</v>
      </c>
    </row>
    <row r="24" spans="1:6" ht="17" thickBot="1" x14ac:dyDescent="0.25">
      <c r="A24" s="17"/>
      <c r="B24" s="1" t="s">
        <v>25</v>
      </c>
      <c r="C24" s="2">
        <v>1</v>
      </c>
      <c r="D24" s="3">
        <v>3300</v>
      </c>
      <c r="E24" s="3">
        <f>Table3[[#This Row],[Cost]]*Table3[[#This Row],[Quantity]]</f>
        <v>3300</v>
      </c>
      <c r="F24" s="28">
        <v>5360</v>
      </c>
    </row>
    <row r="25" spans="1:6" ht="17" thickBot="1" x14ac:dyDescent="0.25">
      <c r="A25" s="4"/>
      <c r="B25" s="4"/>
      <c r="C25" s="5"/>
      <c r="D25" s="4"/>
      <c r="E25" s="4"/>
      <c r="F25" s="29"/>
    </row>
    <row r="26" spans="1:6" ht="17" thickBot="1" x14ac:dyDescent="0.25">
      <c r="A26" s="16" t="s">
        <v>38</v>
      </c>
      <c r="B26" s="1"/>
      <c r="C26" s="2"/>
      <c r="D26" s="9"/>
      <c r="E26" s="9"/>
      <c r="F26" s="28"/>
    </row>
    <row r="27" spans="1:6" ht="17" thickBot="1" x14ac:dyDescent="0.25">
      <c r="A27" s="16"/>
      <c r="B27" s="1" t="s">
        <v>39</v>
      </c>
      <c r="C27" s="2">
        <v>1</v>
      </c>
      <c r="D27" s="10">
        <v>1400</v>
      </c>
      <c r="E27" s="3">
        <f>Table3[[#This Row],[Cost]]*Table3[[#This Row],[Quantity]]</f>
        <v>1400</v>
      </c>
      <c r="F27" s="28">
        <v>5300</v>
      </c>
    </row>
    <row r="28" spans="1:6" ht="17" thickBot="1" x14ac:dyDescent="0.25">
      <c r="A28" s="16"/>
      <c r="B28" s="1" t="s">
        <v>40</v>
      </c>
      <c r="C28" s="2">
        <v>1</v>
      </c>
      <c r="D28" s="10">
        <v>500</v>
      </c>
      <c r="E28" s="3">
        <f>Table3[[#This Row],[Cost]]*Table3[[#This Row],[Quantity]]</f>
        <v>500</v>
      </c>
      <c r="F28" s="28">
        <v>5300</v>
      </c>
    </row>
    <row r="29" spans="1:6" ht="17" thickBot="1" x14ac:dyDescent="0.25">
      <c r="A29" s="4"/>
      <c r="B29" s="4"/>
      <c r="C29" s="5"/>
      <c r="D29" s="4"/>
      <c r="E29" s="4"/>
      <c r="F29" s="29"/>
    </row>
    <row r="30" spans="1:6" ht="17" thickBot="1" x14ac:dyDescent="0.25">
      <c r="A30" s="16" t="s">
        <v>20</v>
      </c>
      <c r="B30" s="1" t="s">
        <v>19</v>
      </c>
      <c r="C30" s="2">
        <v>1</v>
      </c>
      <c r="D30" s="3">
        <v>2200</v>
      </c>
      <c r="E30" s="3">
        <f>Table3[[#This Row],[Cost]]*Table3[[#This Row],[Quantity]]</f>
        <v>2200</v>
      </c>
      <c r="F30" s="28"/>
    </row>
    <row r="31" spans="1:6" ht="17" thickBot="1" x14ac:dyDescent="0.25">
      <c r="A31" s="17"/>
      <c r="B31" s="1" t="s">
        <v>26</v>
      </c>
      <c r="C31" s="2">
        <v>1</v>
      </c>
      <c r="D31" s="3">
        <v>550</v>
      </c>
      <c r="E31" s="3">
        <f>Table3[[#This Row],[Cost]]*Table3[[#This Row],[Quantity]]</f>
        <v>550</v>
      </c>
      <c r="F31" s="28"/>
    </row>
    <row r="32" spans="1:6" ht="17" thickBot="1" x14ac:dyDescent="0.25">
      <c r="A32" s="17"/>
      <c r="B32" s="1" t="s">
        <v>22</v>
      </c>
      <c r="C32" s="2">
        <v>1</v>
      </c>
      <c r="D32" s="3">
        <v>5500</v>
      </c>
      <c r="E32" s="3">
        <f>Table3[[#This Row],[Cost]]*Table3[[#This Row],[Quantity]]</f>
        <v>5500</v>
      </c>
      <c r="F32" s="28"/>
    </row>
    <row r="33" spans="1:6" ht="17" thickBot="1" x14ac:dyDescent="0.25">
      <c r="A33" s="17"/>
      <c r="B33" s="1" t="s">
        <v>21</v>
      </c>
      <c r="C33" s="2">
        <v>1</v>
      </c>
      <c r="D33" s="3">
        <v>440</v>
      </c>
      <c r="E33" s="3">
        <f>Table3[[#This Row],[Cost]]*Table3[[#This Row],[Quantity]]</f>
        <v>440</v>
      </c>
      <c r="F33" s="28"/>
    </row>
    <row r="34" spans="1:6" ht="18" thickTop="1" thickBot="1" x14ac:dyDescent="0.25">
      <c r="A34" s="11"/>
      <c r="B34" s="11"/>
      <c r="C34" s="12"/>
      <c r="D34" s="13" t="s">
        <v>12</v>
      </c>
      <c r="E34" s="19">
        <f>SUM(E2:E33)</f>
        <v>92448.760000000009</v>
      </c>
      <c r="F34" s="30"/>
    </row>
    <row r="35" spans="1:6" ht="17" thickBot="1" x14ac:dyDescent="0.25">
      <c r="A35" s="14"/>
      <c r="B35" s="14"/>
      <c r="C35" s="14"/>
      <c r="D35" s="15" t="s">
        <v>35</v>
      </c>
      <c r="E35" s="20">
        <f>E34*0.0775</f>
        <v>7164.7789000000002</v>
      </c>
      <c r="F35" s="31"/>
    </row>
    <row r="36" spans="1:6" x14ac:dyDescent="0.2">
      <c r="A36" s="23"/>
      <c r="B36" s="23"/>
      <c r="C36" s="23"/>
      <c r="D36" s="24" t="s">
        <v>13</v>
      </c>
      <c r="E36" s="25">
        <f>SUM(E34:E35)</f>
        <v>99613.538900000014</v>
      </c>
      <c r="F36" s="32"/>
    </row>
    <row r="38" spans="1:6" x14ac:dyDescent="0.2">
      <c r="D38">
        <v>5300</v>
      </c>
    </row>
    <row r="39" spans="1:6" x14ac:dyDescent="0.2">
      <c r="D39">
        <v>5310</v>
      </c>
    </row>
    <row r="40" spans="1:6" x14ac:dyDescent="0.2">
      <c r="D40">
        <v>5360</v>
      </c>
    </row>
    <row r="41" spans="1:6" x14ac:dyDescent="0.2">
      <c r="B41">
        <f>10820.76/3</f>
        <v>3606.92</v>
      </c>
      <c r="D41">
        <v>5390</v>
      </c>
    </row>
    <row r="42" spans="1:6" x14ac:dyDescent="0.2">
      <c r="D42">
        <v>1500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1"/>
  <sheetViews>
    <sheetView tabSelected="1" workbookViewId="0">
      <selection activeCell="B12" sqref="B12"/>
    </sheetView>
  </sheetViews>
  <sheetFormatPr baseColWidth="10" defaultRowHeight="16" x14ac:dyDescent="0.2"/>
  <cols>
    <col min="1" max="1" width="19.33203125" customWidth="1"/>
    <col min="2" max="2" width="21.1640625" customWidth="1"/>
    <col min="4" max="4" width="11" customWidth="1"/>
    <col min="5" max="5" width="15" customWidth="1"/>
  </cols>
  <sheetData>
    <row r="4" spans="1:5" x14ac:dyDescent="0.2">
      <c r="A4" t="s">
        <v>1</v>
      </c>
      <c r="B4" t="s">
        <v>0</v>
      </c>
      <c r="C4" t="s">
        <v>5</v>
      </c>
      <c r="D4" t="s">
        <v>43</v>
      </c>
      <c r="E4" t="s">
        <v>44</v>
      </c>
    </row>
    <row r="5" spans="1:5" x14ac:dyDescent="0.2">
      <c r="A5" t="s">
        <v>14</v>
      </c>
      <c r="B5" t="s">
        <v>45</v>
      </c>
      <c r="C5">
        <v>1</v>
      </c>
      <c r="D5" s="33">
        <v>1300</v>
      </c>
      <c r="E5" s="33">
        <f>Table1[[#This Row],[Quantity]]*Table1[[#This Row],[Unit Cost]]</f>
        <v>1300</v>
      </c>
    </row>
    <row r="6" spans="1:5" x14ac:dyDescent="0.2">
      <c r="B6" t="s">
        <v>46</v>
      </c>
      <c r="C6">
        <v>1</v>
      </c>
      <c r="D6" s="33">
        <v>75</v>
      </c>
      <c r="E6" s="33">
        <f>Table1[[#This Row],[Quantity]]*Table1[[#This Row],[Unit Cost]]</f>
        <v>75</v>
      </c>
    </row>
    <row r="7" spans="1:5" x14ac:dyDescent="0.2">
      <c r="B7" t="s">
        <v>47</v>
      </c>
      <c r="C7">
        <v>1</v>
      </c>
      <c r="D7" s="33">
        <v>100</v>
      </c>
      <c r="E7" s="34">
        <f>Table1[[#This Row],[Quantity]]*Table1[[#This Row],[Unit Cost]]</f>
        <v>100</v>
      </c>
    </row>
    <row r="8" spans="1:5" x14ac:dyDescent="0.2">
      <c r="B8" t="s">
        <v>48</v>
      </c>
      <c r="C8">
        <v>1</v>
      </c>
      <c r="D8" s="33"/>
      <c r="E8" s="34">
        <f>Table1[[#This Row],[Quantity]]*Table1[[#This Row],[Unit Cost]]</f>
        <v>0</v>
      </c>
    </row>
    <row r="9" spans="1:5" x14ac:dyDescent="0.2">
      <c r="B9" t="s">
        <v>49</v>
      </c>
      <c r="C9">
        <v>1</v>
      </c>
      <c r="D9" s="33"/>
      <c r="E9" s="34">
        <f>Table1[[#This Row],[Quantity]]*Table1[[#This Row],[Unit Cost]]</f>
        <v>0</v>
      </c>
    </row>
    <row r="10" spans="1:5" x14ac:dyDescent="0.2">
      <c r="B10" t="s">
        <v>50</v>
      </c>
      <c r="C10">
        <v>4</v>
      </c>
      <c r="D10" s="33"/>
      <c r="E10" s="34">
        <f>Table1[[#This Row],[Quantity]]*Table1[[#This Row],[Unit Cost]]</f>
        <v>0</v>
      </c>
    </row>
    <row r="11" spans="1:5" x14ac:dyDescent="0.2">
      <c r="B11" t="s">
        <v>51</v>
      </c>
      <c r="C11">
        <v>1</v>
      </c>
      <c r="D11" s="33"/>
      <c r="E11" s="34">
        <f>Table1[[#This Row],[Quantity]]*Table1[[#This Row],[Unit Cost]]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Final Budget</vt:lpstr>
      <vt:lpstr>2018 Running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 Martin</cp:lastModifiedBy>
  <cp:lastPrinted>2017-06-27T16:20:51Z</cp:lastPrinted>
  <dcterms:created xsi:type="dcterms:W3CDTF">2017-05-22T15:40:49Z</dcterms:created>
  <dcterms:modified xsi:type="dcterms:W3CDTF">2018-02-14T15:54:08Z</dcterms:modified>
</cp:coreProperties>
</file>