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807_DoradoBioAcoustics/DesignDocs/"/>
    </mc:Choice>
  </mc:AlternateContent>
  <xr:revisionPtr revIDLastSave="0" documentId="10_ncr:8100000_{B3597B2D-715A-B649-8124-0E8D938E0B8C}" xr6:coauthVersionLast="33" xr6:coauthVersionMax="33" xr10:uidLastSave="{00000000-0000-0000-0000-000000000000}"/>
  <bookViews>
    <workbookView xWindow="35120" yWindow="5200" windowWidth="32620" windowHeight="20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C39" i="1"/>
  <c r="C42" i="1"/>
  <c r="C37" i="1"/>
  <c r="C24" i="1" l="1"/>
  <c r="C31" i="1" l="1"/>
  <c r="C12" i="1"/>
  <c r="C15" i="1"/>
  <c r="C7" i="1"/>
  <c r="C32" i="1" s="1"/>
  <c r="C6" i="1"/>
  <c r="C11" i="1" l="1"/>
  <c r="C17" i="1" s="1"/>
  <c r="C21" i="1" s="1"/>
</calcChain>
</file>

<file path=xl/sharedStrings.xml><?xml version="1.0" encoding="utf-8"?>
<sst xmlns="http://schemas.openxmlformats.org/spreadsheetml/2006/main" count="61" uniqueCount="48">
  <si>
    <t>Dorado AUV i2Map Bioacoustics Payload Power Budget</t>
  </si>
  <si>
    <t>Batteries</t>
  </si>
  <si>
    <t>Hotel Battery Energy</t>
  </si>
  <si>
    <t>kWhr</t>
  </si>
  <si>
    <t>Single Sphere</t>
  </si>
  <si>
    <t>Sonar Battery Energy</t>
  </si>
  <si>
    <t>Payload</t>
  </si>
  <si>
    <t>AUV Hotel Payload</t>
  </si>
  <si>
    <t>Propulsion Speed</t>
  </si>
  <si>
    <t>Propulsion Power</t>
  </si>
  <si>
    <t>knots</t>
  </si>
  <si>
    <t>watts</t>
  </si>
  <si>
    <t>Total AUV Battery Load</t>
  </si>
  <si>
    <t xml:space="preserve"> </t>
  </si>
  <si>
    <t>i2MAP Payload Lamps</t>
  </si>
  <si>
    <t>Duration</t>
  </si>
  <si>
    <t>hours</t>
  </si>
  <si>
    <t>Based on propulsion budget from M. Chaffey</t>
  </si>
  <si>
    <t>8x PH2054HD34</t>
  </si>
  <si>
    <t>Recording On Percentage</t>
  </si>
  <si>
    <t>%</t>
  </si>
  <si>
    <t>Duration All Items On</t>
  </si>
  <si>
    <t>Duration On Percentage</t>
  </si>
  <si>
    <t>i2MAP Payload Hotel</t>
  </si>
  <si>
    <t>Instruments, Micro, Fan, Switch, Camera</t>
  </si>
  <si>
    <t>LSL-2050 Sealite</t>
  </si>
  <si>
    <t>BioAcoustics Payload</t>
  </si>
  <si>
    <t>Transceiver Hotel</t>
  </si>
  <si>
    <t>SBC</t>
  </si>
  <si>
    <t>Duration 8 Cells</t>
  </si>
  <si>
    <t>Duration Two Cells</t>
  </si>
  <si>
    <t>Minimum Required</t>
  </si>
  <si>
    <t>Well exceeds an estimate for opportunistic lamp usage.</t>
  </si>
  <si>
    <t>Assumes all but lamps are on X% of the time.</t>
  </si>
  <si>
    <t>Charging</t>
  </si>
  <si>
    <t>Sonar Battery Capacity</t>
  </si>
  <si>
    <t>Tether Length</t>
  </si>
  <si>
    <t>Tether Resistance</t>
  </si>
  <si>
    <t>Ω/kft</t>
  </si>
  <si>
    <t>ft</t>
  </si>
  <si>
    <t>VDC</t>
  </si>
  <si>
    <t>Voltage Drop</t>
  </si>
  <si>
    <t>Charge Current</t>
  </si>
  <si>
    <t>A</t>
  </si>
  <si>
    <t>Charge Time</t>
  </si>
  <si>
    <t>Charge Voltage</t>
  </si>
  <si>
    <t>3x 20AWG Cu derated to 60°C</t>
  </si>
  <si>
    <t>Single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</si>
</sst>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3" applyNumberFormat="0" applyAlignment="0" applyProtection="0"/>
    <xf numFmtId="0" fontId="4" fillId="3" borderId="4" applyNumberFormat="0" applyAlignment="0" applyProtection="0"/>
    <xf numFmtId="0" fontId="5" fillId="3" borderId="3" applyNumberFormat="0" applyAlignment="0" applyProtection="0"/>
  </cellStyleXfs>
  <cellXfs count="13">
    <xf numFmtId="0" fontId="0" fillId="0" borderId="0" xfId="0"/>
    <xf numFmtId="0" fontId="3" fillId="2" borderId="3" xfId="3"/>
    <xf numFmtId="0" fontId="6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2" fontId="5" fillId="3" borderId="3" xfId="5" applyNumberFormat="1"/>
    <xf numFmtId="2" fontId="4" fillId="3" borderId="4" xfId="4" applyNumberFormat="1"/>
    <xf numFmtId="0" fontId="2" fillId="0" borderId="2" xfId="2"/>
    <xf numFmtId="0" fontId="2" fillId="0" borderId="2" xfId="2"/>
    <xf numFmtId="0" fontId="1" fillId="0" borderId="1" xfId="1" applyAlignment="1">
      <alignment horizontal="left"/>
    </xf>
    <xf numFmtId="0" fontId="2" fillId="0" borderId="2" xfId="2"/>
    <xf numFmtId="0" fontId="4" fillId="3" borderId="4" xfId="4"/>
    <xf numFmtId="0" fontId="5" fillId="3" borderId="3" xfId="5"/>
  </cellXfs>
  <cellStyles count="6">
    <cellStyle name="Calculation" xfId="5" builtinId="22"/>
    <cellStyle name="Heading 1" xfId="1" builtinId="16"/>
    <cellStyle name="Heading 2" xfId="2" builtinId="17"/>
    <cellStyle name="Input" xfId="3" builtinId="20"/>
    <cellStyle name="Normal" xfId="0" builtinId="0"/>
    <cellStyle name="Output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3"/>
  <sheetViews>
    <sheetView showGridLines="0" tabSelected="1" view="pageLayout" topLeftCell="A13" zoomScale="125" zoomScaleNormal="120" zoomScalePageLayoutView="125" workbookViewId="0">
      <selection activeCell="E43" sqref="E43"/>
    </sheetView>
  </sheetViews>
  <sheetFormatPr baseColWidth="10" defaultRowHeight="16" x14ac:dyDescent="0.2"/>
  <cols>
    <col min="1" max="1" width="4.83203125" customWidth="1"/>
    <col min="2" max="2" width="23" customWidth="1"/>
    <col min="3" max="3" width="12.6640625" bestFit="1" customWidth="1"/>
    <col min="4" max="4" width="13" customWidth="1"/>
    <col min="5" max="5" width="51.33203125" customWidth="1"/>
    <col min="10" max="10" width="18.83203125" customWidth="1"/>
    <col min="11" max="11" width="25.33203125" customWidth="1"/>
    <col min="12" max="12" width="12" customWidth="1"/>
    <col min="13" max="13" width="24.5" customWidth="1"/>
  </cols>
  <sheetData>
    <row r="2" spans="1:13" ht="21" thickBot="1" x14ac:dyDescent="0.3">
      <c r="A2" s="9" t="s">
        <v>0</v>
      </c>
      <c r="B2" s="9"/>
      <c r="C2" s="9"/>
      <c r="D2" s="9"/>
      <c r="E2" s="9"/>
    </row>
    <row r="3" spans="1:13" ht="17" thickTop="1" x14ac:dyDescent="0.2"/>
    <row r="4" spans="1:13" ht="18" thickBot="1" x14ac:dyDescent="0.25">
      <c r="A4" s="10" t="s">
        <v>1</v>
      </c>
      <c r="B4" s="10"/>
      <c r="C4" s="10"/>
      <c r="D4" s="7"/>
      <c r="J4" s="2"/>
    </row>
    <row r="5" spans="1:13" ht="17" thickTop="1" x14ac:dyDescent="0.2">
      <c r="E5" s="2"/>
    </row>
    <row r="6" spans="1:13" x14ac:dyDescent="0.2">
      <c r="B6" t="s">
        <v>2</v>
      </c>
      <c r="C6" s="1">
        <f>13.8/3</f>
        <v>4.6000000000000005</v>
      </c>
      <c r="D6" t="s">
        <v>3</v>
      </c>
      <c r="E6" t="s">
        <v>4</v>
      </c>
      <c r="J6" s="4"/>
      <c r="K6" s="4"/>
      <c r="L6" s="4"/>
      <c r="M6" s="4"/>
    </row>
    <row r="7" spans="1:13" x14ac:dyDescent="0.2">
      <c r="B7" t="s">
        <v>5</v>
      </c>
      <c r="C7" s="1">
        <f>8*0.093</f>
        <v>0.74399999999999999</v>
      </c>
      <c r="D7" t="s">
        <v>3</v>
      </c>
      <c r="E7" t="s">
        <v>18</v>
      </c>
      <c r="K7" s="3"/>
      <c r="M7" s="3"/>
    </row>
    <row r="8" spans="1:13" x14ac:dyDescent="0.2">
      <c r="K8" s="3"/>
      <c r="M8" s="3"/>
    </row>
    <row r="9" spans="1:13" ht="18" thickBot="1" x14ac:dyDescent="0.25">
      <c r="A9" s="7" t="s">
        <v>6</v>
      </c>
      <c r="B9" s="7"/>
      <c r="C9" s="7"/>
      <c r="D9" s="7"/>
      <c r="K9" s="3"/>
      <c r="M9" s="3"/>
    </row>
    <row r="10" spans="1:13" ht="17" thickTop="1" x14ac:dyDescent="0.2">
      <c r="K10" s="3"/>
      <c r="M10" s="3"/>
    </row>
    <row r="11" spans="1:13" x14ac:dyDescent="0.2">
      <c r="B11" t="s">
        <v>23</v>
      </c>
      <c r="C11" s="1">
        <f>461.6-C12</f>
        <v>97.600000000000023</v>
      </c>
      <c r="D11" t="s">
        <v>11</v>
      </c>
      <c r="E11" t="s">
        <v>24</v>
      </c>
      <c r="K11" s="3"/>
      <c r="M11" s="3"/>
    </row>
    <row r="12" spans="1:13" x14ac:dyDescent="0.2">
      <c r="B12" t="s">
        <v>14</v>
      </c>
      <c r="C12" s="1">
        <f xml:space="preserve"> 364</f>
        <v>364</v>
      </c>
      <c r="D12" t="s">
        <v>11</v>
      </c>
      <c r="E12" t="s">
        <v>25</v>
      </c>
      <c r="K12" s="3"/>
      <c r="M12" s="3"/>
    </row>
    <row r="13" spans="1:13" x14ac:dyDescent="0.2">
      <c r="B13" t="s">
        <v>7</v>
      </c>
      <c r="C13" s="1">
        <v>157</v>
      </c>
      <c r="D13" t="s">
        <v>11</v>
      </c>
      <c r="K13" s="3"/>
      <c r="M13" s="3"/>
    </row>
    <row r="14" spans="1:13" x14ac:dyDescent="0.2">
      <c r="B14" t="s">
        <v>8</v>
      </c>
      <c r="C14" s="1">
        <v>2</v>
      </c>
      <c r="D14" t="s">
        <v>10</v>
      </c>
    </row>
    <row r="15" spans="1:13" x14ac:dyDescent="0.2">
      <c r="B15" t="s">
        <v>9</v>
      </c>
      <c r="C15" s="6">
        <f>38.8*((C14/1.943)^3)</f>
        <v>42.315873559922778</v>
      </c>
      <c r="D15" t="s">
        <v>11</v>
      </c>
      <c r="E15" t="s">
        <v>17</v>
      </c>
    </row>
    <row r="17" spans="1:5" x14ac:dyDescent="0.2">
      <c r="B17" t="s">
        <v>12</v>
      </c>
      <c r="C17" s="5">
        <f>SUM(C11,C12,C13,C15)</f>
        <v>660.91587355992283</v>
      </c>
      <c r="D17" t="s">
        <v>11</v>
      </c>
    </row>
    <row r="18" spans="1:5" x14ac:dyDescent="0.2">
      <c r="B18" t="s">
        <v>13</v>
      </c>
    </row>
    <row r="19" spans="1:5" ht="18" thickBot="1" x14ac:dyDescent="0.25">
      <c r="A19" s="7" t="s">
        <v>15</v>
      </c>
      <c r="B19" s="7"/>
      <c r="C19" s="7"/>
      <c r="D19" s="7"/>
    </row>
    <row r="20" spans="1:5" ht="17" thickTop="1" x14ac:dyDescent="0.2"/>
    <row r="21" spans="1:5" x14ac:dyDescent="0.2">
      <c r="B21" t="s">
        <v>21</v>
      </c>
      <c r="C21" s="5">
        <f>C6*1000/C17</f>
        <v>6.9600386131184901</v>
      </c>
      <c r="D21" t="s">
        <v>16</v>
      </c>
    </row>
    <row r="23" spans="1:5" x14ac:dyDescent="0.2">
      <c r="B23" t="s">
        <v>19</v>
      </c>
      <c r="C23" s="1">
        <v>30</v>
      </c>
      <c r="D23" t="s">
        <v>20</v>
      </c>
    </row>
    <row r="24" spans="1:5" x14ac:dyDescent="0.2">
      <c r="B24" t="s">
        <v>22</v>
      </c>
      <c r="C24" s="5">
        <f>C6*1000/(SUM(C11,C13,C15,C12*C23/100))</f>
        <v>11.32681655527869</v>
      </c>
      <c r="D24" t="s">
        <v>16</v>
      </c>
      <c r="E24" t="s">
        <v>33</v>
      </c>
    </row>
    <row r="26" spans="1:5" ht="18" thickBot="1" x14ac:dyDescent="0.25">
      <c r="A26" s="7" t="s">
        <v>26</v>
      </c>
      <c r="B26" s="7"/>
      <c r="C26" s="7"/>
      <c r="D26" s="7"/>
    </row>
    <row r="27" spans="1:5" ht="17" thickTop="1" x14ac:dyDescent="0.2"/>
    <row r="28" spans="1:5" x14ac:dyDescent="0.2">
      <c r="B28" t="s">
        <v>27</v>
      </c>
      <c r="C28" s="1">
        <v>10</v>
      </c>
      <c r="D28" t="s">
        <v>11</v>
      </c>
    </row>
    <row r="29" spans="1:5" x14ac:dyDescent="0.2">
      <c r="B29" t="s">
        <v>28</v>
      </c>
      <c r="C29" s="1">
        <v>12</v>
      </c>
      <c r="D29" t="s">
        <v>11</v>
      </c>
    </row>
    <row r="31" spans="1:5" x14ac:dyDescent="0.2">
      <c r="B31" t="s">
        <v>30</v>
      </c>
      <c r="C31" s="5">
        <f>C7*1000/4/SUM(C28:C29)</f>
        <v>8.454545454545455</v>
      </c>
      <c r="D31" t="s">
        <v>16</v>
      </c>
      <c r="E31" t="s">
        <v>31</v>
      </c>
    </row>
    <row r="32" spans="1:5" x14ac:dyDescent="0.2">
      <c r="B32" t="s">
        <v>29</v>
      </c>
      <c r="C32" s="5">
        <f>C7*1000/SUM(C28:C29)</f>
        <v>33.81818181818182</v>
      </c>
      <c r="D32" t="s">
        <v>16</v>
      </c>
      <c r="E32" t="s">
        <v>32</v>
      </c>
    </row>
    <row r="35" spans="1:5" ht="18" thickBot="1" x14ac:dyDescent="0.25">
      <c r="A35" s="8" t="s">
        <v>34</v>
      </c>
      <c r="B35" s="8"/>
      <c r="C35" s="8"/>
      <c r="D35" s="8"/>
    </row>
    <row r="36" spans="1:5" ht="17" thickTop="1" x14ac:dyDescent="0.2"/>
    <row r="37" spans="1:5" x14ac:dyDescent="0.2">
      <c r="B37" t="s">
        <v>35</v>
      </c>
      <c r="C37" s="11">
        <f>C7</f>
        <v>0.74399999999999999</v>
      </c>
      <c r="D37" t="s">
        <v>3</v>
      </c>
    </row>
    <row r="38" spans="1:5" x14ac:dyDescent="0.2">
      <c r="B38" t="s">
        <v>36</v>
      </c>
      <c r="C38">
        <v>30</v>
      </c>
      <c r="D38" t="s">
        <v>39</v>
      </c>
    </row>
    <row r="39" spans="1:5" x14ac:dyDescent="0.2">
      <c r="B39" t="s">
        <v>37</v>
      </c>
      <c r="C39" s="3">
        <f>12.3/3</f>
        <v>4.1000000000000005</v>
      </c>
      <c r="D39" t="s">
        <v>38</v>
      </c>
      <c r="E39" t="s">
        <v>46</v>
      </c>
    </row>
    <row r="40" spans="1:5" x14ac:dyDescent="0.2">
      <c r="B40" t="s">
        <v>45</v>
      </c>
      <c r="C40">
        <v>16.8</v>
      </c>
      <c r="D40" t="s">
        <v>40</v>
      </c>
    </row>
    <row r="41" spans="1:5" x14ac:dyDescent="0.2">
      <c r="B41" t="s">
        <v>42</v>
      </c>
      <c r="C41">
        <v>9</v>
      </c>
      <c r="D41" t="s">
        <v>43</v>
      </c>
    </row>
    <row r="42" spans="1:5" x14ac:dyDescent="0.2">
      <c r="B42" t="s">
        <v>44</v>
      </c>
      <c r="C42" s="5">
        <f>C37*1000/(C41*C40)</f>
        <v>4.92063492063492</v>
      </c>
      <c r="D42" t="s">
        <v>16</v>
      </c>
    </row>
    <row r="43" spans="1:5" x14ac:dyDescent="0.2">
      <c r="B43" t="s">
        <v>41</v>
      </c>
      <c r="C43" s="12">
        <f>C41*1*C39*C38/1000</f>
        <v>1.1070000000000002</v>
      </c>
      <c r="D43" t="s">
        <v>40</v>
      </c>
      <c r="E43" t="s">
        <v>47</v>
      </c>
    </row>
  </sheetData>
  <mergeCells count="2">
    <mergeCell ref="A2:E2"/>
    <mergeCell ref="A4:C4"/>
  </mergeCells>
  <pageMargins left="0.7" right="0.7" top="0.75" bottom="0.75" header="0.3" footer="0.3"/>
  <pageSetup scale="81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cp:lastPrinted>2018-04-03T16:56:14Z</cp:lastPrinted>
  <dcterms:created xsi:type="dcterms:W3CDTF">2018-03-06T00:29:33Z</dcterms:created>
  <dcterms:modified xsi:type="dcterms:W3CDTF">2018-06-06T16:05:34Z</dcterms:modified>
</cp:coreProperties>
</file>