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807_DoradoBioAcoustics\EE.Drawings\"/>
    </mc:Choice>
  </mc:AlternateContent>
  <xr:revisionPtr revIDLastSave="0" documentId="13_ncr:1_{71C893DE-591D-4DFD-83D7-F821ABC4A36E}" xr6:coauthVersionLast="36" xr6:coauthVersionMax="36" xr10:uidLastSave="{00000000-0000-0000-0000-000000000000}"/>
  <bookViews>
    <workbookView xWindow="0" yWindow="0" windowWidth="16170" windowHeight="13950" xr2:uid="{72984A1A-0ABD-40DB-8FD4-F6E46B25F9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6" i="1"/>
  <c r="C34" i="1" l="1"/>
  <c r="C31" i="1"/>
  <c r="C30" i="1"/>
  <c r="E31" i="1"/>
  <c r="C26" i="1"/>
  <c r="C29" i="1" s="1"/>
  <c r="C25" i="1"/>
  <c r="C23" i="1"/>
  <c r="E16" i="1"/>
  <c r="C10" i="1"/>
  <c r="C11" i="1" s="1"/>
</calcChain>
</file>

<file path=xl/sharedStrings.xml><?xml version="1.0" encoding="utf-8"?>
<sst xmlns="http://schemas.openxmlformats.org/spreadsheetml/2006/main" count="44" uniqueCount="37">
  <si>
    <t>Biacoustic Glider Payload</t>
  </si>
  <si>
    <t>amp-hour</t>
  </si>
  <si>
    <t>Observed Duration</t>
  </si>
  <si>
    <t>days</t>
  </si>
  <si>
    <t>Average Draw</t>
  </si>
  <si>
    <t>amps</t>
  </si>
  <si>
    <t>Battery Voltage Average</t>
  </si>
  <si>
    <t>volts</t>
  </si>
  <si>
    <t>Average Power</t>
  </si>
  <si>
    <t>watts</t>
  </si>
  <si>
    <t>Current Pack Capacity</t>
  </si>
  <si>
    <t>Dorado Sphere</t>
  </si>
  <si>
    <t>8-pack Capacity</t>
  </si>
  <si>
    <t>kWhr</t>
  </si>
  <si>
    <t>hours</t>
  </si>
  <si>
    <t>16-day Requirements</t>
  </si>
  <si>
    <t>Duration requested</t>
  </si>
  <si>
    <t>Capacity Needed</t>
  </si>
  <si>
    <t>Expected duration of Glider System on i2map battery</t>
  </si>
  <si>
    <t>Parallel strings required</t>
  </si>
  <si>
    <t>Total C cell count</t>
  </si>
  <si>
    <t>cells</t>
  </si>
  <si>
    <t>strings</t>
  </si>
  <si>
    <t>Single cell weight</t>
  </si>
  <si>
    <t>ounces</t>
  </si>
  <si>
    <t>Total Pack weight</t>
  </si>
  <si>
    <t>pounds</t>
  </si>
  <si>
    <t>D-Cell Li Primary 4-string (14.4V) Capacity</t>
  </si>
  <si>
    <t>Volume of battery pack</t>
  </si>
  <si>
    <t>cubic inches</t>
  </si>
  <si>
    <t>cubic feet</t>
  </si>
  <si>
    <t>Single cell packed volume</t>
  </si>
  <si>
    <t>Cost per Cell</t>
  </si>
  <si>
    <t>$</t>
  </si>
  <si>
    <t>Cost per Deployment (with 30% assembly cost added)</t>
  </si>
  <si>
    <t>PH2054HD34 Capacity</t>
  </si>
  <si>
    <t>Number of required PH2054's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</si>
</sst>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3" borderId="2" applyNumberFormat="0" applyAlignment="0" applyProtection="0"/>
  </cellStyleXfs>
  <cellXfs count="8">
    <xf numFmtId="0" fontId="0" fillId="0" borderId="0" xfId="0"/>
    <xf numFmtId="0" fontId="1" fillId="0" borderId="1" xfId="1"/>
    <xf numFmtId="0" fontId="2" fillId="2" borderId="2" xfId="2"/>
    <xf numFmtId="164" fontId="3" fillId="3" borderId="2" xfId="3" applyNumberFormat="1"/>
    <xf numFmtId="0" fontId="3" fillId="3" borderId="2" xfId="3"/>
    <xf numFmtId="2" fontId="3" fillId="3" borderId="2" xfId="3" applyNumberFormat="1"/>
    <xf numFmtId="164" fontId="2" fillId="2" borderId="2" xfId="2" applyNumberFormat="1"/>
    <xf numFmtId="1" fontId="2" fillId="2" borderId="2" xfId="2" applyNumberFormat="1"/>
  </cellXfs>
  <cellStyles count="4">
    <cellStyle name="Calculation" xfId="3" builtinId="22"/>
    <cellStyle name="Heading 2" xfId="1" builtinId="17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D8C4-090A-4A18-A9BD-C6141E2190A9}">
  <dimension ref="B5:F34"/>
  <sheetViews>
    <sheetView tabSelected="1" workbookViewId="0">
      <selection activeCell="E23" sqref="E23"/>
    </sheetView>
  </sheetViews>
  <sheetFormatPr defaultRowHeight="15" x14ac:dyDescent="0.25"/>
  <cols>
    <col min="2" max="2" width="48.85546875" bestFit="1" customWidth="1"/>
    <col min="3" max="3" width="13.28515625" customWidth="1"/>
    <col min="4" max="4" width="12.85546875" bestFit="1" customWidth="1"/>
  </cols>
  <sheetData>
    <row r="5" spans="2:6" ht="18" thickBot="1" x14ac:dyDescent="0.35">
      <c r="B5" s="1" t="s">
        <v>0</v>
      </c>
      <c r="C5" s="1"/>
      <c r="D5" s="1"/>
    </row>
    <row r="6" spans="2:6" ht="15.75" thickTop="1" x14ac:dyDescent="0.25"/>
    <row r="7" spans="2:6" x14ac:dyDescent="0.25">
      <c r="B7" t="s">
        <v>10</v>
      </c>
      <c r="C7" s="2">
        <v>128</v>
      </c>
      <c r="D7" t="s">
        <v>1</v>
      </c>
    </row>
    <row r="8" spans="2:6" x14ac:dyDescent="0.25">
      <c r="B8" t="s">
        <v>2</v>
      </c>
      <c r="C8" s="2">
        <v>16</v>
      </c>
      <c r="D8" t="s">
        <v>3</v>
      </c>
    </row>
    <row r="9" spans="2:6" x14ac:dyDescent="0.25">
      <c r="B9" t="s">
        <v>6</v>
      </c>
      <c r="C9" s="2">
        <v>14.5</v>
      </c>
      <c r="D9" t="s">
        <v>7</v>
      </c>
    </row>
    <row r="10" spans="2:6" x14ac:dyDescent="0.25">
      <c r="B10" t="s">
        <v>4</v>
      </c>
      <c r="C10" s="3">
        <f>C7/(C8*24)</f>
        <v>0.33333333333333331</v>
      </c>
      <c r="D10" t="s">
        <v>5</v>
      </c>
    </row>
    <row r="11" spans="2:6" x14ac:dyDescent="0.25">
      <c r="B11" t="s">
        <v>8</v>
      </c>
      <c r="C11" s="3">
        <f>C9*C10</f>
        <v>4.833333333333333</v>
      </c>
      <c r="D11" t="s">
        <v>9</v>
      </c>
    </row>
    <row r="13" spans="2:6" ht="18" thickBot="1" x14ac:dyDescent="0.35">
      <c r="B13" s="1" t="s">
        <v>11</v>
      </c>
    </row>
    <row r="14" spans="2:6" ht="15.75" thickTop="1" x14ac:dyDescent="0.25"/>
    <row r="15" spans="2:6" x14ac:dyDescent="0.25">
      <c r="B15" t="s">
        <v>12</v>
      </c>
      <c r="C15" s="2">
        <v>0.74399999999999999</v>
      </c>
      <c r="D15" t="s">
        <v>13</v>
      </c>
    </row>
    <row r="16" spans="2:6" x14ac:dyDescent="0.25">
      <c r="B16" t="s">
        <v>18</v>
      </c>
      <c r="C16" s="3">
        <f>C15/(C11/1000)</f>
        <v>153.93103448275863</v>
      </c>
      <c r="D16" t="s">
        <v>14</v>
      </c>
      <c r="E16" s="3">
        <f>C16/24</f>
        <v>6.4137931034482767</v>
      </c>
      <c r="F16" t="s">
        <v>3</v>
      </c>
    </row>
    <row r="17" spans="2:6" x14ac:dyDescent="0.25">
      <c r="B17" t="s">
        <v>35</v>
      </c>
      <c r="C17" s="2">
        <v>6.8</v>
      </c>
      <c r="D17" t="s">
        <v>1</v>
      </c>
    </row>
    <row r="18" spans="2:6" x14ac:dyDescent="0.25">
      <c r="B18" t="s">
        <v>36</v>
      </c>
      <c r="C18" s="7">
        <f>CEILING(C22*24*C10/C17,1)</f>
        <v>36</v>
      </c>
    </row>
    <row r="19" spans="2:6" ht="14.25" customHeight="1" x14ac:dyDescent="0.25"/>
    <row r="20" spans="2:6" ht="18" thickBot="1" x14ac:dyDescent="0.35">
      <c r="B20" s="1" t="s">
        <v>15</v>
      </c>
    </row>
    <row r="21" spans="2:6" ht="15.75" thickTop="1" x14ac:dyDescent="0.25"/>
    <row r="22" spans="2:6" x14ac:dyDescent="0.25">
      <c r="B22" t="s">
        <v>16</v>
      </c>
      <c r="C22" s="2">
        <v>30</v>
      </c>
      <c r="D22" t="s">
        <v>3</v>
      </c>
    </row>
    <row r="23" spans="2:6" x14ac:dyDescent="0.25">
      <c r="B23" t="s">
        <v>17</v>
      </c>
      <c r="C23" s="4">
        <f>C22*24*C10</f>
        <v>240</v>
      </c>
      <c r="D23" t="s">
        <v>1</v>
      </c>
    </row>
    <row r="24" spans="2:6" x14ac:dyDescent="0.25">
      <c r="B24" t="s">
        <v>27</v>
      </c>
      <c r="C24" s="2">
        <v>19</v>
      </c>
      <c r="D24" t="s">
        <v>1</v>
      </c>
    </row>
    <row r="25" spans="2:6" x14ac:dyDescent="0.25">
      <c r="B25" t="s">
        <v>19</v>
      </c>
      <c r="C25" s="4">
        <f>CEILING(C23/C24, 1)</f>
        <v>13</v>
      </c>
      <c r="D25" t="s">
        <v>22</v>
      </c>
    </row>
    <row r="26" spans="2:6" x14ac:dyDescent="0.25">
      <c r="B26" t="s">
        <v>20</v>
      </c>
      <c r="C26" s="4">
        <f>C25*4</f>
        <v>52</v>
      </c>
      <c r="D26" t="s">
        <v>21</v>
      </c>
    </row>
    <row r="28" spans="2:6" x14ac:dyDescent="0.25">
      <c r="B28" t="s">
        <v>23</v>
      </c>
      <c r="C28" s="2">
        <v>3.6</v>
      </c>
      <c r="D28" t="s">
        <v>24</v>
      </c>
    </row>
    <row r="29" spans="2:6" x14ac:dyDescent="0.25">
      <c r="B29" t="s">
        <v>25</v>
      </c>
      <c r="C29" s="4">
        <f>C28*C26/16</f>
        <v>11.700000000000001</v>
      </c>
      <c r="D29" t="s">
        <v>26</v>
      </c>
    </row>
    <row r="30" spans="2:6" x14ac:dyDescent="0.25">
      <c r="B30" t="s">
        <v>31</v>
      </c>
      <c r="C30" s="6">
        <f>1.34*1.34*2.46</f>
        <v>4.4171760000000004</v>
      </c>
      <c r="D30" t="s">
        <v>29</v>
      </c>
    </row>
    <row r="31" spans="2:6" x14ac:dyDescent="0.25">
      <c r="B31" t="s">
        <v>28</v>
      </c>
      <c r="C31" s="3">
        <f>C30*C26</f>
        <v>229.69315200000003</v>
      </c>
      <c r="D31" t="s">
        <v>29</v>
      </c>
      <c r="E31" s="5">
        <f>C31/POWER(12,3)</f>
        <v>0.13292427777777779</v>
      </c>
      <c r="F31" t="s">
        <v>30</v>
      </c>
    </row>
    <row r="33" spans="2:4" x14ac:dyDescent="0.25">
      <c r="B33" t="s">
        <v>32</v>
      </c>
      <c r="C33" s="2">
        <v>16</v>
      </c>
      <c r="D33" t="s">
        <v>33</v>
      </c>
    </row>
    <row r="34" spans="2:4" x14ac:dyDescent="0.25">
      <c r="B34" t="s">
        <v>34</v>
      </c>
      <c r="C34" s="4">
        <f>C33*C26*1.3</f>
        <v>1081.6000000000001</v>
      </c>
      <c r="D3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2021-05-19T18:29:59Z</dcterms:created>
  <dcterms:modified xsi:type="dcterms:W3CDTF">2021-05-19T21:28:56Z</dcterms:modified>
</cp:coreProperties>
</file>