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autoCompressPictures="0"/>
  <xr:revisionPtr revIDLastSave="0" documentId="13_ncr:1_{80592BDA-9230-4491-9C3F-078D5BD6D49A}" xr6:coauthVersionLast="47" xr6:coauthVersionMax="47" xr10:uidLastSave="{00000000-0000-0000-0000-000000000000}"/>
  <bookViews>
    <workbookView xWindow="2244" yWindow="588" windowWidth="18828" windowHeight="11484" xr2:uid="{00000000-000D-0000-FFFF-FFFF00000000}"/>
  </bookViews>
  <sheets>
    <sheet name="Measurements with CanonR6" sheetId="2" r:id="rId1"/>
    <sheet name="DataFromDeployments" sheetId="4" r:id="rId2"/>
    <sheet name="Sheet1" sheetId="1" r:id="rId3"/>
    <sheet name="Sheet2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6" i="2" l="1"/>
  <c r="B17" i="2"/>
  <c r="B18" i="2" s="1"/>
  <c r="B3" i="2"/>
  <c r="B7" i="2" s="1"/>
  <c r="H7" i="4"/>
  <c r="B7" i="4"/>
  <c r="B6" i="4"/>
  <c r="B22" i="2"/>
  <c r="B21" i="2"/>
  <c r="D9" i="3"/>
  <c r="B15" i="3"/>
  <c r="B17" i="3" s="1"/>
  <c r="B7" i="3"/>
  <c r="B15" i="2"/>
  <c r="B9" i="1"/>
  <c r="B10" i="1"/>
  <c r="B13" i="1" s="1"/>
  <c r="B16" i="1" s="1"/>
  <c r="B1" i="1"/>
</calcChain>
</file>

<file path=xl/sharedStrings.xml><?xml version="1.0" encoding="utf-8"?>
<sst xmlns="http://schemas.openxmlformats.org/spreadsheetml/2006/main" count="76" uniqueCount="52">
  <si>
    <t>Hotel power</t>
  </si>
  <si>
    <t>Energy per year (WHr)</t>
  </si>
  <si>
    <t>Snappy Controller</t>
  </si>
  <si>
    <t>Camera</t>
  </si>
  <si>
    <t>Energy Per Image (WHr)</t>
  </si>
  <si>
    <t>Strobes (2)</t>
  </si>
  <si>
    <t>sum</t>
  </si>
  <si>
    <t>Cam+strobes</t>
  </si>
  <si>
    <t>Energy for 8760 images (Whr)</t>
  </si>
  <si>
    <t>Total Energy for a year (Whr)</t>
  </si>
  <si>
    <t>as a comparison for the large tripod energy per image is ~400 mWHr</t>
  </si>
  <si>
    <t>Li battery pack 4.2 kWhr, this is for 8S/6P pack , so for each 8S (31V) string the energy is about 700 WHr</t>
  </si>
  <si>
    <t>Pictures per year</t>
  </si>
  <si>
    <t>measured with Yokogawa, also includes snappy energy</t>
  </si>
  <si>
    <t>measured SeaStrobe with Yokogawa- this is the energy for two pulsese 20 msec</t>
  </si>
  <si>
    <t>Energy for one pic</t>
  </si>
  <si>
    <t>mWHr</t>
  </si>
  <si>
    <t>Energry taking one image/hr</t>
  </si>
  <si>
    <t>Hotel load 1 hour</t>
  </si>
  <si>
    <t>mWhr</t>
  </si>
  <si>
    <t>hours in one year</t>
  </si>
  <si>
    <t>hours</t>
  </si>
  <si>
    <t>hotel load for one year</t>
  </si>
  <si>
    <t>WHrs</t>
  </si>
  <si>
    <t>Battery pack (8S1P, DD)</t>
  </si>
  <si>
    <t>WHr</t>
  </si>
  <si>
    <t>Lithium pack from Electrochem, derated 15% for cold</t>
  </si>
  <si>
    <t>image calculator</t>
  </si>
  <si>
    <t>sleep time in min</t>
  </si>
  <si>
    <t>total energy</t>
  </si>
  <si>
    <t>images captured per hour</t>
  </si>
  <si>
    <t>hours per mission</t>
  </si>
  <si>
    <t>Energy per Li pack</t>
  </si>
  <si>
    <t>Coral Marco was deployed between 7/11/24-4/8/25, the experiement ended because the card was full not because the batteries ran out.</t>
  </si>
  <si>
    <t>duration of deployment</t>
  </si>
  <si>
    <t># of battery packs</t>
  </si>
  <si>
    <t>each estimated at 575</t>
  </si>
  <si>
    <t># of images per hour</t>
  </si>
  <si>
    <t>this estimate is too conservative because we know from deployments it will last far longer</t>
  </si>
  <si>
    <t>energy for 2 packs</t>
  </si>
  <si>
    <t>Energy for 3 packs</t>
  </si>
  <si>
    <t>total # of images</t>
  </si>
  <si>
    <t>calculated energy from hotel load for deployment duration</t>
  </si>
  <si>
    <t>??? Where does this come from</t>
  </si>
  <si>
    <t>one year is an estimated 17 mWhrs</t>
  </si>
  <si>
    <t>Snappy controller details</t>
  </si>
  <si>
    <t>Awake current estimate (based on Rover wakey): 2 mA</t>
  </si>
  <si>
    <t>Sleep current estimate: 30 uA</t>
  </si>
  <si>
    <t>Snappy Power while asleep</t>
  </si>
  <si>
    <t>W</t>
  </si>
  <si>
    <t>sleep energy per mission</t>
  </si>
  <si>
    <t>needs redo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</si>
</sst>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183B-93D3-472E-9A13-64361CBE267F}">
  <dimension ref="A1:F22"/>
  <sheetViews>
    <sheetView tabSelected="1" workbookViewId="0">
      <selection activeCell="B17" sqref="B17"/>
    </sheetView>
  </sheetViews>
  <sheetFormatPr defaultRowHeight="14.4" x14ac:dyDescent="0.3"/>
  <cols>
    <col min="1" max="1" width="24.33203125" customWidth="1"/>
    <col min="2" max="2" width="21.5546875" customWidth="1"/>
    <col min="4" max="4" width="31.21875" customWidth="1"/>
  </cols>
  <sheetData>
    <row r="1" spans="1:6" x14ac:dyDescent="0.3">
      <c r="A1" t="s">
        <v>15</v>
      </c>
      <c r="B1">
        <v>54.3</v>
      </c>
      <c r="C1" t="s">
        <v>16</v>
      </c>
      <c r="F1" t="s">
        <v>45</v>
      </c>
    </row>
    <row r="2" spans="1:6" ht="15" x14ac:dyDescent="0.3">
      <c r="A2" t="s">
        <v>17</v>
      </c>
      <c r="B2">
        <v>85</v>
      </c>
      <c r="C2" t="s">
        <v>16</v>
      </c>
      <c r="F2" s="6" t="s">
        <v>46</v>
      </c>
    </row>
    <row r="3" spans="1:6" ht="15" x14ac:dyDescent="0.3">
      <c r="A3" t="s">
        <v>48</v>
      </c>
      <c r="B3">
        <f>(0.00003*28)</f>
        <v>8.4000000000000003E-4</v>
      </c>
      <c r="C3" t="s">
        <v>49</v>
      </c>
      <c r="F3" s="6" t="s">
        <v>47</v>
      </c>
    </row>
    <row r="5" spans="1:6" x14ac:dyDescent="0.3">
      <c r="A5" t="s">
        <v>20</v>
      </c>
      <c r="B5">
        <v>8760</v>
      </c>
      <c r="C5" t="s">
        <v>21</v>
      </c>
    </row>
    <row r="7" spans="1:6" x14ac:dyDescent="0.3">
      <c r="A7" t="s">
        <v>22</v>
      </c>
      <c r="B7">
        <f>B3/1000*B5</f>
        <v>7.3584000000000002E-3</v>
      </c>
      <c r="C7" t="s">
        <v>23</v>
      </c>
    </row>
    <row r="9" spans="1:6" x14ac:dyDescent="0.3">
      <c r="A9" t="s">
        <v>24</v>
      </c>
      <c r="B9">
        <v>575</v>
      </c>
      <c r="C9" t="s">
        <v>25</v>
      </c>
      <c r="D9" t="s">
        <v>26</v>
      </c>
    </row>
    <row r="13" spans="1:6" x14ac:dyDescent="0.3">
      <c r="A13" t="s">
        <v>27</v>
      </c>
    </row>
    <row r="14" spans="1:6" x14ac:dyDescent="0.3">
      <c r="A14" t="s">
        <v>30</v>
      </c>
      <c r="B14">
        <v>5</v>
      </c>
    </row>
    <row r="15" spans="1:6" x14ac:dyDescent="0.3">
      <c r="A15" t="s">
        <v>28</v>
      </c>
      <c r="B15">
        <f>60 - 1*B14</f>
        <v>55</v>
      </c>
    </row>
    <row r="16" spans="1:6" x14ac:dyDescent="0.3">
      <c r="A16" t="s">
        <v>31</v>
      </c>
      <c r="B16">
        <f>8760*10/12</f>
        <v>7300</v>
      </c>
    </row>
    <row r="17" spans="1:4" x14ac:dyDescent="0.3">
      <c r="A17" t="s">
        <v>50</v>
      </c>
      <c r="B17">
        <f>B16*B3</f>
        <v>6.1320000000000006</v>
      </c>
      <c r="C17" t="s">
        <v>25</v>
      </c>
    </row>
    <row r="18" spans="1:4" x14ac:dyDescent="0.3">
      <c r="A18" t="s">
        <v>29</v>
      </c>
      <c r="B18">
        <f>B14*B16*(B1/1000)+B17</f>
        <v>1988.0819999999999</v>
      </c>
      <c r="C18" t="s">
        <v>25</v>
      </c>
    </row>
    <row r="20" spans="1:4" x14ac:dyDescent="0.3">
      <c r="A20" t="s">
        <v>32</v>
      </c>
      <c r="B20">
        <v>575</v>
      </c>
      <c r="C20" t="s">
        <v>25</v>
      </c>
      <c r="D20" t="s">
        <v>38</v>
      </c>
    </row>
    <row r="21" spans="1:4" x14ac:dyDescent="0.3">
      <c r="A21" t="s">
        <v>39</v>
      </c>
      <c r="B21">
        <f>B20*2</f>
        <v>1150</v>
      </c>
    </row>
    <row r="22" spans="1:4" x14ac:dyDescent="0.3">
      <c r="A22" t="s">
        <v>40</v>
      </c>
      <c r="B22">
        <f>B20*3</f>
        <v>1725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63B7-3521-40C3-B720-973FBA113F08}">
  <dimension ref="A1:H7"/>
  <sheetViews>
    <sheetView workbookViewId="0">
      <selection activeCell="B7" sqref="B7"/>
    </sheetView>
  </sheetViews>
  <sheetFormatPr defaultRowHeight="14.4" x14ac:dyDescent="0.3"/>
  <cols>
    <col min="1" max="1" width="51.33203125" customWidth="1"/>
    <col min="2" max="2" width="17" customWidth="1"/>
    <col min="3" max="3" width="19.21875" bestFit="1" customWidth="1"/>
    <col min="8" max="8" width="12" bestFit="1" customWidth="1"/>
  </cols>
  <sheetData>
    <row r="1" spans="1:8" x14ac:dyDescent="0.3">
      <c r="A1" s="5" t="s">
        <v>33</v>
      </c>
      <c r="B1" s="5"/>
      <c r="C1" s="5"/>
      <c r="D1" s="5"/>
    </row>
    <row r="3" spans="1:8" x14ac:dyDescent="0.3">
      <c r="A3" t="s">
        <v>34</v>
      </c>
      <c r="B3">
        <v>6500</v>
      </c>
      <c r="C3" t="s">
        <v>21</v>
      </c>
    </row>
    <row r="4" spans="1:8" x14ac:dyDescent="0.3">
      <c r="A4" t="s">
        <v>35</v>
      </c>
      <c r="B4">
        <v>2</v>
      </c>
      <c r="C4" t="s">
        <v>36</v>
      </c>
    </row>
    <row r="5" spans="1:8" x14ac:dyDescent="0.3">
      <c r="A5" t="s">
        <v>37</v>
      </c>
      <c r="B5">
        <v>4</v>
      </c>
    </row>
    <row r="6" spans="1:8" x14ac:dyDescent="0.3">
      <c r="A6" t="s">
        <v>41</v>
      </c>
      <c r="B6">
        <f>B3*B5</f>
        <v>26000</v>
      </c>
    </row>
    <row r="7" spans="1:8" x14ac:dyDescent="0.3">
      <c r="A7" t="s">
        <v>42</v>
      </c>
      <c r="B7">
        <f>17/1000 *B3/8760</f>
        <v>1.2614155251141554E-2</v>
      </c>
      <c r="C7" t="s">
        <v>23</v>
      </c>
      <c r="D7" t="s">
        <v>44</v>
      </c>
      <c r="H7">
        <f>17/1000/8760</f>
        <v>1.940639269406393E-6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B5" sqref="B5"/>
    </sheetView>
  </sheetViews>
  <sheetFormatPr defaultColWidth="8.6640625" defaultRowHeight="14.4" x14ac:dyDescent="0.3"/>
  <cols>
    <col min="1" max="1" width="18.6640625" customWidth="1"/>
    <col min="2" max="2" width="22.6640625" customWidth="1"/>
    <col min="3" max="3" width="103.109375" customWidth="1"/>
  </cols>
  <sheetData>
    <row r="1" spans="1:3" x14ac:dyDescent="0.3">
      <c r="A1" t="s">
        <v>12</v>
      </c>
      <c r="B1">
        <f>8760*1</f>
        <v>8760</v>
      </c>
    </row>
    <row r="2" spans="1:3" x14ac:dyDescent="0.3">
      <c r="A2" s="3" t="s">
        <v>0</v>
      </c>
      <c r="B2" s="3"/>
    </row>
    <row r="3" spans="1:3" x14ac:dyDescent="0.3">
      <c r="A3" s="1"/>
      <c r="B3" s="1" t="s">
        <v>1</v>
      </c>
    </row>
    <row r="4" spans="1:3" x14ac:dyDescent="0.3">
      <c r="A4" s="1" t="s">
        <v>2</v>
      </c>
      <c r="B4" s="1" t="s">
        <v>51</v>
      </c>
      <c r="C4" t="s">
        <v>43</v>
      </c>
    </row>
    <row r="7" spans="1:3" x14ac:dyDescent="0.3">
      <c r="A7" s="4" t="s">
        <v>4</v>
      </c>
      <c r="B7" s="4"/>
    </row>
    <row r="8" spans="1:3" x14ac:dyDescent="0.3">
      <c r="A8" t="s">
        <v>3</v>
      </c>
      <c r="B8">
        <v>2.7000000000000001E-3</v>
      </c>
      <c r="C8" t="s">
        <v>13</v>
      </c>
    </row>
    <row r="9" spans="1:3" x14ac:dyDescent="0.3">
      <c r="A9" t="s">
        <v>5</v>
      </c>
      <c r="B9">
        <f>2*0.003</f>
        <v>6.0000000000000001E-3</v>
      </c>
      <c r="C9" t="s">
        <v>14</v>
      </c>
    </row>
    <row r="10" spans="1:3" x14ac:dyDescent="0.3">
      <c r="A10" s="2" t="s">
        <v>6</v>
      </c>
      <c r="B10">
        <f>SUM(B8:B9)</f>
        <v>8.6999999999999994E-3</v>
      </c>
      <c r="C10" t="s">
        <v>10</v>
      </c>
    </row>
    <row r="12" spans="1:3" x14ac:dyDescent="0.3">
      <c r="A12" s="4" t="s">
        <v>8</v>
      </c>
      <c r="B12" s="4"/>
    </row>
    <row r="13" spans="1:3" x14ac:dyDescent="0.3">
      <c r="A13" t="s">
        <v>7</v>
      </c>
      <c r="B13">
        <f>B1*B10</f>
        <v>76.211999999999989</v>
      </c>
    </row>
    <row r="15" spans="1:3" x14ac:dyDescent="0.3">
      <c r="A15" t="s">
        <v>9</v>
      </c>
    </row>
    <row r="16" spans="1:3" x14ac:dyDescent="0.3">
      <c r="B16" t="e">
        <f>(B4+B13)</f>
        <v>#VALUE!</v>
      </c>
    </row>
    <row r="18" spans="3:3" x14ac:dyDescent="0.3">
      <c r="C18" t="s">
        <v>11</v>
      </c>
    </row>
  </sheetData>
  <mergeCells count="3">
    <mergeCell ref="A2:B2"/>
    <mergeCell ref="A7:B7"/>
    <mergeCell ref="A12:B12"/>
  </mergeCells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F850-C065-47C7-B023-DB18D276682A}">
  <dimension ref="A1:D19"/>
  <sheetViews>
    <sheetView workbookViewId="0">
      <selection activeCell="E9" sqref="E9"/>
    </sheetView>
  </sheetViews>
  <sheetFormatPr defaultRowHeight="14.4" x14ac:dyDescent="0.3"/>
  <cols>
    <col min="1" max="1" width="24.33203125" customWidth="1"/>
  </cols>
  <sheetData>
    <row r="1" spans="1:4" x14ac:dyDescent="0.3">
      <c r="A1" t="s">
        <v>15</v>
      </c>
      <c r="B1">
        <v>54.3</v>
      </c>
      <c r="C1" t="s">
        <v>16</v>
      </c>
    </row>
    <row r="2" spans="1:4" x14ac:dyDescent="0.3">
      <c r="A2" t="s">
        <v>17</v>
      </c>
      <c r="B2">
        <v>85</v>
      </c>
      <c r="C2" t="s">
        <v>16</v>
      </c>
    </row>
    <row r="3" spans="1:4" x14ac:dyDescent="0.3">
      <c r="A3" t="s">
        <v>18</v>
      </c>
      <c r="B3">
        <v>17</v>
      </c>
      <c r="C3" t="s">
        <v>19</v>
      </c>
    </row>
    <row r="5" spans="1:4" x14ac:dyDescent="0.3">
      <c r="A5" t="s">
        <v>20</v>
      </c>
      <c r="B5">
        <v>8760</v>
      </c>
      <c r="C5" t="s">
        <v>21</v>
      </c>
    </row>
    <row r="7" spans="1:4" x14ac:dyDescent="0.3">
      <c r="A7" t="s">
        <v>22</v>
      </c>
      <c r="B7">
        <f>B3/1000*B5</f>
        <v>148.92000000000002</v>
      </c>
      <c r="C7" t="s">
        <v>23</v>
      </c>
    </row>
    <row r="9" spans="1:4" x14ac:dyDescent="0.3">
      <c r="A9" t="s">
        <v>24</v>
      </c>
      <c r="B9">
        <v>575</v>
      </c>
      <c r="C9" t="s">
        <v>25</v>
      </c>
      <c r="D9">
        <f>B9/0.06</f>
        <v>9583.3333333333339</v>
      </c>
    </row>
    <row r="13" spans="1:4" x14ac:dyDescent="0.3">
      <c r="A13" t="s">
        <v>27</v>
      </c>
    </row>
    <row r="14" spans="1:4" x14ac:dyDescent="0.3">
      <c r="A14" t="s">
        <v>30</v>
      </c>
      <c r="B14">
        <v>3</v>
      </c>
    </row>
    <row r="15" spans="1:4" x14ac:dyDescent="0.3">
      <c r="A15" t="s">
        <v>28</v>
      </c>
      <c r="B15">
        <f>60 - 1*B14</f>
        <v>57</v>
      </c>
    </row>
    <row r="16" spans="1:4" x14ac:dyDescent="0.3">
      <c r="A16" t="s">
        <v>31</v>
      </c>
      <c r="B16">
        <v>3100</v>
      </c>
    </row>
    <row r="17" spans="1:3" x14ac:dyDescent="0.3">
      <c r="A17" t="s">
        <v>29</v>
      </c>
      <c r="B17">
        <f>B14*B16*(B1/1000)+(B15/60)*(B3/1000)*B16</f>
        <v>555.05499999999995</v>
      </c>
      <c r="C17" t="s">
        <v>25</v>
      </c>
    </row>
    <row r="19" spans="1:3" x14ac:dyDescent="0.3">
      <c r="A19" t="s">
        <v>32</v>
      </c>
      <c r="B19">
        <v>575</v>
      </c>
      <c r="C1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Measurements with CanonR6</vt:lpstr>
      <vt:lpstr>DataFromDeployments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2025-11-26T23:06:15Z</dcterms:modified>
</cp:coreProperties>
</file>