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491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1" i="1" l="1"/>
  <c r="C32" i="1" s="1"/>
  <c r="C24" i="1"/>
  <c r="C20" i="1"/>
  <c r="C22" i="1"/>
  <c r="C13" i="1"/>
  <c r="C12" i="1"/>
  <c r="C6" i="1"/>
  <c r="C16" i="1"/>
</calcChain>
</file>

<file path=xl/comments1.xml><?xml version="1.0" encoding="utf-8"?>
<comments xmlns="http://schemas.openxmlformats.org/spreadsheetml/2006/main">
  <authors>
    <author>Chad Kecy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Chad Kecy:</t>
        </r>
        <r>
          <rPr>
            <sz val="9"/>
            <color indexed="81"/>
            <rFont val="Tahoma"/>
            <family val="2"/>
          </rPr>
          <t xml:space="preserve">
Initial guess at Inductor value to fulfil initial eqns
</t>
        </r>
      </text>
    </comment>
    <comment ref="B16" authorId="0">
      <text>
        <r>
          <rPr>
            <b/>
            <sz val="9"/>
            <color indexed="81"/>
            <rFont val="Tahoma"/>
            <charset val="1"/>
          </rPr>
          <t>Chad Kecy:</t>
        </r>
        <r>
          <rPr>
            <sz val="9"/>
            <color indexed="81"/>
            <rFont val="Tahoma"/>
            <charset val="1"/>
          </rPr>
          <t xml:space="preserve">
Voltage of inductor during ON period of switch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Chad Kecy:</t>
        </r>
        <r>
          <rPr>
            <sz val="9"/>
            <color indexed="81"/>
            <rFont val="Tahoma"/>
            <family val="2"/>
          </rPr>
          <t xml:space="preserve">
Delta between peak pos and neg currents in inductor</t>
        </r>
      </text>
    </comment>
  </commentList>
</comments>
</file>

<file path=xl/sharedStrings.xml><?xml version="1.0" encoding="utf-8"?>
<sst xmlns="http://schemas.openxmlformats.org/spreadsheetml/2006/main" count="44" uniqueCount="31">
  <si>
    <t>Vswitch</t>
  </si>
  <si>
    <t>Vin</t>
  </si>
  <si>
    <t>Volts</t>
  </si>
  <si>
    <t>Vout</t>
  </si>
  <si>
    <t>V(L-On)</t>
  </si>
  <si>
    <t>EQN 1</t>
  </si>
  <si>
    <t>Name</t>
  </si>
  <si>
    <t>V(L)</t>
  </si>
  <si>
    <t>EQN 2</t>
  </si>
  <si>
    <t>Fsw</t>
  </si>
  <si>
    <t>Tsw</t>
  </si>
  <si>
    <t>Value</t>
  </si>
  <si>
    <t>Hz</t>
  </si>
  <si>
    <t>Sec</t>
  </si>
  <si>
    <t>Ton</t>
  </si>
  <si>
    <t>Toff</t>
  </si>
  <si>
    <t>Vdiode</t>
  </si>
  <si>
    <t>-L(dIL/DT)</t>
  </si>
  <si>
    <t>EQN 3</t>
  </si>
  <si>
    <t>ILP-ILT</t>
  </si>
  <si>
    <t>EQN 4</t>
  </si>
  <si>
    <t>V(L-Off)</t>
  </si>
  <si>
    <t>L</t>
  </si>
  <si>
    <t>Henrys</t>
  </si>
  <si>
    <t>Amps</t>
  </si>
  <si>
    <t>EQN 5</t>
  </si>
  <si>
    <t>Rip</t>
  </si>
  <si>
    <t>Ratio</t>
  </si>
  <si>
    <t>Iout</t>
  </si>
  <si>
    <t>EQN 18-1</t>
  </si>
  <si>
    <t>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</si>
</sst>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right"/>
    </xf>
    <xf numFmtId="0" fontId="0" fillId="0" borderId="0" xfId="0" applyFont="1"/>
    <xf numFmtId="11" fontId="0" fillId="0" borderId="0" xfId="0" applyNumberFormat="1" applyFont="1"/>
    <xf numFmtId="0" fontId="0" fillId="0" borderId="0" xfId="0" applyAlignment="1">
      <alignment horizontal="right"/>
    </xf>
    <xf numFmtId="1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D32"/>
  <sheetViews>
    <sheetView tabSelected="1" workbookViewId="0">
      <selection activeCell="S13" sqref="S13"/>
    </sheetView>
  </sheetViews>
  <sheetFormatPr defaultRowHeight="15" x14ac:dyDescent="0.25"/>
  <cols>
    <col min="1" max="1" width="11.42578125" style="1" customWidth="1"/>
    <col min="3" max="3" width="12" customWidth="1"/>
    <col min="4" max="4" width="9.140625" style="5"/>
  </cols>
  <sheetData>
    <row r="4" spans="1:4" x14ac:dyDescent="0.25">
      <c r="B4" s="1" t="s">
        <v>6</v>
      </c>
      <c r="C4" s="1" t="s">
        <v>11</v>
      </c>
    </row>
    <row r="5" spans="1:4" x14ac:dyDescent="0.25">
      <c r="B5" s="3" t="s">
        <v>9</v>
      </c>
      <c r="C5" s="4">
        <v>2000000</v>
      </c>
      <c r="D5" s="5" t="s">
        <v>12</v>
      </c>
    </row>
    <row r="6" spans="1:4" x14ac:dyDescent="0.25">
      <c r="B6" s="3" t="s">
        <v>10</v>
      </c>
      <c r="C6" s="4">
        <f>1/C5</f>
        <v>4.9999999999999998E-7</v>
      </c>
      <c r="D6" s="5" t="s">
        <v>13</v>
      </c>
    </row>
    <row r="7" spans="1:4" x14ac:dyDescent="0.25">
      <c r="B7" s="3" t="s">
        <v>22</v>
      </c>
      <c r="C7" s="4">
        <v>1E-4</v>
      </c>
      <c r="D7" s="5" t="s">
        <v>23</v>
      </c>
    </row>
    <row r="8" spans="1:4" x14ac:dyDescent="0.25">
      <c r="B8" t="s">
        <v>0</v>
      </c>
      <c r="C8">
        <v>0.2</v>
      </c>
      <c r="D8" s="5" t="s">
        <v>2</v>
      </c>
    </row>
    <row r="9" spans="1:4" x14ac:dyDescent="0.25">
      <c r="B9" t="s">
        <v>1</v>
      </c>
      <c r="C9">
        <v>12</v>
      </c>
      <c r="D9" s="5" t="s">
        <v>2</v>
      </c>
    </row>
    <row r="10" spans="1:4" x14ac:dyDescent="0.25">
      <c r="B10" t="s">
        <v>3</v>
      </c>
      <c r="C10">
        <v>11.2</v>
      </c>
      <c r="D10" s="5" t="s">
        <v>2</v>
      </c>
    </row>
    <row r="11" spans="1:4" x14ac:dyDescent="0.25">
      <c r="B11" t="s">
        <v>16</v>
      </c>
      <c r="C11">
        <v>0.2</v>
      </c>
      <c r="D11" s="5" t="s">
        <v>2</v>
      </c>
    </row>
    <row r="12" spans="1:4" x14ac:dyDescent="0.25">
      <c r="B12" t="s">
        <v>14</v>
      </c>
      <c r="C12" s="6">
        <f>(C11+C10)/((C9-C8+C11)*C5)</f>
        <v>4.7499999999999995E-7</v>
      </c>
      <c r="D12" s="5" t="s">
        <v>13</v>
      </c>
    </row>
    <row r="13" spans="1:4" x14ac:dyDescent="0.25">
      <c r="B13" t="s">
        <v>15</v>
      </c>
      <c r="C13" s="6">
        <f>C6-C12</f>
        <v>2.5000000000000025E-8</v>
      </c>
      <c r="D13" s="5" t="s">
        <v>13</v>
      </c>
    </row>
    <row r="14" spans="1:4" x14ac:dyDescent="0.25">
      <c r="B14" t="s">
        <v>28</v>
      </c>
      <c r="C14" s="7">
        <v>1</v>
      </c>
      <c r="D14" s="5" t="s">
        <v>24</v>
      </c>
    </row>
    <row r="16" spans="1:4" x14ac:dyDescent="0.25">
      <c r="A16" s="1" t="s">
        <v>5</v>
      </c>
      <c r="B16" t="s">
        <v>4</v>
      </c>
      <c r="C16">
        <f>-1*(C9-C8-C10)</f>
        <v>-0.60000000000000142</v>
      </c>
      <c r="D16" s="5" t="s">
        <v>2</v>
      </c>
    </row>
    <row r="18" spans="1:4" x14ac:dyDescent="0.25">
      <c r="A18" s="1" t="s">
        <v>8</v>
      </c>
      <c r="B18" t="s">
        <v>7</v>
      </c>
      <c r="C18" s="2" t="s">
        <v>17</v>
      </c>
      <c r="D18" s="5" t="s">
        <v>2</v>
      </c>
    </row>
    <row r="20" spans="1:4" x14ac:dyDescent="0.25">
      <c r="A20" s="1" t="s">
        <v>18</v>
      </c>
      <c r="B20" t="s">
        <v>19</v>
      </c>
      <c r="C20">
        <f>-1*(((C8-C9+C10)*C12)/C7)</f>
        <v>2.8500000000000066E-3</v>
      </c>
      <c r="D20" s="5" t="s">
        <v>24</v>
      </c>
    </row>
    <row r="22" spans="1:4" x14ac:dyDescent="0.25">
      <c r="A22" s="1" t="s">
        <v>20</v>
      </c>
      <c r="B22" t="s">
        <v>21</v>
      </c>
      <c r="C22">
        <f>C11+C10</f>
        <v>11.399999999999999</v>
      </c>
      <c r="D22" s="5" t="s">
        <v>2</v>
      </c>
    </row>
    <row r="24" spans="1:4" x14ac:dyDescent="0.25">
      <c r="A24" s="1" t="s">
        <v>25</v>
      </c>
      <c r="B24" t="s">
        <v>19</v>
      </c>
      <c r="C24" s="7">
        <f>((C11+C10)*C12)/C7</f>
        <v>5.414999999999999E-2</v>
      </c>
      <c r="D24" s="5" t="s">
        <v>24</v>
      </c>
    </row>
    <row r="29" spans="1:4" x14ac:dyDescent="0.25">
      <c r="B29" t="s">
        <v>26</v>
      </c>
      <c r="C29">
        <v>0.04</v>
      </c>
      <c r="D29" s="5" t="s">
        <v>27</v>
      </c>
    </row>
    <row r="31" spans="1:4" x14ac:dyDescent="0.25">
      <c r="A31" s="1" t="s">
        <v>29</v>
      </c>
      <c r="B31" t="s">
        <v>22</v>
      </c>
      <c r="C31">
        <f>(((C9-C10)*C10)/(C9*C5*C29*C14))</f>
        <v>9.3333333333333411E-6</v>
      </c>
      <c r="D31" s="5" t="s">
        <v>23</v>
      </c>
    </row>
    <row r="32" spans="1:4" x14ac:dyDescent="0.25">
      <c r="C32">
        <f>C31*1000000</f>
        <v>9.333333333333341</v>
      </c>
      <c r="D32" s="5" t="s">
        <v>30</v>
      </c>
    </row>
  </sheetData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2019-01-14T21:22:21Z</dcterms:created>
  <dcterms:modified xsi:type="dcterms:W3CDTF">2019-01-15T00:52:03Z</dcterms:modified>
</cp:coreProperties>
</file>