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ProjectManagement\VendorCorrospondence\"/>
    </mc:Choice>
  </mc:AlternateContent>
  <bookViews>
    <workbookView xWindow="0" yWindow="0" windowWidth="20976" windowHeight="14448"/>
  </bookViews>
  <sheets>
    <sheet name="VendorDetails" sheetId="1" r:id="rId1"/>
    <sheet name="DecisionMatrix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H8" i="1"/>
  <c r="G8" i="1"/>
  <c r="G21" i="1"/>
  <c r="D3" i="3" s="1"/>
  <c r="G19" i="1"/>
  <c r="H21" i="1" l="1"/>
  <c r="I18" i="1"/>
  <c r="J18" i="1" s="1"/>
  <c r="E3" i="3"/>
  <c r="G22" i="1"/>
  <c r="H19" i="1"/>
  <c r="H22" i="1" l="1"/>
  <c r="K18" i="1"/>
  <c r="J10" i="1" l="1"/>
  <c r="H11" i="1"/>
  <c r="K10" i="1" s="1"/>
  <c r="H7" i="1"/>
  <c r="H5" i="1"/>
  <c r="K4" i="1" s="1"/>
  <c r="K3" i="1"/>
  <c r="H3" i="1"/>
  <c r="J4" i="1"/>
  <c r="J3" i="1"/>
</calcChain>
</file>

<file path=xl/sharedStrings.xml><?xml version="1.0" encoding="utf-8"?>
<sst xmlns="http://schemas.openxmlformats.org/spreadsheetml/2006/main" count="95" uniqueCount="78">
  <si>
    <t>Camera Vendors Contacted for 4K RFP</t>
  </si>
  <si>
    <t>Vendor name</t>
  </si>
  <si>
    <t>Contact</t>
  </si>
  <si>
    <t>email</t>
  </si>
  <si>
    <t>RFP sent with requirements</t>
  </si>
  <si>
    <t>Notes</t>
  </si>
  <si>
    <t>Adam Gobi</t>
  </si>
  <si>
    <t>SubC Imaging Inc.</t>
  </si>
  <si>
    <t>Address</t>
  </si>
  <si>
    <t>Insite</t>
  </si>
  <si>
    <t>Deep Sea Power &amp; Light</t>
  </si>
  <si>
    <t>Sulis Subsea Corporation</t>
  </si>
  <si>
    <t>6-40 O'Leary Avenue
St. John's, NL  A1B 2C7
Canada</t>
  </si>
  <si>
    <t>gobi@sulissubsea.com</t>
  </si>
  <si>
    <t>Sheldon_Rubin@sidus-solutions.com</t>
  </si>
  <si>
    <t>7352 Trade Street, San Diego, CA 92121, 619.275-5533</t>
  </si>
  <si>
    <t>Sheldon Rubin Technical Chief</t>
  </si>
  <si>
    <t>Leonard Pool Director</t>
  </si>
  <si>
    <t>L.Pool@sidus-solutions.com</t>
  </si>
  <si>
    <t>SIDUS Solutions, LLC</t>
  </si>
  <si>
    <t>6837 Nancy Ridge Drive, Suite G, San Diego, California 92121</t>
  </si>
  <si>
    <t>Phone</t>
  </si>
  <si>
    <t>(858) 523-0642</t>
  </si>
  <si>
    <t>Bob Galambos</t>
  </si>
  <si>
    <t>bob@insitepacific.com</t>
  </si>
  <si>
    <t>619.275-5533 x306</t>
  </si>
  <si>
    <t>619 275-5533 x304</t>
  </si>
  <si>
    <t>Mark.Olsson@seescan.com</t>
  </si>
  <si>
    <t>Mark Olsson</t>
  </si>
  <si>
    <t>Stan.Logan@deepsea.com</t>
  </si>
  <si>
    <t>Aaron.Steiner@deepsea.com</t>
  </si>
  <si>
    <t>Jon.Simmons@deepsea.com</t>
  </si>
  <si>
    <t>Stan Logan</t>
  </si>
  <si>
    <t>Aaron Steiner</t>
  </si>
  <si>
    <t>Jon Simmons</t>
  </si>
  <si>
    <t>Ron Collier, VP business development</t>
  </si>
  <si>
    <t>Carlos L. Sanyer, engineer</t>
  </si>
  <si>
    <t>1-709-702-0394</t>
  </si>
  <si>
    <t>1-709-864-7805</t>
  </si>
  <si>
    <t>Genesis Centre Ste. 3003, Bruneau Innovation Bldg, St. John's, NL Canada, A1C 5S7</t>
  </si>
  <si>
    <t>rtc@subccontrol.com</t>
  </si>
  <si>
    <t>carlos.sanyer@subcimaging.com</t>
  </si>
  <si>
    <t>4033 Ruffin Road, San Diego, California, USA 92123</t>
  </si>
  <si>
    <t>858-576-1261</t>
  </si>
  <si>
    <t>709.745.5080</t>
  </si>
  <si>
    <t>cjc@subcimaging.com</t>
  </si>
  <si>
    <t>Chad Collett</t>
  </si>
  <si>
    <t>MBARI</t>
  </si>
  <si>
    <t>Retained Paul Remijan. Several emails back and forth on questions.</t>
  </si>
  <si>
    <t>Oct. 9, Bob declines.</t>
  </si>
  <si>
    <t>Several emails back and forth on questions. Mentions having to contract outside optical expert.</t>
  </si>
  <si>
    <t>Acknowledged receipt. Responded 10/10/2019: Price for one (1) housing: $335,000. Payment terms: 50% prepayment, 40% on design acceptance, 10% on delivery. Price for each additional housing: $99,000. Payment terms: 100% prepayment NOTE: If additional units are ordered as part of the first contract, we can offer a $16,000 discount (per additional unit).</t>
  </si>
  <si>
    <t>Pricing 1st unit</t>
  </si>
  <si>
    <t>Pricing each units 2 &amp; 3</t>
  </si>
  <si>
    <t>Total price for 3 units</t>
  </si>
  <si>
    <t>NRE</t>
  </si>
  <si>
    <t>Housing</t>
  </si>
  <si>
    <t>Total price for 3 units, split NRE w/OET</t>
  </si>
  <si>
    <t>Discussions with Paul Remijan predict feasibility. Used MBARI loaded labor cost for comparison price estimate.</t>
  </si>
  <si>
    <t>Total</t>
  </si>
  <si>
    <t xml:space="preserve"> </t>
  </si>
  <si>
    <t>Pricing 1st unit, split housing NRE w/ OET</t>
  </si>
  <si>
    <t>Plans on retaining Paul Remijan. Several emails and discussions on design. MBARI signed NDA w/DSP&amp;L.</t>
  </si>
  <si>
    <t>MBARI Internal</t>
  </si>
  <si>
    <t>Build vs Buy Decision Matrix</t>
  </si>
  <si>
    <t>Build camera housing in-house</t>
  </si>
  <si>
    <t>Contract with outside vendor</t>
  </si>
  <si>
    <t>Optical Quality</t>
  </si>
  <si>
    <t>Mechanical Quality</t>
  </si>
  <si>
    <t>Capital Cost</t>
  </si>
  <si>
    <t>Resource (labor) Cost</t>
  </si>
  <si>
    <t>Technical Risk</t>
  </si>
  <si>
    <t>Operational Support</t>
  </si>
  <si>
    <t>Delivery Schedule</t>
  </si>
  <si>
    <t>High</t>
  </si>
  <si>
    <t>Very low</t>
  </si>
  <si>
    <t>Good for housing T &amp; M</t>
  </si>
  <si>
    <t>In-house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</si>
</sst>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168" fontId="1" fillId="2" borderId="0" xfId="0" applyNumberFormat="1" applyFont="1" applyFill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8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168" fontId="0" fillId="0" borderId="4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n.Simmons@deepsea.com" TargetMode="External"/><Relationship Id="rId3" Type="http://schemas.openxmlformats.org/officeDocument/2006/relationships/hyperlink" Target="mailto:L.Pool@sidus-solutions.com" TargetMode="External"/><Relationship Id="rId7" Type="http://schemas.openxmlformats.org/officeDocument/2006/relationships/hyperlink" Target="mailto:Aaron.Steiner@deepsea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heldon_Rubin@sidus-solutions.com" TargetMode="External"/><Relationship Id="rId1" Type="http://schemas.openxmlformats.org/officeDocument/2006/relationships/hyperlink" Target="mailto:gobi@sulissubsea.com" TargetMode="External"/><Relationship Id="rId6" Type="http://schemas.openxmlformats.org/officeDocument/2006/relationships/hyperlink" Target="mailto:Stan.Logan@deepsea.com" TargetMode="External"/><Relationship Id="rId11" Type="http://schemas.openxmlformats.org/officeDocument/2006/relationships/hyperlink" Target="mailto:cjc@subcimaging.com" TargetMode="External"/><Relationship Id="rId5" Type="http://schemas.openxmlformats.org/officeDocument/2006/relationships/hyperlink" Target="mailto:Mark.Olsson@seescan.com" TargetMode="External"/><Relationship Id="rId10" Type="http://schemas.openxmlformats.org/officeDocument/2006/relationships/hyperlink" Target="mailto:carlos.sanyer@subcimaging.com" TargetMode="External"/><Relationship Id="rId4" Type="http://schemas.openxmlformats.org/officeDocument/2006/relationships/hyperlink" Target="mailto:bob@insitepacific.com" TargetMode="External"/><Relationship Id="rId9" Type="http://schemas.openxmlformats.org/officeDocument/2006/relationships/hyperlink" Target="mailto:rtc@subccontr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selection activeCell="A2" sqref="A2"/>
    </sheetView>
  </sheetViews>
  <sheetFormatPr defaultRowHeight="14.4" x14ac:dyDescent="0.3"/>
  <cols>
    <col min="1" max="1" width="27.44140625" style="1" customWidth="1"/>
    <col min="2" max="2" width="21.109375" style="1" customWidth="1"/>
    <col min="3" max="3" width="17.77734375" style="5" customWidth="1"/>
    <col min="4" max="4" width="17.77734375" style="1" customWidth="1"/>
    <col min="5" max="5" width="31.21875" style="1" customWidth="1"/>
    <col min="6" max="6" width="12.88671875" style="5" customWidth="1"/>
    <col min="7" max="11" width="12.88671875" style="21" customWidth="1"/>
    <col min="12" max="12" width="58.44140625" style="18" customWidth="1"/>
    <col min="13" max="16384" width="8.88671875" style="1"/>
  </cols>
  <sheetData>
    <row r="1" spans="1:12" ht="21.6" thickBot="1" x14ac:dyDescent="0.4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57.6" x14ac:dyDescent="0.3">
      <c r="A2" s="4" t="s">
        <v>1</v>
      </c>
      <c r="B2" s="4" t="s">
        <v>8</v>
      </c>
      <c r="C2" s="9" t="s">
        <v>2</v>
      </c>
      <c r="D2" s="4" t="s">
        <v>21</v>
      </c>
      <c r="E2" s="4" t="s">
        <v>3</v>
      </c>
      <c r="F2" s="9" t="s">
        <v>4</v>
      </c>
      <c r="G2" s="20" t="s">
        <v>52</v>
      </c>
      <c r="H2" s="20" t="s">
        <v>61</v>
      </c>
      <c r="I2" s="20" t="s">
        <v>53</v>
      </c>
      <c r="J2" s="20" t="s">
        <v>54</v>
      </c>
      <c r="K2" s="20" t="s">
        <v>57</v>
      </c>
      <c r="L2" s="17" t="s">
        <v>5</v>
      </c>
    </row>
    <row r="3" spans="1:12" ht="86.4" x14ac:dyDescent="0.3">
      <c r="A3" s="6" t="s">
        <v>11</v>
      </c>
      <c r="B3" s="1" t="s">
        <v>12</v>
      </c>
      <c r="C3" s="5" t="s">
        <v>6</v>
      </c>
      <c r="D3" s="5" t="s">
        <v>44</v>
      </c>
      <c r="E3" s="8" t="s">
        <v>13</v>
      </c>
      <c r="F3" s="10">
        <v>43728</v>
      </c>
      <c r="G3" s="21">
        <v>335000</v>
      </c>
      <c r="H3" s="21">
        <f>((G3-I3)/2)+I3</f>
        <v>217000</v>
      </c>
      <c r="I3" s="21">
        <v>99000</v>
      </c>
      <c r="J3" s="21">
        <f>G3+(2*I3)</f>
        <v>533000</v>
      </c>
      <c r="K3" s="21">
        <f>H3+(2*I3)</f>
        <v>415000</v>
      </c>
      <c r="L3" s="18" t="s">
        <v>51</v>
      </c>
    </row>
    <row r="4" spans="1:12" x14ac:dyDescent="0.3">
      <c r="A4" s="14" t="s">
        <v>19</v>
      </c>
      <c r="B4" s="15" t="s">
        <v>15</v>
      </c>
      <c r="C4" s="23" t="s">
        <v>16</v>
      </c>
      <c r="D4" s="23" t="s">
        <v>26</v>
      </c>
      <c r="E4" s="27" t="s">
        <v>14</v>
      </c>
      <c r="F4" s="24">
        <v>43728</v>
      </c>
      <c r="G4" s="25" t="s">
        <v>55</v>
      </c>
      <c r="H4" s="25" t="s">
        <v>55</v>
      </c>
      <c r="I4" s="22">
        <v>66759</v>
      </c>
      <c r="J4" s="22">
        <f>G5+G7+(2*I4)</f>
        <v>288160</v>
      </c>
      <c r="K4" s="22">
        <f>H5+H7+(2*I4)</f>
        <v>244218.5</v>
      </c>
      <c r="L4" s="19" t="s">
        <v>48</v>
      </c>
    </row>
    <row r="5" spans="1:12" s="2" customFormat="1" x14ac:dyDescent="0.3">
      <c r="A5" s="14"/>
      <c r="B5" s="15"/>
      <c r="C5" s="23"/>
      <c r="D5" s="23"/>
      <c r="E5" s="23"/>
      <c r="F5" s="23"/>
      <c r="G5" s="21">
        <v>87883</v>
      </c>
      <c r="H5" s="21">
        <f>G5/2</f>
        <v>43941.5</v>
      </c>
      <c r="I5" s="22"/>
      <c r="J5" s="23"/>
      <c r="K5" s="22"/>
      <c r="L5" s="19"/>
    </row>
    <row r="6" spans="1:12" s="2" customFormat="1" x14ac:dyDescent="0.3">
      <c r="A6" s="14"/>
      <c r="B6" s="15"/>
      <c r="C6" s="23" t="s">
        <v>17</v>
      </c>
      <c r="D6" s="23" t="s">
        <v>25</v>
      </c>
      <c r="E6" s="27" t="s">
        <v>18</v>
      </c>
      <c r="F6" s="23"/>
      <c r="G6" s="26" t="s">
        <v>56</v>
      </c>
      <c r="H6" s="26" t="s">
        <v>56</v>
      </c>
      <c r="I6" s="22"/>
      <c r="J6" s="23"/>
      <c r="K6" s="22"/>
      <c r="L6" s="19"/>
    </row>
    <row r="7" spans="1:12" ht="15" thickBot="1" x14ac:dyDescent="0.35">
      <c r="A7" s="16"/>
      <c r="B7" s="15"/>
      <c r="C7" s="23"/>
      <c r="D7" s="23"/>
      <c r="E7" s="23"/>
      <c r="F7" s="23"/>
      <c r="G7" s="28">
        <v>66759</v>
      </c>
      <c r="H7" s="28">
        <f>G7</f>
        <v>66759</v>
      </c>
      <c r="I7" s="23"/>
      <c r="J7" s="23"/>
      <c r="K7" s="22"/>
      <c r="L7" s="19"/>
    </row>
    <row r="8" spans="1:12" s="2" customFormat="1" x14ac:dyDescent="0.3">
      <c r="A8" s="3"/>
      <c r="C8" s="5"/>
      <c r="D8" s="5"/>
      <c r="E8" s="5"/>
      <c r="F8" s="5" t="s">
        <v>59</v>
      </c>
      <c r="G8" s="21">
        <f>G5+G7</f>
        <v>154642</v>
      </c>
      <c r="H8" s="21">
        <f>H5+H7</f>
        <v>110700.5</v>
      </c>
      <c r="I8" s="5"/>
      <c r="J8" s="5"/>
      <c r="K8" s="21"/>
      <c r="L8" s="18"/>
    </row>
    <row r="9" spans="1:12" ht="43.2" x14ac:dyDescent="0.3">
      <c r="A9" s="6" t="s">
        <v>9</v>
      </c>
      <c r="B9" s="1" t="s">
        <v>20</v>
      </c>
      <c r="C9" s="5" t="s">
        <v>23</v>
      </c>
      <c r="D9" s="5" t="s">
        <v>22</v>
      </c>
      <c r="E9" s="8" t="s">
        <v>24</v>
      </c>
      <c r="F9" s="10">
        <v>43728</v>
      </c>
      <c r="L9" s="18" t="s">
        <v>49</v>
      </c>
    </row>
    <row r="10" spans="1:12" x14ac:dyDescent="0.3">
      <c r="A10" s="14" t="s">
        <v>10</v>
      </c>
      <c r="B10" s="15" t="s">
        <v>42</v>
      </c>
      <c r="C10" s="5" t="s">
        <v>28</v>
      </c>
      <c r="D10" s="5" t="s">
        <v>43</v>
      </c>
      <c r="E10" s="8" t="s">
        <v>27</v>
      </c>
      <c r="F10" s="24">
        <v>43728</v>
      </c>
      <c r="G10" s="25" t="s">
        <v>55</v>
      </c>
      <c r="H10" s="25" t="s">
        <v>55</v>
      </c>
      <c r="I10" s="22">
        <v>52000</v>
      </c>
      <c r="J10" s="22">
        <f>G11+G13+(2*I10)</f>
        <v>306000</v>
      </c>
      <c r="K10" s="22">
        <f>H11+H13+(2*I10)</f>
        <v>237500</v>
      </c>
      <c r="L10" s="19" t="s">
        <v>62</v>
      </c>
    </row>
    <row r="11" spans="1:12" x14ac:dyDescent="0.3">
      <c r="A11" s="15"/>
      <c r="B11" s="15"/>
      <c r="C11" s="5" t="s">
        <v>32</v>
      </c>
      <c r="D11" s="5" t="s">
        <v>43</v>
      </c>
      <c r="E11" s="8" t="s">
        <v>29</v>
      </c>
      <c r="F11" s="23"/>
      <c r="G11" s="25">
        <v>137000</v>
      </c>
      <c r="H11" s="25">
        <f>G11/2</f>
        <v>68500</v>
      </c>
      <c r="I11" s="23"/>
      <c r="J11" s="23"/>
      <c r="K11" s="23"/>
      <c r="L11" s="19"/>
    </row>
    <row r="12" spans="1:12" x14ac:dyDescent="0.3">
      <c r="A12" s="15"/>
      <c r="B12" s="15"/>
      <c r="C12" s="5" t="s">
        <v>33</v>
      </c>
      <c r="D12" s="5" t="s">
        <v>43</v>
      </c>
      <c r="E12" s="8" t="s">
        <v>30</v>
      </c>
      <c r="F12" s="23"/>
      <c r="G12" s="26" t="s">
        <v>56</v>
      </c>
      <c r="H12" s="26" t="s">
        <v>60</v>
      </c>
      <c r="I12" s="23"/>
      <c r="J12" s="23"/>
      <c r="K12" s="23"/>
      <c r="L12" s="19"/>
    </row>
    <row r="13" spans="1:12" ht="15" thickBot="1" x14ac:dyDescent="0.35">
      <c r="A13" s="15"/>
      <c r="B13" s="15"/>
      <c r="C13" s="5" t="s">
        <v>34</v>
      </c>
      <c r="D13" s="5" t="s">
        <v>43</v>
      </c>
      <c r="E13" s="8" t="s">
        <v>31</v>
      </c>
      <c r="F13" s="23"/>
      <c r="G13" s="29">
        <v>65000</v>
      </c>
      <c r="H13" s="29">
        <v>65000</v>
      </c>
      <c r="I13" s="23"/>
      <c r="J13" s="23"/>
      <c r="K13" s="23"/>
      <c r="L13" s="19"/>
    </row>
    <row r="14" spans="1:12" s="2" customFormat="1" x14ac:dyDescent="0.3">
      <c r="C14" s="5"/>
      <c r="D14" s="5"/>
      <c r="E14" s="8"/>
      <c r="F14" s="5" t="s">
        <v>59</v>
      </c>
      <c r="G14" s="21">
        <f>G11+G13</f>
        <v>202000</v>
      </c>
      <c r="H14" s="21">
        <f>H11+H13</f>
        <v>133500</v>
      </c>
      <c r="I14" s="5"/>
      <c r="J14" s="5"/>
      <c r="K14" s="5"/>
      <c r="L14" s="18"/>
    </row>
    <row r="15" spans="1:12" ht="43.2" x14ac:dyDescent="0.3">
      <c r="A15" s="14" t="s">
        <v>7</v>
      </c>
      <c r="B15" s="15" t="s">
        <v>39</v>
      </c>
      <c r="C15" s="5" t="s">
        <v>35</v>
      </c>
      <c r="D15" s="1" t="s">
        <v>38</v>
      </c>
      <c r="E15" s="8" t="s">
        <v>40</v>
      </c>
      <c r="F15" s="24">
        <v>43728</v>
      </c>
      <c r="G15" s="22"/>
      <c r="I15" s="22"/>
      <c r="J15" s="22"/>
      <c r="K15" s="22"/>
      <c r="L15" s="19" t="s">
        <v>50</v>
      </c>
    </row>
    <row r="16" spans="1:12" ht="28.8" x14ac:dyDescent="0.3">
      <c r="A16" s="14"/>
      <c r="B16" s="15"/>
      <c r="C16" s="5" t="s">
        <v>36</v>
      </c>
      <c r="D16" s="1" t="s">
        <v>37</v>
      </c>
      <c r="E16" s="8" t="s">
        <v>41</v>
      </c>
      <c r="F16" s="23"/>
      <c r="G16" s="23"/>
      <c r="H16" s="5"/>
      <c r="I16" s="23"/>
      <c r="J16" s="23"/>
      <c r="K16" s="23"/>
      <c r="L16" s="19"/>
    </row>
    <row r="17" spans="1:12" x14ac:dyDescent="0.3">
      <c r="A17" s="15"/>
      <c r="B17" s="15"/>
      <c r="C17" s="5" t="s">
        <v>46</v>
      </c>
      <c r="E17" s="8" t="s">
        <v>45</v>
      </c>
      <c r="F17" s="23"/>
      <c r="G17" s="23"/>
      <c r="H17" s="5"/>
      <c r="I17" s="23"/>
      <c r="J17" s="23"/>
      <c r="K17" s="23"/>
      <c r="L17" s="19"/>
    </row>
    <row r="18" spans="1:12" x14ac:dyDescent="0.3">
      <c r="A18" s="7" t="s">
        <v>47</v>
      </c>
      <c r="B18" s="23" t="s">
        <v>63</v>
      </c>
      <c r="G18" s="25" t="s">
        <v>55</v>
      </c>
      <c r="H18" s="25" t="s">
        <v>55</v>
      </c>
      <c r="I18" s="22" t="e">
        <f>G21</f>
        <v>#REF!</v>
      </c>
      <c r="J18" s="22" t="e">
        <f>G19+G21+(2*I18)</f>
        <v>#REF!</v>
      </c>
      <c r="K18" s="22" t="e">
        <f>H19+H21+(2*I18)</f>
        <v>#REF!</v>
      </c>
      <c r="L18" s="19" t="s">
        <v>58</v>
      </c>
    </row>
    <row r="19" spans="1:12" x14ac:dyDescent="0.3">
      <c r="B19" s="23"/>
      <c r="G19" s="25" t="e">
        <f>#REF!+#REF!</f>
        <v>#REF!</v>
      </c>
      <c r="H19" s="25" t="e">
        <f>G19/2</f>
        <v>#REF!</v>
      </c>
      <c r="I19" s="23"/>
      <c r="J19" s="23"/>
      <c r="K19" s="23"/>
      <c r="L19" s="19"/>
    </row>
    <row r="20" spans="1:12" x14ac:dyDescent="0.3">
      <c r="B20" s="23"/>
      <c r="G20" s="26" t="s">
        <v>56</v>
      </c>
      <c r="H20" s="26" t="s">
        <v>56</v>
      </c>
      <c r="I20" s="23"/>
      <c r="J20" s="23"/>
      <c r="K20" s="23"/>
      <c r="L20" s="19"/>
    </row>
    <row r="21" spans="1:12" ht="15" thickBot="1" x14ac:dyDescent="0.35">
      <c r="B21" s="23"/>
      <c r="G21" s="29" t="e">
        <f>#REF!+#REF!</f>
        <v>#REF!</v>
      </c>
      <c r="H21" s="29" t="e">
        <f>G21</f>
        <v>#REF!</v>
      </c>
      <c r="I21" s="23"/>
      <c r="J21" s="23"/>
      <c r="K21" s="23"/>
      <c r="L21" s="19"/>
    </row>
    <row r="22" spans="1:12" x14ac:dyDescent="0.3">
      <c r="B22" s="23"/>
      <c r="F22" s="5" t="s">
        <v>59</v>
      </c>
      <c r="G22" s="21" t="e">
        <f>G19+G21</f>
        <v>#REF!</v>
      </c>
      <c r="H22" s="21" t="e">
        <f>H19+H21</f>
        <v>#REF!</v>
      </c>
    </row>
  </sheetData>
  <mergeCells count="34">
    <mergeCell ref="B18:B22"/>
    <mergeCell ref="K15:K17"/>
    <mergeCell ref="I18:I21"/>
    <mergeCell ref="J18:J21"/>
    <mergeCell ref="K18:K21"/>
    <mergeCell ref="L18:L21"/>
    <mergeCell ref="F4:F7"/>
    <mergeCell ref="K4:K7"/>
    <mergeCell ref="K10:K13"/>
    <mergeCell ref="I4:I7"/>
    <mergeCell ref="F10:F13"/>
    <mergeCell ref="I10:I13"/>
    <mergeCell ref="F15:F17"/>
    <mergeCell ref="G15:G17"/>
    <mergeCell ref="I15:I17"/>
    <mergeCell ref="C4:C5"/>
    <mergeCell ref="C6:C7"/>
    <mergeCell ref="D4:D5"/>
    <mergeCell ref="D6:D7"/>
    <mergeCell ref="E6:E7"/>
    <mergeCell ref="E4:E5"/>
    <mergeCell ref="A1:L1"/>
    <mergeCell ref="B4:B7"/>
    <mergeCell ref="A4:A7"/>
    <mergeCell ref="A10:A13"/>
    <mergeCell ref="B10:B13"/>
    <mergeCell ref="L4:L7"/>
    <mergeCell ref="L10:L13"/>
    <mergeCell ref="B15:B17"/>
    <mergeCell ref="A15:A17"/>
    <mergeCell ref="L15:L17"/>
    <mergeCell ref="J4:J7"/>
    <mergeCell ref="J10:J13"/>
    <mergeCell ref="J15:J17"/>
  </mergeCells>
  <hyperlinks>
    <hyperlink ref="E3" r:id="rId1"/>
    <hyperlink ref="E4" r:id="rId2"/>
    <hyperlink ref="E6" r:id="rId3"/>
    <hyperlink ref="E9" r:id="rId4"/>
    <hyperlink ref="E10" r:id="rId5"/>
    <hyperlink ref="E11" r:id="rId6"/>
    <hyperlink ref="E12" r:id="rId7"/>
    <hyperlink ref="E13" r:id="rId8"/>
    <hyperlink ref="E15" r:id="rId9"/>
    <hyperlink ref="E16" r:id="rId10"/>
    <hyperlink ref="E17" r:id="rId11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H3" sqref="H3"/>
    </sheetView>
  </sheetViews>
  <sheetFormatPr defaultRowHeight="14.4" x14ac:dyDescent="0.3"/>
  <cols>
    <col min="1" max="1" width="18.77734375" style="5" customWidth="1"/>
    <col min="2" max="2" width="16.109375" style="5" customWidth="1"/>
    <col min="3" max="3" width="18.21875" style="5" customWidth="1"/>
    <col min="4" max="4" width="16.88671875" style="5" customWidth="1"/>
    <col min="5" max="5" width="19.88671875" style="5" customWidth="1"/>
    <col min="6" max="6" width="20.109375" style="5" customWidth="1"/>
    <col min="7" max="7" width="25.77734375" style="5" customWidth="1"/>
    <col min="8" max="8" width="17.88671875" style="5" customWidth="1"/>
    <col min="9" max="16384" width="8.88671875" style="5"/>
  </cols>
  <sheetData>
    <row r="1" spans="1:8" x14ac:dyDescent="0.3">
      <c r="A1" s="23" t="s">
        <v>64</v>
      </c>
      <c r="B1" s="23"/>
      <c r="C1" s="23"/>
    </row>
    <row r="2" spans="1:8" x14ac:dyDescent="0.3">
      <c r="B2" s="5" t="s">
        <v>67</v>
      </c>
      <c r="C2" s="5" t="s">
        <v>68</v>
      </c>
      <c r="D2" s="5" t="s">
        <v>69</v>
      </c>
      <c r="E2" s="5" t="s">
        <v>70</v>
      </c>
      <c r="F2" s="5" t="s">
        <v>71</v>
      </c>
      <c r="G2" s="5" t="s">
        <v>72</v>
      </c>
      <c r="H2" s="5" t="s">
        <v>73</v>
      </c>
    </row>
    <row r="3" spans="1:8" ht="33.6" customHeight="1" x14ac:dyDescent="0.3">
      <c r="A3" s="5" t="s">
        <v>65</v>
      </c>
      <c r="B3" s="5" t="s">
        <v>74</v>
      </c>
      <c r="C3" s="5" t="s">
        <v>74</v>
      </c>
      <c r="D3" s="21" t="e">
        <f>VendorDetails!G21</f>
        <v>#REF!</v>
      </c>
      <c r="E3" s="21" t="e">
        <f>VendorDetails!G19</f>
        <v>#REF!</v>
      </c>
      <c r="F3" s="5" t="s">
        <v>74</v>
      </c>
      <c r="G3" s="5" t="s">
        <v>77</v>
      </c>
    </row>
    <row r="4" spans="1:8" ht="32.4" customHeight="1" x14ac:dyDescent="0.3">
      <c r="A4" s="5" t="s">
        <v>66</v>
      </c>
      <c r="B4" s="5" t="s">
        <v>74</v>
      </c>
      <c r="D4" s="21"/>
      <c r="E4" s="21"/>
      <c r="F4" s="5" t="s">
        <v>75</v>
      </c>
      <c r="G4" s="5" t="s">
        <v>76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VendorDetails</vt:lpstr>
      <vt:lpstr>DecisionMatrix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2019-09-19T21:37:06Z</dcterms:created>
  <dcterms:modified xsi:type="dcterms:W3CDTF">2019-10-18T20:20:52Z</dcterms:modified>
</cp:coreProperties>
</file>