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<sst xmlns="http://schemas.openxmlformats.org/spreadsheetml/2006/main" count="39" uniqueCount="39">
  <si>
    <t>Task Group</t>
  </si>
  <si>
    <t>Function</t>
  </si>
  <si>
    <t>Item</t>
  </si>
  <si>
    <t>Unit Cost</t>
  </si>
  <si>
    <t>Qty</t>
  </si>
  <si>
    <t>Extended</t>
  </si>
  <si>
    <t>Broadcast Hardware</t>
  </si>
  <si>
    <t>Video Switcher</t>
  </si>
  <si>
    <t>Blackmagic Smart Videohub</t>
  </si>
  <si>
    <t>Video Converters</t>
  </si>
  <si>
    <t>Blackmagic Microconverter Bidi</t>
  </si>
  <si>
    <t>Audio Embedder</t>
  </si>
  <si>
    <t>Blackmagic Audio SDI</t>
  </si>
  <si>
    <t>Audio mixer</t>
  </si>
  <si>
    <t>Yamaha MG06X</t>
  </si>
  <si>
    <t>Lavalier microphones</t>
  </si>
  <si>
    <t>Rode</t>
  </si>
  <si>
    <t>Cabling</t>
  </si>
  <si>
    <t>Hardware</t>
  </si>
  <si>
    <t>Software</t>
  </si>
  <si>
    <t>Production Software License</t>
  </si>
  <si>
    <t>Vmix Pro</t>
  </si>
  <si>
    <t>Video Conferencing</t>
  </si>
  <si>
    <t>Webex Monthly</t>
  </si>
  <si>
    <t>Hard drives for OS snapshots</t>
  </si>
  <si>
    <t>Samsung SSD</t>
  </si>
  <si>
    <t>Publication</t>
  </si>
  <si>
    <t>Conference Registration</t>
  </si>
  <si>
    <t>Oceans 2022</t>
  </si>
  <si>
    <t>Conference Travel</t>
  </si>
  <si>
    <t>Travel &amp; Hotel to Virginia</t>
  </si>
  <si>
    <t>HCI Consults</t>
  </si>
  <si>
    <t>Leila Takayama // Hoku Labs</t>
  </si>
  <si>
    <t>Revision 2 2021 Report (Hours)</t>
  </si>
  <si>
    <t>Revision 3 2022 Report (Hours)</t>
  </si>
  <si>
    <t>Co-Authoring TBD Paper (Hours)</t>
  </si>
  <si>
    <t>Subtotal:</t>
  </si>
  <si>
    <t>Estimated Taxes:</t>
  </si>
  <si>
    <t>Total: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</si>
</sst>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#,##0"/>
  </numFmts>
  <fonts count="4">
    <font>
      <sz val="10.0"/>
      <color rgb="FF000000"/>
      <name val="Arial"/>
    </font>
    <font>
      <b/>
      <color theme="1"/>
      <name val="Roboto"/>
    </font>
    <font>
      <color theme="1"/>
      <name val="Roboto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Font="1"/>
    <xf borderId="0" fillId="0" fontId="2" numFmtId="0" xfId="0" applyAlignment="1" applyFont="1">
      <alignment readingOrder="0"/>
    </xf>
    <xf borderId="0" fillId="0" fontId="2" numFmtId="164" xfId="0" applyAlignment="1" applyFont="1" applyNumberFormat="1">
      <alignment readingOrder="0"/>
    </xf>
    <xf borderId="0" fillId="0" fontId="2" numFmtId="164" xfId="0" applyFont="1" applyNumberFormat="1"/>
    <xf borderId="0" fillId="0" fontId="2" numFmtId="0" xfId="0" applyFont="1"/>
    <xf borderId="0" fillId="0" fontId="3" numFmtId="0" xfId="0" applyAlignment="1" applyFont="1">
      <alignment readingOrder="0"/>
    </xf>
    <xf borderId="0" fillId="0" fontId="2" numFmtId="164" xfId="0" applyFont="1" applyNumberFormat="1"/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rgb="FFBDBDBD"/>
          <bgColor rgb="FFBDBDBD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3F3F3"/>
          <bgColor rgb="FFF3F3F3"/>
        </patternFill>
      </fill>
      <border/>
    </dxf>
  </dxfs>
  <tableStyles count="2">
    <tableStyle count="3" pivot="0" name="Sheet1-style">
      <tableStyleElement dxfId="1" type="headerRow"/>
      <tableStyleElement dxfId="2" type="firstRowStripe"/>
      <tableStyleElement dxfId="3" type="secondRowStripe"/>
    </tableStyle>
    <tableStyle count="3" pivot="0" name="Sheet1-style 2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B28" displayName="Table_1" id="1">
  <tableColumns count="1">
    <tableColumn name="Column1" id="1"/>
  </tableColumns>
  <tableStyleInfo name="Sheet1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2.xml><?xml version="1.0" encoding="utf-8"?>
<table xmlns="http://schemas.openxmlformats.org/spreadsheetml/2006/main" ref="A1:F16" displayName="Table_2" id="2">
  <tableColumns count="6">
    <tableColumn name="Task Group" id="1"/>
    <tableColumn name="Function" id="2"/>
    <tableColumn name="Item" id="3"/>
    <tableColumn name="Unit Cost" id="4"/>
    <tableColumn name="Qty" id="5"/>
    <tableColumn name="Extended" id="6"/>
  </tableColumns>
  <tableStyleInfo name="Sheet1-style 2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Relationship Id="rId5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19.43"/>
    <col customWidth="1" min="2" max="2" width="28.43"/>
    <col customWidth="1" min="3" max="3" width="29.4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6</v>
      </c>
      <c r="B2" s="3" t="s">
        <v>7</v>
      </c>
      <c r="C2" s="3" t="s">
        <v>8</v>
      </c>
      <c r="D2" s="4">
        <v>1500.0</v>
      </c>
      <c r="E2" s="3">
        <v>2.0</v>
      </c>
      <c r="F2" s="5">
        <f t="shared" ref="F2:F16" si="1">E2*D2</f>
        <v>3000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6"/>
      <c r="B3" s="3" t="s">
        <v>9</v>
      </c>
      <c r="C3" s="3" t="s">
        <v>10</v>
      </c>
      <c r="D3" s="4">
        <v>75.0</v>
      </c>
      <c r="E3" s="3">
        <v>10.0</v>
      </c>
      <c r="F3" s="5">
        <f t="shared" si="1"/>
        <v>750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6"/>
      <c r="B4" s="3" t="s">
        <v>11</v>
      </c>
      <c r="C4" s="3" t="s">
        <v>12</v>
      </c>
      <c r="D4" s="4">
        <v>195.0</v>
      </c>
      <c r="E4" s="3">
        <v>3.0</v>
      </c>
      <c r="F4" s="5">
        <f t="shared" si="1"/>
        <v>585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6"/>
      <c r="B5" s="3" t="s">
        <v>13</v>
      </c>
      <c r="C5" s="3" t="s">
        <v>14</v>
      </c>
      <c r="D5" s="4">
        <v>130.0</v>
      </c>
      <c r="E5" s="3">
        <v>3.0</v>
      </c>
      <c r="F5" s="5">
        <f t="shared" si="1"/>
        <v>390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6"/>
      <c r="B6" s="3" t="s">
        <v>15</v>
      </c>
      <c r="C6" s="3" t="s">
        <v>16</v>
      </c>
      <c r="D6" s="4">
        <v>80.0</v>
      </c>
      <c r="E6" s="3">
        <v>8.0</v>
      </c>
      <c r="F6" s="5">
        <f t="shared" si="1"/>
        <v>640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/>
      <c r="B7" s="3" t="s">
        <v>17</v>
      </c>
      <c r="C7" s="3"/>
      <c r="D7" s="4">
        <v>300.0</v>
      </c>
      <c r="E7" s="3">
        <v>1.0</v>
      </c>
      <c r="F7" s="5">
        <f t="shared" si="1"/>
        <v>300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3"/>
      <c r="B8" s="3" t="s">
        <v>18</v>
      </c>
      <c r="C8" s="3"/>
      <c r="D8" s="4">
        <v>500.0</v>
      </c>
      <c r="E8" s="3">
        <v>1.0</v>
      </c>
      <c r="F8" s="5">
        <f t="shared" si="1"/>
        <v>500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" t="s">
        <v>19</v>
      </c>
      <c r="B9" s="3" t="s">
        <v>20</v>
      </c>
      <c r="C9" s="3" t="s">
        <v>21</v>
      </c>
      <c r="D9" s="4">
        <v>1500.0</v>
      </c>
      <c r="E9" s="3">
        <v>1.0</v>
      </c>
      <c r="F9" s="5">
        <f t="shared" si="1"/>
        <v>1500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6"/>
      <c r="B10" s="3" t="s">
        <v>22</v>
      </c>
      <c r="C10" s="3" t="s">
        <v>23</v>
      </c>
      <c r="D10" s="4">
        <v>120.0</v>
      </c>
      <c r="E10" s="3">
        <v>12.0</v>
      </c>
      <c r="F10" s="5">
        <f t="shared" si="1"/>
        <v>1440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6"/>
      <c r="B11" s="3" t="s">
        <v>24</v>
      </c>
      <c r="C11" s="3" t="s">
        <v>25</v>
      </c>
      <c r="D11" s="4">
        <v>100.0</v>
      </c>
      <c r="E11" s="3">
        <v>4.0</v>
      </c>
      <c r="F11" s="5">
        <f t="shared" si="1"/>
        <v>400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3" t="s">
        <v>26</v>
      </c>
      <c r="B12" s="3" t="s">
        <v>27</v>
      </c>
      <c r="C12" s="3" t="s">
        <v>28</v>
      </c>
      <c r="D12" s="4">
        <v>1000.0</v>
      </c>
      <c r="E12" s="3">
        <v>1.0</v>
      </c>
      <c r="F12" s="5">
        <f t="shared" si="1"/>
        <v>1000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6"/>
      <c r="B13" s="3" t="s">
        <v>29</v>
      </c>
      <c r="C13" s="3" t="s">
        <v>30</v>
      </c>
      <c r="D13" s="4">
        <v>3000.0</v>
      </c>
      <c r="E13" s="3">
        <v>1.0</v>
      </c>
      <c r="F13" s="5">
        <f t="shared" si="1"/>
        <v>3000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3" t="s">
        <v>31</v>
      </c>
      <c r="B14" s="7" t="s">
        <v>32</v>
      </c>
      <c r="C14" s="3" t="s">
        <v>33</v>
      </c>
      <c r="D14" s="4">
        <v>250.0</v>
      </c>
      <c r="E14" s="3">
        <v>80.0</v>
      </c>
      <c r="F14" s="5">
        <f t="shared" si="1"/>
        <v>20000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6"/>
      <c r="B15" s="6"/>
      <c r="C15" s="3" t="s">
        <v>34</v>
      </c>
      <c r="D15" s="4">
        <v>250.0</v>
      </c>
      <c r="E15" s="3">
        <v>80.0</v>
      </c>
      <c r="F15" s="5">
        <f t="shared" si="1"/>
        <v>20000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6"/>
      <c r="B16" s="6"/>
      <c r="C16" s="3" t="s">
        <v>35</v>
      </c>
      <c r="D16" s="4">
        <v>250.0</v>
      </c>
      <c r="E16" s="3">
        <v>40.0</v>
      </c>
      <c r="F16" s="5">
        <f t="shared" si="1"/>
        <v>10000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8"/>
      <c r="E17" s="2"/>
      <c r="F17" s="8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8"/>
      <c r="E18" s="9" t="s">
        <v>36</v>
      </c>
      <c r="F18" s="8">
        <f>SUM(F2:F16)</f>
        <v>63505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8"/>
      <c r="E19" s="9" t="s">
        <v>37</v>
      </c>
      <c r="F19" s="8">
        <f>SUM(F2:F13)*0.0925</f>
        <v>1249.2125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9" t="s">
        <v>38</v>
      </c>
      <c r="F20" s="8">
        <f>F19+F18</f>
        <v>64754.2125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10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6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</sheetData>
  <drawing r:id="rId1"/>
  <tableParts count="2">
    <tablePart r:id="rId4"/>
    <tablePart r:id="rId5"/>
  </tableParts>
</worksheet>
</file>