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Docking 2022\"/>
    </mc:Choice>
  </mc:AlternateContent>
  <xr:revisionPtr revIDLastSave="0" documentId="13_ncr:1_{6D11A29F-70C5-4B12-8224-84560BBCFCDC}" xr6:coauthVersionLast="36" xr6:coauthVersionMax="36" xr10:uidLastSave="{00000000-0000-0000-0000-000000000000}"/>
  <bookViews>
    <workbookView xWindow="0" yWindow="0" windowWidth="21555" windowHeight="13740" activeTab="1" xr2:uid="{1D41EEC0-CE16-440A-8E01-5DE0583E0BC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29" i="2"/>
  <c r="C28" i="2"/>
  <c r="C27" i="2"/>
  <c r="C26" i="2"/>
  <c r="C25" i="2"/>
  <c r="C24" i="2"/>
  <c r="C23" i="2"/>
  <c r="C22" i="2"/>
  <c r="C21" i="2"/>
  <c r="H15" i="2"/>
  <c r="H14" i="2"/>
  <c r="H13" i="2"/>
  <c r="H12" i="2"/>
  <c r="H11" i="2"/>
  <c r="H10" i="2"/>
  <c r="H9" i="2"/>
  <c r="H8" i="2"/>
  <c r="H7" i="2"/>
  <c r="G15" i="2"/>
  <c r="G14" i="2"/>
  <c r="G13" i="2"/>
  <c r="G12" i="2"/>
  <c r="G11" i="2"/>
  <c r="G10" i="2"/>
  <c r="G9" i="2"/>
  <c r="G8" i="2"/>
  <c r="G7" i="2"/>
  <c r="F15" i="2"/>
  <c r="F14" i="2"/>
  <c r="F13" i="2"/>
  <c r="F12" i="2"/>
  <c r="F11" i="2"/>
  <c r="F10" i="2"/>
  <c r="F9" i="2"/>
  <c r="F8" i="2"/>
  <c r="F7" i="2"/>
  <c r="E15" i="2"/>
  <c r="E14" i="2"/>
  <c r="E13" i="2"/>
  <c r="E12" i="2"/>
  <c r="E11" i="2"/>
  <c r="E10" i="2"/>
  <c r="E9" i="2"/>
  <c r="E8" i="2"/>
  <c r="E7" i="2"/>
  <c r="B4" i="2"/>
  <c r="D11" i="2" s="1"/>
  <c r="D15" i="2"/>
  <c r="D14" i="2"/>
  <c r="D13" i="2"/>
  <c r="D12" i="2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B3" i="1"/>
  <c r="B2" i="1"/>
  <c r="C7" i="2" l="1"/>
  <c r="C8" i="2"/>
  <c r="C9" i="2"/>
  <c r="C10" i="2"/>
  <c r="C11" i="2"/>
  <c r="C12" i="2"/>
  <c r="C13" i="2"/>
  <c r="C14" i="2"/>
  <c r="C15" i="2"/>
  <c r="D7" i="2"/>
  <c r="D8" i="2"/>
  <c r="D9" i="2"/>
  <c r="D10" i="2"/>
</calcChain>
</file>

<file path=xl/sharedStrings.xml><?xml version="1.0" encoding="utf-8"?>
<sst xmlns="http://schemas.openxmlformats.org/spreadsheetml/2006/main" count="7" uniqueCount="7">
  <si>
    <t>VRM Portal Temp Reading (Dec C)</t>
  </si>
  <si>
    <t>Output Voltage from Megacon (V)</t>
  </si>
  <si>
    <t>VRM Portal Sensor Voltage (V)</t>
  </si>
  <si>
    <t>slope</t>
  </si>
  <si>
    <t>offset</t>
  </si>
  <si>
    <t>mA equivalent</t>
  </si>
  <si>
    <t>Estimate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</si>
</sst>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Sheet2!$A$7:$A$15</c:f>
              <c:numCache>
                <c:formatCode>0.00E+00</c:formatCode>
                <c:ptCount val="9"/>
                <c:pt idx="0" formatCode="General">
                  <c:v>6000</c:v>
                </c:pt>
                <c:pt idx="1">
                  <c:v>10000</c:v>
                </c:pt>
                <c:pt idx="2">
                  <c:v>20000</c:v>
                </c:pt>
                <c:pt idx="3">
                  <c:v>30000</c:v>
                </c:pt>
                <c:pt idx="4">
                  <c:v>50000</c:v>
                </c:pt>
                <c:pt idx="5">
                  <c:v>100000</c:v>
                </c:pt>
                <c:pt idx="6">
                  <c:v>300000</c:v>
                </c:pt>
                <c:pt idx="7">
                  <c:v>1000000</c:v>
                </c:pt>
                <c:pt idx="8">
                  <c:v>6000000</c:v>
                </c:pt>
              </c:numCache>
            </c:numRef>
          </c:xVal>
          <c:yVal>
            <c:numRef>
              <c:f>Sheet2!$B$7:$B$15</c:f>
              <c:numCache>
                <c:formatCode>General</c:formatCode>
                <c:ptCount val="9"/>
                <c:pt idx="0">
                  <c:v>20</c:v>
                </c:pt>
                <c:pt idx="1">
                  <c:v>15.22</c:v>
                </c:pt>
                <c:pt idx="2">
                  <c:v>12.32</c:v>
                </c:pt>
                <c:pt idx="3">
                  <c:v>10.61</c:v>
                </c:pt>
                <c:pt idx="4">
                  <c:v>8.68</c:v>
                </c:pt>
                <c:pt idx="5">
                  <c:v>6.69</c:v>
                </c:pt>
                <c:pt idx="6">
                  <c:v>4.9800000000000004</c:v>
                </c:pt>
                <c:pt idx="7">
                  <c:v>4.28</c:v>
                </c:pt>
                <c:pt idx="8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77-4634-913C-A05D63FA39E2}"/>
            </c:ext>
          </c:extLst>
        </c:ser>
        <c:ser>
          <c:idx val="1"/>
          <c:order val="1"/>
          <c:tx>
            <c:v>estimate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Sheet2!$A$7:$A$15</c:f>
              <c:numCache>
                <c:formatCode>0.00E+00</c:formatCode>
                <c:ptCount val="9"/>
                <c:pt idx="0" formatCode="General">
                  <c:v>6000</c:v>
                </c:pt>
                <c:pt idx="1">
                  <c:v>10000</c:v>
                </c:pt>
                <c:pt idx="2">
                  <c:v>20000</c:v>
                </c:pt>
                <c:pt idx="3">
                  <c:v>30000</c:v>
                </c:pt>
                <c:pt idx="4">
                  <c:v>50000</c:v>
                </c:pt>
                <c:pt idx="5">
                  <c:v>100000</c:v>
                </c:pt>
                <c:pt idx="6">
                  <c:v>300000</c:v>
                </c:pt>
                <c:pt idx="7">
                  <c:v>1000000</c:v>
                </c:pt>
                <c:pt idx="8">
                  <c:v>6000000</c:v>
                </c:pt>
              </c:numCache>
            </c:numRef>
          </c:xVal>
          <c:yVal>
            <c:numRef>
              <c:f>Sheet2!$C$7:$C$15</c:f>
              <c:numCache>
                <c:formatCode>General</c:formatCode>
                <c:ptCount val="9"/>
                <c:pt idx="0">
                  <c:v>20.506938767627961</c:v>
                </c:pt>
                <c:pt idx="1">
                  <c:v>15.699390795175354</c:v>
                </c:pt>
                <c:pt idx="2">
                  <c:v>11.314648445635999</c:v>
                </c:pt>
                <c:pt idx="3">
                  <c:v>9.5465929275820756</c:v>
                </c:pt>
                <c:pt idx="4">
                  <c:v>7.9024346485044266</c:v>
                </c:pt>
                <c:pt idx="5">
                  <c:v>6.4028738584870286</c:v>
                </c:pt>
                <c:pt idx="6">
                  <c:v>5.0772937418173116</c:v>
                </c:pt>
                <c:pt idx="7">
                  <c:v>4.4000000000000004</c:v>
                </c:pt>
                <c:pt idx="8">
                  <c:v>4.0165693876762791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77-4634-913C-A05D63FA3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6116304"/>
        <c:axId val="789503520"/>
      </c:scatterChart>
      <c:valAx>
        <c:axId val="786116304"/>
        <c:scaling>
          <c:logBase val="10"/>
          <c:orientation val="minMax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503520"/>
        <c:crosses val="autoZero"/>
        <c:crossBetween val="midCat"/>
      </c:valAx>
      <c:valAx>
        <c:axId val="78950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116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309562</xdr:colOff>
      <xdr:row>3</xdr:row>
      <xdr:rowOff>161925</xdr:rowOff>
    </xdr:from>
    <xdr:to>
      <xdr:col>16</xdr:col>
      <xdr:colOff>4762</xdr:colOff>
      <xdr:row>18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C264C5-41EA-4990-A45E-B17BE1235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1FC6-8127-41CE-AEA2-4D6BF9A517F1}">
  <dimension ref="A2:F26"/>
  <sheetViews>
    <sheetView workbookViewId="0">
      <selection activeCell="F7" sqref="F7:F26"/>
    </sheetView>
  </sheetViews>
  <sheetFormatPr defaultRowHeight="15" x14ac:dyDescent="0.25"/>
  <cols>
    <col min="1" max="1" width="32.7109375" customWidth="1"/>
    <col min="2" max="2" width="31.28515625" customWidth="1"/>
    <col min="3" max="3" width="28.140625" customWidth="1"/>
    <col min="4" max="4" width="16" customWidth="1"/>
    <col min="5" max="5" width="10.5703125" customWidth="1"/>
  </cols>
  <sheetData>
    <row r="2" spans="1:6" x14ac:dyDescent="0.25">
      <c r="A2" t="s">
        <v>3</v>
      </c>
      <c r="B2">
        <f>(20-4)/(10-0)</f>
        <v>1.6</v>
      </c>
    </row>
    <row r="3" spans="1:6" x14ac:dyDescent="0.25">
      <c r="A3" t="s">
        <v>4</v>
      </c>
      <c r="B3">
        <f>20-10*B2</f>
        <v>4</v>
      </c>
    </row>
    <row r="5" spans="1:6" x14ac:dyDescent="0.25">
      <c r="A5" s="2" t="s">
        <v>1</v>
      </c>
      <c r="B5" s="2" t="s">
        <v>0</v>
      </c>
      <c r="C5" s="2" t="s">
        <v>2</v>
      </c>
      <c r="D5" s="3" t="s">
        <v>5</v>
      </c>
      <c r="E5" s="3" t="s">
        <v>6</v>
      </c>
    </row>
    <row r="6" spans="1:6" x14ac:dyDescent="0.25">
      <c r="A6" s="1">
        <v>0</v>
      </c>
      <c r="B6" s="1">
        <v>-16</v>
      </c>
      <c r="C6" s="1">
        <v>2.56</v>
      </c>
      <c r="D6">
        <f>A6*B$2+B$3</f>
        <v>4</v>
      </c>
      <c r="E6">
        <f>(5500/(D6-3.85))^1.5</f>
        <v>7021132.1235464709</v>
      </c>
      <c r="F6">
        <f>(5500/(A6*1.6+0.15))^1.5</f>
        <v>7021132.1235464709</v>
      </c>
    </row>
    <row r="7" spans="1:6" x14ac:dyDescent="0.25">
      <c r="A7" s="1">
        <v>0.5</v>
      </c>
      <c r="B7" s="1">
        <v>-9</v>
      </c>
      <c r="C7" s="1">
        <v>2.64</v>
      </c>
      <c r="D7">
        <f t="shared" ref="D7:D26" si="0">A7*B$2+B$3</f>
        <v>4.8</v>
      </c>
      <c r="E7">
        <f t="shared" ref="E7:E26" si="1">(5500/(D7-3.85))^1.5</f>
        <v>440512.89540944755</v>
      </c>
      <c r="F7">
        <f t="shared" ref="F7:F26" si="2">(5500/(A7*1.6+0.15))^1.5</f>
        <v>440512.89540944755</v>
      </c>
    </row>
    <row r="8" spans="1:6" x14ac:dyDescent="0.25">
      <c r="A8" s="1">
        <v>1</v>
      </c>
      <c r="B8" s="1">
        <v>-1</v>
      </c>
      <c r="C8" s="1">
        <v>2.71</v>
      </c>
      <c r="D8">
        <f t="shared" si="0"/>
        <v>5.6</v>
      </c>
      <c r="E8">
        <f t="shared" si="1"/>
        <v>176192.31475415034</v>
      </c>
      <c r="F8">
        <f t="shared" si="2"/>
        <v>176192.31475415034</v>
      </c>
    </row>
    <row r="9" spans="1:6" x14ac:dyDescent="0.25">
      <c r="A9" s="1">
        <v>1.5</v>
      </c>
      <c r="B9" s="1">
        <v>5</v>
      </c>
      <c r="C9" s="1">
        <v>2.79</v>
      </c>
      <c r="D9">
        <f t="shared" si="0"/>
        <v>6.4</v>
      </c>
      <c r="E9">
        <f t="shared" si="1"/>
        <v>100169.09812041301</v>
      </c>
      <c r="F9">
        <f t="shared" si="2"/>
        <v>100169.09812041301</v>
      </c>
    </row>
    <row r="10" spans="1:6" x14ac:dyDescent="0.25">
      <c r="A10" s="1">
        <v>2</v>
      </c>
      <c r="B10" s="1">
        <v>13</v>
      </c>
      <c r="C10" s="1">
        <v>2.86</v>
      </c>
      <c r="D10">
        <f t="shared" si="0"/>
        <v>7.2</v>
      </c>
      <c r="E10">
        <f t="shared" si="1"/>
        <v>66523.765455772154</v>
      </c>
      <c r="F10">
        <f t="shared" si="2"/>
        <v>66523.765455772154</v>
      </c>
    </row>
    <row r="11" spans="1:6" x14ac:dyDescent="0.25">
      <c r="A11" s="1">
        <v>2.5</v>
      </c>
      <c r="B11" s="1">
        <v>21</v>
      </c>
      <c r="C11" s="1">
        <v>2.94</v>
      </c>
      <c r="D11">
        <f t="shared" si="0"/>
        <v>8</v>
      </c>
      <c r="E11">
        <f t="shared" si="1"/>
        <v>48247.174982470395</v>
      </c>
      <c r="F11">
        <f t="shared" si="2"/>
        <v>48247.174982470395</v>
      </c>
    </row>
    <row r="12" spans="1:6" x14ac:dyDescent="0.25">
      <c r="A12" s="1">
        <v>3</v>
      </c>
      <c r="B12" s="1">
        <v>29</v>
      </c>
      <c r="C12" s="1">
        <v>3.02</v>
      </c>
      <c r="D12">
        <f t="shared" si="0"/>
        <v>8.8000000000000007</v>
      </c>
      <c r="E12">
        <f t="shared" si="1"/>
        <v>37037.037037037015</v>
      </c>
      <c r="F12">
        <f t="shared" si="2"/>
        <v>37037.037037037015</v>
      </c>
    </row>
    <row r="13" spans="1:6" x14ac:dyDescent="0.25">
      <c r="A13" s="1">
        <v>3.5</v>
      </c>
      <c r="B13" s="1">
        <v>36</v>
      </c>
      <c r="C13" s="1">
        <v>3.1</v>
      </c>
      <c r="D13">
        <f t="shared" si="0"/>
        <v>9.6000000000000014</v>
      </c>
      <c r="E13">
        <f t="shared" si="1"/>
        <v>29583.003656947618</v>
      </c>
      <c r="F13">
        <f t="shared" si="2"/>
        <v>29583.003656947618</v>
      </c>
    </row>
    <row r="14" spans="1:6" x14ac:dyDescent="0.25">
      <c r="A14" s="1">
        <v>4</v>
      </c>
      <c r="B14" s="1">
        <v>44</v>
      </c>
      <c r="C14" s="1">
        <v>3.17</v>
      </c>
      <c r="D14">
        <f t="shared" si="0"/>
        <v>10.4</v>
      </c>
      <c r="E14">
        <f t="shared" si="1"/>
        <v>24332.239596425039</v>
      </c>
      <c r="F14">
        <f t="shared" si="2"/>
        <v>24332.239596425039</v>
      </c>
    </row>
    <row r="15" spans="1:6" x14ac:dyDescent="0.25">
      <c r="A15" s="1">
        <v>4.5</v>
      </c>
      <c r="B15" s="1">
        <v>52</v>
      </c>
      <c r="C15" s="1">
        <v>3.25</v>
      </c>
      <c r="D15">
        <f t="shared" si="0"/>
        <v>11.2</v>
      </c>
      <c r="E15">
        <f t="shared" si="1"/>
        <v>20469.772954946005</v>
      </c>
      <c r="F15">
        <f t="shared" si="2"/>
        <v>20469.772954946005</v>
      </c>
    </row>
    <row r="16" spans="1:6" x14ac:dyDescent="0.25">
      <c r="A16" s="1">
        <v>5</v>
      </c>
      <c r="B16" s="1">
        <v>59</v>
      </c>
      <c r="C16" s="1">
        <v>3.32</v>
      </c>
      <c r="D16">
        <f t="shared" si="0"/>
        <v>12</v>
      </c>
      <c r="E16">
        <f t="shared" si="1"/>
        <v>17531.037596984548</v>
      </c>
      <c r="F16">
        <f t="shared" si="2"/>
        <v>17531.037596984548</v>
      </c>
    </row>
    <row r="17" spans="1:6" x14ac:dyDescent="0.25">
      <c r="A17" s="1">
        <v>5.5</v>
      </c>
      <c r="B17" s="1">
        <v>67</v>
      </c>
      <c r="C17" s="1">
        <v>3.4</v>
      </c>
      <c r="D17">
        <f t="shared" si="0"/>
        <v>12.8</v>
      </c>
      <c r="E17">
        <f t="shared" si="1"/>
        <v>15233.843204373887</v>
      </c>
      <c r="F17">
        <f t="shared" si="2"/>
        <v>15233.843204373887</v>
      </c>
    </row>
    <row r="18" spans="1:6" x14ac:dyDescent="0.25">
      <c r="A18" s="1">
        <v>6</v>
      </c>
      <c r="B18" s="1">
        <v>74</v>
      </c>
      <c r="C18" s="1">
        <v>3.48</v>
      </c>
      <c r="D18">
        <f t="shared" si="0"/>
        <v>13.600000000000001</v>
      </c>
      <c r="E18">
        <f t="shared" si="1"/>
        <v>13397.911683997749</v>
      </c>
      <c r="F18">
        <f t="shared" si="2"/>
        <v>13397.911683997749</v>
      </c>
    </row>
    <row r="19" spans="1:6" x14ac:dyDescent="0.25">
      <c r="A19" s="1">
        <v>6.5</v>
      </c>
      <c r="B19" s="1">
        <v>81</v>
      </c>
      <c r="C19" s="1">
        <v>3.55</v>
      </c>
      <c r="D19">
        <f t="shared" si="0"/>
        <v>14.4</v>
      </c>
      <c r="E19">
        <f t="shared" si="1"/>
        <v>11903.244237542267</v>
      </c>
      <c r="F19">
        <f t="shared" si="2"/>
        <v>11903.244237542267</v>
      </c>
    </row>
    <row r="20" spans="1:6" x14ac:dyDescent="0.25">
      <c r="A20" s="1">
        <v>7</v>
      </c>
      <c r="B20" s="1">
        <v>89</v>
      </c>
      <c r="C20" s="1">
        <v>3.62</v>
      </c>
      <c r="D20">
        <f t="shared" si="0"/>
        <v>15.200000000000001</v>
      </c>
      <c r="E20">
        <f t="shared" si="1"/>
        <v>10667.195189903836</v>
      </c>
      <c r="F20">
        <f t="shared" si="2"/>
        <v>10667.195189903836</v>
      </c>
    </row>
    <row r="21" spans="1:6" x14ac:dyDescent="0.25">
      <c r="A21" s="1">
        <v>7.5</v>
      </c>
      <c r="B21" s="1">
        <v>97</v>
      </c>
      <c r="C21" s="1">
        <v>3.71</v>
      </c>
      <c r="D21">
        <f t="shared" si="0"/>
        <v>16</v>
      </c>
      <c r="E21">
        <f t="shared" si="1"/>
        <v>9631.1826111748742</v>
      </c>
      <c r="F21">
        <f t="shared" si="2"/>
        <v>9631.1826111748742</v>
      </c>
    </row>
    <row r="22" spans="1:6" x14ac:dyDescent="0.25">
      <c r="A22" s="1">
        <v>8</v>
      </c>
      <c r="B22" s="1">
        <v>104</v>
      </c>
      <c r="C22" s="1">
        <v>3.78</v>
      </c>
      <c r="D22">
        <f t="shared" si="0"/>
        <v>16.8</v>
      </c>
      <c r="E22">
        <f t="shared" si="1"/>
        <v>8752.6463586355367</v>
      </c>
      <c r="F22">
        <f t="shared" si="2"/>
        <v>8752.6463586355367</v>
      </c>
    </row>
    <row r="23" spans="1:6" x14ac:dyDescent="0.25">
      <c r="A23" s="1">
        <v>8.5</v>
      </c>
      <c r="B23" s="1">
        <v>112</v>
      </c>
      <c r="C23" s="1">
        <v>3.86</v>
      </c>
      <c r="D23">
        <f t="shared" si="0"/>
        <v>17.600000000000001</v>
      </c>
      <c r="E23">
        <f t="shared" si="1"/>
        <v>8000</v>
      </c>
      <c r="F23">
        <f t="shared" si="2"/>
        <v>8000</v>
      </c>
    </row>
    <row r="24" spans="1:6" x14ac:dyDescent="0.25">
      <c r="A24" s="1">
        <v>9</v>
      </c>
      <c r="B24" s="1">
        <v>119</v>
      </c>
      <c r="C24" s="1">
        <v>3.93</v>
      </c>
      <c r="D24">
        <f t="shared" si="0"/>
        <v>18.399999999999999</v>
      </c>
      <c r="E24">
        <f t="shared" si="1"/>
        <v>7349.3603881849203</v>
      </c>
      <c r="F24">
        <f t="shared" si="2"/>
        <v>7349.3603881849203</v>
      </c>
    </row>
    <row r="25" spans="1:6" x14ac:dyDescent="0.25">
      <c r="A25" s="1">
        <v>9.5</v>
      </c>
      <c r="B25" s="1">
        <v>128</v>
      </c>
      <c r="C25" s="1">
        <v>4.01</v>
      </c>
      <c r="D25">
        <f t="shared" si="0"/>
        <v>19.200000000000003</v>
      </c>
      <c r="E25">
        <f t="shared" si="1"/>
        <v>6782.3697857141779</v>
      </c>
      <c r="F25">
        <f t="shared" si="2"/>
        <v>6782.3697857141779</v>
      </c>
    </row>
    <row r="26" spans="1:6" x14ac:dyDescent="0.25">
      <c r="A26" s="1">
        <v>10</v>
      </c>
      <c r="B26" s="1">
        <v>133</v>
      </c>
      <c r="C26" s="1">
        <v>4.0599999999999996</v>
      </c>
      <c r="D26">
        <f t="shared" si="0"/>
        <v>20</v>
      </c>
      <c r="E26">
        <f t="shared" si="1"/>
        <v>6284.7100249820633</v>
      </c>
      <c r="F26">
        <f t="shared" si="2"/>
        <v>6284.7100249820633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8576-A009-4F6F-8BB0-1459D86A9A08}">
  <dimension ref="A4:H29"/>
  <sheetViews>
    <sheetView tabSelected="1" workbookViewId="0">
      <selection activeCell="C25" sqref="C25"/>
    </sheetView>
  </sheetViews>
  <sheetFormatPr defaultRowHeight="15" x14ac:dyDescent="0.25"/>
  <sheetData>
    <row r="4" spans="1:8" x14ac:dyDescent="0.25">
      <c r="B4">
        <f>-2/3</f>
        <v>-0.66666666666666663</v>
      </c>
    </row>
    <row r="5" spans="1:8" x14ac:dyDescent="0.25">
      <c r="B5">
        <v>5500</v>
      </c>
    </row>
    <row r="6" spans="1:8" x14ac:dyDescent="0.25">
      <c r="B6">
        <v>3.85</v>
      </c>
    </row>
    <row r="7" spans="1:8" x14ac:dyDescent="0.25">
      <c r="A7">
        <v>6000</v>
      </c>
      <c r="B7">
        <v>20</v>
      </c>
      <c r="C7">
        <f>B$5*(A7^B$4)+B$6</f>
        <v>20.506938767627961</v>
      </c>
      <c r="D7">
        <f>((B7-B$6)/B$5)^(1/B$4)</f>
        <v>6284.7100249820633</v>
      </c>
      <c r="E7">
        <f>B$5/(B7-B$6)</f>
        <v>340.55727554179572</v>
      </c>
      <c r="F7">
        <f>SQRT(E7)</f>
        <v>18.454193982447343</v>
      </c>
      <c r="G7">
        <f>E7*F7</f>
        <v>6284.7100249820687</v>
      </c>
      <c r="H7">
        <f>(A7-G7)/A7</f>
        <v>-4.7451670830344787E-2</v>
      </c>
    </row>
    <row r="8" spans="1:8" x14ac:dyDescent="0.25">
      <c r="A8" s="4">
        <v>10000</v>
      </c>
      <c r="B8">
        <v>15.22</v>
      </c>
      <c r="C8">
        <f t="shared" ref="C8:C15" si="0">B$5*(A8^B$4)+B$6</f>
        <v>15.699390795175354</v>
      </c>
      <c r="D8">
        <f t="shared" ref="D8:D15" si="1">((B8-B$6)/B$5)^(1/B$4)</f>
        <v>10639.061936936039</v>
      </c>
      <c r="E8">
        <f t="shared" ref="E8:E15" si="2">B$5/(B8-B$6)</f>
        <v>483.72911169744941</v>
      </c>
      <c r="F8">
        <f t="shared" ref="F8:F15" si="3">SQRT(E8)</f>
        <v>21.993842585993232</v>
      </c>
      <c r="G8">
        <f t="shared" ref="G8:G15" si="4">E8*F8</f>
        <v>10639.061936936039</v>
      </c>
      <c r="H8">
        <f t="shared" ref="H8:H15" si="5">(A8-G8)/A8</f>
        <v>-6.3906193693603924E-2</v>
      </c>
    </row>
    <row r="9" spans="1:8" x14ac:dyDescent="0.25">
      <c r="A9" s="4">
        <v>20000</v>
      </c>
      <c r="B9">
        <v>12.32</v>
      </c>
      <c r="C9">
        <f t="shared" si="0"/>
        <v>11.314648445635999</v>
      </c>
      <c r="D9">
        <f t="shared" si="1"/>
        <v>16546.98673498784</v>
      </c>
      <c r="E9">
        <f t="shared" si="2"/>
        <v>649.35064935064929</v>
      </c>
      <c r="F9">
        <f t="shared" si="3"/>
        <v>25.482359571881275</v>
      </c>
      <c r="G9">
        <f t="shared" si="4"/>
        <v>16546.98673498784</v>
      </c>
      <c r="H9">
        <f t="shared" si="5"/>
        <v>0.17265066325060799</v>
      </c>
    </row>
    <row r="10" spans="1:8" x14ac:dyDescent="0.25">
      <c r="A10" s="4">
        <v>30000</v>
      </c>
      <c r="B10">
        <v>10.61</v>
      </c>
      <c r="C10">
        <f t="shared" si="0"/>
        <v>9.5465929275820756</v>
      </c>
      <c r="D10">
        <f t="shared" si="1"/>
        <v>23207.266544734961</v>
      </c>
      <c r="E10">
        <f t="shared" si="2"/>
        <v>813.60946745562137</v>
      </c>
      <c r="F10">
        <f t="shared" si="3"/>
        <v>28.523840334983319</v>
      </c>
      <c r="G10">
        <f t="shared" si="4"/>
        <v>23207.26654473495</v>
      </c>
      <c r="H10">
        <f t="shared" si="5"/>
        <v>0.226424448508835</v>
      </c>
    </row>
    <row r="11" spans="1:8" x14ac:dyDescent="0.25">
      <c r="A11" s="4">
        <v>50000</v>
      </c>
      <c r="B11">
        <v>8.68</v>
      </c>
      <c r="C11">
        <f t="shared" si="0"/>
        <v>7.9024346485044266</v>
      </c>
      <c r="D11">
        <f t="shared" si="1"/>
        <v>38425.83717180213</v>
      </c>
      <c r="E11">
        <f t="shared" si="2"/>
        <v>1138.7163561076604</v>
      </c>
      <c r="F11">
        <f t="shared" si="3"/>
        <v>33.744871552691684</v>
      </c>
      <c r="G11">
        <f t="shared" si="4"/>
        <v>38425.837171802123</v>
      </c>
      <c r="H11">
        <f t="shared" si="5"/>
        <v>0.23148325656395755</v>
      </c>
    </row>
    <row r="12" spans="1:8" x14ac:dyDescent="0.25">
      <c r="A12" s="4">
        <v>100000</v>
      </c>
      <c r="B12">
        <v>6.69</v>
      </c>
      <c r="C12">
        <f t="shared" si="0"/>
        <v>6.4028738584870286</v>
      </c>
      <c r="D12">
        <f t="shared" si="1"/>
        <v>85224.904681436237</v>
      </c>
      <c r="E12">
        <f t="shared" si="2"/>
        <v>1936.6197183098589</v>
      </c>
      <c r="F12">
        <f t="shared" si="3"/>
        <v>44.007041690050684</v>
      </c>
      <c r="G12">
        <f t="shared" si="4"/>
        <v>85224.904681436165</v>
      </c>
      <c r="H12">
        <f t="shared" si="5"/>
        <v>0.14775095318563836</v>
      </c>
    </row>
    <row r="13" spans="1:8" x14ac:dyDescent="0.25">
      <c r="A13" s="4">
        <v>300000</v>
      </c>
      <c r="B13">
        <v>4.9800000000000004</v>
      </c>
      <c r="C13">
        <f t="shared" si="0"/>
        <v>5.0772937418173116</v>
      </c>
      <c r="D13">
        <f t="shared" si="1"/>
        <v>339567.69685727142</v>
      </c>
      <c r="E13">
        <f t="shared" si="2"/>
        <v>4867.2566371681405</v>
      </c>
      <c r="F13">
        <f t="shared" si="3"/>
        <v>69.765726808857522</v>
      </c>
      <c r="G13">
        <f t="shared" si="4"/>
        <v>339567.69685727108</v>
      </c>
      <c r="H13">
        <f t="shared" si="5"/>
        <v>-0.13189232285757024</v>
      </c>
    </row>
    <row r="14" spans="1:8" x14ac:dyDescent="0.25">
      <c r="A14" s="4">
        <v>1000000</v>
      </c>
      <c r="B14">
        <v>4.28</v>
      </c>
      <c r="C14">
        <f t="shared" si="0"/>
        <v>4.4000000000000004</v>
      </c>
      <c r="D14">
        <f t="shared" si="1"/>
        <v>1446576.317724888</v>
      </c>
      <c r="E14">
        <f t="shared" si="2"/>
        <v>12790.697674418599</v>
      </c>
      <c r="F14">
        <f t="shared" si="3"/>
        <v>113.09596665849141</v>
      </c>
      <c r="G14">
        <f t="shared" si="4"/>
        <v>1446576.3177248896</v>
      </c>
      <c r="H14">
        <f t="shared" si="5"/>
        <v>-0.44657631772488959</v>
      </c>
    </row>
    <row r="15" spans="1:8" x14ac:dyDescent="0.25">
      <c r="A15" s="4">
        <v>6000000</v>
      </c>
      <c r="B15">
        <v>4</v>
      </c>
      <c r="C15">
        <f t="shared" si="0"/>
        <v>4.0165693876762791</v>
      </c>
      <c r="D15">
        <f t="shared" si="1"/>
        <v>7021132.1235464718</v>
      </c>
      <c r="E15">
        <f t="shared" si="2"/>
        <v>36666.666666666686</v>
      </c>
      <c r="F15">
        <f t="shared" si="3"/>
        <v>191.48542155126768</v>
      </c>
      <c r="G15">
        <f t="shared" si="4"/>
        <v>7021132.1235464849</v>
      </c>
      <c r="H15">
        <f t="shared" si="5"/>
        <v>-0.17018868725774747</v>
      </c>
    </row>
    <row r="21" spans="1:3" x14ac:dyDescent="0.25">
      <c r="A21">
        <v>6000</v>
      </c>
      <c r="B21">
        <v>20</v>
      </c>
      <c r="C21">
        <f>(B21-4)/1.6</f>
        <v>10</v>
      </c>
    </row>
    <row r="22" spans="1:3" x14ac:dyDescent="0.25">
      <c r="A22" s="4">
        <v>10000</v>
      </c>
      <c r="B22">
        <v>15.22</v>
      </c>
      <c r="C22">
        <f t="shared" ref="C22:C29" si="6">(B22-4)/1.6</f>
        <v>7.0125000000000002</v>
      </c>
    </row>
    <row r="23" spans="1:3" x14ac:dyDescent="0.25">
      <c r="A23" s="4">
        <v>20000</v>
      </c>
      <c r="B23">
        <v>12.32</v>
      </c>
      <c r="C23">
        <f t="shared" si="6"/>
        <v>5.2</v>
      </c>
    </row>
    <row r="24" spans="1:3" x14ac:dyDescent="0.25">
      <c r="A24" s="4">
        <v>30000</v>
      </c>
      <c r="B24">
        <v>10.61</v>
      </c>
      <c r="C24">
        <f t="shared" si="6"/>
        <v>4.1312499999999996</v>
      </c>
    </row>
    <row r="25" spans="1:3" x14ac:dyDescent="0.25">
      <c r="A25" s="4">
        <v>50000</v>
      </c>
      <c r="B25">
        <v>8.68</v>
      </c>
      <c r="C25">
        <f t="shared" si="6"/>
        <v>2.9249999999999998</v>
      </c>
    </row>
    <row r="26" spans="1:3" x14ac:dyDescent="0.25">
      <c r="A26" s="4">
        <v>100000</v>
      </c>
      <c r="B26">
        <v>6.69</v>
      </c>
      <c r="C26">
        <f t="shared" si="6"/>
        <v>1.6812500000000001</v>
      </c>
    </row>
    <row r="27" spans="1:3" x14ac:dyDescent="0.25">
      <c r="A27" s="4">
        <v>300000</v>
      </c>
      <c r="B27">
        <v>4.9800000000000004</v>
      </c>
      <c r="C27">
        <f t="shared" si="6"/>
        <v>0.61250000000000027</v>
      </c>
    </row>
    <row r="28" spans="1:3" x14ac:dyDescent="0.25">
      <c r="A28" s="4">
        <v>1000000</v>
      </c>
      <c r="B28">
        <v>4.28</v>
      </c>
      <c r="C28">
        <f t="shared" si="6"/>
        <v>0.17500000000000016</v>
      </c>
    </row>
    <row r="29" spans="1:3" x14ac:dyDescent="0.25">
      <c r="A29" s="4">
        <v>6000000</v>
      </c>
      <c r="B29">
        <v>4</v>
      </c>
      <c r="C29">
        <f t="shared" si="6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McClure</dc:creator>
  <cp:lastModifiedBy>Scott Jensen</cp:lastModifiedBy>
  <dcterms:created xsi:type="dcterms:W3CDTF">2022-12-13T17:25:11Z</dcterms:created>
  <dcterms:modified xsi:type="dcterms:W3CDTF">2022-12-14T21:17:59Z</dcterms:modified>
</cp:coreProperties>
</file>