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3" sheetId="2" r:id="rId5"/>
  </sheets>
  <definedNames/>
  <calcPr/>
</workbook>
</file>

<file path=xl/sharedStrings.xml><?xml version="1.0" encoding="utf-8"?>
<sst xmlns="http://schemas.openxmlformats.org/spreadsheetml/2006/main" count="85" uniqueCount="52">
  <si>
    <t>Labor (Hours)</t>
  </si>
  <si>
    <t>Material</t>
  </si>
  <si>
    <t>Outside Srv</t>
  </si>
  <si>
    <t>Ship Time</t>
  </si>
  <si>
    <t>Sub-totals</t>
  </si>
  <si>
    <t>Notes</t>
  </si>
  <si>
    <t>Task</t>
  </si>
  <si>
    <t>Hamilton</t>
  </si>
  <si>
    <t>Cazenave</t>
  </si>
  <si>
    <t>Hobson</t>
  </si>
  <si>
    <t>ME</t>
  </si>
  <si>
    <t>Jensen</t>
  </si>
  <si>
    <t>EE</t>
  </si>
  <si>
    <t>Kieft</t>
  </si>
  <si>
    <t>SE</t>
  </si>
  <si>
    <t>ME Tech</t>
  </si>
  <si>
    <t>EE tech McLure</t>
  </si>
  <si>
    <t>Machinist</t>
  </si>
  <si>
    <t>Ship</t>
  </si>
  <si>
    <t>Time</t>
  </si>
  <si>
    <t>Cost</t>
  </si>
  <si>
    <t>Expense</t>
  </si>
  <si>
    <t>Labor</t>
  </si>
  <si>
    <t>Design and fabrication of latch for Deep LRAUV</t>
  </si>
  <si>
    <t>Mechanical design</t>
  </si>
  <si>
    <t>Electrical design</t>
  </si>
  <si>
    <t>Fabrication and assembly</t>
  </si>
  <si>
    <t>Including new actuator from Ultramotion, printed parts, junction box, raw materials</t>
  </si>
  <si>
    <t>Integration</t>
  </si>
  <si>
    <t>Test in test tank</t>
  </si>
  <si>
    <t>Test at sea</t>
  </si>
  <si>
    <t>Paragon</t>
  </si>
  <si>
    <t>Ship time under LRAUV proposal</t>
  </si>
  <si>
    <t>Project Management</t>
  </si>
  <si>
    <t>Task Total</t>
  </si>
  <si>
    <t>Mooring recovery, maintenance and redeployment</t>
  </si>
  <si>
    <t>February recovery</t>
  </si>
  <si>
    <t>Shana Rae</t>
  </si>
  <si>
    <t>Mooring and dock maintenance and upgrades</t>
  </si>
  <si>
    <t>New EM cable from WHOI, paint, new solar panels, hardware etc</t>
  </si>
  <si>
    <t>April deployment Off Davenport</t>
  </si>
  <si>
    <t>Shana Rae, Paragon</t>
  </si>
  <si>
    <t>November Recovery</t>
  </si>
  <si>
    <t>Build and integrate docking hardware</t>
  </si>
  <si>
    <t>Hardware</t>
  </si>
  <si>
    <t>niobium rod and tube, G10, metals, anodizing, printed parts, hardware, junction  box, etc.</t>
  </si>
  <si>
    <t>Integration And Test</t>
  </si>
  <si>
    <t>MARS dock design</t>
  </si>
  <si>
    <t>Test electronics</t>
  </si>
  <si>
    <t>Deployment planning</t>
  </si>
  <si>
    <t>McLure</t>
  </si>
  <si>
    <t xml:space="preserve">Totals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</si>
</sst>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7">
    <font>
      <sz val="10.0"/>
      <color rgb="FF000000"/>
      <name val="Arial"/>
      <scheme val="minor"/>
    </font>
    <font>
      <b/>
      <sz val="10.0"/>
      <color theme="1"/>
      <name val="Arial"/>
    </font>
    <font/>
    <font>
      <sz val="10.0"/>
      <color theme="1"/>
      <name val="Arial"/>
    </font>
    <font>
      <i/>
      <sz val="10.0"/>
      <color theme="1"/>
      <name val="Arial"/>
    </font>
    <font>
      <i/>
      <sz val="10.0"/>
      <color rgb="FFA5A5A5"/>
      <name val="Arial"/>
    </font>
    <font>
      <sz val="10.0"/>
      <color rgb="FFA5A5A5"/>
      <name val="Arial"/>
    </font>
  </fonts>
  <fills count="2">
    <fill>
      <patternFill patternType="none"/>
    </fill>
    <fill>
      <patternFill patternType="lightGray"/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/>
    </xf>
    <xf borderId="4" fillId="0" fontId="1" numFmtId="0" xfId="0" applyBorder="1" applyFont="1"/>
    <xf borderId="4" fillId="0" fontId="1" numFmtId="0" xfId="0" applyAlignment="1" applyBorder="1" applyFont="1">
      <alignment horizontal="center" readingOrder="0"/>
    </xf>
    <xf borderId="4" fillId="0" fontId="3" numFmtId="0" xfId="0" applyBorder="1" applyFont="1"/>
    <xf borderId="2" fillId="0" fontId="3" numFmtId="0" xfId="0" applyBorder="1" applyFont="1"/>
    <xf borderId="3" fillId="0" fontId="3" numFmtId="0" xfId="0" applyBorder="1" applyFont="1"/>
    <xf borderId="4" fillId="0" fontId="3" numFmtId="164" xfId="0" applyBorder="1" applyFont="1" applyNumberFormat="1"/>
    <xf borderId="1" fillId="0" fontId="3" numFmtId="0" xfId="0" applyBorder="1" applyFont="1"/>
    <xf borderId="4" fillId="0" fontId="3" numFmtId="0" xfId="0" applyAlignment="1" applyBorder="1" applyFont="1">
      <alignment readingOrder="0"/>
    </xf>
    <xf borderId="4" fillId="0" fontId="3" numFmtId="164" xfId="0" applyAlignment="1" applyBorder="1" applyFont="1" applyNumberFormat="1">
      <alignment readingOrder="0"/>
    </xf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8" fillId="0" fontId="3" numFmtId="164" xfId="0" applyAlignment="1" applyBorder="1" applyFont="1" applyNumberFormat="1">
      <alignment readingOrder="0"/>
    </xf>
    <xf borderId="8" fillId="0" fontId="3" numFmtId="164" xfId="0" applyBorder="1" applyFont="1" applyNumberFormat="1"/>
    <xf borderId="8" fillId="0" fontId="3" numFmtId="0" xfId="0" applyAlignment="1" applyBorder="1" applyFont="1">
      <alignment readingOrder="0"/>
    </xf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12" fillId="0" fontId="4" numFmtId="164" xfId="0" applyBorder="1" applyFont="1" applyNumberFormat="1"/>
    <xf borderId="0" fillId="0" fontId="4" numFmtId="0" xfId="0" applyFont="1"/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4" fillId="0" fontId="5" numFmtId="0" xfId="0" applyBorder="1" applyFont="1"/>
    <xf borderId="4" fillId="0" fontId="6" numFmtId="0" xfId="0" applyBorder="1" applyFont="1"/>
    <xf borderId="8" fillId="0" fontId="6" numFmtId="164" xfId="0" applyBorder="1" applyFont="1" applyNumberFormat="1"/>
    <xf borderId="8" fillId="0" fontId="5" numFmtId="0" xfId="0" applyBorder="1" applyFont="1"/>
    <xf borderId="0" fillId="0" fontId="3" numFmtId="0" xfId="0" applyFont="1"/>
    <xf borderId="2" fillId="0" fontId="5" numFmtId="0" xfId="0" applyBorder="1" applyFont="1"/>
    <xf borderId="2" fillId="0" fontId="6" numFmtId="0" xfId="0" applyBorder="1" applyFont="1"/>
    <xf borderId="2" fillId="0" fontId="3" numFmtId="164" xfId="0" applyBorder="1" applyFont="1" applyNumberFormat="1"/>
    <xf borderId="0" fillId="0" fontId="3" numFmtId="164" xfId="0" applyFont="1" applyNumberFormat="1"/>
    <xf borderId="13" fillId="0" fontId="1" numFmtId="0" xfId="0" applyBorder="1" applyFont="1"/>
    <xf borderId="8" fillId="0" fontId="4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38"/>
    <col customWidth="1" min="2" max="2" width="29.0"/>
    <col customWidth="1" min="3" max="3" width="16.38"/>
    <col customWidth="1" min="4" max="4" width="9.13"/>
    <col customWidth="1" min="5" max="5" width="10.0"/>
    <col customWidth="1" min="6" max="6" width="8.63"/>
    <col customWidth="1" min="7" max="7" width="8.88"/>
    <col customWidth="1" min="8" max="8" width="7.38"/>
    <col customWidth="1" min="9" max="9" width="4.63"/>
    <col customWidth="1" min="10" max="10" width="9.25"/>
    <col customWidth="1" min="11" max="11" width="5.75"/>
    <col customWidth="1" min="12" max="12" width="8.75"/>
    <col customWidth="1" min="13" max="13" width="9.88"/>
    <col customWidth="1" min="14" max="14" width="9.63"/>
    <col customWidth="1" min="15" max="15" width="9.88"/>
    <col customWidth="1" min="16" max="16" width="12.88"/>
    <col customWidth="1" min="17" max="17" width="10.13"/>
    <col customWidth="1" min="18" max="18" width="10.63"/>
    <col customWidth="1" min="19" max="19" width="8.38"/>
    <col customWidth="1" min="20" max="20" width="8.75"/>
    <col customWidth="1" min="21" max="21" width="6.63"/>
    <col customWidth="1" hidden="1" min="22" max="22" width="66.63"/>
    <col customWidth="1" min="23" max="23" width="31.63"/>
    <col customWidth="1" min="24" max="25" width="8.63"/>
  </cols>
  <sheetData>
    <row r="1" ht="12.75" hidden="1" customHeight="1"/>
    <row r="2" ht="12.75" customHeight="1">
      <c r="A2" s="1"/>
      <c r="B2" s="2"/>
      <c r="C2" s="3"/>
      <c r="D2" s="4" t="s">
        <v>0</v>
      </c>
      <c r="E2" s="5"/>
      <c r="F2" s="5"/>
      <c r="G2" s="5"/>
      <c r="H2" s="5"/>
      <c r="I2" s="5"/>
      <c r="J2" s="5"/>
      <c r="K2" s="5"/>
      <c r="L2" s="5"/>
      <c r="M2" s="5"/>
      <c r="N2" s="6"/>
      <c r="O2" s="7" t="s">
        <v>1</v>
      </c>
      <c r="P2" s="4" t="s">
        <v>2</v>
      </c>
      <c r="Q2" s="4" t="s">
        <v>3</v>
      </c>
      <c r="R2" s="5"/>
      <c r="S2" s="6"/>
      <c r="T2" s="4" t="s">
        <v>4</v>
      </c>
      <c r="U2" s="6"/>
      <c r="V2" s="8" t="s">
        <v>5</v>
      </c>
    </row>
    <row r="3" ht="12.75" customHeight="1">
      <c r="A3" s="1" t="s">
        <v>6</v>
      </c>
      <c r="B3" s="5"/>
      <c r="C3" s="3"/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9" t="s">
        <v>16</v>
      </c>
      <c r="N3" s="7" t="s">
        <v>17</v>
      </c>
      <c r="O3" s="7"/>
      <c r="P3" s="7"/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10"/>
    </row>
    <row r="4" ht="12.75" customHeight="1">
      <c r="A4" s="1" t="s">
        <v>23</v>
      </c>
      <c r="B4" s="11"/>
      <c r="C4" s="12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3"/>
      <c r="T4" s="10"/>
      <c r="U4" s="10"/>
      <c r="V4" s="10"/>
      <c r="W4" s="10"/>
    </row>
    <row r="5" ht="12.75" customHeight="1">
      <c r="A5" s="14"/>
      <c r="B5" s="11" t="s">
        <v>24</v>
      </c>
      <c r="C5" s="12"/>
      <c r="D5" s="10">
        <v>2.0</v>
      </c>
      <c r="E5" s="10">
        <v>80.0</v>
      </c>
      <c r="F5" s="10">
        <v>8.0</v>
      </c>
      <c r="G5" s="10">
        <f t="shared" ref="G5:G11" si="1">+SUM(D5:F5)</f>
        <v>90</v>
      </c>
      <c r="H5" s="10">
        <v>0.0</v>
      </c>
      <c r="I5" s="10">
        <f t="shared" ref="I5:I11" si="2">+SUM(H5)</f>
        <v>0</v>
      </c>
      <c r="J5" s="10">
        <v>0.0</v>
      </c>
      <c r="K5" s="10">
        <v>0.0</v>
      </c>
      <c r="L5" s="10">
        <v>16.0</v>
      </c>
      <c r="M5" s="10">
        <v>0.0</v>
      </c>
      <c r="N5" s="10">
        <v>8.0</v>
      </c>
      <c r="O5" s="13">
        <v>500.0</v>
      </c>
      <c r="P5" s="13"/>
      <c r="Q5" s="10"/>
      <c r="R5" s="10"/>
      <c r="S5" s="13"/>
      <c r="T5" s="13">
        <f t="shared" ref="T5:T11" si="3">+O5+P5+S5</f>
        <v>500</v>
      </c>
      <c r="U5" s="10">
        <f t="shared" ref="U5:U11" si="4">+SUM(G5,I5,K5,L5,M5,N5)</f>
        <v>114</v>
      </c>
      <c r="V5" s="10"/>
      <c r="W5" s="10"/>
    </row>
    <row r="6" ht="12.75" customHeight="1">
      <c r="A6" s="14"/>
      <c r="B6" s="11" t="s">
        <v>25</v>
      </c>
      <c r="C6" s="12"/>
      <c r="D6" s="10">
        <v>2.0</v>
      </c>
      <c r="E6" s="10">
        <v>0.0</v>
      </c>
      <c r="F6" s="10">
        <v>0.0</v>
      </c>
      <c r="G6" s="10">
        <f t="shared" si="1"/>
        <v>2</v>
      </c>
      <c r="H6" s="10">
        <v>4.0</v>
      </c>
      <c r="I6" s="10">
        <f t="shared" si="2"/>
        <v>4</v>
      </c>
      <c r="J6" s="10">
        <v>0.0</v>
      </c>
      <c r="K6" s="10">
        <f>+SUM(J6)</f>
        <v>0</v>
      </c>
      <c r="L6" s="10">
        <v>0.0</v>
      </c>
      <c r="M6" s="15">
        <v>36.0</v>
      </c>
      <c r="N6" s="10">
        <v>0.0</v>
      </c>
      <c r="O6" s="13">
        <v>1000.0</v>
      </c>
      <c r="P6" s="13"/>
      <c r="Q6" s="10"/>
      <c r="R6" s="10"/>
      <c r="S6" s="13"/>
      <c r="T6" s="13">
        <f t="shared" si="3"/>
        <v>1000</v>
      </c>
      <c r="U6" s="10">
        <f t="shared" si="4"/>
        <v>42</v>
      </c>
      <c r="V6" s="10"/>
      <c r="W6" s="10"/>
    </row>
    <row r="7" ht="12.75" customHeight="1">
      <c r="A7" s="14"/>
      <c r="B7" s="11" t="s">
        <v>26</v>
      </c>
      <c r="C7" s="12"/>
      <c r="D7" s="10">
        <v>0.0</v>
      </c>
      <c r="E7" s="10">
        <v>20.0</v>
      </c>
      <c r="F7" s="10">
        <v>0.0</v>
      </c>
      <c r="G7" s="10">
        <f t="shared" si="1"/>
        <v>20</v>
      </c>
      <c r="H7" s="10">
        <v>0.0</v>
      </c>
      <c r="I7" s="10">
        <f t="shared" si="2"/>
        <v>0</v>
      </c>
      <c r="J7" s="10">
        <v>0.0</v>
      </c>
      <c r="K7" s="10">
        <v>0.0</v>
      </c>
      <c r="L7" s="10">
        <v>16.0</v>
      </c>
      <c r="M7" s="15">
        <v>24.0</v>
      </c>
      <c r="N7" s="10">
        <v>80.0</v>
      </c>
      <c r="O7" s="13">
        <v>8000.0</v>
      </c>
      <c r="P7" s="16">
        <v>2000.0</v>
      </c>
      <c r="Q7" s="10"/>
      <c r="R7" s="10"/>
      <c r="S7" s="13"/>
      <c r="T7" s="13">
        <f t="shared" si="3"/>
        <v>10000</v>
      </c>
      <c r="U7" s="10">
        <f t="shared" si="4"/>
        <v>140</v>
      </c>
      <c r="V7" s="10"/>
      <c r="W7" s="10" t="s">
        <v>27</v>
      </c>
    </row>
    <row r="8" ht="12.75" customHeight="1">
      <c r="A8" s="14"/>
      <c r="B8" s="11" t="s">
        <v>28</v>
      </c>
      <c r="C8" s="12"/>
      <c r="D8" s="10">
        <v>8.0</v>
      </c>
      <c r="E8" s="10">
        <v>40.0</v>
      </c>
      <c r="F8" s="10">
        <v>4.0</v>
      </c>
      <c r="G8" s="10">
        <f t="shared" si="1"/>
        <v>52</v>
      </c>
      <c r="H8" s="10">
        <v>4.0</v>
      </c>
      <c r="I8" s="10">
        <f t="shared" si="2"/>
        <v>4</v>
      </c>
      <c r="J8" s="10">
        <v>12.0</v>
      </c>
      <c r="K8" s="10">
        <f t="shared" ref="K8:K11" si="5">+SUM(J8)</f>
        <v>12</v>
      </c>
      <c r="L8" s="10">
        <v>8.0</v>
      </c>
      <c r="M8" s="10">
        <v>8.0</v>
      </c>
      <c r="N8" s="10">
        <v>0.0</v>
      </c>
      <c r="O8" s="16">
        <v>2000.0</v>
      </c>
      <c r="P8" s="13"/>
      <c r="Q8" s="10"/>
      <c r="R8" s="10"/>
      <c r="S8" s="13"/>
      <c r="T8" s="13">
        <f t="shared" si="3"/>
        <v>2000</v>
      </c>
      <c r="U8" s="10">
        <f t="shared" si="4"/>
        <v>84</v>
      </c>
      <c r="V8" s="10"/>
      <c r="W8" s="10"/>
    </row>
    <row r="9" ht="12.75" customHeight="1">
      <c r="A9" s="17"/>
      <c r="B9" s="18" t="s">
        <v>29</v>
      </c>
      <c r="C9" s="19"/>
      <c r="D9" s="20">
        <v>0.0</v>
      </c>
      <c r="E9" s="20">
        <v>16.0</v>
      </c>
      <c r="F9" s="20">
        <v>8.0</v>
      </c>
      <c r="G9" s="10">
        <f t="shared" si="1"/>
        <v>24</v>
      </c>
      <c r="H9" s="10">
        <v>4.0</v>
      </c>
      <c r="I9" s="10">
        <f t="shared" si="2"/>
        <v>4</v>
      </c>
      <c r="J9" s="10">
        <v>8.0</v>
      </c>
      <c r="K9" s="10">
        <f t="shared" si="5"/>
        <v>8</v>
      </c>
      <c r="L9" s="20">
        <v>8.0</v>
      </c>
      <c r="M9" s="10">
        <v>8.0</v>
      </c>
      <c r="N9" s="10">
        <v>0.0</v>
      </c>
      <c r="O9" s="21">
        <v>1000.0</v>
      </c>
      <c r="P9" s="22"/>
      <c r="Q9" s="20"/>
      <c r="R9" s="20"/>
      <c r="S9" s="22"/>
      <c r="T9" s="13">
        <f t="shared" si="3"/>
        <v>1000</v>
      </c>
      <c r="U9" s="10">
        <f t="shared" si="4"/>
        <v>52</v>
      </c>
      <c r="V9" s="20"/>
      <c r="W9" s="20"/>
    </row>
    <row r="10" ht="12.75" customHeight="1">
      <c r="A10" s="17"/>
      <c r="B10" s="18" t="s">
        <v>30</v>
      </c>
      <c r="C10" s="19"/>
      <c r="D10" s="20">
        <v>0.0</v>
      </c>
      <c r="E10" s="20">
        <v>16.0</v>
      </c>
      <c r="F10" s="20">
        <v>8.0</v>
      </c>
      <c r="G10" s="10">
        <f t="shared" si="1"/>
        <v>24</v>
      </c>
      <c r="H10" s="10">
        <v>4.0</v>
      </c>
      <c r="I10" s="10">
        <f t="shared" si="2"/>
        <v>4</v>
      </c>
      <c r="J10" s="10">
        <v>8.0</v>
      </c>
      <c r="K10" s="10">
        <f t="shared" si="5"/>
        <v>8</v>
      </c>
      <c r="L10" s="20">
        <v>8.0</v>
      </c>
      <c r="M10" s="10">
        <v>8.0</v>
      </c>
      <c r="N10" s="10">
        <v>0.0</v>
      </c>
      <c r="O10" s="22">
        <v>500.0</v>
      </c>
      <c r="P10" s="22"/>
      <c r="Q10" s="23" t="s">
        <v>31</v>
      </c>
      <c r="R10" s="23">
        <v>2.0</v>
      </c>
      <c r="S10" s="22"/>
      <c r="T10" s="13">
        <f t="shared" si="3"/>
        <v>500</v>
      </c>
      <c r="U10" s="10">
        <f t="shared" si="4"/>
        <v>52</v>
      </c>
      <c r="V10" s="20"/>
      <c r="W10" s="20" t="s">
        <v>32</v>
      </c>
    </row>
    <row r="11" ht="12.75" customHeight="1">
      <c r="A11" s="17"/>
      <c r="B11" s="18" t="s">
        <v>33</v>
      </c>
      <c r="C11" s="19"/>
      <c r="D11" s="20">
        <v>4.0</v>
      </c>
      <c r="E11" s="20">
        <v>10.0</v>
      </c>
      <c r="F11" s="20">
        <v>4.0</v>
      </c>
      <c r="G11" s="10">
        <f t="shared" si="1"/>
        <v>18</v>
      </c>
      <c r="H11" s="10">
        <v>0.0</v>
      </c>
      <c r="I11" s="10">
        <f t="shared" si="2"/>
        <v>0</v>
      </c>
      <c r="J11" s="10">
        <v>0.0</v>
      </c>
      <c r="K11" s="10">
        <f t="shared" si="5"/>
        <v>0</v>
      </c>
      <c r="L11" s="20"/>
      <c r="M11" s="10">
        <v>0.0</v>
      </c>
      <c r="N11" s="10">
        <v>0.0</v>
      </c>
      <c r="O11" s="22">
        <v>0.0</v>
      </c>
      <c r="P11" s="22"/>
      <c r="Q11" s="20"/>
      <c r="R11" s="20"/>
      <c r="S11" s="22"/>
      <c r="T11" s="13">
        <f t="shared" si="3"/>
        <v>0</v>
      </c>
      <c r="U11" s="10">
        <f t="shared" si="4"/>
        <v>18</v>
      </c>
      <c r="V11" s="20"/>
      <c r="W11" s="20"/>
    </row>
    <row r="12" ht="12.75" customHeight="1">
      <c r="A12" s="24" t="s">
        <v>34</v>
      </c>
      <c r="B12" s="25"/>
      <c r="C12" s="26"/>
      <c r="D12" s="27">
        <f t="shared" ref="D12:U12" si="6">+SUM(D5:D11)</f>
        <v>16</v>
      </c>
      <c r="E12" s="27">
        <f t="shared" si="6"/>
        <v>182</v>
      </c>
      <c r="F12" s="27">
        <f t="shared" si="6"/>
        <v>32</v>
      </c>
      <c r="G12" s="27">
        <f t="shared" si="6"/>
        <v>230</v>
      </c>
      <c r="H12" s="27">
        <f t="shared" si="6"/>
        <v>16</v>
      </c>
      <c r="I12" s="27">
        <f t="shared" si="6"/>
        <v>16</v>
      </c>
      <c r="J12" s="27">
        <f t="shared" si="6"/>
        <v>28</v>
      </c>
      <c r="K12" s="27">
        <f t="shared" si="6"/>
        <v>28</v>
      </c>
      <c r="L12" s="27">
        <f t="shared" si="6"/>
        <v>56</v>
      </c>
      <c r="M12" s="27">
        <f t="shared" si="6"/>
        <v>84</v>
      </c>
      <c r="N12" s="27">
        <f t="shared" si="6"/>
        <v>88</v>
      </c>
      <c r="O12" s="28">
        <f t="shared" si="6"/>
        <v>13000</v>
      </c>
      <c r="P12" s="28">
        <f t="shared" si="6"/>
        <v>2000</v>
      </c>
      <c r="Q12" s="27">
        <f t="shared" si="6"/>
        <v>0</v>
      </c>
      <c r="R12" s="27">
        <f t="shared" si="6"/>
        <v>2</v>
      </c>
      <c r="S12" s="28">
        <f t="shared" si="6"/>
        <v>0</v>
      </c>
      <c r="T12" s="28">
        <f t="shared" si="6"/>
        <v>15000</v>
      </c>
      <c r="U12" s="27">
        <f t="shared" si="6"/>
        <v>502</v>
      </c>
      <c r="V12" s="27"/>
      <c r="W12" s="27"/>
      <c r="X12" s="29"/>
      <c r="Y12" s="29"/>
    </row>
    <row r="13" ht="12.0" customHeight="1">
      <c r="A13" s="30"/>
      <c r="B13" s="31"/>
      <c r="C13" s="32"/>
      <c r="D13" s="33"/>
      <c r="E13" s="33"/>
      <c r="F13" s="33"/>
      <c r="G13" s="34">
        <f>+SUM(D12:F12)</f>
        <v>230</v>
      </c>
      <c r="H13" s="34"/>
      <c r="I13" s="34">
        <f>+SUM(H12)</f>
        <v>16</v>
      </c>
      <c r="J13" s="35"/>
      <c r="K13" s="34">
        <f>+SUM(J12)</f>
        <v>28</v>
      </c>
      <c r="L13" s="33"/>
      <c r="M13" s="33"/>
      <c r="N13" s="33"/>
      <c r="O13" s="22"/>
      <c r="P13" s="22"/>
      <c r="Q13" s="20"/>
      <c r="R13" s="20"/>
      <c r="S13" s="22"/>
      <c r="T13" s="36">
        <f>+S12+P12+O12</f>
        <v>15000</v>
      </c>
      <c r="U13" s="37">
        <f>+SUM(G12,I12,K12,L12:N12)</f>
        <v>502</v>
      </c>
      <c r="V13" s="33"/>
      <c r="W13" s="33"/>
      <c r="X13" s="29"/>
      <c r="Y13" s="29"/>
    </row>
    <row r="14" ht="12.0" customHeight="1">
      <c r="A14" s="30"/>
      <c r="B14" s="31"/>
      <c r="C14" s="32"/>
      <c r="D14" s="33"/>
      <c r="E14" s="33"/>
      <c r="F14" s="33"/>
      <c r="G14" s="34"/>
      <c r="H14" s="34"/>
      <c r="I14" s="34"/>
      <c r="J14" s="35"/>
      <c r="K14" s="34"/>
      <c r="L14" s="33"/>
      <c r="M14" s="33"/>
      <c r="N14" s="33"/>
      <c r="O14" s="22"/>
      <c r="P14" s="22"/>
      <c r="Q14" s="20"/>
      <c r="R14" s="20"/>
      <c r="S14" s="22"/>
      <c r="T14" s="36"/>
      <c r="U14" s="37"/>
      <c r="V14" s="33"/>
      <c r="W14" s="33"/>
      <c r="X14" s="29"/>
      <c r="Y14" s="29"/>
    </row>
    <row r="15" ht="12.75" customHeight="1">
      <c r="A15" s="1" t="s">
        <v>35</v>
      </c>
      <c r="B15" s="11"/>
      <c r="C15" s="12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3"/>
      <c r="T15" s="10"/>
      <c r="U15" s="10"/>
      <c r="V15" s="10"/>
      <c r="W15" s="10"/>
    </row>
    <row r="16" ht="12.75" customHeight="1">
      <c r="A16" s="14"/>
      <c r="B16" s="11" t="s">
        <v>36</v>
      </c>
      <c r="C16" s="12"/>
      <c r="D16" s="10">
        <v>0.0</v>
      </c>
      <c r="E16" s="10">
        <v>20.0</v>
      </c>
      <c r="F16" s="10">
        <v>8.0</v>
      </c>
      <c r="G16" s="10">
        <f t="shared" ref="G16:G20" si="7">+SUM(D16:F16)</f>
        <v>28</v>
      </c>
      <c r="H16" s="10">
        <v>0.0</v>
      </c>
      <c r="I16" s="10">
        <f t="shared" ref="I16:I20" si="8">+SUM(H16)</f>
        <v>0</v>
      </c>
      <c r="J16" s="10">
        <v>0.0</v>
      </c>
      <c r="K16" s="10">
        <f t="shared" ref="K16:K20" si="9">+SUM(J16)</f>
        <v>0</v>
      </c>
      <c r="L16" s="10">
        <v>16.0</v>
      </c>
      <c r="M16" s="10">
        <v>8.0</v>
      </c>
      <c r="N16" s="10"/>
      <c r="O16" s="13">
        <v>500.0</v>
      </c>
      <c r="P16" s="13"/>
      <c r="Q16" s="10" t="s">
        <v>37</v>
      </c>
      <c r="R16" s="10"/>
      <c r="S16" s="13">
        <v>3600.0</v>
      </c>
      <c r="T16" s="13">
        <f t="shared" ref="T16:T20" si="10">+O16+P16+S16</f>
        <v>4100</v>
      </c>
      <c r="U16" s="10">
        <f t="shared" ref="U16:U20" si="11">+SUM(G16,I16,K16,L16,M16,N16)</f>
        <v>52</v>
      </c>
      <c r="V16" s="10"/>
      <c r="W16" s="10"/>
    </row>
    <row r="17" ht="12.75" customHeight="1">
      <c r="A17" s="14"/>
      <c r="B17" s="11" t="s">
        <v>38</v>
      </c>
      <c r="C17" s="12"/>
      <c r="D17" s="10">
        <v>0.0</v>
      </c>
      <c r="E17" s="10">
        <v>80.0</v>
      </c>
      <c r="F17" s="10">
        <v>4.0</v>
      </c>
      <c r="G17" s="10">
        <f t="shared" si="7"/>
        <v>84</v>
      </c>
      <c r="H17" s="10">
        <v>4.0</v>
      </c>
      <c r="I17" s="10">
        <f t="shared" si="8"/>
        <v>4</v>
      </c>
      <c r="J17" s="10">
        <v>0.0</v>
      </c>
      <c r="K17" s="10">
        <f t="shared" si="9"/>
        <v>0</v>
      </c>
      <c r="L17" s="10">
        <v>40.0</v>
      </c>
      <c r="M17" s="15">
        <v>40.0</v>
      </c>
      <c r="N17" s="10">
        <v>40.0</v>
      </c>
      <c r="O17" s="13">
        <v>12000.0</v>
      </c>
      <c r="P17" s="13">
        <v>2000.0</v>
      </c>
      <c r="Q17" s="10"/>
      <c r="R17" s="10"/>
      <c r="S17" s="13"/>
      <c r="T17" s="13">
        <f t="shared" si="10"/>
        <v>14000</v>
      </c>
      <c r="U17" s="10">
        <f t="shared" si="11"/>
        <v>208</v>
      </c>
      <c r="V17" s="10"/>
      <c r="W17" s="10" t="s">
        <v>39</v>
      </c>
    </row>
    <row r="18" ht="12.75" customHeight="1">
      <c r="A18" s="14"/>
      <c r="B18" s="11" t="s">
        <v>40</v>
      </c>
      <c r="C18" s="12"/>
      <c r="D18" s="10">
        <v>8.0</v>
      </c>
      <c r="E18" s="10">
        <v>20.0</v>
      </c>
      <c r="F18" s="10">
        <v>8.0</v>
      </c>
      <c r="G18" s="10">
        <f t="shared" si="7"/>
        <v>36</v>
      </c>
      <c r="H18" s="10">
        <v>0.0</v>
      </c>
      <c r="I18" s="10">
        <f t="shared" si="8"/>
        <v>0</v>
      </c>
      <c r="J18" s="10">
        <v>0.0</v>
      </c>
      <c r="K18" s="10">
        <f t="shared" si="9"/>
        <v>0</v>
      </c>
      <c r="L18" s="10">
        <v>16.0</v>
      </c>
      <c r="M18" s="10">
        <v>20.0</v>
      </c>
      <c r="N18" s="10"/>
      <c r="O18" s="13">
        <v>500.0</v>
      </c>
      <c r="P18" s="13"/>
      <c r="Q18" s="15" t="s">
        <v>41</v>
      </c>
      <c r="R18" s="15">
        <v>1.0</v>
      </c>
      <c r="S18" s="13">
        <v>3600.0</v>
      </c>
      <c r="T18" s="13">
        <f t="shared" si="10"/>
        <v>4100</v>
      </c>
      <c r="U18" s="10">
        <f t="shared" si="11"/>
        <v>72</v>
      </c>
      <c r="V18" s="10"/>
      <c r="W18" s="10"/>
    </row>
    <row r="19" ht="12.75" customHeight="1">
      <c r="A19" s="17"/>
      <c r="B19" s="18" t="s">
        <v>42</v>
      </c>
      <c r="C19" s="19"/>
      <c r="D19" s="20">
        <v>8.0</v>
      </c>
      <c r="E19" s="20">
        <v>40.0</v>
      </c>
      <c r="F19" s="20">
        <v>8.0</v>
      </c>
      <c r="G19" s="10">
        <f t="shared" si="7"/>
        <v>56</v>
      </c>
      <c r="H19" s="20">
        <v>0.0</v>
      </c>
      <c r="I19" s="10">
        <f t="shared" si="8"/>
        <v>0</v>
      </c>
      <c r="J19" s="20">
        <v>0.0</v>
      </c>
      <c r="K19" s="10">
        <f t="shared" si="9"/>
        <v>0</v>
      </c>
      <c r="L19" s="20">
        <v>16.0</v>
      </c>
      <c r="M19" s="20">
        <v>8.0</v>
      </c>
      <c r="N19" s="20"/>
      <c r="O19" s="22">
        <v>500.0</v>
      </c>
      <c r="P19" s="22"/>
      <c r="Q19" s="10" t="s">
        <v>37</v>
      </c>
      <c r="R19" s="20"/>
      <c r="S19" s="22">
        <v>3600.0</v>
      </c>
      <c r="T19" s="13">
        <f t="shared" si="10"/>
        <v>4100</v>
      </c>
      <c r="U19" s="10">
        <f t="shared" si="11"/>
        <v>80</v>
      </c>
      <c r="V19" s="20"/>
      <c r="W19" s="20"/>
    </row>
    <row r="20" ht="12.75" customHeight="1">
      <c r="A20" s="17"/>
      <c r="B20" s="18" t="s">
        <v>33</v>
      </c>
      <c r="C20" s="19"/>
      <c r="D20" s="20">
        <v>4.0</v>
      </c>
      <c r="E20" s="20">
        <v>10.0</v>
      </c>
      <c r="F20" s="20">
        <v>2.0</v>
      </c>
      <c r="G20" s="10">
        <f t="shared" si="7"/>
        <v>16</v>
      </c>
      <c r="H20" s="10">
        <v>0.0</v>
      </c>
      <c r="I20" s="10">
        <f t="shared" si="8"/>
        <v>0</v>
      </c>
      <c r="J20" s="10">
        <v>0.0</v>
      </c>
      <c r="K20" s="10">
        <f t="shared" si="9"/>
        <v>0</v>
      </c>
      <c r="L20" s="20"/>
      <c r="M20" s="10">
        <v>0.0</v>
      </c>
      <c r="N20" s="10">
        <v>0.0</v>
      </c>
      <c r="O20" s="22"/>
      <c r="P20" s="22"/>
      <c r="Q20" s="20"/>
      <c r="R20" s="20"/>
      <c r="S20" s="22"/>
      <c r="T20" s="13">
        <f t="shared" si="10"/>
        <v>0</v>
      </c>
      <c r="U20" s="10">
        <f t="shared" si="11"/>
        <v>16</v>
      </c>
      <c r="V20" s="20"/>
      <c r="W20" s="20"/>
    </row>
    <row r="21" ht="12.75" customHeight="1">
      <c r="A21" s="24" t="s">
        <v>34</v>
      </c>
      <c r="B21" s="25"/>
      <c r="C21" s="26"/>
      <c r="D21" s="27">
        <f t="shared" ref="D21:U21" si="12">+SUM(D16:D20)</f>
        <v>20</v>
      </c>
      <c r="E21" s="27">
        <f t="shared" si="12"/>
        <v>170</v>
      </c>
      <c r="F21" s="27">
        <f t="shared" si="12"/>
        <v>30</v>
      </c>
      <c r="G21" s="27">
        <f t="shared" si="12"/>
        <v>220</v>
      </c>
      <c r="H21" s="27">
        <f t="shared" si="12"/>
        <v>4</v>
      </c>
      <c r="I21" s="27">
        <f t="shared" si="12"/>
        <v>4</v>
      </c>
      <c r="J21" s="27">
        <f t="shared" si="12"/>
        <v>0</v>
      </c>
      <c r="K21" s="27">
        <f t="shared" si="12"/>
        <v>0</v>
      </c>
      <c r="L21" s="27">
        <f t="shared" si="12"/>
        <v>88</v>
      </c>
      <c r="M21" s="27">
        <f t="shared" si="12"/>
        <v>76</v>
      </c>
      <c r="N21" s="27">
        <f t="shared" si="12"/>
        <v>40</v>
      </c>
      <c r="O21" s="28">
        <f t="shared" si="12"/>
        <v>13500</v>
      </c>
      <c r="P21" s="28">
        <f t="shared" si="12"/>
        <v>2000</v>
      </c>
      <c r="Q21" s="27">
        <f t="shared" si="12"/>
        <v>0</v>
      </c>
      <c r="R21" s="27">
        <f t="shared" si="12"/>
        <v>1</v>
      </c>
      <c r="S21" s="28">
        <f t="shared" si="12"/>
        <v>10800</v>
      </c>
      <c r="T21" s="28">
        <f t="shared" si="12"/>
        <v>26300</v>
      </c>
      <c r="U21" s="27">
        <f t="shared" si="12"/>
        <v>428</v>
      </c>
      <c r="V21" s="27"/>
      <c r="W21" s="27"/>
      <c r="X21" s="29"/>
      <c r="Y21" s="29"/>
    </row>
    <row r="22" ht="12.0" customHeight="1">
      <c r="A22" s="30"/>
      <c r="B22" s="31"/>
      <c r="C22" s="32"/>
      <c r="D22" s="33"/>
      <c r="E22" s="33"/>
      <c r="F22" s="33"/>
      <c r="G22" s="34">
        <f>+SUM(D21:F21)</f>
        <v>220</v>
      </c>
      <c r="H22" s="34"/>
      <c r="I22" s="34">
        <f>+SUM(H21)</f>
        <v>4</v>
      </c>
      <c r="J22" s="35"/>
      <c r="K22" s="34">
        <f>+SUM(J21)</f>
        <v>0</v>
      </c>
      <c r="L22" s="33"/>
      <c r="M22" s="33"/>
      <c r="N22" s="33"/>
      <c r="O22" s="22"/>
      <c r="P22" s="22"/>
      <c r="Q22" s="20"/>
      <c r="R22" s="20"/>
      <c r="S22" s="22"/>
      <c r="T22" s="36">
        <f>+S21+P21+O21</f>
        <v>26300</v>
      </c>
      <c r="U22" s="37">
        <f>+SUM(G21,I21,K21,L21:N21)</f>
        <v>428</v>
      </c>
      <c r="V22" s="33"/>
      <c r="W22" s="33"/>
      <c r="X22" s="29"/>
      <c r="Y22" s="29"/>
    </row>
    <row r="23" ht="12.0" customHeight="1">
      <c r="A23" s="30"/>
      <c r="B23" s="31"/>
      <c r="C23" s="32"/>
      <c r="D23" s="33"/>
      <c r="E23" s="33"/>
      <c r="F23" s="33"/>
      <c r="G23" s="34"/>
      <c r="H23" s="34"/>
      <c r="I23" s="34"/>
      <c r="J23" s="35"/>
      <c r="K23" s="34"/>
      <c r="L23" s="33"/>
      <c r="M23" s="33"/>
      <c r="N23" s="33"/>
      <c r="O23" s="22"/>
      <c r="P23" s="22"/>
      <c r="Q23" s="20"/>
      <c r="R23" s="20"/>
      <c r="S23" s="22"/>
      <c r="T23" s="36"/>
      <c r="U23" s="37"/>
      <c r="V23" s="33"/>
      <c r="W23" s="33"/>
      <c r="X23" s="29"/>
      <c r="Y23" s="29"/>
    </row>
    <row r="24" ht="12.75" customHeight="1">
      <c r="A24" s="1" t="s">
        <v>43</v>
      </c>
      <c r="B24" s="11"/>
      <c r="C24" s="12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3"/>
      <c r="T24" s="10"/>
      <c r="U24" s="10"/>
      <c r="V24" s="10"/>
      <c r="W24" s="10"/>
    </row>
    <row r="25" ht="12.75" customHeight="1">
      <c r="A25" s="14"/>
      <c r="B25" s="11" t="s">
        <v>24</v>
      </c>
      <c r="C25" s="12"/>
      <c r="D25" s="10">
        <v>4.0</v>
      </c>
      <c r="E25" s="10">
        <v>200.0</v>
      </c>
      <c r="F25" s="10">
        <v>4.0</v>
      </c>
      <c r="G25" s="10">
        <f>+SUM(D25:F25)</f>
        <v>208</v>
      </c>
      <c r="H25" s="10">
        <v>0.0</v>
      </c>
      <c r="I25" s="10">
        <f t="shared" ref="I25:I29" si="13">+SUM(H25)</f>
        <v>0</v>
      </c>
      <c r="J25" s="10">
        <v>0.0</v>
      </c>
      <c r="K25" s="10">
        <f t="shared" ref="K25:K29" si="14">+SUM(J25)</f>
        <v>0</v>
      </c>
      <c r="L25" s="10"/>
      <c r="M25" s="15">
        <v>0.0</v>
      </c>
      <c r="N25" s="10"/>
      <c r="O25" s="13">
        <v>500.0</v>
      </c>
      <c r="P25" s="13"/>
      <c r="Q25" s="10"/>
      <c r="R25" s="10"/>
      <c r="S25" s="13"/>
      <c r="T25" s="13">
        <f t="shared" ref="T25:T29" si="15">+O25+P25+S25</f>
        <v>500</v>
      </c>
      <c r="U25" s="10">
        <f t="shared" ref="U25:U29" si="16">+SUM(G25,I25,K25,L25,M25,N25)</f>
        <v>208</v>
      </c>
      <c r="V25" s="10"/>
      <c r="W25" s="10"/>
    </row>
    <row r="26" ht="12.75" customHeight="1">
      <c r="A26" s="14"/>
      <c r="B26" s="11" t="s">
        <v>25</v>
      </c>
      <c r="C26" s="12"/>
      <c r="D26" s="10">
        <v>4.0</v>
      </c>
      <c r="E26" s="10"/>
      <c r="F26" s="10">
        <v>4.0</v>
      </c>
      <c r="G26" s="10"/>
      <c r="H26" s="10">
        <v>4.0</v>
      </c>
      <c r="I26" s="10">
        <f t="shared" si="13"/>
        <v>4</v>
      </c>
      <c r="J26" s="10">
        <v>8.0</v>
      </c>
      <c r="K26" s="10">
        <f t="shared" si="14"/>
        <v>8</v>
      </c>
      <c r="L26" s="10"/>
      <c r="M26" s="15">
        <v>20.0</v>
      </c>
      <c r="N26" s="10"/>
      <c r="O26" s="13">
        <v>1000.0</v>
      </c>
      <c r="P26" s="13"/>
      <c r="Q26" s="10"/>
      <c r="R26" s="10"/>
      <c r="S26" s="13"/>
      <c r="T26" s="13">
        <f t="shared" si="15"/>
        <v>1000</v>
      </c>
      <c r="U26" s="10">
        <f t="shared" si="16"/>
        <v>32</v>
      </c>
      <c r="V26" s="10"/>
      <c r="W26" s="10" t="s">
        <v>44</v>
      </c>
    </row>
    <row r="27" ht="12.75" customHeight="1">
      <c r="A27" s="14"/>
      <c r="B27" s="11" t="s">
        <v>26</v>
      </c>
      <c r="C27" s="12"/>
      <c r="D27" s="10">
        <v>4.0</v>
      </c>
      <c r="E27" s="10">
        <v>24.0</v>
      </c>
      <c r="F27" s="10">
        <v>4.0</v>
      </c>
      <c r="G27" s="10">
        <f t="shared" ref="G27:G29" si="17">+SUM(D27:F27)</f>
        <v>32</v>
      </c>
      <c r="H27" s="10">
        <v>0.0</v>
      </c>
      <c r="I27" s="10">
        <f t="shared" si="13"/>
        <v>0</v>
      </c>
      <c r="J27" s="10">
        <v>0.0</v>
      </c>
      <c r="K27" s="10">
        <f t="shared" si="14"/>
        <v>0</v>
      </c>
      <c r="L27" s="10">
        <v>40.0</v>
      </c>
      <c r="M27" s="15">
        <v>40.0</v>
      </c>
      <c r="N27" s="10">
        <v>80.0</v>
      </c>
      <c r="O27" s="16">
        <v>6000.0</v>
      </c>
      <c r="P27" s="16">
        <v>2000.0</v>
      </c>
      <c r="Q27" s="10"/>
      <c r="R27" s="10"/>
      <c r="S27" s="13"/>
      <c r="T27" s="13">
        <f t="shared" si="15"/>
        <v>8000</v>
      </c>
      <c r="U27" s="10">
        <f t="shared" si="16"/>
        <v>192</v>
      </c>
      <c r="V27" s="10"/>
      <c r="W27" s="10" t="s">
        <v>45</v>
      </c>
    </row>
    <row r="28" ht="12.75" customHeight="1">
      <c r="A28" s="14"/>
      <c r="B28" s="11" t="s">
        <v>46</v>
      </c>
      <c r="C28" s="12"/>
      <c r="D28" s="10">
        <v>4.0</v>
      </c>
      <c r="E28" s="10">
        <v>16.0</v>
      </c>
      <c r="F28" s="10">
        <v>4.0</v>
      </c>
      <c r="G28" s="10">
        <f t="shared" si="17"/>
        <v>24</v>
      </c>
      <c r="H28" s="10">
        <v>4.0</v>
      </c>
      <c r="I28" s="10">
        <f t="shared" si="13"/>
        <v>4</v>
      </c>
      <c r="J28" s="10">
        <v>24.0</v>
      </c>
      <c r="K28" s="10">
        <f t="shared" si="14"/>
        <v>24</v>
      </c>
      <c r="L28" s="10">
        <v>10.0</v>
      </c>
      <c r="M28" s="10">
        <v>8.0</v>
      </c>
      <c r="N28" s="10"/>
      <c r="O28" s="13">
        <v>1000.0</v>
      </c>
      <c r="P28" s="13"/>
      <c r="Q28" s="15" t="s">
        <v>31</v>
      </c>
      <c r="R28" s="15">
        <v>1.0</v>
      </c>
      <c r="S28" s="13"/>
      <c r="T28" s="13">
        <f t="shared" si="15"/>
        <v>1000</v>
      </c>
      <c r="U28" s="10">
        <f t="shared" si="16"/>
        <v>70</v>
      </c>
      <c r="V28" s="10"/>
      <c r="W28" s="10"/>
    </row>
    <row r="29" ht="12.75" customHeight="1">
      <c r="A29" s="17"/>
      <c r="B29" s="18" t="s">
        <v>33</v>
      </c>
      <c r="C29" s="19"/>
      <c r="D29" s="20">
        <v>4.0</v>
      </c>
      <c r="E29" s="20">
        <v>10.0</v>
      </c>
      <c r="F29" s="20">
        <v>4.0</v>
      </c>
      <c r="G29" s="10">
        <f t="shared" si="17"/>
        <v>18</v>
      </c>
      <c r="H29" s="10">
        <v>0.0</v>
      </c>
      <c r="I29" s="10">
        <f t="shared" si="13"/>
        <v>0</v>
      </c>
      <c r="J29" s="10">
        <v>0.0</v>
      </c>
      <c r="K29" s="10">
        <f t="shared" si="14"/>
        <v>0</v>
      </c>
      <c r="L29" s="20"/>
      <c r="M29" s="10">
        <v>0.0</v>
      </c>
      <c r="N29" s="10">
        <v>0.0</v>
      </c>
      <c r="O29" s="22">
        <v>0.0</v>
      </c>
      <c r="P29" s="22"/>
      <c r="Q29" s="20"/>
      <c r="R29" s="20"/>
      <c r="S29" s="22"/>
      <c r="T29" s="13">
        <f t="shared" si="15"/>
        <v>0</v>
      </c>
      <c r="U29" s="10">
        <f t="shared" si="16"/>
        <v>18</v>
      </c>
      <c r="V29" s="20"/>
      <c r="W29" s="20"/>
    </row>
    <row r="30" ht="12.75" customHeight="1">
      <c r="A30" s="24" t="s">
        <v>34</v>
      </c>
      <c r="B30" s="25"/>
      <c r="C30" s="26"/>
      <c r="D30" s="27">
        <f t="shared" ref="D30:V30" si="18">+SUM(D25:D29)</f>
        <v>20</v>
      </c>
      <c r="E30" s="27">
        <f t="shared" si="18"/>
        <v>250</v>
      </c>
      <c r="F30" s="27">
        <f t="shared" si="18"/>
        <v>20</v>
      </c>
      <c r="G30" s="27">
        <f t="shared" si="18"/>
        <v>282</v>
      </c>
      <c r="H30" s="27">
        <f t="shared" si="18"/>
        <v>8</v>
      </c>
      <c r="I30" s="27">
        <f t="shared" si="18"/>
        <v>8</v>
      </c>
      <c r="J30" s="27">
        <f t="shared" si="18"/>
        <v>32</v>
      </c>
      <c r="K30" s="27">
        <f t="shared" si="18"/>
        <v>32</v>
      </c>
      <c r="L30" s="27">
        <f t="shared" si="18"/>
        <v>50</v>
      </c>
      <c r="M30" s="27">
        <f t="shared" si="18"/>
        <v>68</v>
      </c>
      <c r="N30" s="27">
        <f t="shared" si="18"/>
        <v>80</v>
      </c>
      <c r="O30" s="28">
        <f t="shared" si="18"/>
        <v>8500</v>
      </c>
      <c r="P30" s="28">
        <f t="shared" si="18"/>
        <v>2000</v>
      </c>
      <c r="Q30" s="27">
        <f t="shared" si="18"/>
        <v>0</v>
      </c>
      <c r="R30" s="27">
        <f t="shared" si="18"/>
        <v>1</v>
      </c>
      <c r="S30" s="28">
        <f t="shared" si="18"/>
        <v>0</v>
      </c>
      <c r="T30" s="28">
        <f t="shared" si="18"/>
        <v>10500</v>
      </c>
      <c r="U30" s="27">
        <f t="shared" si="18"/>
        <v>520</v>
      </c>
      <c r="V30" s="27">
        <f t="shared" si="18"/>
        <v>0</v>
      </c>
      <c r="W30" s="27"/>
      <c r="X30" s="29"/>
      <c r="Y30" s="29"/>
    </row>
    <row r="31" ht="12.0" customHeight="1">
      <c r="A31" s="30"/>
      <c r="B31" s="31"/>
      <c r="C31" s="32"/>
      <c r="D31" s="33"/>
      <c r="E31" s="33"/>
      <c r="F31" s="33"/>
      <c r="G31" s="34">
        <f>+SUM(D30:F30)</f>
        <v>290</v>
      </c>
      <c r="H31" s="34"/>
      <c r="I31" s="34">
        <f>+SUM(H30)</f>
        <v>8</v>
      </c>
      <c r="J31" s="35"/>
      <c r="K31" s="34">
        <f>+SUM(J30)</f>
        <v>32</v>
      </c>
      <c r="L31" s="33"/>
      <c r="M31" s="33"/>
      <c r="N31" s="33"/>
      <c r="O31" s="22"/>
      <c r="P31" s="22"/>
      <c r="Q31" s="20"/>
      <c r="R31" s="20"/>
      <c r="S31" s="22"/>
      <c r="T31" s="36">
        <f>+S30+P30+O30</f>
        <v>10500</v>
      </c>
      <c r="U31" s="37">
        <f>+SUM(G30,I30,K30,L30:N30)</f>
        <v>520</v>
      </c>
      <c r="V31" s="33"/>
      <c r="W31" s="33"/>
      <c r="X31" s="29"/>
      <c r="Y31" s="29"/>
    </row>
    <row r="32" ht="12.75" customHeight="1">
      <c r="A32" s="30"/>
      <c r="B32" s="31"/>
      <c r="C32" s="32"/>
      <c r="D32" s="33"/>
      <c r="E32" s="33"/>
      <c r="F32" s="33"/>
      <c r="G32" s="34"/>
      <c r="H32" s="34"/>
      <c r="I32" s="34"/>
      <c r="J32" s="35"/>
      <c r="K32" s="34"/>
      <c r="L32" s="33"/>
      <c r="M32" s="33"/>
      <c r="N32" s="33"/>
      <c r="O32" s="22"/>
      <c r="P32" s="22"/>
      <c r="Q32" s="20"/>
      <c r="R32" s="20"/>
      <c r="S32" s="22"/>
      <c r="T32" s="22"/>
      <c r="U32" s="33"/>
      <c r="V32" s="10"/>
      <c r="W32" s="33"/>
    </row>
    <row r="33" ht="12.75" customHeight="1">
      <c r="A33" s="1" t="s">
        <v>47</v>
      </c>
      <c r="B33" s="11"/>
      <c r="C33" s="12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3"/>
      <c r="T33" s="10"/>
      <c r="U33" s="10"/>
      <c r="V33" s="10"/>
      <c r="W33" s="10"/>
    </row>
    <row r="34" ht="12.75" customHeight="1">
      <c r="A34" s="14"/>
      <c r="B34" s="11" t="s">
        <v>24</v>
      </c>
      <c r="C34" s="12"/>
      <c r="D34" s="10">
        <v>8.0</v>
      </c>
      <c r="E34" s="10">
        <v>120.0</v>
      </c>
      <c r="F34" s="10">
        <v>8.0</v>
      </c>
      <c r="G34" s="10">
        <f t="shared" ref="G34:G37" si="20">+SUM(D34:F34)</f>
        <v>136</v>
      </c>
      <c r="H34" s="10">
        <v>0.0</v>
      </c>
      <c r="I34" s="10">
        <f t="shared" ref="I34:I37" si="21">+SUM(H34)</f>
        <v>0</v>
      </c>
      <c r="J34" s="10">
        <v>0.0</v>
      </c>
      <c r="K34" s="10">
        <f t="shared" ref="K34:K37" si="22">+SUM(J34)</f>
        <v>0</v>
      </c>
      <c r="L34" s="10">
        <v>8.0</v>
      </c>
      <c r="M34" s="10">
        <v>0.0</v>
      </c>
      <c r="N34" s="10">
        <v>16.0</v>
      </c>
      <c r="O34" s="16">
        <v>1000.0</v>
      </c>
      <c r="P34" s="16">
        <v>1000.0</v>
      </c>
      <c r="Q34" s="10"/>
      <c r="R34" s="10"/>
      <c r="S34" s="13"/>
      <c r="T34" s="13">
        <f t="shared" ref="T34:T36" si="23">+O34+P34+S34</f>
        <v>2000</v>
      </c>
      <c r="U34" s="10">
        <f t="shared" ref="U34:Y34" si="19">+SUM(G34,I34,K34,L34,M34,N34)</f>
        <v>160</v>
      </c>
      <c r="V34" s="10">
        <f t="shared" si="19"/>
        <v>1024</v>
      </c>
      <c r="W34" s="10">
        <f t="shared" si="19"/>
        <v>2016</v>
      </c>
      <c r="X34" s="10">
        <f t="shared" si="19"/>
        <v>2024</v>
      </c>
      <c r="Y34" s="10">
        <f t="shared" si="19"/>
        <v>2000</v>
      </c>
    </row>
    <row r="35" ht="12.75" customHeight="1">
      <c r="A35" s="14"/>
      <c r="B35" s="11" t="s">
        <v>25</v>
      </c>
      <c r="C35" s="12"/>
      <c r="D35" s="10">
        <v>8.0</v>
      </c>
      <c r="E35" s="10">
        <v>0.0</v>
      </c>
      <c r="F35" s="10">
        <v>4.0</v>
      </c>
      <c r="G35" s="10">
        <f t="shared" si="20"/>
        <v>12</v>
      </c>
      <c r="H35" s="10">
        <v>60.0</v>
      </c>
      <c r="I35" s="10">
        <f t="shared" si="21"/>
        <v>60</v>
      </c>
      <c r="J35" s="10">
        <v>16.0</v>
      </c>
      <c r="K35" s="10">
        <f t="shared" si="22"/>
        <v>16</v>
      </c>
      <c r="L35" s="10">
        <v>0.0</v>
      </c>
      <c r="M35" s="10">
        <v>80.0</v>
      </c>
      <c r="N35" s="10">
        <v>0.0</v>
      </c>
      <c r="O35" s="16">
        <v>1000.0</v>
      </c>
      <c r="P35" s="13"/>
      <c r="Q35" s="10"/>
      <c r="R35" s="10"/>
      <c r="S35" s="13"/>
      <c r="T35" s="13">
        <f t="shared" si="23"/>
        <v>1000</v>
      </c>
      <c r="U35" s="10">
        <f t="shared" ref="U35:U37" si="24">+SUM(G35,I35,K35,L35,M35,N35)</f>
        <v>168</v>
      </c>
      <c r="V35" s="10"/>
      <c r="W35" s="15" t="s">
        <v>48</v>
      </c>
    </row>
    <row r="36" ht="12.75" customHeight="1">
      <c r="A36" s="14"/>
      <c r="B36" s="11" t="s">
        <v>49</v>
      </c>
      <c r="C36" s="12"/>
      <c r="D36" s="10">
        <v>4.0</v>
      </c>
      <c r="E36" s="10">
        <v>16.0</v>
      </c>
      <c r="F36" s="10">
        <v>2.0</v>
      </c>
      <c r="G36" s="10">
        <f t="shared" si="20"/>
        <v>22</v>
      </c>
      <c r="H36" s="10">
        <v>12.0</v>
      </c>
      <c r="I36" s="10">
        <f t="shared" si="21"/>
        <v>12</v>
      </c>
      <c r="J36" s="10">
        <v>0.0</v>
      </c>
      <c r="K36" s="10">
        <f t="shared" si="22"/>
        <v>0</v>
      </c>
      <c r="L36" s="10">
        <v>0.0</v>
      </c>
      <c r="M36" s="10">
        <v>0.0</v>
      </c>
      <c r="N36" s="10">
        <v>0.0</v>
      </c>
      <c r="O36" s="13"/>
      <c r="P36" s="13"/>
      <c r="Q36" s="10"/>
      <c r="R36" s="10"/>
      <c r="S36" s="13"/>
      <c r="T36" s="13">
        <f t="shared" si="23"/>
        <v>0</v>
      </c>
      <c r="U36" s="10">
        <f t="shared" si="24"/>
        <v>34</v>
      </c>
      <c r="V36" s="10"/>
      <c r="W36" s="10"/>
    </row>
    <row r="37" ht="12.75" customHeight="1">
      <c r="A37" s="17"/>
      <c r="B37" s="18" t="s">
        <v>33</v>
      </c>
      <c r="C37" s="19"/>
      <c r="D37" s="20">
        <v>4.0</v>
      </c>
      <c r="E37" s="20">
        <v>10.0</v>
      </c>
      <c r="F37" s="20">
        <v>4.0</v>
      </c>
      <c r="G37" s="10">
        <f t="shared" si="20"/>
        <v>18</v>
      </c>
      <c r="H37" s="10">
        <v>0.0</v>
      </c>
      <c r="I37" s="10">
        <f t="shared" si="21"/>
        <v>0</v>
      </c>
      <c r="J37" s="10">
        <v>0.0</v>
      </c>
      <c r="K37" s="10">
        <f t="shared" si="22"/>
        <v>0</v>
      </c>
      <c r="L37" s="20">
        <v>0.0</v>
      </c>
      <c r="M37" s="10">
        <v>0.0</v>
      </c>
      <c r="N37" s="10">
        <v>0.0</v>
      </c>
      <c r="O37" s="22"/>
      <c r="P37" s="22"/>
      <c r="Q37" s="20"/>
      <c r="R37" s="20"/>
      <c r="S37" s="22"/>
      <c r="T37" s="22"/>
      <c r="U37" s="10">
        <f t="shared" si="24"/>
        <v>18</v>
      </c>
      <c r="V37" s="20"/>
      <c r="W37" s="20"/>
    </row>
    <row r="38" ht="14.25" customHeight="1">
      <c r="A38" s="24" t="s">
        <v>34</v>
      </c>
      <c r="B38" s="25"/>
      <c r="C38" s="26"/>
      <c r="D38" s="27">
        <f t="shared" ref="D38:U38" si="25">+SUM(D34:D37)</f>
        <v>24</v>
      </c>
      <c r="E38" s="27">
        <f t="shared" si="25"/>
        <v>146</v>
      </c>
      <c r="F38" s="27">
        <f t="shared" si="25"/>
        <v>18</v>
      </c>
      <c r="G38" s="27">
        <f t="shared" si="25"/>
        <v>188</v>
      </c>
      <c r="H38" s="27">
        <f t="shared" si="25"/>
        <v>72</v>
      </c>
      <c r="I38" s="27">
        <f t="shared" si="25"/>
        <v>72</v>
      </c>
      <c r="J38" s="27">
        <f t="shared" si="25"/>
        <v>16</v>
      </c>
      <c r="K38" s="27">
        <f t="shared" si="25"/>
        <v>16</v>
      </c>
      <c r="L38" s="27">
        <f t="shared" si="25"/>
        <v>8</v>
      </c>
      <c r="M38" s="27">
        <f t="shared" si="25"/>
        <v>80</v>
      </c>
      <c r="N38" s="27">
        <f t="shared" si="25"/>
        <v>16</v>
      </c>
      <c r="O38" s="28">
        <f t="shared" si="25"/>
        <v>2000</v>
      </c>
      <c r="P38" s="28">
        <f t="shared" si="25"/>
        <v>1000</v>
      </c>
      <c r="Q38" s="27">
        <f t="shared" si="25"/>
        <v>0</v>
      </c>
      <c r="R38" s="27">
        <f t="shared" si="25"/>
        <v>0</v>
      </c>
      <c r="S38" s="28">
        <f t="shared" si="25"/>
        <v>0</v>
      </c>
      <c r="T38" s="28">
        <f t="shared" si="25"/>
        <v>3000</v>
      </c>
      <c r="U38" s="27">
        <f t="shared" si="25"/>
        <v>380</v>
      </c>
      <c r="V38" s="27"/>
      <c r="W38" s="27"/>
      <c r="X38" s="29"/>
      <c r="Y38" s="29"/>
    </row>
    <row r="39" ht="12.75" customHeight="1">
      <c r="A39" s="30"/>
      <c r="B39" s="31"/>
      <c r="C39" s="32"/>
      <c r="D39" s="33"/>
      <c r="E39" s="33"/>
      <c r="F39" s="33"/>
      <c r="G39" s="34">
        <f>+SUM(D38:F38)</f>
        <v>188</v>
      </c>
      <c r="H39" s="34"/>
      <c r="I39" s="34">
        <f>+SUM(H38)</f>
        <v>72</v>
      </c>
      <c r="J39" s="35"/>
      <c r="K39" s="34">
        <f>+SUM(J38)</f>
        <v>16</v>
      </c>
      <c r="L39" s="33"/>
      <c r="M39" s="33"/>
      <c r="N39" s="33"/>
      <c r="O39" s="22"/>
      <c r="P39" s="22"/>
      <c r="Q39" s="20"/>
      <c r="R39" s="20"/>
      <c r="S39" s="22"/>
      <c r="T39" s="36">
        <f>+S38+P38+O38</f>
        <v>3000</v>
      </c>
      <c r="U39" s="37">
        <f>+SUM(G38,I38,K38,L38:N38)</f>
        <v>380</v>
      </c>
      <c r="V39" s="10"/>
      <c r="W39" s="33"/>
    </row>
    <row r="40" ht="12.75" customHeight="1">
      <c r="A40" s="38"/>
      <c r="B40" s="38"/>
      <c r="C40" s="11"/>
      <c r="D40" s="11"/>
      <c r="E40" s="11"/>
      <c r="F40" s="11"/>
      <c r="G40" s="39"/>
      <c r="H40" s="39"/>
      <c r="I40" s="39"/>
      <c r="J40" s="40"/>
      <c r="K40" s="39"/>
      <c r="L40" s="11"/>
      <c r="M40" s="11"/>
      <c r="N40" s="11"/>
      <c r="O40" s="41"/>
      <c r="P40" s="41"/>
      <c r="Q40" s="11"/>
      <c r="R40" s="11"/>
      <c r="S40" s="42"/>
      <c r="T40" s="41"/>
      <c r="U40" s="11"/>
      <c r="V40" s="10"/>
      <c r="W40" s="38"/>
      <c r="X40" s="38"/>
      <c r="Y40" s="38"/>
    </row>
    <row r="41" ht="12.75" customHeight="1">
      <c r="A41" s="1"/>
      <c r="B41" s="2"/>
      <c r="C41" s="3"/>
      <c r="D41" s="4" t="s">
        <v>0</v>
      </c>
      <c r="E41" s="5"/>
      <c r="F41" s="5"/>
      <c r="G41" s="5"/>
      <c r="H41" s="5"/>
      <c r="I41" s="5"/>
      <c r="J41" s="5"/>
      <c r="K41" s="5"/>
      <c r="L41" s="5"/>
      <c r="M41" s="5"/>
      <c r="N41" s="6"/>
      <c r="O41" s="7" t="s">
        <v>1</v>
      </c>
      <c r="P41" s="4" t="s">
        <v>2</v>
      </c>
      <c r="Q41" s="4" t="s">
        <v>3</v>
      </c>
      <c r="R41" s="5"/>
      <c r="S41" s="6"/>
      <c r="T41" s="4" t="s">
        <v>4</v>
      </c>
      <c r="U41" s="6"/>
      <c r="V41" s="10"/>
    </row>
    <row r="42" ht="12.75" customHeight="1">
      <c r="A42" s="1"/>
      <c r="B42" s="5"/>
      <c r="C42" s="43"/>
      <c r="D42" s="7" t="s">
        <v>7</v>
      </c>
      <c r="E42" s="7" t="s">
        <v>8</v>
      </c>
      <c r="F42" s="7" t="s">
        <v>9</v>
      </c>
      <c r="G42" s="7" t="s">
        <v>10</v>
      </c>
      <c r="H42" s="7" t="s">
        <v>11</v>
      </c>
      <c r="I42" s="7" t="s">
        <v>12</v>
      </c>
      <c r="J42" s="7" t="s">
        <v>13</v>
      </c>
      <c r="K42" s="7" t="s">
        <v>14</v>
      </c>
      <c r="L42" s="7" t="s">
        <v>15</v>
      </c>
      <c r="M42" s="9" t="s">
        <v>50</v>
      </c>
      <c r="N42" s="7" t="s">
        <v>17</v>
      </c>
      <c r="O42" s="7"/>
      <c r="P42" s="7"/>
      <c r="Q42" s="7" t="s">
        <v>18</v>
      </c>
      <c r="R42" s="7" t="s">
        <v>19</v>
      </c>
      <c r="S42" s="7" t="s">
        <v>20</v>
      </c>
      <c r="T42" s="7" t="s">
        <v>21</v>
      </c>
      <c r="U42" s="7" t="s">
        <v>22</v>
      </c>
      <c r="V42" s="10"/>
    </row>
    <row r="43" ht="12.75" customHeight="1">
      <c r="A43" s="10" t="s">
        <v>51</v>
      </c>
      <c r="B43" s="10"/>
      <c r="C43" s="10"/>
      <c r="D43" s="33">
        <f t="shared" ref="D43:U43" si="26">+SUM(D38,D30,D21,D12)</f>
        <v>80</v>
      </c>
      <c r="E43" s="33">
        <f t="shared" si="26"/>
        <v>748</v>
      </c>
      <c r="F43" s="33">
        <f t="shared" si="26"/>
        <v>100</v>
      </c>
      <c r="G43" s="33">
        <f t="shared" si="26"/>
        <v>920</v>
      </c>
      <c r="H43" s="33">
        <f t="shared" si="26"/>
        <v>100</v>
      </c>
      <c r="I43" s="33">
        <f t="shared" si="26"/>
        <v>100</v>
      </c>
      <c r="J43" s="33">
        <f t="shared" si="26"/>
        <v>76</v>
      </c>
      <c r="K43" s="33">
        <f t="shared" si="26"/>
        <v>76</v>
      </c>
      <c r="L43" s="33">
        <f t="shared" si="26"/>
        <v>202</v>
      </c>
      <c r="M43" s="33">
        <f t="shared" si="26"/>
        <v>308</v>
      </c>
      <c r="N43" s="33">
        <f t="shared" si="26"/>
        <v>224</v>
      </c>
      <c r="O43" s="44">
        <f t="shared" si="26"/>
        <v>37000</v>
      </c>
      <c r="P43" s="44">
        <f t="shared" si="26"/>
        <v>7000</v>
      </c>
      <c r="Q43" s="33">
        <f t="shared" si="26"/>
        <v>0</v>
      </c>
      <c r="R43" s="33">
        <f t="shared" si="26"/>
        <v>4</v>
      </c>
      <c r="S43" s="44">
        <f t="shared" si="26"/>
        <v>10800</v>
      </c>
      <c r="T43" s="44">
        <f t="shared" si="26"/>
        <v>54800</v>
      </c>
      <c r="U43" s="33">
        <f t="shared" si="26"/>
        <v>1830</v>
      </c>
      <c r="V43" s="10"/>
    </row>
    <row r="44" ht="12.75" customHeight="1">
      <c r="A44" s="30"/>
      <c r="B44" s="31"/>
      <c r="C44" s="32"/>
      <c r="D44" s="33"/>
      <c r="E44" s="33"/>
      <c r="F44" s="33"/>
      <c r="G44" s="34">
        <f>+SUM(D43:F43)</f>
        <v>928</v>
      </c>
      <c r="H44" s="34"/>
      <c r="I44" s="34">
        <f>+SUM(H43)</f>
        <v>100</v>
      </c>
      <c r="J44" s="35"/>
      <c r="K44" s="34">
        <f>+SUM(J43)</f>
        <v>76</v>
      </c>
      <c r="L44" s="33"/>
      <c r="M44" s="33"/>
      <c r="N44" s="33"/>
      <c r="O44" s="22"/>
      <c r="P44" s="22"/>
      <c r="Q44" s="20"/>
      <c r="R44" s="20"/>
      <c r="S44" s="22"/>
      <c r="T44" s="36">
        <f>+S43+P43+O43</f>
        <v>54800</v>
      </c>
      <c r="U44" s="37">
        <f>+SUM(G43,I43,K43,L43:N43)</f>
        <v>1830</v>
      </c>
      <c r="V44" s="10"/>
      <c r="W44" s="33"/>
    </row>
    <row r="45" ht="12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42"/>
      <c r="P45" s="42"/>
      <c r="Q45" s="38"/>
      <c r="R45" s="38"/>
      <c r="S45" s="42"/>
      <c r="T45" s="38"/>
      <c r="U45" s="38"/>
      <c r="V45" s="38"/>
      <c r="W45" s="38"/>
      <c r="X45" s="38"/>
      <c r="Y45" s="38"/>
    </row>
    <row r="46" ht="12.75" customHeight="1"/>
    <row r="47" ht="12.75" customHeight="1"/>
    <row r="48" ht="12.75" customHeight="1">
      <c r="N48" s="38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8">
    <mergeCell ref="D2:N2"/>
    <mergeCell ref="Q2:S2"/>
    <mergeCell ref="T2:U2"/>
    <mergeCell ref="A3:B3"/>
    <mergeCell ref="D41:N41"/>
    <mergeCell ref="Q41:S41"/>
    <mergeCell ref="T41:U41"/>
    <mergeCell ref="A42:B42"/>
  </mergeCells>
  <printOptions/>
  <pageMargins bottom="0.75" footer="0.0" header="0.0" left="0.25" right="0.25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25"/>
    <col customWidth="1" min="2" max="2" width="18.75"/>
    <col customWidth="1" min="3" max="26" width="8.63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