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14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omments1.xml" ContentType="application/vnd.openxmlformats-officedocument.spreadsheetml.comments+xml"/>
  <Override PartName="/xl/ctrlProps/ctrlProp13.xml" ContentType="application/vnd.ms-excel.controlproperties+xml"/>
  <Override PartName="/xl/ctrlProps/ctrlProp12.xml" ContentType="application/vnd.ms-excel.controlproperties+xml"/>
  <Override PartName="/xl/ctrlProps/ctrlProp11.xml" ContentType="application/vnd.ms-excel.controlproperties+xml"/>
  <Override PartName="/xl/comments2.xml" ContentType="application/vnd.openxmlformats-officedocument.spreadsheetml.comment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9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xl/ctrlProps/ctrlProp2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kiwi/Desktop/"/>
    </mc:Choice>
  </mc:AlternateContent>
  <xr:revisionPtr revIDLastSave="0" documentId="13_ncr:1_{438CE643-B386-FB43-A62F-88BEF6ABD7F0}" xr6:coauthVersionLast="47" xr6:coauthVersionMax="47" xr10:uidLastSave="{00000000-0000-0000-0000-000000000000}"/>
  <bookViews>
    <workbookView xWindow="37200" yWindow="1440" windowWidth="30940" windowHeight="17600" xr2:uid="{00000000-000D-0000-FFFF-FFFF00000000}"/>
  </bookViews>
  <sheets>
    <sheet name="Application" sheetId="1" r:id="rId1"/>
    <sheet name="Treasury" sheetId="4" state="hidden" r:id="rId2"/>
    <sheet name="Score" sheetId="2" state="hidden" r:id="rId3"/>
    <sheet name="Dropdown fields" sheetId="3" state="hidden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" i="4" l="1"/>
  <c r="B8" i="4"/>
  <c r="I2" i="4"/>
  <c r="P15" i="1"/>
  <c r="P31" i="1"/>
  <c r="P47" i="1"/>
  <c r="I4" i="4"/>
  <c r="C20" i="2"/>
  <c r="C18" i="2"/>
  <c r="B18" i="2"/>
  <c r="C17" i="2"/>
  <c r="C16" i="2"/>
  <c r="B16" i="2"/>
  <c r="B15" i="2"/>
  <c r="C14" i="2"/>
  <c r="C13" i="2"/>
  <c r="H20" i="1"/>
  <c r="B10" i="2"/>
  <c r="P28" i="1"/>
  <c r="O4" i="4"/>
  <c r="U4" i="4"/>
  <c r="B14" i="4"/>
  <c r="O14" i="4"/>
  <c r="O13" i="4"/>
  <c r="O7" i="4"/>
  <c r="O8" i="4"/>
  <c r="O9" i="4"/>
  <c r="O10" i="4"/>
  <c r="O11" i="4"/>
  <c r="O12" i="4"/>
  <c r="O6" i="4"/>
  <c r="I14" i="4"/>
  <c r="I13" i="4"/>
  <c r="I9" i="4"/>
  <c r="I10" i="4"/>
  <c r="I11" i="4"/>
  <c r="I12" i="4"/>
  <c r="I6" i="4"/>
  <c r="P12" i="1"/>
  <c r="B7" i="2"/>
  <c r="U14" i="4"/>
  <c r="U12" i="4"/>
  <c r="U13" i="4"/>
  <c r="U11" i="4"/>
  <c r="U10" i="4"/>
  <c r="U9" i="4"/>
  <c r="U8" i="4"/>
  <c r="U7" i="4"/>
  <c r="U6" i="4"/>
  <c r="I8" i="4"/>
  <c r="I7" i="4"/>
  <c r="A22" i="2"/>
  <c r="B19" i="2"/>
  <c r="B23" i="2"/>
  <c r="A19" i="2"/>
  <c r="A18" i="2"/>
  <c r="B17" i="2"/>
  <c r="A17" i="2"/>
  <c r="A16" i="2"/>
  <c r="C15" i="2"/>
  <c r="A15" i="2"/>
  <c r="B14" i="2"/>
  <c r="A14" i="2"/>
  <c r="B13" i="2"/>
  <c r="A13" i="2"/>
  <c r="B8" i="2"/>
  <c r="O1" i="4"/>
  <c r="U2" i="4"/>
  <c r="B10" i="4"/>
  <c r="B9" i="2"/>
  <c r="B22" i="2"/>
  <c r="O2" i="4"/>
  <c r="C22" i="2"/>
  <c r="C23" i="2"/>
  <c r="A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Gabriella Trecate</author>
  </authors>
  <commentList>
    <comment ref="K9" authorId="0" shapeId="0" xr:uid="{41DD8FD2-6BE4-4660-A06A-35B8E5CDD5BE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address. 
</t>
        </r>
      </text>
    </comment>
    <comment ref="L19" authorId="0" shapeId="0" xr:uid="{144A8DB1-38BC-4CF8-97AB-E27807379360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  <comment ref="K25" authorId="0" shapeId="0" xr:uid="{13A93036-1E35-4EFD-AD9C-7F69D5B82D8F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address. 
</t>
        </r>
      </text>
    </comment>
    <comment ref="L35" authorId="0" shapeId="0" xr:uid="{C6E4B17A-BB9B-4B32-91CD-1B788254BCB4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  <comment ref="K41" authorId="0" shapeId="0" xr:uid="{F7D4C3EC-A199-421F-9FE3-3C07F03588B8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address. 
</t>
        </r>
      </text>
    </comment>
    <comment ref="L43" authorId="0" shapeId="0" xr:uid="{2B6EE521-7067-486B-8EBF-B772F2CCB6FB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
-Business Name
-University Name
-Department Name
Or other additional info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L51" authorId="0" shapeId="0" xr:uid="{7F3237F4-6E9C-41CC-A61C-0B3598970D74}">
      <text>
        <r>
          <rPr>
            <b/>
            <sz val="9"/>
            <color rgb="FF000000"/>
            <rFont val="Tahoma"/>
            <family val="2"/>
          </rPr>
          <t>IEEE MCE: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Please be aware that one individual is designated as the custodian of checkbooks.  Books will not be split and mailed to different individuals.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Gabriella Trecate</author>
  </authors>
  <commentList>
    <comment ref="H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N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T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Please note that any CB cards or banking materials requested will be shipped to this address</t>
        </r>
      </text>
    </comment>
    <comment ref="I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O6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U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IEEE MCE:
</t>
        </r>
        <r>
          <rPr>
            <sz val="9"/>
            <color indexed="81"/>
            <rFont val="Tahoma"/>
            <family val="2"/>
          </rPr>
          <t xml:space="preserve">Please include Business/University name with mailing address if applicable. </t>
        </r>
        <r>
          <rPr>
            <b/>
            <sz val="9"/>
            <color indexed="81"/>
            <rFont val="Tahoma"/>
            <family val="2"/>
          </rPr>
          <t>No PO Boxes</t>
        </r>
      </text>
    </comment>
    <comment ref="H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  <comment ref="N7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  <comment ref="T7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IEEE MCE:</t>
        </r>
        <r>
          <rPr>
            <sz val="9"/>
            <color indexed="81"/>
            <rFont val="Tahoma"/>
            <family val="2"/>
          </rPr>
          <t xml:space="preserve">
if applicable</t>
        </r>
      </text>
    </comment>
  </commentList>
</comments>
</file>

<file path=xl/sharedStrings.xml><?xml version="1.0" encoding="utf-8"?>
<sst xmlns="http://schemas.openxmlformats.org/spreadsheetml/2006/main" count="222" uniqueCount="119">
  <si>
    <t>Concentration Banking Application</t>
  </si>
  <si>
    <t>Conference Name and Year:</t>
  </si>
  <si>
    <t xml:space="preserve">Organizer Name:  </t>
  </si>
  <si>
    <r>
      <t>Conference Number:</t>
    </r>
    <r>
      <rPr>
        <b/>
        <sz val="11"/>
        <color rgb="FF4472C4"/>
        <rFont val="Arial"/>
        <family val="2"/>
      </rPr>
      <t xml:space="preserve">   </t>
    </r>
  </si>
  <si>
    <t>How many IEEE sponsored events have you previously organized?</t>
  </si>
  <si>
    <t>How long has this conference been sponsored by IEEE?</t>
  </si>
  <si>
    <t>Please indicate the conference location</t>
  </si>
  <si>
    <t>Please indicate IEEE Sponsorship %</t>
  </si>
  <si>
    <t>Please indicate Projected Revenue</t>
  </si>
  <si>
    <t>Please indicate Projected Expense</t>
  </si>
  <si>
    <t>First Time Organizer</t>
  </si>
  <si>
    <t>1-3 Events</t>
  </si>
  <si>
    <t>3+ Events</t>
  </si>
  <si>
    <t>10+ Years</t>
  </si>
  <si>
    <t>5-10 Years</t>
  </si>
  <si>
    <t>Less than 5 Years</t>
  </si>
  <si>
    <t>Unknown</t>
  </si>
  <si>
    <t>Yes</t>
  </si>
  <si>
    <t>No</t>
  </si>
  <si>
    <t>International Event - International Signers</t>
  </si>
  <si>
    <t>US Event - US Based Signers</t>
  </si>
  <si>
    <t>International Event - US Based Signers</t>
  </si>
  <si>
    <t>Name:</t>
  </si>
  <si>
    <t>IEEE Member Number:</t>
  </si>
  <si>
    <t>Phone Number:</t>
  </si>
  <si>
    <t>Email Address:</t>
  </si>
  <si>
    <t>CB Card</t>
  </si>
  <si>
    <t>(required)</t>
  </si>
  <si>
    <t>Officer/Title:</t>
  </si>
  <si>
    <t>Budget Surplus Return (Calculated)</t>
  </si>
  <si>
    <t>100% IEEE</t>
  </si>
  <si>
    <t>50% IEEE</t>
  </si>
  <si>
    <t>Less than 50% IEEE</t>
  </si>
  <si>
    <t>US Event - International Signers</t>
  </si>
  <si>
    <t>Do you have any experience using a CB account?</t>
  </si>
  <si>
    <t>Notes:</t>
  </si>
  <si>
    <t>51-74% IEEE</t>
  </si>
  <si>
    <t>75-99% IEEE</t>
  </si>
  <si>
    <t>Other - Indicate In Notes</t>
  </si>
  <si>
    <t>On Watch List? y/n</t>
  </si>
  <si>
    <t>CS Admin fee?</t>
  </si>
  <si>
    <t>Treasury Account Setup Information</t>
  </si>
  <si>
    <t>Approved Event?</t>
  </si>
  <si>
    <t xml:space="preserve">Organizer Names:  </t>
  </si>
  <si>
    <t>Conference Country:</t>
  </si>
  <si>
    <t>Conference Start Date:</t>
  </si>
  <si>
    <t>Contact 1</t>
  </si>
  <si>
    <t>Contact 2</t>
  </si>
  <si>
    <t>Contact 3</t>
  </si>
  <si>
    <t>Conference Number:</t>
  </si>
  <si>
    <t>Chair</t>
  </si>
  <si>
    <t>Treasurer</t>
  </si>
  <si>
    <t>Other</t>
  </si>
  <si>
    <t>Please request banking materials on a needed basis.</t>
  </si>
  <si>
    <t>Today's Date:</t>
  </si>
  <si>
    <t>Date Submitted</t>
  </si>
  <si>
    <t>Analyst</t>
  </si>
  <si>
    <t>Conference Name:</t>
  </si>
  <si>
    <t>Preferred Mailing Address:</t>
  </si>
  <si>
    <t>Street Address</t>
  </si>
  <si>
    <t>Country</t>
  </si>
  <si>
    <t>Additional Address Info</t>
  </si>
  <si>
    <t>Checks/Deposit Materials</t>
  </si>
  <si>
    <t>New Account</t>
  </si>
  <si>
    <t>(optional)</t>
  </si>
  <si>
    <t>City, State, Zip Code</t>
  </si>
  <si>
    <t>City, State, Zip</t>
  </si>
  <si>
    <t>New CAD Account</t>
  </si>
  <si>
    <t>PM and View</t>
  </si>
  <si>
    <t>View Only</t>
  </si>
  <si>
    <t>Update to Existing Account - See Notes</t>
  </si>
  <si>
    <t>□</t>
  </si>
  <si>
    <t>■</t>
  </si>
  <si>
    <t>Please be advised that conferences are issued a maximum of one checkbook.</t>
  </si>
  <si>
    <t>Operating Unit Number</t>
  </si>
  <si>
    <r>
      <t>Conference/Project Number:</t>
    </r>
    <r>
      <rPr>
        <b/>
        <sz val="11"/>
        <color rgb="FF4472C4"/>
        <rFont val="Arial"/>
        <family val="2"/>
      </rPr>
      <t xml:space="preserve">   </t>
    </r>
  </si>
  <si>
    <t>Do any of the account signers work for the same company, university, or organization?</t>
  </si>
  <si>
    <t>If yes, please describe the professional relationship (is one of the signers subordintate to another?)</t>
  </si>
  <si>
    <t>Professional Relationship Escalation</t>
  </si>
  <si>
    <t>SoW Executed to Add Vendor to Account</t>
  </si>
  <si>
    <t>USA</t>
  </si>
  <si>
    <t>Melly Lantigua</t>
  </si>
  <si>
    <t>Professional Conference Organizer</t>
  </si>
  <si>
    <t>ComSoc</t>
  </si>
  <si>
    <t>EDS</t>
  </si>
  <si>
    <t>EMB</t>
  </si>
  <si>
    <t>EPS</t>
  </si>
  <si>
    <t>IAS</t>
  </si>
  <si>
    <t>Computer</t>
  </si>
  <si>
    <t>MTT</t>
  </si>
  <si>
    <t>PELS</t>
  </si>
  <si>
    <t>PES</t>
  </si>
  <si>
    <t>PhoSoc</t>
  </si>
  <si>
    <t>RAS</t>
  </si>
  <si>
    <t>SPS</t>
  </si>
  <si>
    <t>SSC</t>
  </si>
  <si>
    <t>Subgroup Setup</t>
  </si>
  <si>
    <t>N/A</t>
  </si>
  <si>
    <t>Checkbook to Treasurer</t>
  </si>
  <si>
    <t>Deposit Slips</t>
  </si>
  <si>
    <t xml:space="preserve">Checkbook  </t>
  </si>
  <si>
    <t>Checkbook to Chair</t>
  </si>
  <si>
    <t>Deposit Slips to Treasurer</t>
  </si>
  <si>
    <t>Deposit slips to Chair</t>
  </si>
  <si>
    <t xml:space="preserve">Checkbook and deposit slips to Chair </t>
  </si>
  <si>
    <t>Checkbook and deposit slips to Treasurer</t>
  </si>
  <si>
    <t>Checkbook and deposit slips to other- See notes</t>
  </si>
  <si>
    <t>Marien Imaging Worshop 2024</t>
  </si>
  <si>
    <t xml:space="preserve">Oceanic Engineering Society </t>
  </si>
  <si>
    <t>William Kirkwood</t>
  </si>
  <si>
    <t>7700 Sandholdt Rd</t>
  </si>
  <si>
    <t>MBARI</t>
  </si>
  <si>
    <t>Moss Landing, CA, 95039</t>
  </si>
  <si>
    <t>LOC member -  OES Treasurer Elect</t>
  </si>
  <si>
    <t>831-775-1707</t>
  </si>
  <si>
    <t>kiwi@mbari.org</t>
  </si>
  <si>
    <t>Kakani Katija</t>
  </si>
  <si>
    <t>kakani@mbari.org</t>
  </si>
  <si>
    <t>LOC Chair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</si>
</sst>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F5496"/>
      <name val="Arial Black"/>
      <family val="2"/>
    </font>
    <font>
      <b/>
      <sz val="9"/>
      <color rgb="FF2F5496"/>
      <name val="Arial"/>
      <family val="2"/>
    </font>
    <font>
      <b/>
      <sz val="11"/>
      <color rgb="FF2F5496"/>
      <name val="Arial"/>
      <family val="2"/>
    </font>
    <font>
      <b/>
      <sz val="11"/>
      <color rgb="FF4472C4"/>
      <name val="Arial"/>
      <family val="2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2F5496"/>
      <name val="Arial"/>
      <family val="2"/>
    </font>
    <font>
      <sz val="11"/>
      <color rgb="FFFF0000"/>
      <name val="Arial"/>
      <family val="2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4" tint="-0.499984740745262"/>
      <name val="Arial"/>
      <family val="2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b/>
      <sz val="8"/>
      <color rgb="FF163082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2F5496"/>
      <name val="Arial"/>
      <family val="2"/>
    </font>
    <font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color rgb="FF333333"/>
      <name val="Tahoma"/>
      <family val="2"/>
    </font>
    <font>
      <sz val="25"/>
      <color rgb="FF2F5496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 tint="0.3999755851924192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5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0" fillId="0" borderId="0" xfId="0" applyProtection="1">
      <protection hidden="1"/>
    </xf>
    <xf numFmtId="0" fontId="8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Protection="1">
      <protection hidden="1"/>
    </xf>
    <xf numFmtId="9" fontId="12" fillId="0" borderId="0" xfId="0" applyNumberFormat="1" applyFont="1" applyProtection="1">
      <protection hidden="1"/>
    </xf>
    <xf numFmtId="0" fontId="12" fillId="0" borderId="0" xfId="0" applyFont="1"/>
    <xf numFmtId="0" fontId="13" fillId="0" borderId="0" xfId="0" applyFont="1" applyProtection="1">
      <protection hidden="1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44" fontId="0" fillId="0" borderId="0" xfId="2" applyNumberFormat="1" applyFont="1"/>
    <xf numFmtId="44" fontId="0" fillId="0" borderId="0" xfId="0" applyNumberForma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7" fillId="0" borderId="0" xfId="0" applyFont="1"/>
    <xf numFmtId="0" fontId="17" fillId="3" borderId="0" xfId="0" applyFont="1" applyFill="1"/>
    <xf numFmtId="0" fontId="18" fillId="5" borderId="8" xfId="3" applyFont="1" applyBorder="1"/>
    <xf numFmtId="0" fontId="19" fillId="0" borderId="0" xfId="0" applyFont="1" applyAlignment="1">
      <alignment horizontal="center"/>
    </xf>
    <xf numFmtId="0" fontId="17" fillId="6" borderId="0" xfId="0" applyFont="1" applyFill="1"/>
    <xf numFmtId="44" fontId="17" fillId="6" borderId="0" xfId="1" applyFont="1" applyFill="1"/>
    <xf numFmtId="44" fontId="17" fillId="6" borderId="11" xfId="1" applyFont="1" applyFill="1" applyBorder="1"/>
    <xf numFmtId="9" fontId="17" fillId="6" borderId="9" xfId="2" applyFont="1" applyFill="1" applyBorder="1"/>
    <xf numFmtId="44" fontId="17" fillId="0" borderId="0" xfId="0" applyNumberFormat="1" applyFont="1"/>
    <xf numFmtId="0" fontId="13" fillId="0" borderId="0" xfId="0" applyFont="1" applyAlignment="1" applyProtection="1">
      <alignment horizontal="right"/>
      <protection hidden="1"/>
    </xf>
    <xf numFmtId="0" fontId="13" fillId="0" borderId="0" xfId="0" applyFont="1" applyAlignment="1" applyProtection="1">
      <alignment horizontal="left" vertical="top" wrapText="1"/>
      <protection hidden="1"/>
    </xf>
    <xf numFmtId="0" fontId="23" fillId="0" borderId="0" xfId="0" applyFont="1"/>
    <xf numFmtId="0" fontId="0" fillId="0" borderId="0" xfId="0" applyAlignment="1">
      <alignment horizontal="left"/>
    </xf>
    <xf numFmtId="0" fontId="24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14" xfId="0" applyBorder="1"/>
    <xf numFmtId="0" fontId="6" fillId="0" borderId="0" xfId="0" applyFont="1" applyAlignment="1">
      <alignment horizontal="center" wrapText="1"/>
    </xf>
    <xf numFmtId="0" fontId="0" fillId="0" borderId="4" xfId="0" applyBorder="1" applyAlignment="1">
      <alignment horizontal="left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13" fillId="2" borderId="0" xfId="0" applyFont="1" applyFill="1" applyAlignment="1" applyProtection="1">
      <alignment horizontal="center" vertical="top" wrapText="1"/>
      <protection hidden="1"/>
    </xf>
    <xf numFmtId="0" fontId="30" fillId="0" borderId="2" xfId="0" applyFont="1" applyBorder="1" applyAlignment="1">
      <alignment horizontal="center"/>
    </xf>
    <xf numFmtId="14" fontId="26" fillId="7" borderId="13" xfId="0" quotePrefix="1" applyNumberFormat="1" applyFont="1" applyFill="1" applyBorder="1" applyAlignment="1">
      <alignment vertical="top" wrapText="1"/>
    </xf>
    <xf numFmtId="0" fontId="13" fillId="0" borderId="0" xfId="0" applyFont="1" applyAlignment="1" applyProtection="1">
      <alignment horizontal="center" vertical="top" wrapText="1"/>
      <protection hidden="1"/>
    </xf>
    <xf numFmtId="0" fontId="3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0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Alignment="1">
      <alignment vertical="center"/>
    </xf>
    <xf numFmtId="0" fontId="30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4" fillId="7" borderId="0" xfId="0" applyFont="1" applyFill="1" applyAlignment="1">
      <alignment vertical="center"/>
    </xf>
    <xf numFmtId="49" fontId="0" fillId="0" borderId="4" xfId="0" applyNumberFormat="1" applyBorder="1" applyAlignment="1">
      <alignment horizontal="left"/>
    </xf>
    <xf numFmtId="0" fontId="22" fillId="0" borderId="5" xfId="4" applyBorder="1" applyAlignment="1">
      <alignment horizontal="left"/>
    </xf>
    <xf numFmtId="0" fontId="25" fillId="0" borderId="5" xfId="4" applyFont="1" applyBorder="1" applyAlignment="1">
      <alignment horizontal="left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44" fontId="13" fillId="2" borderId="3" xfId="1" applyFont="1" applyFill="1" applyBorder="1"/>
    <xf numFmtId="0" fontId="13" fillId="2" borderId="0" xfId="0" applyFont="1" applyFill="1" applyAlignment="1" applyProtection="1">
      <alignment horizontal="left" vertical="top" wrapText="1"/>
      <protection hidden="1"/>
    </xf>
    <xf numFmtId="164" fontId="13" fillId="4" borderId="6" xfId="2" applyNumberFormat="1" applyFont="1" applyFill="1" applyBorder="1" applyAlignment="1">
      <alignment horizontal="center"/>
    </xf>
    <xf numFmtId="164" fontId="13" fillId="4" borderId="7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14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/>
    <xf numFmtId="0" fontId="13" fillId="2" borderId="0" xfId="0" applyFont="1" applyFill="1" applyAlignment="1">
      <alignment horizontal="center"/>
    </xf>
    <xf numFmtId="44" fontId="13" fillId="2" borderId="1" xfId="1" applyFont="1" applyFill="1" applyBorder="1"/>
    <xf numFmtId="9" fontId="13" fillId="2" borderId="0" xfId="2" applyFont="1" applyFill="1" applyAlignment="1">
      <alignment horizontal="center"/>
    </xf>
    <xf numFmtId="0" fontId="7" fillId="0" borderId="1" xfId="0" applyFont="1" applyBorder="1" applyAlignment="1">
      <alignment horizontal="center"/>
    </xf>
    <xf numFmtId="14" fontId="26" fillId="7" borderId="13" xfId="0" quotePrefix="1" applyNumberFormat="1" applyFont="1" applyFill="1" applyBorder="1" applyAlignment="1">
      <alignment horizontal="left" vertical="top" wrapText="1"/>
    </xf>
    <xf numFmtId="0" fontId="26" fillId="7" borderId="13" xfId="0" applyFont="1" applyFill="1" applyBorder="1" applyAlignment="1">
      <alignment horizontal="left" vertical="top" wrapText="1"/>
    </xf>
    <xf numFmtId="0" fontId="0" fillId="7" borderId="16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12" xfId="0" applyBorder="1" applyAlignment="1">
      <alignment horizontal="center"/>
    </xf>
    <xf numFmtId="14" fontId="0" fillId="7" borderId="4" xfId="0" applyNumberForma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14" fontId="0" fillId="7" borderId="13" xfId="0" applyNumberFormat="1" applyFill="1" applyBorder="1" applyAlignment="1">
      <alignment horizontal="center"/>
    </xf>
  </cellXfs>
  <cellStyles count="5">
    <cellStyle name="Accent5" xfId="3" builtinId="45"/>
    <cellStyle name="Currency" xfId="1" builtinId="4"/>
    <cellStyle name="Hyperlink" xfId="4" builtinId="8"/>
    <cellStyle name="Normal" xfId="0" builtinId="0"/>
    <cellStyle name="Percent" xfId="2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163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330200</xdr:colOff>
          <xdr:row>4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66675</xdr:rowOff>
    </xdr:from>
    <xdr:to>
      <xdr:col>4</xdr:col>
      <xdr:colOff>19050</xdr:colOff>
      <xdr:row>3</xdr:row>
      <xdr:rowOff>398514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"/>
          <a:ext cx="2857500" cy="9033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18</xdr:row>
          <xdr:rowOff>0</xdr:rowOff>
        </xdr:from>
        <xdr:to>
          <xdr:col>11</xdr:col>
          <xdr:colOff>355600</xdr:colOff>
          <xdr:row>19</xdr:row>
          <xdr:rowOff>25400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19</xdr:row>
          <xdr:rowOff>0</xdr:rowOff>
        </xdr:from>
        <xdr:to>
          <xdr:col>11</xdr:col>
          <xdr:colOff>355600</xdr:colOff>
          <xdr:row>20</xdr:row>
          <xdr:rowOff>25400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20</xdr:row>
          <xdr:rowOff>0</xdr:rowOff>
        </xdr:from>
        <xdr:to>
          <xdr:col>11</xdr:col>
          <xdr:colOff>355600</xdr:colOff>
          <xdr:row>21</xdr:row>
          <xdr:rowOff>25400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34</xdr:row>
          <xdr:rowOff>0</xdr:rowOff>
        </xdr:from>
        <xdr:to>
          <xdr:col>11</xdr:col>
          <xdr:colOff>355600</xdr:colOff>
          <xdr:row>35</xdr:row>
          <xdr:rowOff>25400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35</xdr:row>
          <xdr:rowOff>0</xdr:rowOff>
        </xdr:from>
        <xdr:to>
          <xdr:col>11</xdr:col>
          <xdr:colOff>355600</xdr:colOff>
          <xdr:row>36</xdr:row>
          <xdr:rowOff>25400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36</xdr:row>
          <xdr:rowOff>0</xdr:rowOff>
        </xdr:from>
        <xdr:to>
          <xdr:col>11</xdr:col>
          <xdr:colOff>355600</xdr:colOff>
          <xdr:row>37</xdr:row>
          <xdr:rowOff>25400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50</xdr:row>
          <xdr:rowOff>0</xdr:rowOff>
        </xdr:from>
        <xdr:to>
          <xdr:col>11</xdr:col>
          <xdr:colOff>355600</xdr:colOff>
          <xdr:row>51</xdr:row>
          <xdr:rowOff>25400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51</xdr:row>
          <xdr:rowOff>0</xdr:rowOff>
        </xdr:from>
        <xdr:to>
          <xdr:col>11</xdr:col>
          <xdr:colOff>355600</xdr:colOff>
          <xdr:row>52</xdr:row>
          <xdr:rowOff>25400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52</xdr:row>
          <xdr:rowOff>0</xdr:rowOff>
        </xdr:from>
        <xdr:to>
          <xdr:col>11</xdr:col>
          <xdr:colOff>355600</xdr:colOff>
          <xdr:row>53</xdr:row>
          <xdr:rowOff>25400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4</xdr:row>
      <xdr:rowOff>1639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2857500" cy="903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2857500</xdr:colOff>
      <xdr:row>4</xdr:row>
      <xdr:rowOff>144514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57500" cy="9033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26" Type="http://schemas.openxmlformats.org/officeDocument/2006/relationships/ctrlProp" Target="../ctrlProps/ctrlProp19.xml"/><Relationship Id="rId39" Type="http://schemas.openxmlformats.org/officeDocument/2006/relationships/ctrlProp" Target="../ctrlProps/ctrlProp32.xml"/><Relationship Id="rId21" Type="http://schemas.openxmlformats.org/officeDocument/2006/relationships/ctrlProp" Target="../ctrlProps/ctrlProp14.xml"/><Relationship Id="rId34" Type="http://schemas.openxmlformats.org/officeDocument/2006/relationships/ctrlProp" Target="../ctrlProps/ctrlProp27.xml"/><Relationship Id="rId42" Type="http://schemas.openxmlformats.org/officeDocument/2006/relationships/ctrlProp" Target="../ctrlProps/ctrlProp35.xml"/><Relationship Id="rId47" Type="http://schemas.openxmlformats.org/officeDocument/2006/relationships/ctrlProp" Target="../ctrlProps/ctrlProp40.xml"/><Relationship Id="rId50" Type="http://schemas.openxmlformats.org/officeDocument/2006/relationships/ctrlProp" Target="../ctrlProps/ctrlProp43.xml"/><Relationship Id="rId7" Type="http://schemas.openxmlformats.org/officeDocument/2006/relationships/image" Target="../media/image1.png"/><Relationship Id="rId2" Type="http://schemas.openxmlformats.org/officeDocument/2006/relationships/hyperlink" Target="mailto:kakani@mbari.org" TargetMode="External"/><Relationship Id="rId16" Type="http://schemas.openxmlformats.org/officeDocument/2006/relationships/ctrlProp" Target="../ctrlProps/ctrlProp9.xml"/><Relationship Id="rId29" Type="http://schemas.openxmlformats.org/officeDocument/2006/relationships/ctrlProp" Target="../ctrlProps/ctrlProp22.xml"/><Relationship Id="rId11" Type="http://schemas.openxmlformats.org/officeDocument/2006/relationships/ctrlProp" Target="../ctrlProps/ctrlProp4.xml"/><Relationship Id="rId24" Type="http://schemas.openxmlformats.org/officeDocument/2006/relationships/ctrlProp" Target="../ctrlProps/ctrlProp17.xml"/><Relationship Id="rId32" Type="http://schemas.openxmlformats.org/officeDocument/2006/relationships/ctrlProp" Target="../ctrlProps/ctrlProp25.xml"/><Relationship Id="rId37" Type="http://schemas.openxmlformats.org/officeDocument/2006/relationships/ctrlProp" Target="../ctrlProps/ctrlProp30.xml"/><Relationship Id="rId40" Type="http://schemas.openxmlformats.org/officeDocument/2006/relationships/ctrlProp" Target="../ctrlProps/ctrlProp33.xml"/><Relationship Id="rId45" Type="http://schemas.openxmlformats.org/officeDocument/2006/relationships/ctrlProp" Target="../ctrlProps/ctrlProp38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8.xml"/><Relationship Id="rId23" Type="http://schemas.openxmlformats.org/officeDocument/2006/relationships/ctrlProp" Target="../ctrlProps/ctrlProp16.xml"/><Relationship Id="rId28" Type="http://schemas.openxmlformats.org/officeDocument/2006/relationships/ctrlProp" Target="../ctrlProps/ctrlProp21.xml"/><Relationship Id="rId36" Type="http://schemas.openxmlformats.org/officeDocument/2006/relationships/ctrlProp" Target="../ctrlProps/ctrlProp29.xml"/><Relationship Id="rId49" Type="http://schemas.openxmlformats.org/officeDocument/2006/relationships/ctrlProp" Target="../ctrlProps/ctrlProp42.xml"/><Relationship Id="rId10" Type="http://schemas.openxmlformats.org/officeDocument/2006/relationships/ctrlProp" Target="../ctrlProps/ctrlProp3.xml"/><Relationship Id="rId19" Type="http://schemas.openxmlformats.org/officeDocument/2006/relationships/ctrlProp" Target="../ctrlProps/ctrlProp12.xml"/><Relationship Id="rId31" Type="http://schemas.openxmlformats.org/officeDocument/2006/relationships/ctrlProp" Target="../ctrlProps/ctrlProp24.xml"/><Relationship Id="rId44" Type="http://schemas.openxmlformats.org/officeDocument/2006/relationships/ctrlProp" Target="../ctrlProps/ctrlProp37.xml"/><Relationship Id="rId52" Type="http://schemas.openxmlformats.org/officeDocument/2006/relationships/comments" Target="../comments1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2.xml"/><Relationship Id="rId14" Type="http://schemas.openxmlformats.org/officeDocument/2006/relationships/ctrlProp" Target="../ctrlProps/ctrlProp7.xml"/><Relationship Id="rId22" Type="http://schemas.openxmlformats.org/officeDocument/2006/relationships/ctrlProp" Target="../ctrlProps/ctrlProp15.xml"/><Relationship Id="rId27" Type="http://schemas.openxmlformats.org/officeDocument/2006/relationships/ctrlProp" Target="../ctrlProps/ctrlProp20.xml"/><Relationship Id="rId30" Type="http://schemas.openxmlformats.org/officeDocument/2006/relationships/ctrlProp" Target="../ctrlProps/ctrlProp23.xml"/><Relationship Id="rId35" Type="http://schemas.openxmlformats.org/officeDocument/2006/relationships/ctrlProp" Target="../ctrlProps/ctrlProp28.xml"/><Relationship Id="rId43" Type="http://schemas.openxmlformats.org/officeDocument/2006/relationships/ctrlProp" Target="../ctrlProps/ctrlProp36.xml"/><Relationship Id="rId48" Type="http://schemas.openxmlformats.org/officeDocument/2006/relationships/ctrlProp" Target="../ctrlProps/ctrlProp41.xml"/><Relationship Id="rId8" Type="http://schemas.openxmlformats.org/officeDocument/2006/relationships/ctrlProp" Target="../ctrlProps/ctrlProp1.xml"/><Relationship Id="rId51" Type="http://schemas.openxmlformats.org/officeDocument/2006/relationships/ctrlProp" Target="../ctrlProps/ctrlProp44.xml"/><Relationship Id="rId3" Type="http://schemas.openxmlformats.org/officeDocument/2006/relationships/printerSettings" Target="../printerSettings/printerSettings1.bin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5" Type="http://schemas.openxmlformats.org/officeDocument/2006/relationships/ctrlProp" Target="../ctrlProps/ctrlProp18.xml"/><Relationship Id="rId33" Type="http://schemas.openxmlformats.org/officeDocument/2006/relationships/ctrlProp" Target="../ctrlProps/ctrlProp26.xml"/><Relationship Id="rId38" Type="http://schemas.openxmlformats.org/officeDocument/2006/relationships/ctrlProp" Target="../ctrlProps/ctrlProp31.xml"/><Relationship Id="rId46" Type="http://schemas.openxmlformats.org/officeDocument/2006/relationships/ctrlProp" Target="../ctrlProps/ctrlProp39.xml"/><Relationship Id="rId20" Type="http://schemas.openxmlformats.org/officeDocument/2006/relationships/ctrlProp" Target="../ctrlProps/ctrlProp13.xml"/><Relationship Id="rId41" Type="http://schemas.openxmlformats.org/officeDocument/2006/relationships/ctrlProp" Target="../ctrlProps/ctrlProp34.xml"/><Relationship Id="rId1" Type="http://schemas.openxmlformats.org/officeDocument/2006/relationships/hyperlink" Target="mailto:kiwi@mbari.org" TargetMode="External"/><Relationship Id="rId6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53"/>
  <sheetViews>
    <sheetView tabSelected="1" topLeftCell="A9" zoomScaleNormal="100" workbookViewId="0">
      <selection activeCell="P36" sqref="P36"/>
    </sheetView>
  </sheetViews>
  <sheetFormatPr baseColWidth="10" defaultColWidth="8.83203125" defaultRowHeight="15" x14ac:dyDescent="0.2"/>
  <cols>
    <col min="3" max="3" width="13.33203125" customWidth="1"/>
    <col min="4" max="4" width="11" customWidth="1"/>
    <col min="9" max="9" width="41.5" customWidth="1"/>
    <col min="11" max="11" width="38.33203125" customWidth="1"/>
    <col min="12" max="12" width="19" customWidth="1"/>
    <col min="13" max="13" width="15.6640625" customWidth="1"/>
    <col min="16" max="16" width="10.5" bestFit="1" customWidth="1"/>
    <col min="17" max="17" width="11.83203125" customWidth="1"/>
  </cols>
  <sheetData>
    <row r="1" spans="1:17" x14ac:dyDescent="0.2">
      <c r="K1" s="8" t="s">
        <v>73</v>
      </c>
    </row>
    <row r="2" spans="1:17" x14ac:dyDescent="0.2">
      <c r="K2" s="8" t="s">
        <v>53</v>
      </c>
    </row>
    <row r="3" spans="1:17" x14ac:dyDescent="0.2">
      <c r="K3" s="8"/>
    </row>
    <row r="4" spans="1:17" ht="52" customHeight="1" x14ac:dyDescent="0.2">
      <c r="K4" s="46" t="s">
        <v>76</v>
      </c>
    </row>
    <row r="5" spans="1:17" ht="90.5" customHeight="1" x14ac:dyDescent="0.2">
      <c r="A5" s="50" t="s">
        <v>0</v>
      </c>
      <c r="K5" s="47" t="s">
        <v>77</v>
      </c>
      <c r="L5" s="69"/>
      <c r="M5" s="69"/>
      <c r="N5" s="69"/>
      <c r="O5" s="69"/>
      <c r="P5" s="69"/>
    </row>
    <row r="6" spans="1:17" x14ac:dyDescent="0.2">
      <c r="K6" s="8"/>
    </row>
    <row r="7" spans="1:17" ht="16" thickBot="1" x14ac:dyDescent="0.25">
      <c r="A7" s="2" t="s">
        <v>1</v>
      </c>
      <c r="B7" s="5"/>
      <c r="D7" s="74" t="s">
        <v>107</v>
      </c>
      <c r="E7" s="74"/>
      <c r="F7" s="74"/>
      <c r="G7" s="74"/>
      <c r="H7" s="74"/>
      <c r="I7" s="74"/>
      <c r="K7" s="6" t="s">
        <v>46</v>
      </c>
      <c r="L7" s="9" t="s">
        <v>27</v>
      </c>
    </row>
    <row r="8" spans="1:17" ht="16" thickBot="1" x14ac:dyDescent="0.25">
      <c r="A8" s="2" t="s">
        <v>3</v>
      </c>
      <c r="D8" s="66">
        <v>60559</v>
      </c>
      <c r="E8" s="66"/>
      <c r="F8" s="66"/>
      <c r="G8" s="66"/>
      <c r="H8" s="66"/>
      <c r="I8" s="66"/>
      <c r="K8" s="7" t="s">
        <v>22</v>
      </c>
      <c r="L8" s="59" t="s">
        <v>109</v>
      </c>
      <c r="M8" s="59"/>
      <c r="N8" s="59"/>
      <c r="O8" s="32"/>
      <c r="P8" s="32"/>
      <c r="Q8" s="32"/>
    </row>
    <row r="9" spans="1:17" ht="16" thickBot="1" x14ac:dyDescent="0.25">
      <c r="A9" s="2" t="s">
        <v>2</v>
      </c>
      <c r="D9" s="66" t="s">
        <v>108</v>
      </c>
      <c r="E9" s="66"/>
      <c r="F9" s="66"/>
      <c r="G9" s="66"/>
      <c r="H9" s="66"/>
      <c r="I9" s="66"/>
      <c r="K9" s="57" t="s">
        <v>58</v>
      </c>
      <c r="L9" s="57"/>
      <c r="M9" s="57"/>
      <c r="N9" s="57"/>
      <c r="O9" s="3"/>
      <c r="P9" s="3"/>
      <c r="Q9" s="3"/>
    </row>
    <row r="10" spans="1:17" ht="16.5" customHeight="1" thickBot="1" x14ac:dyDescent="0.25">
      <c r="A10" s="67" t="s">
        <v>54</v>
      </c>
      <c r="B10" s="67"/>
      <c r="C10" s="67"/>
      <c r="D10" s="68">
        <v>45147</v>
      </c>
      <c r="E10" s="66"/>
      <c r="F10" s="66"/>
      <c r="G10" s="66"/>
      <c r="H10" s="66"/>
      <c r="I10" s="66"/>
      <c r="K10" s="7" t="s">
        <v>59</v>
      </c>
      <c r="L10" s="60" t="s">
        <v>110</v>
      </c>
      <c r="M10" s="60"/>
      <c r="N10" s="60"/>
      <c r="O10" s="60"/>
      <c r="P10" s="60"/>
      <c r="Q10" s="60"/>
    </row>
    <row r="11" spans="1:17" x14ac:dyDescent="0.2">
      <c r="I11" s="3"/>
      <c r="K11" s="7" t="s">
        <v>61</v>
      </c>
      <c r="L11" s="58" t="s">
        <v>111</v>
      </c>
      <c r="M11" s="58"/>
      <c r="N11" s="58"/>
      <c r="O11" s="58"/>
      <c r="P11" s="34"/>
      <c r="Q11" s="34"/>
    </row>
    <row r="12" spans="1:17" x14ac:dyDescent="0.2">
      <c r="H12" s="70"/>
      <c r="I12" s="70"/>
      <c r="K12" s="7"/>
      <c r="L12" s="58"/>
      <c r="M12" s="58"/>
      <c r="N12" s="58"/>
      <c r="O12" s="58"/>
      <c r="P12" s="32" t="str">
        <f>IF(M15="Other","Please note description of 'Other' to the right of this cell"," ")</f>
        <v xml:space="preserve"> </v>
      </c>
      <c r="Q12" s="32"/>
    </row>
    <row r="13" spans="1:17" x14ac:dyDescent="0.2">
      <c r="A13" s="4"/>
      <c r="B13" s="61" t="s">
        <v>4</v>
      </c>
      <c r="C13" s="61"/>
      <c r="D13" s="61"/>
      <c r="E13" s="61"/>
      <c r="F13" s="61"/>
      <c r="G13" s="61"/>
      <c r="H13" s="71" t="s">
        <v>12</v>
      </c>
      <c r="I13" s="71"/>
      <c r="K13" s="7" t="s">
        <v>65</v>
      </c>
      <c r="L13" s="58" t="s">
        <v>112</v>
      </c>
      <c r="M13" s="58"/>
      <c r="N13" s="58"/>
      <c r="O13" s="58"/>
      <c r="P13" s="32"/>
      <c r="Q13" s="32"/>
    </row>
    <row r="14" spans="1:17" x14ac:dyDescent="0.2">
      <c r="A14" s="4"/>
      <c r="B14" s="61" t="s">
        <v>5</v>
      </c>
      <c r="C14" s="61"/>
      <c r="D14" s="61"/>
      <c r="E14" s="61"/>
      <c r="F14" s="61"/>
      <c r="G14" s="61"/>
      <c r="H14" s="71" t="s">
        <v>15</v>
      </c>
      <c r="I14" s="71"/>
      <c r="K14" s="7" t="s">
        <v>60</v>
      </c>
      <c r="L14" s="58" t="s">
        <v>80</v>
      </c>
      <c r="M14" s="58"/>
      <c r="N14" s="58"/>
      <c r="O14" s="58"/>
      <c r="P14" s="32"/>
      <c r="Q14" s="32"/>
    </row>
    <row r="15" spans="1:17" x14ac:dyDescent="0.2">
      <c r="A15" s="4"/>
      <c r="B15" s="61" t="s">
        <v>34</v>
      </c>
      <c r="C15" s="61"/>
      <c r="D15" s="61"/>
      <c r="E15" s="61"/>
      <c r="F15" s="61"/>
      <c r="G15" s="61"/>
      <c r="H15" s="71" t="s">
        <v>17</v>
      </c>
      <c r="I15" s="71"/>
      <c r="K15" s="7" t="s">
        <v>28</v>
      </c>
      <c r="L15" s="58" t="s">
        <v>113</v>
      </c>
      <c r="M15" s="58"/>
      <c r="N15" s="58"/>
      <c r="O15" s="58"/>
      <c r="P15" s="52" t="str">
        <f>IF(L15='Dropdown fields'!$D$9,"Contract #:","")</f>
        <v/>
      </c>
    </row>
    <row r="16" spans="1:17" x14ac:dyDescent="0.2">
      <c r="A16" s="4"/>
      <c r="B16" s="61" t="s">
        <v>6</v>
      </c>
      <c r="C16" s="61"/>
      <c r="D16" s="61"/>
      <c r="E16" s="61"/>
      <c r="F16" s="61"/>
      <c r="G16" s="61"/>
      <c r="H16" s="71" t="s">
        <v>20</v>
      </c>
      <c r="I16" s="71"/>
      <c r="K16" s="7" t="s">
        <v>23</v>
      </c>
      <c r="L16" s="58">
        <v>90497837</v>
      </c>
      <c r="M16" s="58"/>
      <c r="N16" s="58"/>
      <c r="O16" s="58"/>
      <c r="P16" s="32"/>
    </row>
    <row r="17" spans="1:17" x14ac:dyDescent="0.2">
      <c r="A17" s="4"/>
      <c r="B17" s="61" t="s">
        <v>7</v>
      </c>
      <c r="C17" s="61"/>
      <c r="D17" s="61"/>
      <c r="E17" s="61"/>
      <c r="F17" s="61"/>
      <c r="G17" s="61"/>
      <c r="H17" s="73" t="s">
        <v>30</v>
      </c>
      <c r="I17" s="73"/>
      <c r="K17" s="7" t="s">
        <v>24</v>
      </c>
      <c r="L17" s="54" t="s">
        <v>114</v>
      </c>
      <c r="M17" s="54"/>
      <c r="P17" s="32"/>
    </row>
    <row r="18" spans="1:17" ht="16" thickBot="1" x14ac:dyDescent="0.25">
      <c r="A18" s="4"/>
      <c r="B18" s="61" t="s">
        <v>8</v>
      </c>
      <c r="C18" s="61"/>
      <c r="D18" s="61"/>
      <c r="E18" s="61"/>
      <c r="F18" s="61"/>
      <c r="G18" s="61"/>
      <c r="H18" s="72">
        <v>26750</v>
      </c>
      <c r="I18" s="72"/>
      <c r="J18" s="4"/>
      <c r="K18" s="7" t="s">
        <v>25</v>
      </c>
      <c r="L18" s="55" t="s">
        <v>115</v>
      </c>
      <c r="M18" s="56"/>
    </row>
    <row r="19" spans="1:17" x14ac:dyDescent="0.2">
      <c r="A19" s="4"/>
      <c r="B19" s="61" t="s">
        <v>9</v>
      </c>
      <c r="C19" s="61"/>
      <c r="D19" s="61"/>
      <c r="E19" s="61"/>
      <c r="F19" s="61"/>
      <c r="G19" s="61"/>
      <c r="H19" s="62">
        <v>17750</v>
      </c>
      <c r="I19" s="62"/>
      <c r="J19" s="4"/>
      <c r="K19" s="8" t="s">
        <v>100</v>
      </c>
      <c r="M19" s="8"/>
    </row>
    <row r="20" spans="1:17" x14ac:dyDescent="0.2">
      <c r="A20" s="4"/>
      <c r="B20" s="61" t="s">
        <v>29</v>
      </c>
      <c r="C20" s="61"/>
      <c r="D20" s="61"/>
      <c r="E20" s="61"/>
      <c r="F20" s="61"/>
      <c r="G20" s="61"/>
      <c r="H20" s="64">
        <f>((H18-H19)/H19)</f>
        <v>0.50704225352112675</v>
      </c>
      <c r="I20" s="65"/>
      <c r="J20" s="4"/>
      <c r="K20" s="8" t="s">
        <v>99</v>
      </c>
    </row>
    <row r="21" spans="1:17" x14ac:dyDescent="0.2">
      <c r="B21" s="12"/>
      <c r="C21" s="10"/>
      <c r="D21" s="10"/>
      <c r="E21" s="10"/>
      <c r="F21" s="10"/>
      <c r="G21" s="10"/>
      <c r="H21" s="10"/>
      <c r="I21" s="10"/>
      <c r="J21" s="4"/>
      <c r="K21" s="8" t="s">
        <v>26</v>
      </c>
    </row>
    <row r="22" spans="1:17" x14ac:dyDescent="0.2">
      <c r="B22" s="12"/>
      <c r="C22" s="13" t="s">
        <v>35</v>
      </c>
      <c r="D22" s="63"/>
      <c r="E22" s="63"/>
      <c r="F22" s="63"/>
      <c r="G22" s="63"/>
      <c r="H22" s="63"/>
      <c r="I22" s="63"/>
      <c r="J22" s="4"/>
      <c r="K22" s="6"/>
      <c r="L22" s="9"/>
    </row>
    <row r="23" spans="1:17" x14ac:dyDescent="0.2">
      <c r="B23" s="12"/>
      <c r="C23" s="10"/>
      <c r="D23" s="63"/>
      <c r="E23" s="63"/>
      <c r="F23" s="63"/>
      <c r="G23" s="63"/>
      <c r="H23" s="63"/>
      <c r="I23" s="63"/>
      <c r="J23" s="4"/>
      <c r="K23" s="6" t="s">
        <v>47</v>
      </c>
      <c r="L23" s="9" t="s">
        <v>27</v>
      </c>
      <c r="Q23" s="34"/>
    </row>
    <row r="24" spans="1:17" x14ac:dyDescent="0.2">
      <c r="B24" s="12"/>
      <c r="C24" s="10"/>
      <c r="D24" s="63"/>
      <c r="E24" s="63"/>
      <c r="F24" s="63"/>
      <c r="G24" s="63"/>
      <c r="H24" s="63"/>
      <c r="I24" s="63"/>
      <c r="J24" s="4"/>
      <c r="K24" s="7" t="s">
        <v>22</v>
      </c>
      <c r="L24" s="59" t="s">
        <v>116</v>
      </c>
      <c r="M24" s="59"/>
      <c r="N24" s="59"/>
      <c r="O24" s="32"/>
      <c r="Q24" s="34"/>
    </row>
    <row r="25" spans="1:17" x14ac:dyDescent="0.2">
      <c r="B25" s="12"/>
      <c r="C25" s="11"/>
      <c r="D25" s="63"/>
      <c r="E25" s="63"/>
      <c r="F25" s="63"/>
      <c r="G25" s="63"/>
      <c r="H25" s="63"/>
      <c r="I25" s="63"/>
      <c r="J25" s="4"/>
      <c r="K25" s="57" t="s">
        <v>58</v>
      </c>
      <c r="L25" s="57"/>
      <c r="M25" s="57"/>
      <c r="N25" s="57"/>
      <c r="O25" s="3"/>
      <c r="Q25" s="32"/>
    </row>
    <row r="26" spans="1:17" x14ac:dyDescent="0.2">
      <c r="B26" s="12"/>
      <c r="C26" s="12"/>
      <c r="D26" s="12"/>
      <c r="E26" s="12"/>
      <c r="F26" s="12"/>
      <c r="G26" s="12"/>
      <c r="H26" s="12"/>
      <c r="I26" s="12"/>
      <c r="K26" s="7" t="s">
        <v>59</v>
      </c>
      <c r="L26" s="60" t="s">
        <v>110</v>
      </c>
      <c r="M26" s="60"/>
      <c r="N26" s="60"/>
      <c r="O26" s="60"/>
      <c r="P26" s="60"/>
      <c r="Q26" s="60"/>
    </row>
    <row r="27" spans="1:17" x14ac:dyDescent="0.2">
      <c r="B27" s="12"/>
      <c r="C27" s="12"/>
      <c r="D27" s="12"/>
      <c r="E27" s="12"/>
      <c r="F27" s="12"/>
      <c r="G27" s="12"/>
      <c r="H27" s="12"/>
      <c r="I27" s="12"/>
      <c r="K27" s="7" t="s">
        <v>61</v>
      </c>
      <c r="L27" s="58" t="s">
        <v>111</v>
      </c>
      <c r="M27" s="58"/>
      <c r="N27" s="58"/>
      <c r="O27" s="58"/>
      <c r="P27" s="34"/>
      <c r="Q27" s="34"/>
    </row>
    <row r="28" spans="1:17" x14ac:dyDescent="0.2">
      <c r="B28" s="12"/>
      <c r="C28" s="12"/>
      <c r="D28" s="12"/>
      <c r="E28" s="12"/>
      <c r="F28" s="12"/>
      <c r="G28" s="12"/>
      <c r="H28" s="12"/>
      <c r="I28" s="12"/>
      <c r="K28" s="7"/>
      <c r="L28" s="58"/>
      <c r="M28" s="58"/>
      <c r="N28" s="58"/>
      <c r="O28" s="58"/>
      <c r="P28" s="32" t="str">
        <f>IF(M31="Other","Please note description of 'Other' to the right of this cell"," ")</f>
        <v xml:space="preserve"> </v>
      </c>
      <c r="Q28" s="32"/>
    </row>
    <row r="29" spans="1:17" x14ac:dyDescent="0.2">
      <c r="B29" s="12"/>
      <c r="C29" s="12"/>
      <c r="D29" s="12"/>
      <c r="E29" s="12"/>
      <c r="F29" s="12"/>
      <c r="G29" s="12"/>
      <c r="H29" s="12"/>
      <c r="I29" s="12"/>
      <c r="K29" s="7" t="s">
        <v>65</v>
      </c>
      <c r="L29" s="58" t="s">
        <v>112</v>
      </c>
      <c r="M29" s="58"/>
      <c r="N29" s="58"/>
      <c r="O29" s="58"/>
      <c r="P29" s="32"/>
      <c r="Q29" s="32"/>
    </row>
    <row r="30" spans="1:17" x14ac:dyDescent="0.2">
      <c r="B30" s="12"/>
      <c r="C30" s="12"/>
      <c r="D30" s="12"/>
      <c r="E30" s="12"/>
      <c r="F30" s="12"/>
      <c r="G30" s="12"/>
      <c r="H30" s="12"/>
      <c r="I30" s="12"/>
      <c r="K30" s="7" t="s">
        <v>60</v>
      </c>
      <c r="L30" s="58" t="s">
        <v>80</v>
      </c>
      <c r="M30" s="58"/>
      <c r="N30" s="58"/>
      <c r="O30" s="58"/>
      <c r="P30" s="32"/>
      <c r="Q30" s="32"/>
    </row>
    <row r="31" spans="1:17" x14ac:dyDescent="0.2">
      <c r="B31" s="12"/>
      <c r="C31" s="12"/>
      <c r="D31" s="12"/>
      <c r="E31" s="12"/>
      <c r="F31" s="12"/>
      <c r="G31" s="12"/>
      <c r="H31" s="12"/>
      <c r="I31" s="12"/>
      <c r="K31" s="7" t="s">
        <v>28</v>
      </c>
      <c r="L31" s="58" t="s">
        <v>118</v>
      </c>
      <c r="M31" s="58"/>
      <c r="N31" s="58"/>
      <c r="O31" s="58"/>
      <c r="P31" s="52" t="str">
        <f>IF(L31='Dropdown fields'!$D$9,"Contract #:","")</f>
        <v/>
      </c>
    </row>
    <row r="32" spans="1:17" x14ac:dyDescent="0.2">
      <c r="B32" s="12"/>
      <c r="C32" s="12"/>
      <c r="D32" s="12"/>
      <c r="E32" s="12"/>
      <c r="F32" s="12"/>
      <c r="G32" s="12"/>
      <c r="H32" s="12"/>
      <c r="I32" s="12"/>
      <c r="K32" s="7" t="s">
        <v>23</v>
      </c>
      <c r="L32" s="58"/>
      <c r="M32" s="58"/>
      <c r="N32" s="58"/>
      <c r="O32" s="58"/>
    </row>
    <row r="33" spans="2:17" x14ac:dyDescent="0.2">
      <c r="B33" s="12"/>
      <c r="C33" s="12"/>
      <c r="D33" s="12"/>
      <c r="E33" s="12"/>
      <c r="F33" s="12"/>
      <c r="G33" s="12"/>
      <c r="H33" s="12"/>
      <c r="I33" s="12"/>
      <c r="K33" s="7" t="s">
        <v>24</v>
      </c>
      <c r="L33" s="54" t="s">
        <v>114</v>
      </c>
      <c r="M33" s="54"/>
    </row>
    <row r="34" spans="2:17" x14ac:dyDescent="0.2">
      <c r="B34" s="12"/>
      <c r="C34" s="12"/>
      <c r="D34" s="12"/>
      <c r="E34" s="12"/>
      <c r="F34" s="12"/>
      <c r="G34" s="12"/>
      <c r="H34" s="12"/>
      <c r="I34" s="12"/>
      <c r="K34" s="7" t="s">
        <v>25</v>
      </c>
      <c r="L34" s="55" t="s">
        <v>117</v>
      </c>
      <c r="M34" s="56"/>
      <c r="Q34" s="37"/>
    </row>
    <row r="35" spans="2:17" x14ac:dyDescent="0.2">
      <c r="B35" s="12"/>
      <c r="C35" s="12"/>
      <c r="D35" s="12"/>
      <c r="E35" s="12"/>
      <c r="F35" s="12"/>
      <c r="G35" s="12"/>
      <c r="H35" s="12"/>
      <c r="I35" s="12"/>
      <c r="K35" s="8" t="s">
        <v>100</v>
      </c>
      <c r="M35" s="8"/>
    </row>
    <row r="36" spans="2:17" x14ac:dyDescent="0.2">
      <c r="B36" s="12"/>
      <c r="C36" s="12"/>
      <c r="D36" s="12"/>
      <c r="E36" s="12"/>
      <c r="F36" s="12"/>
      <c r="G36" s="12"/>
      <c r="H36" s="12"/>
      <c r="I36" s="12"/>
      <c r="K36" s="8" t="s">
        <v>99</v>
      </c>
      <c r="Q36" s="35"/>
    </row>
    <row r="37" spans="2:17" x14ac:dyDescent="0.2">
      <c r="K37" s="8" t="s">
        <v>26</v>
      </c>
    </row>
    <row r="39" spans="2:17" x14ac:dyDescent="0.2">
      <c r="K39" s="6" t="s">
        <v>48</v>
      </c>
      <c r="L39" s="9" t="s">
        <v>64</v>
      </c>
    </row>
    <row r="40" spans="2:17" x14ac:dyDescent="0.2">
      <c r="K40" s="7" t="s">
        <v>22</v>
      </c>
      <c r="L40" s="59"/>
      <c r="M40" s="59"/>
      <c r="N40" s="59"/>
      <c r="O40" s="32"/>
    </row>
    <row r="41" spans="2:17" x14ac:dyDescent="0.2">
      <c r="K41" s="57" t="s">
        <v>58</v>
      </c>
      <c r="L41" s="57"/>
      <c r="M41" s="57"/>
      <c r="N41" s="57"/>
      <c r="O41" s="3"/>
    </row>
    <row r="42" spans="2:17" x14ac:dyDescent="0.2">
      <c r="K42" s="7" t="s">
        <v>59</v>
      </c>
      <c r="L42" s="59"/>
      <c r="M42" s="59"/>
      <c r="N42" s="59"/>
      <c r="O42" s="59"/>
    </row>
    <row r="43" spans="2:17" x14ac:dyDescent="0.2">
      <c r="K43" s="7" t="s">
        <v>61</v>
      </c>
      <c r="L43" s="58"/>
      <c r="M43" s="58"/>
      <c r="N43" s="58"/>
      <c r="O43" s="58"/>
    </row>
    <row r="44" spans="2:17" x14ac:dyDescent="0.2">
      <c r="K44" s="7"/>
      <c r="L44" s="58"/>
      <c r="M44" s="58"/>
      <c r="N44" s="58"/>
      <c r="O44" s="58"/>
    </row>
    <row r="45" spans="2:17" x14ac:dyDescent="0.2">
      <c r="K45" s="7" t="s">
        <v>65</v>
      </c>
      <c r="L45" s="58"/>
      <c r="M45" s="58"/>
      <c r="N45" s="58"/>
      <c r="O45" s="58"/>
    </row>
    <row r="46" spans="2:17" x14ac:dyDescent="0.2">
      <c r="K46" s="7" t="s">
        <v>60</v>
      </c>
      <c r="L46" s="58"/>
      <c r="M46" s="58"/>
      <c r="N46" s="58"/>
      <c r="O46" s="58"/>
    </row>
    <row r="47" spans="2:17" x14ac:dyDescent="0.2">
      <c r="K47" s="7" t="s">
        <v>28</v>
      </c>
      <c r="L47" s="58"/>
      <c r="M47" s="58"/>
      <c r="N47" s="58"/>
      <c r="O47" s="58"/>
      <c r="P47" s="52" t="str">
        <f>IF(L47='Dropdown fields'!$D$9,"Contract #:","")</f>
        <v/>
      </c>
    </row>
    <row r="48" spans="2:17" x14ac:dyDescent="0.2">
      <c r="K48" s="7" t="s">
        <v>23</v>
      </c>
      <c r="L48" s="58"/>
      <c r="M48" s="58"/>
      <c r="N48" s="58"/>
      <c r="O48" s="58"/>
    </row>
    <row r="49" spans="11:13" x14ac:dyDescent="0.2">
      <c r="K49" s="7" t="s">
        <v>24</v>
      </c>
      <c r="L49" s="59"/>
      <c r="M49" s="59"/>
    </row>
    <row r="50" spans="11:13" x14ac:dyDescent="0.2">
      <c r="K50" s="7" t="s">
        <v>25</v>
      </c>
      <c r="L50" s="55"/>
      <c r="M50" s="56"/>
    </row>
    <row r="51" spans="11:13" x14ac:dyDescent="0.2">
      <c r="K51" s="8" t="s">
        <v>100</v>
      </c>
      <c r="M51" s="8"/>
    </row>
    <row r="52" spans="11:13" x14ac:dyDescent="0.2">
      <c r="K52" s="8" t="s">
        <v>99</v>
      </c>
    </row>
    <row r="53" spans="11:13" x14ac:dyDescent="0.2">
      <c r="K53" s="8" t="s">
        <v>26</v>
      </c>
    </row>
  </sheetData>
  <mergeCells count="57">
    <mergeCell ref="L5:P5"/>
    <mergeCell ref="H12:I12"/>
    <mergeCell ref="H16:I16"/>
    <mergeCell ref="B17:G17"/>
    <mergeCell ref="B18:G18"/>
    <mergeCell ref="H13:I13"/>
    <mergeCell ref="H18:I18"/>
    <mergeCell ref="H17:I17"/>
    <mergeCell ref="B13:G13"/>
    <mergeCell ref="B14:G14"/>
    <mergeCell ref="B15:G15"/>
    <mergeCell ref="B16:G16"/>
    <mergeCell ref="H14:I14"/>
    <mergeCell ref="H15:I15"/>
    <mergeCell ref="D7:I7"/>
    <mergeCell ref="D8:I8"/>
    <mergeCell ref="D9:I9"/>
    <mergeCell ref="A10:C10"/>
    <mergeCell ref="D10:I10"/>
    <mergeCell ref="L8:N8"/>
    <mergeCell ref="L13:O13"/>
    <mergeCell ref="L14:O14"/>
    <mergeCell ref="L15:O15"/>
    <mergeCell ref="L16:O16"/>
    <mergeCell ref="K9:N9"/>
    <mergeCell ref="L11:O11"/>
    <mergeCell ref="L12:O12"/>
    <mergeCell ref="L10:Q10"/>
    <mergeCell ref="B19:G19"/>
    <mergeCell ref="H19:I19"/>
    <mergeCell ref="L32:O32"/>
    <mergeCell ref="L24:N24"/>
    <mergeCell ref="L49:M49"/>
    <mergeCell ref="L40:N40"/>
    <mergeCell ref="L27:O27"/>
    <mergeCell ref="L28:O28"/>
    <mergeCell ref="D22:I25"/>
    <mergeCell ref="H20:I20"/>
    <mergeCell ref="B20:G20"/>
    <mergeCell ref="L31:O31"/>
    <mergeCell ref="L29:O29"/>
    <mergeCell ref="L17:M17"/>
    <mergeCell ref="L18:M18"/>
    <mergeCell ref="L33:M33"/>
    <mergeCell ref="L34:M34"/>
    <mergeCell ref="L50:M50"/>
    <mergeCell ref="K41:N41"/>
    <mergeCell ref="L46:O46"/>
    <mergeCell ref="L47:O47"/>
    <mergeCell ref="L48:O48"/>
    <mergeCell ref="L42:O42"/>
    <mergeCell ref="L43:O43"/>
    <mergeCell ref="L45:O45"/>
    <mergeCell ref="L44:O44"/>
    <mergeCell ref="L26:Q26"/>
    <mergeCell ref="K25:N25"/>
    <mergeCell ref="L30:O30"/>
  </mergeCells>
  <conditionalFormatting sqref="Q46">
    <cfRule type="cellIs" dxfId="0" priority="1" operator="equal">
      <formula>"Professional Conference Organizer"</formula>
    </cfRule>
  </conditionalFormatting>
  <hyperlinks>
    <hyperlink ref="L18" r:id="rId1" xr:uid="{DE6C2131-E5EA-304A-98A3-3146D3BCDA48}"/>
    <hyperlink ref="L34" r:id="rId2" xr:uid="{F5BAA74C-54EF-424B-BD7E-3BA71A4F45E2}"/>
  </hyperlinks>
  <pageMargins left="0.7" right="0.7" top="0.75" bottom="0.75" header="0.3" footer="0.3"/>
  <pageSetup orientation="landscape" r:id="rId3"/>
  <drawing r:id="rId4"/>
  <legacyDrawing r:id="rId5"/>
  <oleObjects>
    <mc:AlternateContent xmlns:mc="http://schemas.openxmlformats.org/markup-compatibility/2006">
      <mc:Choice Requires="x14">
        <oleObject progId="CorelPhotoPaint.Image.8" shapeId="1025" r:id="rId6">
          <objectPr defaultSize="0" autoPict="0" r:id="rId7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330200</xdr:colOff>
                <xdr:row>4</xdr:row>
                <xdr:rowOff>12700</xdr:rowOff>
              </to>
            </anchor>
          </objectPr>
        </oleObject>
      </mc:Choice>
      <mc:Fallback>
        <oleObject progId="CorelPhotoPaint.Image.8" shapeId="1025" r:id="rId6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8" name="Check Box 22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9" name="Check Box 107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0" name="Check Box 114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1" name="Check Box 128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2" name="Check Box 129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3" name="Check Box 130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4" name="Check Box 138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15" name="Check Box 139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6" name="Check Box 143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17" name="Check Box 144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18" name="Check Box 148">
              <controlPr defaultSize="0" autoFill="0" autoLine="0" autoPict="0">
                <anchor moveWithCells="1">
                  <from>
                    <xdr:col>11</xdr:col>
                    <xdr:colOff>50800</xdr:colOff>
                    <xdr:row>18</xdr:row>
                    <xdr:rowOff>0</xdr:rowOff>
                  </from>
                  <to>
                    <xdr:col>11</xdr:col>
                    <xdr:colOff>355600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19" name="Check Box 149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0" name="Check Box 150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1" name="Check Box 151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22" name="Check Box 160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23" name="Check Box 161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24" name="Check Box 162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25" name="Check Box 163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26" name="Check Box 164">
              <controlPr defaultSize="0" autoFill="0" autoLine="0" autoPict="0">
                <anchor moveWithCells="1">
                  <from>
                    <xdr:col>11</xdr:col>
                    <xdr:colOff>50800</xdr:colOff>
                    <xdr:row>19</xdr:row>
                    <xdr:rowOff>0</xdr:rowOff>
                  </from>
                  <to>
                    <xdr:col>11</xdr:col>
                    <xdr:colOff>355600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27" name="Check Box 165">
              <controlPr defaultSize="0" autoFill="0" autoLine="0" autoPict="0">
                <anchor moveWithCells="1">
                  <from>
                    <xdr:col>11</xdr:col>
                    <xdr:colOff>50800</xdr:colOff>
                    <xdr:row>20</xdr:row>
                    <xdr:rowOff>0</xdr:rowOff>
                  </from>
                  <to>
                    <xdr:col>11</xdr:col>
                    <xdr:colOff>355600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28" name="Check Box 166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29" name="Check Box 167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0" name="Check Box 168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1" name="Check Box 169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32" name="Check Box 170">
              <controlPr defaultSize="0" autoFill="0" autoLine="0" autoPict="0">
                <anchor moveWithCells="1">
                  <from>
                    <xdr:col>11</xdr:col>
                    <xdr:colOff>50800</xdr:colOff>
                    <xdr:row>34</xdr:row>
                    <xdr:rowOff>0</xdr:rowOff>
                  </from>
                  <to>
                    <xdr:col>11</xdr:col>
                    <xdr:colOff>355600</xdr:colOff>
                    <xdr:row>35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33" name="Check Box 171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34" name="Check Box 172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35" name="Check Box 173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36" name="Check Box 174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37" name="Check Box 175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38" name="Check Box 176">
              <controlPr defaultSize="0" autoFill="0" autoLine="0" autoPict="0">
                <anchor moveWithCells="1">
                  <from>
                    <xdr:col>11</xdr:col>
                    <xdr:colOff>50800</xdr:colOff>
                    <xdr:row>35</xdr:row>
                    <xdr:rowOff>0</xdr:rowOff>
                  </from>
                  <to>
                    <xdr:col>11</xdr:col>
                    <xdr:colOff>355600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39" name="Check Box 177">
              <controlPr defaultSize="0" autoFill="0" autoLine="0" autoPict="0">
                <anchor moveWithCells="1">
                  <from>
                    <xdr:col>11</xdr:col>
                    <xdr:colOff>50800</xdr:colOff>
                    <xdr:row>36</xdr:row>
                    <xdr:rowOff>0</xdr:rowOff>
                  </from>
                  <to>
                    <xdr:col>11</xdr:col>
                    <xdr:colOff>355600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40" name="Check Box 179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41" name="Check Box 180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42" name="Check Box 181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3" name="Check Box 182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4" name="Check Box 183">
              <controlPr defaultSize="0" autoFill="0" autoLine="0" autoPict="0">
                <anchor moveWithCells="1">
                  <from>
                    <xdr:col>11</xdr:col>
                    <xdr:colOff>50800</xdr:colOff>
                    <xdr:row>50</xdr:row>
                    <xdr:rowOff>0</xdr:rowOff>
                  </from>
                  <to>
                    <xdr:col>11</xdr:col>
                    <xdr:colOff>355600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45" name="Check Box 184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46" name="Check Box 185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47" name="Check Box 186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48" name="Check Box 187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49" name="Check Box 188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50" name="Check Box 189">
              <controlPr defaultSize="0" autoFill="0" autoLine="0" autoPict="0">
                <anchor moveWithCells="1">
                  <from>
                    <xdr:col>11</xdr:col>
                    <xdr:colOff>50800</xdr:colOff>
                    <xdr:row>51</xdr:row>
                    <xdr:rowOff>0</xdr:rowOff>
                  </from>
                  <to>
                    <xdr:col>11</xdr:col>
                    <xdr:colOff>355600</xdr:colOff>
                    <xdr:row>52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1" name="Check Box 190">
              <controlPr defaultSize="0" autoFill="0" autoLine="0" autoPict="0">
                <anchor moveWithCells="1">
                  <from>
                    <xdr:col>11</xdr:col>
                    <xdr:colOff>50800</xdr:colOff>
                    <xdr:row>52</xdr:row>
                    <xdr:rowOff>0</xdr:rowOff>
                  </from>
                  <to>
                    <xdr:col>11</xdr:col>
                    <xdr:colOff>355600</xdr:colOff>
                    <xdr:row>53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'Dropdown fields'!$A$5:$F$5</xm:f>
          </x14:formula1>
          <xm:sqref>H17:I17</xm:sqref>
        </x14:dataValidation>
        <x14:dataValidation type="list" allowBlank="1" showInputMessage="1" showErrorMessage="1" xr:uid="{00000000-0002-0000-0000-000001000000}">
          <x14:formula1>
            <xm:f>'Dropdown fields'!$A$4:$E$4</xm:f>
          </x14:formula1>
          <xm:sqref>H16:I16</xm:sqref>
        </x14:dataValidation>
        <x14:dataValidation type="list" allowBlank="1" showInputMessage="1" showErrorMessage="1" xr:uid="{00000000-0002-0000-0000-000002000000}">
          <x14:formula1>
            <xm:f>'Dropdown fields'!$A$3:$B$3</xm:f>
          </x14:formula1>
          <xm:sqref>H15:I15 L4</xm:sqref>
        </x14:dataValidation>
        <x14:dataValidation type="list" allowBlank="1" showInputMessage="1" showErrorMessage="1" xr:uid="{00000000-0002-0000-0000-000003000000}">
          <x14:formula1>
            <xm:f>'Dropdown fields'!$A$2:$D$2</xm:f>
          </x14:formula1>
          <xm:sqref>H14:I14</xm:sqref>
        </x14:dataValidation>
        <x14:dataValidation type="list" allowBlank="1" showInputMessage="1" showErrorMessage="1" xr:uid="{00000000-0002-0000-0000-000004000000}">
          <x14:formula1>
            <xm:f>'Dropdown fields'!$A$1:$C$1</xm:f>
          </x14:formula1>
          <xm:sqref>H13:I13</xm:sqref>
        </x14:dataValidation>
        <x14:dataValidation type="list" allowBlank="1" showInputMessage="1" showErrorMessage="1" xr:uid="{1605766B-ECC2-4AD2-983B-3A2C3E36D687}">
          <x14:formula1>
            <xm:f>'Dropdown fields'!$B$9:$E$9</xm:f>
          </x14:formula1>
          <xm:sqref>L47:O47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X28"/>
  <sheetViews>
    <sheetView topLeftCell="A4" workbookViewId="0">
      <selection activeCell="C15" sqref="C15:E15"/>
    </sheetView>
  </sheetViews>
  <sheetFormatPr baseColWidth="10" defaultColWidth="8.83203125" defaultRowHeight="15" x14ac:dyDescent="0.2"/>
  <cols>
    <col min="1" max="1" width="36" customWidth="1"/>
    <col min="4" max="4" width="9.1640625" customWidth="1"/>
    <col min="5" max="5" width="17.6640625" customWidth="1"/>
    <col min="8" max="8" width="24.5" customWidth="1"/>
    <col min="9" max="9" width="13.5" customWidth="1"/>
    <col min="10" max="10" width="18" customWidth="1"/>
    <col min="12" max="12" width="15.5" customWidth="1"/>
    <col min="14" max="14" width="24.5" customWidth="1"/>
    <col min="15" max="15" width="13.5" customWidth="1"/>
    <col min="16" max="16" width="18" customWidth="1"/>
    <col min="17" max="17" width="9.1640625"/>
    <col min="18" max="18" width="15.5" customWidth="1"/>
    <col min="20" max="20" width="24.5" customWidth="1"/>
    <col min="21" max="21" width="13.5" customWidth="1"/>
    <col min="22" max="22" width="18" customWidth="1"/>
    <col min="23" max="23" width="9.1640625"/>
    <col min="24" max="24" width="15.5" customWidth="1"/>
  </cols>
  <sheetData>
    <row r="1" spans="1:24" ht="21" x14ac:dyDescent="0.25">
      <c r="H1" s="33" t="s">
        <v>49</v>
      </c>
      <c r="I1" s="49">
        <f>B9</f>
        <v>53210</v>
      </c>
      <c r="J1" s="32"/>
      <c r="K1" s="32"/>
      <c r="L1" s="31"/>
      <c r="N1" s="33" t="s">
        <v>49</v>
      </c>
      <c r="O1" s="38">
        <f>I1</f>
        <v>53210</v>
      </c>
      <c r="P1" s="32"/>
      <c r="Q1" s="32"/>
      <c r="R1" s="31"/>
      <c r="T1" s="33" t="s">
        <v>49</v>
      </c>
      <c r="U1" s="38"/>
      <c r="V1" s="32"/>
      <c r="W1" s="32"/>
      <c r="X1" s="31"/>
    </row>
    <row r="2" spans="1:24" ht="21" x14ac:dyDescent="0.25">
      <c r="C2" s="79" t="s">
        <v>63</v>
      </c>
      <c r="D2" s="79"/>
      <c r="E2" s="79"/>
      <c r="F2" s="79"/>
      <c r="H2" s="33" t="s">
        <v>57</v>
      </c>
      <c r="I2" s="75" t="str">
        <f>B8</f>
        <v>Marien Imaging Worshop 2024</v>
      </c>
      <c r="J2" s="76"/>
      <c r="K2" s="76"/>
      <c r="L2" s="31"/>
      <c r="N2" s="33" t="s">
        <v>57</v>
      </c>
      <c r="O2" s="75" t="str">
        <f>I2</f>
        <v>Marien Imaging Worshop 2024</v>
      </c>
      <c r="P2" s="76"/>
      <c r="Q2" s="76"/>
      <c r="R2" s="31"/>
      <c r="T2" s="33" t="s">
        <v>57</v>
      </c>
      <c r="U2" s="75" t="str">
        <f>I2</f>
        <v>Marien Imaging Worshop 2024</v>
      </c>
      <c r="V2" s="76"/>
      <c r="W2" s="76"/>
      <c r="X2" s="31"/>
    </row>
    <row r="3" spans="1:24" x14ac:dyDescent="0.2">
      <c r="H3" s="6" t="s">
        <v>46</v>
      </c>
      <c r="I3" s="9" t="s">
        <v>27</v>
      </c>
      <c r="N3" s="6" t="s">
        <v>47</v>
      </c>
      <c r="O3" s="9" t="s">
        <v>27</v>
      </c>
      <c r="T3" s="6" t="s">
        <v>48</v>
      </c>
      <c r="U3" s="9" t="s">
        <v>27</v>
      </c>
    </row>
    <row r="4" spans="1:24" x14ac:dyDescent="0.2">
      <c r="H4" s="7" t="s">
        <v>22</v>
      </c>
      <c r="I4" s="59" t="str">
        <f>Application!L8</f>
        <v>William Kirkwood</v>
      </c>
      <c r="J4" s="59"/>
      <c r="K4" s="59"/>
      <c r="L4" s="32"/>
      <c r="N4" s="7" t="s">
        <v>22</v>
      </c>
      <c r="O4" s="59" t="str">
        <f>Application!L24</f>
        <v>Kakani Katija</v>
      </c>
      <c r="P4" s="59"/>
      <c r="Q4" s="59"/>
      <c r="R4" s="32"/>
      <c r="T4" s="7" t="s">
        <v>22</v>
      </c>
      <c r="U4" s="59">
        <f>Application!L40</f>
        <v>0</v>
      </c>
      <c r="V4" s="59"/>
      <c r="W4" s="59"/>
      <c r="X4" s="32"/>
    </row>
    <row r="5" spans="1:24" x14ac:dyDescent="0.2">
      <c r="A5" s="2" t="s">
        <v>56</v>
      </c>
      <c r="B5" s="82" t="s">
        <v>81</v>
      </c>
      <c r="C5" s="82"/>
      <c r="H5" s="57" t="s">
        <v>58</v>
      </c>
      <c r="I5" s="57"/>
      <c r="J5" s="57"/>
      <c r="K5" s="57"/>
      <c r="L5" s="3"/>
      <c r="N5" s="57" t="s">
        <v>58</v>
      </c>
      <c r="O5" s="57"/>
      <c r="P5" s="57"/>
      <c r="Q5" s="57"/>
      <c r="R5" s="3"/>
      <c r="T5" s="57" t="s">
        <v>58</v>
      </c>
      <c r="U5" s="57"/>
      <c r="V5" s="57"/>
      <c r="W5" s="57"/>
      <c r="X5" s="3"/>
    </row>
    <row r="6" spans="1:24" x14ac:dyDescent="0.2">
      <c r="A6" s="2" t="s">
        <v>74</v>
      </c>
      <c r="B6" s="83">
        <v>210110</v>
      </c>
      <c r="C6" s="83"/>
      <c r="H6" s="7" t="s">
        <v>59</v>
      </c>
      <c r="I6" s="59" t="str">
        <f>Application!L10</f>
        <v>7700 Sandholdt Rd</v>
      </c>
      <c r="J6" s="59"/>
      <c r="K6" s="59"/>
      <c r="L6" s="59"/>
      <c r="N6" s="7" t="s">
        <v>59</v>
      </c>
      <c r="O6" s="59" t="str">
        <f>Application!L26</f>
        <v>7700 Sandholdt Rd</v>
      </c>
      <c r="P6" s="59"/>
      <c r="Q6" s="59"/>
      <c r="R6" s="59"/>
      <c r="T6" s="7" t="s">
        <v>59</v>
      </c>
      <c r="U6" s="59">
        <f>Application!L42</f>
        <v>0</v>
      </c>
      <c r="V6" s="59"/>
      <c r="W6" s="59"/>
      <c r="X6" s="59"/>
    </row>
    <row r="7" spans="1:24" ht="17" x14ac:dyDescent="0.2">
      <c r="A7" s="1" t="s">
        <v>41</v>
      </c>
      <c r="H7" s="7" t="s">
        <v>61</v>
      </c>
      <c r="I7" s="58" t="str">
        <f>Application!L11</f>
        <v>MBARI</v>
      </c>
      <c r="J7" s="58"/>
      <c r="K7" s="58"/>
      <c r="L7" s="58"/>
      <c r="N7" s="7" t="s">
        <v>61</v>
      </c>
      <c r="O7" s="59" t="str">
        <f>Application!L27</f>
        <v>MBARI</v>
      </c>
      <c r="P7" s="59"/>
      <c r="Q7" s="59"/>
      <c r="R7" s="59"/>
      <c r="T7" s="7" t="s">
        <v>61</v>
      </c>
      <c r="U7" s="58">
        <f>Application!L43</f>
        <v>0</v>
      </c>
      <c r="V7" s="58"/>
      <c r="W7" s="58"/>
      <c r="X7" s="58"/>
    </row>
    <row r="8" spans="1:24" ht="24.75" customHeight="1" x14ac:dyDescent="0.2">
      <c r="A8" s="2" t="s">
        <v>1</v>
      </c>
      <c r="B8" s="75" t="str">
        <f>Application!D7</f>
        <v>Marien Imaging Worshop 2024</v>
      </c>
      <c r="C8" s="76"/>
      <c r="D8" s="76"/>
      <c r="E8" s="76"/>
      <c r="H8" s="7"/>
      <c r="I8" s="58">
        <f>Application!L12</f>
        <v>0</v>
      </c>
      <c r="J8" s="58"/>
      <c r="K8" s="58"/>
      <c r="L8" s="58"/>
      <c r="N8" s="7"/>
      <c r="O8" s="59">
        <f>Application!L28</f>
        <v>0</v>
      </c>
      <c r="P8" s="59"/>
      <c r="Q8" s="59"/>
      <c r="R8" s="59"/>
      <c r="T8" s="7"/>
      <c r="U8" s="58">
        <f>Application!L44</f>
        <v>0</v>
      </c>
      <c r="V8" s="58"/>
      <c r="W8" s="58"/>
      <c r="X8" s="58"/>
    </row>
    <row r="9" spans="1:24" x14ac:dyDescent="0.2">
      <c r="A9" s="2" t="s">
        <v>75</v>
      </c>
      <c r="B9" s="80">
        <v>53210</v>
      </c>
      <c r="C9" s="80"/>
      <c r="D9" s="80"/>
      <c r="E9" s="80"/>
      <c r="H9" s="7" t="s">
        <v>66</v>
      </c>
      <c r="I9" s="58" t="str">
        <f>Application!L13</f>
        <v>Moss Landing, CA, 95039</v>
      </c>
      <c r="J9" s="58"/>
      <c r="K9" s="58"/>
      <c r="L9" s="58"/>
      <c r="N9" s="7" t="s">
        <v>66</v>
      </c>
      <c r="O9" s="59" t="str">
        <f>Application!L29</f>
        <v>Moss Landing, CA, 95039</v>
      </c>
      <c r="P9" s="59"/>
      <c r="Q9" s="59"/>
      <c r="R9" s="59"/>
      <c r="T9" s="7" t="s">
        <v>66</v>
      </c>
      <c r="U9" s="58">
        <f>Application!L45</f>
        <v>0</v>
      </c>
      <c r="V9" s="58"/>
      <c r="W9" s="58"/>
      <c r="X9" s="58"/>
    </row>
    <row r="10" spans="1:24" x14ac:dyDescent="0.2">
      <c r="A10" s="2" t="s">
        <v>43</v>
      </c>
      <c r="B10" s="80" t="str">
        <f>I4&amp;","&amp;" "&amp;O4&amp;","&amp;" "&amp;U4</f>
        <v>William Kirkwood, Kakani Katija, 0</v>
      </c>
      <c r="C10" s="80"/>
      <c r="D10" s="80"/>
      <c r="E10" s="80"/>
      <c r="H10" s="7" t="s">
        <v>60</v>
      </c>
      <c r="I10" s="58" t="str">
        <f>Application!L14</f>
        <v>USA</v>
      </c>
      <c r="J10" s="58"/>
      <c r="K10" s="58"/>
      <c r="L10" s="58"/>
      <c r="N10" s="7" t="s">
        <v>60</v>
      </c>
      <c r="O10" s="59" t="str">
        <f>Application!L30</f>
        <v>USA</v>
      </c>
      <c r="P10" s="59"/>
      <c r="Q10" s="59"/>
      <c r="R10" s="59"/>
      <c r="T10" s="7" t="s">
        <v>60</v>
      </c>
      <c r="U10" s="58">
        <f>Application!L46</f>
        <v>0</v>
      </c>
      <c r="V10" s="58"/>
      <c r="W10" s="58"/>
      <c r="X10" s="58"/>
    </row>
    <row r="11" spans="1:24" ht="18" customHeight="1" x14ac:dyDescent="0.2">
      <c r="A11" s="2" t="s">
        <v>45</v>
      </c>
      <c r="B11" s="85">
        <v>45109</v>
      </c>
      <c r="C11" s="84"/>
      <c r="D11" s="84"/>
      <c r="E11" s="84"/>
      <c r="H11" s="7" t="s">
        <v>28</v>
      </c>
      <c r="I11" s="58" t="str">
        <f>Application!L15</f>
        <v>LOC member -  OES Treasurer Elect</v>
      </c>
      <c r="J11" s="58"/>
      <c r="K11" s="58"/>
      <c r="L11" s="58"/>
      <c r="N11" s="7" t="s">
        <v>28</v>
      </c>
      <c r="O11" s="59" t="str">
        <f>Application!L31</f>
        <v>LOC Chair</v>
      </c>
      <c r="P11" s="59"/>
      <c r="Q11" s="59"/>
      <c r="R11" s="59"/>
      <c r="T11" s="7" t="s">
        <v>28</v>
      </c>
      <c r="U11" s="58">
        <f>Application!L47</f>
        <v>0</v>
      </c>
      <c r="V11" s="58"/>
      <c r="W11" s="58"/>
      <c r="X11" s="58"/>
    </row>
    <row r="12" spans="1:24" x14ac:dyDescent="0.2">
      <c r="A12" s="2" t="s">
        <v>44</v>
      </c>
      <c r="B12" s="84" t="s">
        <v>80</v>
      </c>
      <c r="C12" s="84"/>
      <c r="D12" s="84"/>
      <c r="E12" s="84"/>
      <c r="H12" s="7" t="s">
        <v>23</v>
      </c>
      <c r="I12" s="58">
        <f>Application!L16</f>
        <v>90497837</v>
      </c>
      <c r="J12" s="58"/>
      <c r="K12" s="58"/>
      <c r="L12" s="58"/>
      <c r="N12" s="7" t="s">
        <v>23</v>
      </c>
      <c r="O12" s="59">
        <f>Application!L32</f>
        <v>0</v>
      </c>
      <c r="P12" s="59"/>
      <c r="Q12" s="59"/>
      <c r="R12" s="59"/>
      <c r="T12" s="7" t="s">
        <v>23</v>
      </c>
      <c r="U12" s="58">
        <f>Application!L48</f>
        <v>0</v>
      </c>
      <c r="V12" s="58"/>
      <c r="W12" s="58"/>
      <c r="X12" s="58"/>
    </row>
    <row r="13" spans="1:24" ht="20" x14ac:dyDescent="0.2">
      <c r="A13" s="2" t="s">
        <v>42</v>
      </c>
      <c r="B13" s="40" t="s">
        <v>72</v>
      </c>
      <c r="H13" s="7" t="s">
        <v>24</v>
      </c>
      <c r="I13" s="59" t="str">
        <f>Application!L17</f>
        <v>831-775-1707</v>
      </c>
      <c r="J13" s="59"/>
      <c r="N13" s="7" t="s">
        <v>24</v>
      </c>
      <c r="O13" s="59" t="str">
        <f>Application!L33</f>
        <v>831-775-1707</v>
      </c>
      <c r="P13" s="59"/>
      <c r="T13" s="7" t="s">
        <v>24</v>
      </c>
      <c r="U13" s="59">
        <f>Application!L49</f>
        <v>0</v>
      </c>
      <c r="V13" s="59"/>
    </row>
    <row r="14" spans="1:24" x14ac:dyDescent="0.2">
      <c r="A14" s="2" t="s">
        <v>55</v>
      </c>
      <c r="B14" s="81">
        <f ca="1">TODAY()</f>
        <v>45147</v>
      </c>
      <c r="C14" s="82"/>
      <c r="D14" s="82"/>
      <c r="E14" s="82"/>
      <c r="H14" s="7" t="s">
        <v>25</v>
      </c>
      <c r="I14" s="59" t="str">
        <f>Application!L18</f>
        <v>kiwi@mbari.org</v>
      </c>
      <c r="J14" s="59"/>
      <c r="N14" s="7" t="s">
        <v>25</v>
      </c>
      <c r="O14" s="59" t="str">
        <f>Application!L34</f>
        <v>kakani@mbari.org</v>
      </c>
      <c r="P14" s="59"/>
      <c r="T14" s="7" t="s">
        <v>25</v>
      </c>
      <c r="U14" s="55">
        <f>Application!L50</f>
        <v>0</v>
      </c>
      <c r="V14" s="56"/>
    </row>
    <row r="15" spans="1:24" ht="20" x14ac:dyDescent="0.2">
      <c r="A15" s="2" t="s">
        <v>62</v>
      </c>
      <c r="B15" s="40" t="s">
        <v>71</v>
      </c>
      <c r="C15" s="78"/>
      <c r="D15" s="78"/>
      <c r="E15" s="78"/>
      <c r="H15" s="8" t="s">
        <v>26</v>
      </c>
      <c r="I15" s="40" t="s">
        <v>72</v>
      </c>
      <c r="N15" s="8" t="s">
        <v>26</v>
      </c>
      <c r="O15" s="40" t="s">
        <v>71</v>
      </c>
      <c r="T15" s="8" t="s">
        <v>26</v>
      </c>
      <c r="U15" s="40" t="s">
        <v>71</v>
      </c>
    </row>
    <row r="16" spans="1:24" ht="20" x14ac:dyDescent="0.2">
      <c r="A16" s="53" t="s">
        <v>96</v>
      </c>
      <c r="B16" s="77"/>
      <c r="C16" s="77"/>
      <c r="D16" s="77"/>
      <c r="E16" s="77"/>
      <c r="H16" s="8" t="s">
        <v>68</v>
      </c>
      <c r="I16" s="40" t="s">
        <v>72</v>
      </c>
      <c r="N16" s="8" t="s">
        <v>68</v>
      </c>
      <c r="O16" s="40" t="s">
        <v>71</v>
      </c>
      <c r="T16" s="8" t="s">
        <v>68</v>
      </c>
      <c r="U16" s="40" t="s">
        <v>71</v>
      </c>
    </row>
    <row r="17" spans="1:21" ht="20" x14ac:dyDescent="0.2">
      <c r="A17" s="29" t="s">
        <v>35</v>
      </c>
      <c r="B17" s="42"/>
      <c r="C17" s="42"/>
      <c r="D17" s="42"/>
      <c r="E17" s="42"/>
      <c r="F17" s="42"/>
      <c r="H17" s="8" t="s">
        <v>69</v>
      </c>
      <c r="I17" s="40" t="s">
        <v>71</v>
      </c>
      <c r="N17" s="8" t="s">
        <v>69</v>
      </c>
      <c r="O17" s="40" t="s">
        <v>71</v>
      </c>
      <c r="T17" s="8" t="s">
        <v>69</v>
      </c>
      <c r="U17" s="40" t="s">
        <v>71</v>
      </c>
    </row>
    <row r="18" spans="1:21" x14ac:dyDescent="0.2">
      <c r="A18" s="10"/>
      <c r="B18" s="42"/>
      <c r="C18" s="42"/>
      <c r="D18" s="42"/>
      <c r="E18" s="42"/>
      <c r="F18" s="42"/>
      <c r="G18" s="36"/>
    </row>
    <row r="19" spans="1:21" x14ac:dyDescent="0.2">
      <c r="A19" s="10"/>
      <c r="B19" s="42"/>
      <c r="C19" s="42"/>
      <c r="D19" s="42"/>
      <c r="E19" s="42"/>
      <c r="F19" s="42"/>
    </row>
    <row r="20" spans="1:21" x14ac:dyDescent="0.2">
      <c r="A20" s="11"/>
      <c r="B20" s="42"/>
      <c r="C20" s="42"/>
      <c r="D20" s="42"/>
      <c r="E20" s="42"/>
      <c r="F20" s="42"/>
      <c r="G20" s="30"/>
    </row>
    <row r="21" spans="1:21" x14ac:dyDescent="0.2">
      <c r="F21" s="45"/>
      <c r="G21" s="30"/>
    </row>
    <row r="22" spans="1:21" x14ac:dyDescent="0.2">
      <c r="G22" s="30"/>
    </row>
    <row r="23" spans="1:21" x14ac:dyDescent="0.2">
      <c r="G23" s="30"/>
    </row>
    <row r="28" spans="1:21" x14ac:dyDescent="0.2">
      <c r="E28" s="39"/>
    </row>
  </sheetData>
  <mergeCells count="47">
    <mergeCell ref="B16:E16"/>
    <mergeCell ref="C15:E15"/>
    <mergeCell ref="C2:F2"/>
    <mergeCell ref="B8:E8"/>
    <mergeCell ref="B9:E9"/>
    <mergeCell ref="B10:E10"/>
    <mergeCell ref="B14:E14"/>
    <mergeCell ref="B5:C5"/>
    <mergeCell ref="B6:C6"/>
    <mergeCell ref="B12:E12"/>
    <mergeCell ref="B11:E11"/>
    <mergeCell ref="O7:R7"/>
    <mergeCell ref="O12:R12"/>
    <mergeCell ref="O13:P13"/>
    <mergeCell ref="O8:R8"/>
    <mergeCell ref="I8:L8"/>
    <mergeCell ref="I9:L9"/>
    <mergeCell ref="I7:L7"/>
    <mergeCell ref="I10:L10"/>
    <mergeCell ref="I11:L11"/>
    <mergeCell ref="O9:R9"/>
    <mergeCell ref="O10:R10"/>
    <mergeCell ref="O11:R11"/>
    <mergeCell ref="I12:L12"/>
    <mergeCell ref="I13:J13"/>
    <mergeCell ref="O2:Q2"/>
    <mergeCell ref="O4:Q4"/>
    <mergeCell ref="N5:Q5"/>
    <mergeCell ref="I2:K2"/>
    <mergeCell ref="O6:R6"/>
    <mergeCell ref="I4:K4"/>
    <mergeCell ref="H5:K5"/>
    <mergeCell ref="I6:L6"/>
    <mergeCell ref="U2:W2"/>
    <mergeCell ref="U4:W4"/>
    <mergeCell ref="T5:W5"/>
    <mergeCell ref="U6:X6"/>
    <mergeCell ref="U7:X7"/>
    <mergeCell ref="O14:P14"/>
    <mergeCell ref="I14:J14"/>
    <mergeCell ref="U13:V13"/>
    <mergeCell ref="U14:V14"/>
    <mergeCell ref="U8:X8"/>
    <mergeCell ref="U9:X9"/>
    <mergeCell ref="U10:X10"/>
    <mergeCell ref="U11:X11"/>
    <mergeCell ref="U12:X12"/>
  </mergeCells>
  <pageMargins left="0.7" right="0.7" top="0.75" bottom="0.75" header="0.3" footer="0.3"/>
  <pageSetup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0000000}">
          <x14:formula1>
            <xm:f>'Dropdown fields'!$B$13:$D$13</xm:f>
          </x14:formula1>
          <xm:sqref>C2:F2</xm:sqref>
        </x14:dataValidation>
        <x14:dataValidation type="list" allowBlank="1" showInputMessage="1" showErrorMessage="1" xr:uid="{00000000-0002-0000-0100-000002000000}">
          <x14:formula1>
            <xm:f>'Dropdown fields'!$B$18:$B$19</xm:f>
          </x14:formula1>
          <xm:sqref>I15:I17 O15:O17 U15:U17 B13 B15</xm:sqref>
        </x14:dataValidation>
        <x14:dataValidation type="list" allowBlank="1" showInputMessage="1" showErrorMessage="1" xr:uid="{E191FF8D-2899-4102-9682-CF9355745326}">
          <x14:formula1>
            <xm:f>'Dropdown fields'!$A$21:$N$21</xm:f>
          </x14:formula1>
          <xm:sqref>B16:E16</xm:sqref>
        </x14:dataValidation>
        <x14:dataValidation type="list" allowBlank="1" showInputMessage="1" showErrorMessage="1" xr:uid="{00000000-0002-0000-0100-000001000000}">
          <x14:formula1>
            <xm:f>'Dropdown fields'!$B$14:$H$14</xm:f>
          </x14:formula1>
          <xm:sqref>C15:E15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6:G25"/>
  <sheetViews>
    <sheetView workbookViewId="0">
      <selection activeCell="A30" sqref="A30"/>
    </sheetView>
  </sheetViews>
  <sheetFormatPr baseColWidth="10" defaultColWidth="8.83203125" defaultRowHeight="15" x14ac:dyDescent="0.2"/>
  <cols>
    <col min="1" max="1" width="56.5" customWidth="1"/>
    <col min="2" max="2" width="46.5" customWidth="1"/>
    <col min="3" max="3" width="15" bestFit="1" customWidth="1"/>
  </cols>
  <sheetData>
    <row r="6" spans="1:7" ht="17" x14ac:dyDescent="0.2">
      <c r="A6" s="1" t="s">
        <v>0</v>
      </c>
    </row>
    <row r="7" spans="1:7" ht="38.25" customHeight="1" thickBot="1" x14ac:dyDescent="0.25">
      <c r="A7" s="2" t="s">
        <v>1</v>
      </c>
      <c r="B7" s="44" t="str">
        <f>Treasury!B8</f>
        <v>Marien Imaging Worshop 2024</v>
      </c>
      <c r="F7" s="14"/>
      <c r="G7" s="14"/>
    </row>
    <row r="8" spans="1:7" ht="16" thickBot="1" x14ac:dyDescent="0.25">
      <c r="A8" s="2" t="s">
        <v>3</v>
      </c>
      <c r="B8" s="43">
        <f>Application!D8</f>
        <v>60559</v>
      </c>
      <c r="C8" s="15"/>
      <c r="D8" s="15"/>
      <c r="E8" s="15"/>
      <c r="F8" s="14"/>
      <c r="G8" s="14"/>
    </row>
    <row r="9" spans="1:7" ht="16" thickBot="1" x14ac:dyDescent="0.25">
      <c r="A9" s="2" t="s">
        <v>2</v>
      </c>
      <c r="B9" s="43" t="str">
        <f>Treasury!B10</f>
        <v>William Kirkwood, Kakani Katija, 0</v>
      </c>
      <c r="C9" s="15"/>
      <c r="D9" s="15"/>
      <c r="E9" s="15"/>
      <c r="F9" s="14"/>
      <c r="G9" s="14"/>
    </row>
    <row r="10" spans="1:7" ht="72" customHeight="1" x14ac:dyDescent="0.2">
      <c r="A10" s="2" t="s">
        <v>78</v>
      </c>
      <c r="B10" s="51">
        <f>IF(Application!L4="yes",Application!L5,0)</f>
        <v>0</v>
      </c>
      <c r="C10" s="15"/>
      <c r="D10" s="15"/>
      <c r="E10" s="15"/>
      <c r="F10" s="14"/>
      <c r="G10" s="14"/>
    </row>
    <row r="11" spans="1:7" x14ac:dyDescent="0.2">
      <c r="A11" s="2" t="s">
        <v>79</v>
      </c>
      <c r="B11" s="48"/>
      <c r="C11" s="15"/>
      <c r="D11" s="15"/>
      <c r="E11" s="15"/>
      <c r="F11" s="14"/>
      <c r="G11" s="14"/>
    </row>
    <row r="12" spans="1:7" x14ac:dyDescent="0.2">
      <c r="A12" s="2"/>
      <c r="B12" s="23"/>
      <c r="C12" s="15"/>
      <c r="D12" s="15"/>
      <c r="E12" s="15"/>
      <c r="F12" s="14"/>
      <c r="G12" s="14"/>
    </row>
    <row r="13" spans="1:7" x14ac:dyDescent="0.2">
      <c r="A13" s="18" t="str">
        <f>Application!B13</f>
        <v>How many IEEE sponsored events have you previously organized?</v>
      </c>
      <c r="B13" s="24" t="str">
        <f>Application!H13</f>
        <v>3+ Events</v>
      </c>
      <c r="C13" s="20">
        <f>IF(Application!H13="First Time Organizer",1,IF(Application!H13="1-3 Events",3,IF(Application!H13="3+ Events",5)))</f>
        <v>5</v>
      </c>
    </row>
    <row r="14" spans="1:7" x14ac:dyDescent="0.2">
      <c r="A14" s="18" t="str">
        <f>Application!B14</f>
        <v>How long has this conference been sponsored by IEEE?</v>
      </c>
      <c r="B14" s="24" t="str">
        <f>Application!H14</f>
        <v>Less than 5 Years</v>
      </c>
      <c r="C14" s="20">
        <f>IF(Application!H14="Unknown","Unknown",IF(Application!H14="Less than 5 Years",0,IF(Application!H14="5-10 Years",10,IF(Application!H14="10+ Years",20))))</f>
        <v>0</v>
      </c>
    </row>
    <row r="15" spans="1:7" x14ac:dyDescent="0.2">
      <c r="A15" s="18" t="str">
        <f>Application!B15</f>
        <v>Do you have any experience using a CB account?</v>
      </c>
      <c r="B15" s="24" t="str">
        <f>Application!H15</f>
        <v>Yes</v>
      </c>
      <c r="C15" s="20">
        <f>IF(Application!H15="Yes",5,IF(Application!H15="No",0))</f>
        <v>5</v>
      </c>
    </row>
    <row r="16" spans="1:7" x14ac:dyDescent="0.2">
      <c r="A16" s="18" t="str">
        <f>Application!B16</f>
        <v>Please indicate the conference location</v>
      </c>
      <c r="B16" s="24" t="str">
        <f>Application!H16</f>
        <v>US Event - US Based Signers</v>
      </c>
      <c r="C16" s="20">
        <f>IF(Application!H16="US Event - US Based Signers",20,IF(Application!H16="US Event - International Signers",10,IF(Application!H16="International Event - US Based Signers",10,IF(Application!H16="International Event - International Signers",0,IF(Application!H16="Other - Indicate In Notes","See Notes")))))</f>
        <v>20</v>
      </c>
    </row>
    <row r="17" spans="1:3" x14ac:dyDescent="0.2">
      <c r="A17" s="18" t="str">
        <f>Application!B17</f>
        <v>Please indicate IEEE Sponsorship %</v>
      </c>
      <c r="B17" s="24" t="str">
        <f>Application!H17</f>
        <v>100% IEEE</v>
      </c>
      <c r="C17" s="20">
        <f>IF(Application!H17="100% IEEE",25,IF(Application!H17="75-99% IEEE",20,IF(Application!H17="51-74% IEEE",15,IF(Application!H17="50% IEEE",10,IF(Application!H17="Less than 50% IEEE",0,"Unknown")))))</f>
        <v>25</v>
      </c>
    </row>
    <row r="18" spans="1:3" x14ac:dyDescent="0.2">
      <c r="A18" s="18" t="str">
        <f>Application!B18</f>
        <v>Please indicate Projected Revenue</v>
      </c>
      <c r="B18" s="25">
        <f>Application!H18</f>
        <v>26750</v>
      </c>
      <c r="C18" s="20">
        <f>IF(Application!H18&gt;=1000000,10,IF(Application!H18&gt;=250000,5,0))</f>
        <v>0</v>
      </c>
    </row>
    <row r="19" spans="1:3" x14ac:dyDescent="0.2">
      <c r="A19" s="18" t="str">
        <f>Application!B19</f>
        <v>Please indicate Projected Expense</v>
      </c>
      <c r="B19" s="25">
        <f>Application!H19</f>
        <v>17750</v>
      </c>
      <c r="C19" s="21"/>
    </row>
    <row r="20" spans="1:3" x14ac:dyDescent="0.2">
      <c r="A20" s="18" t="s">
        <v>39</v>
      </c>
      <c r="B20" s="25"/>
      <c r="C20" s="21">
        <f>IF(B20="y",0,5)</f>
        <v>5</v>
      </c>
    </row>
    <row r="21" spans="1:3" x14ac:dyDescent="0.2">
      <c r="A21" s="19" t="s">
        <v>40</v>
      </c>
      <c r="B21" s="26"/>
      <c r="C21" s="21"/>
    </row>
    <row r="22" spans="1:3" ht="16" thickBot="1" x14ac:dyDescent="0.25">
      <c r="A22" s="18" t="str">
        <f>Application!B20</f>
        <v>Budget Surplus Return (Calculated)</v>
      </c>
      <c r="B22" s="27">
        <f>B23/B19</f>
        <v>0.50704225352112675</v>
      </c>
      <c r="C22" s="20">
        <f>IF(B22&gt;=20%,5,IF(B22&gt;10%,3,0))</f>
        <v>5</v>
      </c>
    </row>
    <row r="23" spans="1:3" ht="16" thickBot="1" x14ac:dyDescent="0.25">
      <c r="B23" s="28">
        <f>B18-B19+B21</f>
        <v>9000</v>
      </c>
      <c r="C23" s="22">
        <f>SUM(C13:C22)</f>
        <v>65</v>
      </c>
    </row>
    <row r="24" spans="1:3" x14ac:dyDescent="0.2">
      <c r="B24" s="17"/>
      <c r="C24" s="16"/>
    </row>
    <row r="25" spans="1:3" x14ac:dyDescent="0.2">
      <c r="A25" t="str">
        <f>IF(C23&gt;75,"Full Service Acount",IF(C23&gt;49,"Limited Access; Case by Case Basis","Deposit Only"))</f>
        <v>Limited Access; Case by Case Basis</v>
      </c>
    </row>
  </sheetData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N21"/>
  <sheetViews>
    <sheetView workbookViewId="0">
      <selection activeCell="G14" sqref="G14"/>
    </sheetView>
  </sheetViews>
  <sheetFormatPr baseColWidth="10" defaultColWidth="8.83203125" defaultRowHeight="15" x14ac:dyDescent="0.2"/>
  <cols>
    <col min="1" max="1" width="25.6640625" bestFit="1" customWidth="1"/>
    <col min="2" max="2" width="29.33203125" bestFit="1" customWidth="1"/>
    <col min="3" max="3" width="36" bestFit="1" customWidth="1"/>
    <col min="4" max="4" width="39" bestFit="1" customWidth="1"/>
    <col min="5" max="5" width="23.1640625" bestFit="1" customWidth="1"/>
    <col min="6" max="6" width="23.83203125" bestFit="1" customWidth="1"/>
    <col min="7" max="7" width="28.6640625" customWidth="1"/>
    <col min="8" max="8" width="22.83203125" customWidth="1"/>
  </cols>
  <sheetData>
    <row r="1" spans="1:8" x14ac:dyDescent="0.2">
      <c r="A1" s="10" t="s">
        <v>10</v>
      </c>
      <c r="B1" s="10" t="s">
        <v>11</v>
      </c>
      <c r="C1" s="10" t="s">
        <v>12</v>
      </c>
      <c r="D1" s="10"/>
      <c r="E1" s="10"/>
      <c r="F1" s="10"/>
    </row>
    <row r="2" spans="1:8" x14ac:dyDescent="0.2">
      <c r="A2" s="10" t="s">
        <v>13</v>
      </c>
      <c r="B2" s="10" t="s">
        <v>14</v>
      </c>
      <c r="C2" s="10" t="s">
        <v>15</v>
      </c>
      <c r="D2" s="10" t="s">
        <v>16</v>
      </c>
      <c r="E2" s="10"/>
      <c r="F2" s="10"/>
    </row>
    <row r="3" spans="1:8" x14ac:dyDescent="0.2">
      <c r="A3" s="10" t="s">
        <v>17</v>
      </c>
      <c r="B3" s="10" t="s">
        <v>18</v>
      </c>
      <c r="C3" s="10"/>
      <c r="D3" s="10"/>
      <c r="E3" s="10"/>
      <c r="F3" s="10"/>
    </row>
    <row r="4" spans="1:8" x14ac:dyDescent="0.2">
      <c r="A4" s="10" t="s">
        <v>20</v>
      </c>
      <c r="B4" s="10" t="s">
        <v>33</v>
      </c>
      <c r="C4" s="10" t="s">
        <v>21</v>
      </c>
      <c r="D4" s="10" t="s">
        <v>19</v>
      </c>
      <c r="E4" s="10" t="s">
        <v>38</v>
      </c>
      <c r="F4" s="10"/>
    </row>
    <row r="5" spans="1:8" x14ac:dyDescent="0.2">
      <c r="A5" s="11" t="s">
        <v>30</v>
      </c>
      <c r="B5" s="10" t="s">
        <v>37</v>
      </c>
      <c r="C5" s="10" t="s">
        <v>36</v>
      </c>
      <c r="D5" s="11" t="s">
        <v>31</v>
      </c>
      <c r="E5" s="10" t="s">
        <v>32</v>
      </c>
      <c r="F5" s="10" t="s">
        <v>16</v>
      </c>
    </row>
    <row r="9" spans="1:8" x14ac:dyDescent="0.2">
      <c r="B9" t="s">
        <v>50</v>
      </c>
      <c r="C9" t="s">
        <v>51</v>
      </c>
      <c r="D9" t="s">
        <v>82</v>
      </c>
      <c r="E9" t="s">
        <v>52</v>
      </c>
    </row>
    <row r="13" spans="1:8" x14ac:dyDescent="0.2">
      <c r="B13" t="s">
        <v>63</v>
      </c>
      <c r="C13" t="s">
        <v>70</v>
      </c>
      <c r="D13" t="s">
        <v>67</v>
      </c>
    </row>
    <row r="14" spans="1:8" x14ac:dyDescent="0.2">
      <c r="B14" t="s">
        <v>98</v>
      </c>
      <c r="C14" t="s">
        <v>102</v>
      </c>
      <c r="D14" t="s">
        <v>105</v>
      </c>
      <c r="E14" t="s">
        <v>101</v>
      </c>
      <c r="F14" t="s">
        <v>103</v>
      </c>
      <c r="G14" t="s">
        <v>104</v>
      </c>
      <c r="H14" t="s">
        <v>106</v>
      </c>
    </row>
    <row r="18" spans="1:14" ht="24" x14ac:dyDescent="0.3">
      <c r="B18" s="41" t="s">
        <v>71</v>
      </c>
    </row>
    <row r="19" spans="1:14" ht="24" x14ac:dyDescent="0.3">
      <c r="B19" s="41" t="s">
        <v>72</v>
      </c>
    </row>
    <row r="21" spans="1:14" x14ac:dyDescent="0.2">
      <c r="A21" t="s">
        <v>97</v>
      </c>
      <c r="B21" t="s">
        <v>83</v>
      </c>
      <c r="C21" t="s">
        <v>88</v>
      </c>
      <c r="D21" t="s">
        <v>84</v>
      </c>
      <c r="E21" t="s">
        <v>85</v>
      </c>
      <c r="F21" t="s">
        <v>86</v>
      </c>
      <c r="G21" t="s">
        <v>87</v>
      </c>
      <c r="H21" t="s">
        <v>89</v>
      </c>
      <c r="I21" t="s">
        <v>90</v>
      </c>
      <c r="J21" t="s">
        <v>91</v>
      </c>
      <c r="K21" t="s">
        <v>92</v>
      </c>
      <c r="L21" t="s">
        <v>93</v>
      </c>
      <c r="M21" t="s">
        <v>94</v>
      </c>
      <c r="N21" t="s">
        <v>95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852EC34E17438F975EF9668FC4CD" ma:contentTypeVersion="18" ma:contentTypeDescription="Create a new document." ma:contentTypeScope="" ma:versionID="d41b56314e06acd099c1066e32677a42">
  <xsd:schema xmlns:xsd="http://www.w3.org/2001/XMLSchema" xmlns:xs="http://www.w3.org/2001/XMLSchema" xmlns:p="http://schemas.microsoft.com/office/2006/metadata/properties" xmlns:ns2="04514088-5e47-4481-8286-49b01f3b4928" xmlns:ns3="2bc1ce1c-df12-42f0-843f-3913b436ead5" targetNamespace="http://schemas.microsoft.com/office/2006/metadata/properties" ma:root="true" ma:fieldsID="e735ff7a0b7d9c90a7ad2cddca946970" ns2:_="" ns3:_="">
    <xsd:import namespace="04514088-5e47-4481-8286-49b01f3b4928"/>
    <xsd:import namespace="2bc1ce1c-df12-42f0-843f-3913b436e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14088-5e47-4481-8286-49b01f3b4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0cd76ec-8ca8-4eae-aa26-7effa6422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1ce1c-df12-42f0-843f-3913b436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147882-986c-46b6-8446-83941adc6305}" ma:internalName="TaxCatchAll" ma:showField="CatchAllData" ma:web="2bc1ce1c-df12-42f0-843f-3913b436e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514088-5e47-4481-8286-49b01f3b4928">
      <Terms xmlns="http://schemas.microsoft.com/office/infopath/2007/PartnerControls"/>
    </lcf76f155ced4ddcb4097134ff3c332f>
    <TaxCatchAll xmlns="2bc1ce1c-df12-42f0-843f-3913b436ead5" xsi:nil="true"/>
  </documentManagement>
</p:properties>
</file>

<file path=customXml/itemProps1.xml><?xml version="1.0" encoding="utf-8"?>
<ds:datastoreItem xmlns:ds="http://schemas.openxmlformats.org/officeDocument/2006/customXml" ds:itemID="{EF825384-D26E-4430-B62A-40BC975919EC}"/>
</file>

<file path=customXml/itemProps2.xml><?xml version="1.0" encoding="utf-8"?>
<ds:datastoreItem xmlns:ds="http://schemas.openxmlformats.org/officeDocument/2006/customXml" ds:itemID="{F7E0F14E-39F1-4A41-B2EF-6698493393B1}"/>
</file>

<file path=customXml/itemProps3.xml><?xml version="1.0" encoding="utf-8"?>
<ds:datastoreItem xmlns:ds="http://schemas.openxmlformats.org/officeDocument/2006/customXml" ds:itemID="{854FFF93-062F-444A-A835-92FD159AD9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Application</vt:lpstr>
      <vt:lpstr>Treasury</vt:lpstr>
      <vt:lpstr>Score</vt:lpstr>
      <vt:lpstr>Dropdown fields</vt:lpstr>
    </vt:vector>
  </TitlesOfParts>
  <Company>IEEE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Trecate</dc:creator>
  <cp:lastModifiedBy>Microsoft Office User</cp:lastModifiedBy>
  <cp:lastPrinted>2022-06-13T13:48:48Z</cp:lastPrinted>
  <dcterms:created xsi:type="dcterms:W3CDTF">2018-03-09T18:47:41Z</dcterms:created>
  <dcterms:modified xsi:type="dcterms:W3CDTF">2023-08-09T18:39:02Z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0x0101003B18852EC34E17438F975EF9668FC4CD</vt:lpwstr>
  </property>
</Properties>
</file>