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mc:AlternateContent xmlns:mc="http://schemas.openxmlformats.org/markup-compatibility/2006">
    <mc:Choice Requires="x15">
      <x15ac:absPath xmlns:x15ac="http://schemas.microsoft.com/office/spreadsheetml/2010/11/ac" url="/Users/kiwi/Desktop/MIW 2024 Receipts/"/>
    </mc:Choice>
  </mc:AlternateContent>
  <xr:revisionPtr revIDLastSave="0" documentId="13_ncr:1_{387F4E05-4274-2445-9AFD-D89575FD38B6}" xr6:coauthVersionLast="47" xr6:coauthVersionMax="47" xr10:uidLastSave="{00000000-0000-0000-0000-000000000000}"/>
  <bookViews>
    <workbookView xWindow="22580" yWindow="2480" windowWidth="42020" windowHeight="20200" firstSheet="6" activeTab="10" xr2:uid="{00000000-000D-0000-FFFF-FFFF00000000}"/>
  </bookViews>
  <sheets>
    <sheet name="Detailed Schedule" sheetId="1" r:id="rId1"/>
    <sheet name="Detailed Lightning Schedule" sheetId="2" r:id="rId2"/>
    <sheet name="Banner Detailed Schedule" sheetId="3" r:id="rId3"/>
    <sheet name="Banner Lightning Schedule" sheetId="4" r:id="rId4"/>
    <sheet name="Schedule" sheetId="5" r:id="rId5"/>
    <sheet name="Scientific Committe Members" sheetId="6" r:id="rId6"/>
    <sheet name="Budget" sheetId="7" r:id="rId7"/>
    <sheet name="Activities" sheetId="8" r:id="rId8"/>
    <sheet name="Vendors" sheetId="9" r:id="rId9"/>
    <sheet name="Attendees" sheetId="10" r:id="rId10"/>
    <sheet name="Sheet1" sheetId="20" r:id="rId11"/>
    <sheet name="zoom" sheetId="11" r:id="rId12"/>
    <sheet name="Talk Presenters" sheetId="12" r:id="rId13"/>
    <sheet name="Interactive Presenters" sheetId="13" r:id="rId14"/>
    <sheet name="Posters" sheetId="14" r:id="rId15"/>
    <sheet name="Excursions" sheetId="15" r:id="rId16"/>
    <sheet name="Sponsors" sheetId="16" r:id="rId17"/>
    <sheet name="questions" sheetId="17" r:id="rId18"/>
    <sheet name="Aq Menu Plan" sheetId="18" r:id="rId19"/>
    <sheet name="FathomVerse" sheetId="19"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18" l="1"/>
  <c r="C22" i="18"/>
  <c r="E3" i="18"/>
  <c r="K2" i="15"/>
  <c r="D12" i="13"/>
  <c r="D11" i="13"/>
  <c r="D10" i="13"/>
  <c r="D9" i="13"/>
  <c r="D8" i="13"/>
  <c r="D7" i="13"/>
  <c r="D6" i="13"/>
  <c r="D5" i="13"/>
  <c r="D4" i="13"/>
  <c r="D3" i="13"/>
  <c r="D2" i="13"/>
  <c r="D35" i="12"/>
  <c r="D33" i="12"/>
  <c r="D32" i="12"/>
  <c r="D31" i="12"/>
  <c r="D30" i="12"/>
  <c r="D29" i="12"/>
  <c r="D28" i="12"/>
  <c r="D27" i="12"/>
  <c r="D26" i="12"/>
  <c r="D25" i="12"/>
  <c r="D24" i="12"/>
  <c r="D23" i="12"/>
  <c r="D22" i="12"/>
  <c r="D21" i="12"/>
  <c r="D20" i="12"/>
  <c r="D19" i="12"/>
  <c r="D18" i="12"/>
  <c r="D17" i="12"/>
  <c r="D16" i="12"/>
  <c r="D15" i="12"/>
  <c r="D14" i="12"/>
  <c r="D13" i="12"/>
  <c r="D12" i="12"/>
  <c r="D11" i="12"/>
  <c r="D10" i="12"/>
  <c r="D9" i="12"/>
  <c r="D8" i="12"/>
  <c r="D7" i="12"/>
  <c r="D6" i="12"/>
  <c r="D5" i="12"/>
  <c r="D4" i="12"/>
  <c r="D3" i="12"/>
  <c r="D2" i="12"/>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B6" i="11"/>
  <c r="B5" i="11"/>
  <c r="B4" i="11"/>
  <c r="B3" i="11"/>
  <c r="B2" i="11"/>
  <c r="B1" i="11"/>
  <c r="C222" i="10"/>
  <c r="C221" i="10"/>
  <c r="C220" i="10"/>
  <c r="C219" i="10"/>
  <c r="C218" i="10"/>
  <c r="E29" i="7" s="1"/>
  <c r="C217" i="10"/>
  <c r="E28" i="7" s="1"/>
  <c r="C216" i="10"/>
  <c r="E27" i="7" s="1"/>
  <c r="C208" i="10"/>
  <c r="C65" i="7"/>
  <c r="D65" i="7" s="1"/>
  <c r="D64" i="7"/>
  <c r="D66" i="7" s="1"/>
  <c r="E8" i="7" s="1"/>
  <c r="I57" i="7"/>
  <c r="J57" i="7" s="1"/>
  <c r="C56" i="7"/>
  <c r="D56" i="7" s="1"/>
  <c r="C55" i="7"/>
  <c r="D55" i="7" s="1"/>
  <c r="C54" i="7"/>
  <c r="D54" i="7" s="1"/>
  <c r="I53" i="7"/>
  <c r="D53" i="7"/>
  <c r="D58" i="7" s="1"/>
  <c r="C53" i="7"/>
  <c r="D49" i="7"/>
  <c r="E49" i="7" s="1"/>
  <c r="D48" i="7"/>
  <c r="E48" i="7" s="1"/>
  <c r="I47" i="7"/>
  <c r="D47" i="7"/>
  <c r="E47" i="7" s="1"/>
  <c r="E50" i="7" s="1"/>
  <c r="E43" i="7"/>
  <c r="G42" i="7"/>
  <c r="E38" i="7"/>
  <c r="E32" i="7"/>
  <c r="F32" i="7" s="1"/>
  <c r="E31" i="7"/>
  <c r="F31" i="7" s="1"/>
  <c r="D31" i="7"/>
  <c r="E30" i="7"/>
  <c r="F30" i="7" s="1"/>
  <c r="D30" i="7"/>
  <c r="D33" i="7" s="1"/>
  <c r="D29" i="7"/>
  <c r="D28" i="7"/>
  <c r="D27" i="7"/>
  <c r="E17" i="7"/>
  <c r="E15" i="7"/>
  <c r="F12" i="7"/>
  <c r="E11" i="7"/>
  <c r="E10" i="7"/>
  <c r="D10" i="7"/>
  <c r="D22" i="7" s="1"/>
  <c r="D23" i="7" s="1"/>
  <c r="E4" i="7"/>
  <c r="E2" i="7"/>
  <c r="D2" i="7"/>
  <c r="Q30" i="5"/>
  <c r="P30" i="5"/>
  <c r="I51" i="7" l="1"/>
  <c r="E3" i="7" s="1"/>
  <c r="G39" i="7"/>
  <c r="E39" i="7"/>
  <c r="F27" i="7"/>
  <c r="G40" i="7"/>
  <c r="F28" i="7"/>
  <c r="F29" i="7"/>
  <c r="E40" i="7"/>
  <c r="G41" i="7"/>
  <c r="I48" i="7"/>
  <c r="J53" i="7"/>
  <c r="J47" i="7"/>
  <c r="I54" i="7"/>
  <c r="I56" i="7" s="1"/>
  <c r="I55" i="7"/>
  <c r="I49" i="7"/>
  <c r="I50" i="7"/>
  <c r="E42" i="7" l="1"/>
  <c r="E41" i="7"/>
  <c r="J49" i="7"/>
  <c r="J48" i="7"/>
  <c r="J50" i="7" s="1"/>
  <c r="J51" i="7" s="1"/>
  <c r="J55" i="7"/>
  <c r="J54" i="7"/>
  <c r="I58" i="7"/>
  <c r="E9" i="7" s="1"/>
  <c r="E22" i="7" s="1"/>
  <c r="E23" i="7" s="1"/>
  <c r="F33" i="7"/>
  <c r="A39" i="7" l="1"/>
  <c r="F36" i="7"/>
  <c r="J56" i="7"/>
  <c r="J58" i="7" s="1"/>
  <c r="K58"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59" authorId="0" shapeId="0" xr:uid="{00000000-0006-0000-0000-000001000000}">
      <text>
        <r>
          <rPr>
            <sz val="10"/>
            <color rgb="FF000000"/>
            <rFont val="Arial"/>
            <scheme val="minor"/>
          </rPr>
          <t>should these be times instead??
	-Kakani Katija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600-000006000000}">
      <text>
        <r>
          <rPr>
            <sz val="10"/>
            <color rgb="FF000000"/>
            <rFont val="Arial"/>
            <scheme val="minor"/>
          </rPr>
          <t>includes buttons, camp mug
	-Kakani Katija</t>
        </r>
      </text>
    </comment>
    <comment ref="F33" authorId="0" shapeId="0" xr:uid="{00000000-0006-0000-0600-000004000000}">
      <text>
        <r>
          <rPr>
            <sz val="10"/>
            <color rgb="FF000000"/>
            <rFont val="Arial"/>
            <scheme val="minor"/>
          </rPr>
          <t>i'm not rectifying these numbers anymore???!!!!
	-Kakani Katija</t>
        </r>
      </text>
    </comment>
    <comment ref="F36" authorId="0" shapeId="0" xr:uid="{00000000-0006-0000-0600-000001000000}">
      <text>
        <r>
          <rPr>
            <sz val="10"/>
            <color rgb="FF000000"/>
            <rFont val="Arial"/>
            <scheme val="minor"/>
          </rPr>
          <t>not sure where this number is coming from. if rectified, this should be zero
	-Kakani Katija</t>
        </r>
      </text>
    </comment>
    <comment ref="F41" authorId="0" shapeId="0" xr:uid="{00000000-0006-0000-0600-000003000000}">
      <text>
        <r>
          <rPr>
            <sz val="10"/>
            <color rgb="FF000000"/>
            <rFont val="Arial"/>
            <scheme val="minor"/>
          </rPr>
          <t>moore foundation says both of their people will not be attending the gala
	-Kakani Katija</t>
        </r>
      </text>
    </comment>
    <comment ref="F42" authorId="0" shapeId="0" xr:uid="{00000000-0006-0000-0600-000005000000}">
      <text>
        <r>
          <rPr>
            <sz val="10"/>
            <color rgb="FF000000"/>
            <rFont val="Arial"/>
            <scheme val="minor"/>
          </rPr>
          <t>i've added Chris to this
	-Kakani Katija</t>
        </r>
      </text>
    </comment>
    <comment ref="F43" authorId="0" shapeId="0" xr:uid="{00000000-0006-0000-0600-000002000000}">
      <text>
        <r>
          <rPr>
            <sz val="10"/>
            <color rgb="FF000000"/>
            <rFont val="Arial"/>
            <scheme val="minor"/>
          </rPr>
          <t>@emartin@mbari.org here's the number for the mbari visit. this gets updated as number of excursion forms are sent in automatically
	-Kakani Katija</t>
        </r>
      </text>
    </comment>
    <comment ref="B53" authorId="0" shapeId="0" xr:uid="{00000000-0006-0000-0600-000008000000}">
      <text>
        <r>
          <rPr>
            <sz val="10"/>
            <color rgb="FF000000"/>
            <rFont val="Arial"/>
            <scheme val="minor"/>
          </rPr>
          <t>assuming hosted bar, where domestic and premium beer is $9/$10; premium and house wine is $13, soft drinks and bottled waters $6
	-Kakani Katija</t>
        </r>
      </text>
    </comment>
    <comment ref="C56" authorId="0" shapeId="0" xr:uid="{00000000-0006-0000-0600-000009000000}">
      <text>
        <r>
          <rPr>
            <sz val="10"/>
            <color rgb="FF000000"/>
            <rFont val="Arial"/>
            <scheme val="minor"/>
          </rPr>
          <t>$350 per bartender for first 3 hours; suggestion of 1 bartender per 75 guests; no tray passing
	-Kakani Katija</t>
        </r>
      </text>
    </comment>
    <comment ref="D58" authorId="0" shapeId="0" xr:uid="{00000000-0006-0000-0600-000007000000}">
      <text>
        <r>
          <rPr>
            <sz val="10"/>
            <color rgb="FF000000"/>
            <rFont val="Arial"/>
            <scheme val="minor"/>
          </rPr>
          <t>includes 16% food and beverage staff charge, 9% food and beverage house charge, and 9.25% sales tax
	-Kakani Katija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195" authorId="0" shapeId="0" xr:uid="{00000000-0006-0000-0900-000002000000}">
      <text>
        <r>
          <rPr>
            <sz val="10"/>
            <color rgb="FF000000"/>
            <rFont val="Arial"/>
            <scheme val="minor"/>
          </rPr>
          <t>Noting that I'm exporting this list to make name badges; any additions following this will need a badge made Monday
	-Elizabeth Corvi
sounds good
	-Kakani Katija</t>
        </r>
      </text>
    </comment>
    <comment ref="B200" authorId="0" shapeId="0" xr:uid="{00000000-0006-0000-0900-000001000000}">
      <text>
        <r>
          <rPr>
            <sz val="10"/>
            <color rgb="FF000000"/>
            <rFont val="Arial"/>
            <scheme val="minor"/>
          </rPr>
          <t>i have registered up to this entry in zoom
	-Kakani Katija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C00-000001000000}">
      <text>
        <r>
          <rPr>
            <sz val="10"/>
            <color rgb="FF000000"/>
            <rFont val="Arial"/>
            <scheme val="minor"/>
          </rPr>
          <t>@brian@mbari.org is there a reason why susan isn't listed here??
	-Kakani Katija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D00-000001000000}">
      <text>
        <r>
          <rPr>
            <sz val="10"/>
            <color rgb="FF000000"/>
            <rFont val="Arial"/>
            <scheme val="minor"/>
          </rPr>
          <t>@brian@mbari.org should we add akshay, deanna, and jamie (new registrant) to this list to do a poster? i've sent you their abstracts (not jamie's yet) but i don't see them anywhere
	-Kakani Katija
never mind, i've added them to this list. can you make sure they're added to the website?
	-Kakani Katija
OK. Working on it.
	-Brian Schlining</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E3" authorId="0" shapeId="0" xr:uid="{00000000-0006-0000-0E00-000001000000}">
      <text>
        <r>
          <rPr>
            <sz val="10"/>
            <color rgb="FF000000"/>
            <rFont val="Arial"/>
            <scheme val="minor"/>
          </rPr>
          <t>Responder updated this value.</t>
        </r>
      </text>
    </comment>
    <comment ref="H3" authorId="0" shapeId="0" xr:uid="{00000000-0006-0000-0E00-000002000000}">
      <text>
        <r>
          <rPr>
            <sz val="10"/>
            <color rgb="FF000000"/>
            <rFont val="Arial"/>
            <scheme val="minor"/>
          </rPr>
          <t>Responder updated this value.</t>
        </r>
      </text>
    </comment>
    <comment ref="E12" authorId="0" shapeId="0" xr:uid="{00000000-0006-0000-0E00-000003000000}">
      <text>
        <r>
          <rPr>
            <sz val="10"/>
            <color rgb="FF000000"/>
            <rFont val="Arial"/>
            <scheme val="minor"/>
          </rPr>
          <t>Responder updated this value.</t>
        </r>
      </text>
    </comment>
    <comment ref="F12" authorId="0" shapeId="0" xr:uid="{00000000-0006-0000-0E00-000004000000}">
      <text>
        <r>
          <rPr>
            <sz val="10"/>
            <color rgb="FF000000"/>
            <rFont val="Arial"/>
            <scheme val="minor"/>
          </rPr>
          <t>Responder updated this value.</t>
        </r>
      </text>
    </comment>
    <comment ref="G12" authorId="0" shapeId="0" xr:uid="{00000000-0006-0000-0E00-000005000000}">
      <text>
        <r>
          <rPr>
            <sz val="10"/>
            <color rgb="FF000000"/>
            <rFont val="Arial"/>
            <scheme val="minor"/>
          </rPr>
          <t>Responder updated this value.</t>
        </r>
      </text>
    </comment>
    <comment ref="H12" authorId="0" shapeId="0" xr:uid="{00000000-0006-0000-0E00-000006000000}">
      <text>
        <r>
          <rPr>
            <sz val="10"/>
            <color rgb="FF000000"/>
            <rFont val="Arial"/>
            <scheme val="minor"/>
          </rPr>
          <t>Responder updated this value.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E1" authorId="0" shapeId="0" xr:uid="{00000000-0006-0000-1200-000001000000}">
      <text>
        <r>
          <rPr>
            <sz val="10"/>
            <color rgb="FF000000"/>
            <rFont val="Arial"/>
            <scheme val="minor"/>
          </rPr>
          <t>@eclark@mbari.org here's the list of potential attendees that could be interviewed. Yes implies people that I've either already spoke to about playing the game or i'm pretty confident they'll say yes to doing it. Yes? implies people that may/may not have played the app or would be open to doing it.
	-Kakani Katija
@eclark@mbari.org here!
	-Kakani Katija</t>
        </r>
      </text>
    </comment>
  </commentList>
</comments>
</file>

<file path=xl/sharedStrings.xml><?xml version="1.0" encoding="utf-8"?>
<sst xmlns="http://schemas.openxmlformats.org/spreadsheetml/2006/main" count="5899" uniqueCount="2306">
  <si>
    <t>Location (unless otherwise noted)</t>
  </si>
  <si>
    <t>Steinbeck Ballroom</t>
  </si>
  <si>
    <t>Steinbeck 1A</t>
  </si>
  <si>
    <t>Steinbeck 1B</t>
  </si>
  <si>
    <t>Steinbeck 1C</t>
  </si>
  <si>
    <t>Various</t>
  </si>
  <si>
    <t>Tech Check</t>
  </si>
  <si>
    <t>AM Excursions</t>
  </si>
  <si>
    <t>Welcome: Day 1</t>
  </si>
  <si>
    <r>
      <rPr>
        <sz val="10"/>
        <color theme="1"/>
        <rFont val="Arial"/>
      </rPr>
      <t xml:space="preserve">Diving into Science Communication
</t>
    </r>
    <r>
      <rPr>
        <i/>
        <sz val="10"/>
        <color theme="1"/>
        <rFont val="Arial"/>
      </rPr>
      <t>Susan von Thun</t>
    </r>
  </si>
  <si>
    <r>
      <rPr>
        <sz val="10"/>
        <color theme="1"/>
        <rFont val="Arial"/>
      </rPr>
      <t xml:space="preserve">Expanding AI assistance in BIIGLE 
</t>
    </r>
    <r>
      <rPr>
        <i/>
        <sz val="10"/>
        <color theme="1"/>
        <rFont val="Arial"/>
      </rPr>
      <t>Daniel Langenkämper</t>
    </r>
  </si>
  <si>
    <r>
      <rPr>
        <sz val="10"/>
        <color theme="1"/>
        <rFont val="Arial"/>
      </rPr>
      <t xml:space="preserve">FathomNet Database 
</t>
    </r>
    <r>
      <rPr>
        <i/>
        <sz val="10"/>
        <color theme="1"/>
        <rFont val="Arial"/>
      </rPr>
      <t>Kevin Barnard</t>
    </r>
  </si>
  <si>
    <r>
      <rPr>
        <sz val="10"/>
        <color theme="1"/>
        <rFont val="Arial"/>
      </rPr>
      <t xml:space="preserve">Squidle+
</t>
    </r>
    <r>
      <rPr>
        <i/>
        <sz val="10"/>
        <color theme="1"/>
        <rFont val="Arial"/>
      </rPr>
      <t>Ariell Friedman</t>
    </r>
  </si>
  <si>
    <t>Welcome: Day 3</t>
  </si>
  <si>
    <t>MBARI Site Visit</t>
  </si>
  <si>
    <t>Artificial Intelligence</t>
  </si>
  <si>
    <t>Emma Curtis</t>
  </si>
  <si>
    <t>Applications</t>
  </si>
  <si>
    <t>Bethany Fleming</t>
  </si>
  <si>
    <t>location: MBARI</t>
  </si>
  <si>
    <t>Laurence De Clippele (online)</t>
  </si>
  <si>
    <t>Ben Grassian</t>
  </si>
  <si>
    <t>depart MCC @ 0900
depart MBARI @ 1200</t>
  </si>
  <si>
    <t>Francesco Pomati</t>
  </si>
  <si>
    <t>Paula Castellões (online)</t>
  </si>
  <si>
    <t>Larissa De Oliveira</t>
  </si>
  <si>
    <t>Coffee Break</t>
  </si>
  <si>
    <t>Manu Prakash</t>
  </si>
  <si>
    <t>Nils Piechaud</t>
  </si>
  <si>
    <t>Tea Isler</t>
  </si>
  <si>
    <t>Kakani Katija</t>
  </si>
  <si>
    <r>
      <rPr>
        <sz val="10"/>
        <color theme="1"/>
        <rFont val="Arial"/>
      </rPr>
      <t xml:space="preserve">Diving into Science Communication
</t>
    </r>
    <r>
      <rPr>
        <i/>
        <sz val="10"/>
        <color theme="1"/>
        <rFont val="Arial"/>
      </rPr>
      <t>Susan von Thun</t>
    </r>
  </si>
  <si>
    <r>
      <rPr>
        <sz val="10"/>
        <color theme="1"/>
        <rFont val="Arial"/>
      </rPr>
      <t xml:space="preserve">Long term stewardship of underwater video data
</t>
    </r>
    <r>
      <rPr>
        <i/>
        <sz val="10"/>
        <color theme="1"/>
        <rFont val="Arial"/>
      </rPr>
      <t>Mashkoor Malik</t>
    </r>
  </si>
  <si>
    <r>
      <rPr>
        <sz val="10"/>
        <color theme="1"/>
        <rFont val="Arial"/>
      </rPr>
      <t xml:space="preserve">FathomNet Database 
</t>
    </r>
    <r>
      <rPr>
        <i/>
        <sz val="10"/>
        <color theme="1"/>
        <rFont val="Arial"/>
      </rPr>
      <t>Kevin Barnard</t>
    </r>
  </si>
  <si>
    <r>
      <rPr>
        <sz val="10"/>
        <color theme="1"/>
        <rFont val="Arial"/>
      </rPr>
      <t xml:space="preserve">Monitoring MPAs in UK offshore waters
</t>
    </r>
    <r>
      <rPr>
        <i/>
        <sz val="10"/>
        <color theme="1"/>
        <rFont val="Arial"/>
      </rPr>
      <t>Rob Harbour</t>
    </r>
  </si>
  <si>
    <t>Annotation + Data
Management</t>
  </si>
  <si>
    <t>Tobias Ferreira (online)</t>
  </si>
  <si>
    <t>Capture</t>
  </si>
  <si>
    <t>Joost Daniels</t>
  </si>
  <si>
    <t>Jennifer Durden</t>
  </si>
  <si>
    <t>Tom Kwasnitschka</t>
  </si>
  <si>
    <t>Bárbara de Moura Neves</t>
  </si>
  <si>
    <t>Lunch</t>
  </si>
  <si>
    <t>David Nakath</t>
  </si>
  <si>
    <t>Ashley Marranzino</t>
  </si>
  <si>
    <t>Pushyami Kaveti</t>
  </si>
  <si>
    <t>PM Excursions</t>
  </si>
  <si>
    <r>
      <rPr>
        <sz val="10"/>
        <color theme="1"/>
        <rFont val="Arial"/>
      </rPr>
      <t xml:space="preserve">Image-based Essential Ocean Variables in GOOS
</t>
    </r>
    <r>
      <rPr>
        <i/>
        <sz val="10"/>
        <color theme="1"/>
        <rFont val="Arial"/>
      </rPr>
      <t>Henry Ruhl</t>
    </r>
  </si>
  <si>
    <r>
      <rPr>
        <sz val="10"/>
        <color theme="1"/>
        <rFont val="Arial"/>
      </rPr>
      <t xml:space="preserve">Iargo tool in BIIGLE 2.0
</t>
    </r>
    <r>
      <rPr>
        <i/>
        <sz val="10"/>
        <color theme="1"/>
        <rFont val="Arial"/>
      </rPr>
      <t>Jaime Davies</t>
    </r>
  </si>
  <si>
    <r>
      <rPr>
        <sz val="10"/>
        <color theme="1"/>
        <rFont val="Arial"/>
      </rPr>
      <t xml:space="preserve">Utilizing tools from the cinema industry
</t>
    </r>
    <r>
      <rPr>
        <i/>
        <sz val="10"/>
        <color theme="1"/>
        <rFont val="Arial"/>
      </rPr>
      <t>Jeremy Childress</t>
    </r>
  </si>
  <si>
    <r>
      <rPr>
        <sz val="10"/>
        <color theme="1"/>
        <rFont val="Arial"/>
      </rPr>
      <t xml:space="preserve">Squidle+
</t>
    </r>
    <r>
      <rPr>
        <i/>
        <sz val="10"/>
        <color theme="1"/>
        <rFont val="Arial"/>
      </rPr>
      <t>Ariell Friedman</t>
    </r>
  </si>
  <si>
    <t>Mojtaba Masoudi (online)</t>
  </si>
  <si>
    <t>Colleen Durkin</t>
  </si>
  <si>
    <t>Patricia Schöntag</t>
  </si>
  <si>
    <t>Ankita Vaswan</t>
  </si>
  <si>
    <t>Yvonne Drebert</t>
  </si>
  <si>
    <t>Catherine Borremans</t>
  </si>
  <si>
    <t>Dennis Giaya</t>
  </si>
  <si>
    <t>Holly Bowers</t>
  </si>
  <si>
    <t>Giancarlo Troni</t>
  </si>
  <si>
    <r>
      <rPr>
        <sz val="10"/>
        <color theme="1"/>
        <rFont val="Arial"/>
      </rPr>
      <t xml:space="preserve">FathomNet Portal
</t>
    </r>
    <r>
      <rPr>
        <i/>
        <sz val="10"/>
        <color theme="1"/>
        <rFont val="Arial"/>
      </rPr>
      <t>Benjamin Woodward</t>
    </r>
  </si>
  <si>
    <r>
      <rPr>
        <sz val="10"/>
        <color theme="1"/>
        <rFont val="Arial"/>
      </rPr>
      <t xml:space="preserve">Computer Vision Basics and Python
</t>
    </r>
    <r>
      <rPr>
        <i/>
        <sz val="10"/>
        <color theme="1"/>
        <rFont val="Arial"/>
      </rPr>
      <t>Atticus Carter</t>
    </r>
  </si>
  <si>
    <r>
      <rPr>
        <sz val="10"/>
        <color theme="1"/>
        <rFont val="Arial"/>
      </rPr>
      <t xml:space="preserve">Video Annotation and Reference System 
</t>
    </r>
    <r>
      <rPr>
        <i/>
        <sz val="10"/>
        <color theme="1"/>
        <rFont val="Arial"/>
      </rPr>
      <t>Brian Schlining</t>
    </r>
  </si>
  <si>
    <r>
      <rPr>
        <sz val="10"/>
        <color theme="1"/>
        <rFont val="Arial"/>
      </rPr>
      <t xml:space="preserve">Immersive VR 'Dives'
</t>
    </r>
    <r>
      <rPr>
        <i/>
        <sz val="10"/>
        <color theme="1"/>
        <rFont val="Arial"/>
      </rPr>
      <t>James Lindholm</t>
    </r>
  </si>
  <si>
    <t>John Halpin</t>
  </si>
  <si>
    <t>Jianping Li, Claude (online)</t>
  </si>
  <si>
    <t>Levi Cai</t>
  </si>
  <si>
    <t>Data Management + Applications</t>
  </si>
  <si>
    <t>Peter Busumprah (online)</t>
  </si>
  <si>
    <t>Group Discussion II</t>
  </si>
  <si>
    <r>
      <rPr>
        <b/>
        <sz val="10"/>
        <color theme="1"/>
        <rFont val="Arial"/>
      </rPr>
      <t xml:space="preserve">Lightning Talks
</t>
    </r>
    <r>
      <rPr>
        <sz val="10"/>
        <color theme="1"/>
        <rFont val="Arial"/>
      </rPr>
      <t>(posters)</t>
    </r>
  </si>
  <si>
    <t>Chris Jackett</t>
  </si>
  <si>
    <t>Conference Mixer</t>
  </si>
  <si>
    <t>Freya Goetz</t>
  </si>
  <si>
    <t>Poster Session II</t>
  </si>
  <si>
    <t>location: Dust Bowl Brewing</t>
  </si>
  <si>
    <t>Ariell Friedman</t>
  </si>
  <si>
    <r>
      <rPr>
        <b/>
        <sz val="10"/>
        <color theme="1"/>
        <rFont val="Arial"/>
      </rPr>
      <t xml:space="preserve">Lightning Talks
</t>
    </r>
    <r>
      <rPr>
        <sz val="10"/>
        <color theme="1"/>
        <rFont val="Arial"/>
      </rPr>
      <t>(interactive sessions)</t>
    </r>
  </si>
  <si>
    <r>
      <rPr>
        <b/>
        <sz val="10"/>
        <color theme="1"/>
        <rFont val="Arial"/>
      </rPr>
      <t xml:space="preserve">Lightning Talks
</t>
    </r>
    <r>
      <rPr>
        <sz val="10"/>
        <color theme="1"/>
        <rFont val="Arial"/>
      </rPr>
      <t>(posters)</t>
    </r>
  </si>
  <si>
    <t>Group Discussion I</t>
  </si>
  <si>
    <t>Poster Session I</t>
  </si>
  <si>
    <t>Best Image Award</t>
  </si>
  <si>
    <t>Group Discussion III</t>
  </si>
  <si>
    <t>Conference Reception</t>
  </si>
  <si>
    <t>location: Monterey Bay Aquarium</t>
  </si>
  <si>
    <t>Closing</t>
  </si>
  <si>
    <t>Conference Gala</t>
  </si>
  <si>
    <t>location: Barns at Cooper Molera</t>
  </si>
  <si>
    <t>Lightning Talks</t>
  </si>
  <si>
    <t>(interactive sessions)</t>
  </si>
  <si>
    <t>(poster session I)</t>
  </si>
  <si>
    <t>(poster session II)</t>
  </si>
  <si>
    <t>Kevin Barnard</t>
  </si>
  <si>
    <t>o</t>
  </si>
  <si>
    <t>Thierry Baussant</t>
  </si>
  <si>
    <t>Atticus Carter</t>
  </si>
  <si>
    <t>Virginia Biede</t>
  </si>
  <si>
    <t>Jeremy Childress</t>
  </si>
  <si>
    <t>Caroline Chin</t>
  </si>
  <si>
    <t>Katharine T. Bigham</t>
  </si>
  <si>
    <t>Jaime S Davies</t>
  </si>
  <si>
    <t>H. Poppy Clark</t>
  </si>
  <si>
    <t>Judith Camps-Castella</t>
  </si>
  <si>
    <t>Rod Connolly</t>
  </si>
  <si>
    <t>David W. Caress</t>
  </si>
  <si>
    <t>Rob Harbour</t>
  </si>
  <si>
    <t>Chad Collett</t>
  </si>
  <si>
    <t>Danelle E. Cline</t>
  </si>
  <si>
    <t>Daniel Langenkamper</t>
  </si>
  <si>
    <t>Karah Cox-Ammann</t>
  </si>
  <si>
    <t>Patrick Cooper</t>
  </si>
  <si>
    <t>James Lindholm</t>
  </si>
  <si>
    <t>Issie Corvi</t>
  </si>
  <si>
    <t>Mashkoor Malik</t>
  </si>
  <si>
    <t>Heather Doig</t>
  </si>
  <si>
    <t>Emma J. Curtis</t>
  </si>
  <si>
    <t>Henry Ruhl</t>
  </si>
  <si>
    <t>Jennifer M. Durden</t>
  </si>
  <si>
    <t>Jamie Andersen M Fields</t>
  </si>
  <si>
    <t>Brian Schlining</t>
  </si>
  <si>
    <t>Daniel Yang (Girdhar)</t>
  </si>
  <si>
    <t>Judith Fischer</t>
  </si>
  <si>
    <t>Susan Von Thun</t>
  </si>
  <si>
    <t>Savannah Goode</t>
  </si>
  <si>
    <t>Chloe Game</t>
  </si>
  <si>
    <t>Benjamin Woodward</t>
  </si>
  <si>
    <t>Irene Hu</t>
  </si>
  <si>
    <t>Lewis Grant</t>
  </si>
  <si>
    <t>Daniel Langenkämper</t>
  </si>
  <si>
    <t>Fernanda Lecaros</t>
  </si>
  <si>
    <t>Akshay Hinduja</t>
  </si>
  <si>
    <t>Jianping Li, Claude</t>
  </si>
  <si>
    <t>Sierra Landreth</t>
  </si>
  <si>
    <t>Lonny Lundsten</t>
  </si>
  <si>
    <t>Ayman Mabrouk</t>
  </si>
  <si>
    <t>Ashley N. Marranzino</t>
  </si>
  <si>
    <t>Séverine Martini</t>
  </si>
  <si>
    <t>Beatriz E. Mejía-Mercado</t>
  </si>
  <si>
    <t>Thom Maughan</t>
  </si>
  <si>
    <t>Alejandra Mejia-Saenz</t>
  </si>
  <si>
    <t>Takaki Nishio</t>
  </si>
  <si>
    <t>Henry A Ruhl</t>
  </si>
  <si>
    <t>Karen J. Osborn</t>
  </si>
  <si>
    <t>Jessica Sajtovich</t>
  </si>
  <si>
    <t>Mehul Sangekar</t>
  </si>
  <si>
    <t>Talen Rimmer</t>
  </si>
  <si>
    <t>Sophie V. Schindler</t>
  </si>
  <si>
    <t>Errol Ronje</t>
  </si>
  <si>
    <t>Tarun Sharma</t>
  </si>
  <si>
    <t>Cameron Trotter</t>
  </si>
  <si>
    <t>Deanna Soper</t>
  </si>
  <si>
    <t>Loïc Van Audenhaege</t>
  </si>
  <si>
    <t>Heidi M. Sosik</t>
  </si>
  <si>
    <t>Michael F. Vardaro</t>
  </si>
  <si>
    <t>Savana Stallsmith</t>
  </si>
  <si>
    <t>Gisele Youbouni</t>
  </si>
  <si>
    <t>Ana Belen Yanez Suarez</t>
  </si>
  <si>
    <r>
      <rPr>
        <sz val="10"/>
        <color theme="1"/>
        <rFont val="Arial"/>
      </rPr>
      <t xml:space="preserve">Diving into Science Communication
</t>
    </r>
    <r>
      <rPr>
        <i/>
        <sz val="10"/>
        <color theme="1"/>
        <rFont val="Arial"/>
      </rPr>
      <t>Susan von Thun</t>
    </r>
  </si>
  <si>
    <r>
      <rPr>
        <sz val="10"/>
        <color theme="1"/>
        <rFont val="Arial"/>
      </rPr>
      <t xml:space="preserve">Expanding AI assistance in BIIGLE 
</t>
    </r>
    <r>
      <rPr>
        <i/>
        <sz val="10"/>
        <color theme="1"/>
        <rFont val="Arial"/>
      </rPr>
      <t>Daniel Langenkämper</t>
    </r>
  </si>
  <si>
    <r>
      <rPr>
        <sz val="10"/>
        <color theme="1"/>
        <rFont val="Arial"/>
      </rPr>
      <t xml:space="preserve">FathomNet Database 
</t>
    </r>
    <r>
      <rPr>
        <i/>
        <sz val="10"/>
        <color theme="1"/>
        <rFont val="Arial"/>
      </rPr>
      <t>Kevin Barnard</t>
    </r>
  </si>
  <si>
    <r>
      <rPr>
        <sz val="10"/>
        <color theme="1"/>
        <rFont val="Arial"/>
      </rPr>
      <t xml:space="preserve">Squidle+
</t>
    </r>
    <r>
      <rPr>
        <i/>
        <sz val="10"/>
        <color theme="1"/>
        <rFont val="Arial"/>
      </rPr>
      <t>Ariell Friedman</t>
    </r>
  </si>
  <si>
    <r>
      <rPr>
        <b/>
        <sz val="10"/>
        <rFont val="Arial"/>
      </rPr>
      <t xml:space="preserve">MBARI Site Visit
</t>
    </r>
    <r>
      <rPr>
        <sz val="10"/>
        <rFont val="Arial"/>
      </rPr>
      <t xml:space="preserve">location: </t>
    </r>
    <r>
      <rPr>
        <u/>
        <sz val="10"/>
        <color rgb="FF1155CC"/>
        <rFont val="Arial"/>
      </rPr>
      <t>MBARI</t>
    </r>
    <r>
      <rPr>
        <sz val="10"/>
        <rFont val="Arial"/>
      </rPr>
      <t xml:space="preserve">
depart MCC @ 0900
depart MBARI @ 1200</t>
    </r>
  </si>
  <si>
    <r>
      <rPr>
        <sz val="10"/>
        <color theme="1"/>
        <rFont val="Arial"/>
      </rPr>
      <t xml:space="preserve">Diving into Science Communication
</t>
    </r>
    <r>
      <rPr>
        <i/>
        <sz val="10"/>
        <color theme="1"/>
        <rFont val="Arial"/>
      </rPr>
      <t>Susan von Thun</t>
    </r>
  </si>
  <si>
    <r>
      <rPr>
        <sz val="10"/>
        <color theme="1"/>
        <rFont val="Arial"/>
      </rPr>
      <t xml:space="preserve">Long term stewardship of underwater video data
</t>
    </r>
    <r>
      <rPr>
        <i/>
        <sz val="10"/>
        <color theme="1"/>
        <rFont val="Arial"/>
      </rPr>
      <t>Mashkoor Malik</t>
    </r>
  </si>
  <si>
    <r>
      <rPr>
        <sz val="10"/>
        <color theme="1"/>
        <rFont val="Arial"/>
      </rPr>
      <t xml:space="preserve">FathomNet Database 
</t>
    </r>
    <r>
      <rPr>
        <i/>
        <sz val="10"/>
        <color theme="1"/>
        <rFont val="Arial"/>
      </rPr>
      <t>Kevin Barnard</t>
    </r>
  </si>
  <si>
    <r>
      <rPr>
        <sz val="10"/>
        <color theme="1"/>
        <rFont val="Arial"/>
      </rPr>
      <t xml:space="preserve">Monitoring MPAs in UK offshore waters
</t>
    </r>
    <r>
      <rPr>
        <i/>
        <sz val="10"/>
        <color theme="1"/>
        <rFont val="Arial"/>
      </rPr>
      <t>Rob Harbour</t>
    </r>
  </si>
  <si>
    <r>
      <rPr>
        <sz val="10"/>
        <color theme="1"/>
        <rFont val="Arial"/>
      </rPr>
      <t xml:space="preserve">Image-based Essential Ocean Variables in GOOS
</t>
    </r>
    <r>
      <rPr>
        <i/>
        <sz val="10"/>
        <color theme="1"/>
        <rFont val="Arial"/>
      </rPr>
      <t>Henry Ruhl</t>
    </r>
  </si>
  <si>
    <r>
      <rPr>
        <sz val="10"/>
        <color theme="1"/>
        <rFont val="Arial"/>
      </rPr>
      <t xml:space="preserve">Iargo tool in BIIGLE 2.0
</t>
    </r>
    <r>
      <rPr>
        <i/>
        <sz val="10"/>
        <color theme="1"/>
        <rFont val="Arial"/>
      </rPr>
      <t>Jaime Davies</t>
    </r>
  </si>
  <si>
    <r>
      <rPr>
        <sz val="10"/>
        <color theme="1"/>
        <rFont val="Arial"/>
      </rPr>
      <t xml:space="preserve">Utilizing tools from the cinema industry
</t>
    </r>
    <r>
      <rPr>
        <i/>
        <sz val="10"/>
        <color theme="1"/>
        <rFont val="Arial"/>
      </rPr>
      <t>Jeremy Childress</t>
    </r>
  </si>
  <si>
    <r>
      <rPr>
        <sz val="10"/>
        <color theme="1"/>
        <rFont val="Arial"/>
      </rPr>
      <t xml:space="preserve">Squidle+
</t>
    </r>
    <r>
      <rPr>
        <i/>
        <sz val="10"/>
        <color theme="1"/>
        <rFont val="Arial"/>
      </rPr>
      <t>Ariell Friedman</t>
    </r>
  </si>
  <si>
    <r>
      <rPr>
        <sz val="10"/>
        <color theme="1"/>
        <rFont val="Arial"/>
      </rPr>
      <t xml:space="preserve">FathomNet Portal
</t>
    </r>
    <r>
      <rPr>
        <i/>
        <sz val="10"/>
        <color theme="1"/>
        <rFont val="Arial"/>
      </rPr>
      <t>Benjamin Woodward</t>
    </r>
  </si>
  <si>
    <r>
      <rPr>
        <sz val="10"/>
        <color theme="1"/>
        <rFont val="Arial"/>
      </rPr>
      <t xml:space="preserve">Computer Vision Basics and Python
</t>
    </r>
    <r>
      <rPr>
        <i/>
        <sz val="10"/>
        <color theme="1"/>
        <rFont val="Arial"/>
      </rPr>
      <t>Atticus Carter</t>
    </r>
  </si>
  <si>
    <r>
      <rPr>
        <sz val="10"/>
        <color theme="1"/>
        <rFont val="Arial"/>
      </rPr>
      <t xml:space="preserve">Video Annotation and Reference System 
</t>
    </r>
    <r>
      <rPr>
        <i/>
        <sz val="10"/>
        <color theme="1"/>
        <rFont val="Arial"/>
      </rPr>
      <t>Brian Schlining</t>
    </r>
  </si>
  <si>
    <r>
      <rPr>
        <sz val="10"/>
        <color theme="1"/>
        <rFont val="Arial"/>
      </rPr>
      <t xml:space="preserve">Immersive VR 'Dives'
</t>
    </r>
    <r>
      <rPr>
        <i/>
        <sz val="10"/>
        <color theme="1"/>
        <rFont val="Arial"/>
      </rPr>
      <t>James Lindholm</t>
    </r>
  </si>
  <si>
    <r>
      <rPr>
        <b/>
        <sz val="10"/>
        <color theme="1"/>
        <rFont val="Arial"/>
      </rPr>
      <t xml:space="preserve">Lightning Talks
</t>
    </r>
    <r>
      <rPr>
        <sz val="10"/>
        <color theme="1"/>
        <rFont val="Arial"/>
      </rPr>
      <t>(posters)</t>
    </r>
  </si>
  <si>
    <r>
      <rPr>
        <b/>
        <sz val="10"/>
        <rFont val="Arial"/>
      </rPr>
      <t xml:space="preserve">Conference Mixer
</t>
    </r>
    <r>
      <rPr>
        <sz val="10"/>
        <rFont val="Arial"/>
      </rPr>
      <t xml:space="preserve">location: </t>
    </r>
    <r>
      <rPr>
        <u/>
        <sz val="10"/>
        <color rgb="FF1155CC"/>
        <rFont val="Arial"/>
      </rPr>
      <t>Dust Bowl Brewing</t>
    </r>
  </si>
  <si>
    <r>
      <rPr>
        <b/>
        <sz val="10"/>
        <color theme="1"/>
        <rFont val="Arial"/>
      </rPr>
      <t xml:space="preserve">Lightning Talks
</t>
    </r>
    <r>
      <rPr>
        <sz val="10"/>
        <color theme="1"/>
        <rFont val="Arial"/>
      </rPr>
      <t>(interactive sessions)</t>
    </r>
  </si>
  <si>
    <r>
      <rPr>
        <b/>
        <sz val="10"/>
        <color theme="1"/>
        <rFont val="Arial"/>
      </rPr>
      <t xml:space="preserve">Lightning Talks
</t>
    </r>
    <r>
      <rPr>
        <sz val="10"/>
        <color theme="1"/>
        <rFont val="Arial"/>
      </rPr>
      <t>(posters)</t>
    </r>
  </si>
  <si>
    <r>
      <rPr>
        <b/>
        <sz val="10"/>
        <rFont val="Arial"/>
      </rPr>
      <t xml:space="preserve">Conference Reception
</t>
    </r>
    <r>
      <rPr>
        <sz val="10"/>
        <rFont val="Arial"/>
      </rPr>
      <t xml:space="preserve">location: </t>
    </r>
    <r>
      <rPr>
        <u/>
        <sz val="10"/>
        <color rgb="FF1155CC"/>
        <rFont val="Arial"/>
      </rPr>
      <t>Monterey Bay Aquarium</t>
    </r>
  </si>
  <si>
    <r>
      <rPr>
        <b/>
        <sz val="10"/>
        <rFont val="Arial"/>
      </rPr>
      <t xml:space="preserve">Conference Gala
</t>
    </r>
    <r>
      <rPr>
        <sz val="10"/>
        <rFont val="Arial"/>
      </rPr>
      <t xml:space="preserve">location: </t>
    </r>
    <r>
      <rPr>
        <u/>
        <sz val="10"/>
        <color rgb="FF1155CC"/>
        <rFont val="Arial"/>
      </rPr>
      <t>Barns at Cooper Molera</t>
    </r>
  </si>
  <si>
    <t xml:space="preserve">  </t>
  </si>
  <si>
    <t>conference center available</t>
  </si>
  <si>
    <t>off-conference-site activities</t>
  </si>
  <si>
    <t>Sunday</t>
  </si>
  <si>
    <t>Monday</t>
  </si>
  <si>
    <t>Tuesday</t>
  </si>
  <si>
    <t>Wednesday</t>
  </si>
  <si>
    <t>Thursday</t>
  </si>
  <si>
    <t>Friday</t>
  </si>
  <si>
    <t>tech check</t>
  </si>
  <si>
    <t>morning excursions</t>
  </si>
  <si>
    <t xml:space="preserve">ZOOM Q/A </t>
  </si>
  <si>
    <t>"</t>
  </si>
  <si>
    <t>AI (6)</t>
  </si>
  <si>
    <t>BIIGLE (AI)</t>
  </si>
  <si>
    <t>FathomNet</t>
  </si>
  <si>
    <t>SciComm</t>
  </si>
  <si>
    <t>Squidle+</t>
  </si>
  <si>
    <t>Application (6)</t>
  </si>
  <si>
    <t>MBARI visit</t>
  </si>
  <si>
    <t>13 workshops</t>
  </si>
  <si>
    <t>BIIGLE (Largo)</t>
  </si>
  <si>
    <t>A non-conventional approach to image annotation using the largo tool in BIIGLE 2.0</t>
  </si>
  <si>
    <r>
      <rPr>
        <sz val="8"/>
        <rFont val="&quot;Helvetica Neue&quot;"/>
      </rPr>
      <t>Jaime S Davies &lt;</t>
    </r>
    <r>
      <rPr>
        <u/>
        <sz val="8"/>
        <color rgb="FF000000"/>
        <rFont val="Arial"/>
      </rPr>
      <t>jaime.davies@unigib.edu.gi</t>
    </r>
    <r>
      <rPr>
        <sz val="8"/>
        <rFont val="&quot;Helvetica Neue&quot;"/>
      </rPr>
      <t>&gt;, University of Gibraltar</t>
    </r>
  </si>
  <si>
    <t>CV in python</t>
  </si>
  <si>
    <t>Educational Design for Marine Imaging: Introducing Computer Vision Basics and Python</t>
  </si>
  <si>
    <r>
      <rPr>
        <sz val="8"/>
        <rFont val="&quot;Helvetica Neue&quot;"/>
      </rPr>
      <t>Atticus Carter &lt;</t>
    </r>
    <r>
      <rPr>
        <u/>
        <sz val="8"/>
        <color rgb="FF000000"/>
        <rFont val="Arial"/>
      </rPr>
      <t>attcart@uw.edu</t>
    </r>
    <r>
      <rPr>
        <sz val="8"/>
        <rFont val="&quot;Helvetica Neue&quot;"/>
      </rPr>
      <t>&gt;, University of Washington Seattle, School of Oceanography</t>
    </r>
  </si>
  <si>
    <t>coffee break</t>
  </si>
  <si>
    <t>BIIGLE (AI notation)</t>
  </si>
  <si>
    <t>Expanding AI annotation assistance in BIIGLE</t>
  </si>
  <si>
    <r>
      <rPr>
        <sz val="8"/>
        <rFont val="&quot;Helvetica Neue&quot;"/>
      </rPr>
      <t>Daniel LangenkŠmper &lt;</t>
    </r>
    <r>
      <rPr>
        <u/>
        <sz val="8"/>
        <color rgb="FF000000"/>
        <rFont val="Arial"/>
      </rPr>
      <t>dlangenk@cebitec.uni-bielefeld.de</t>
    </r>
    <r>
      <rPr>
        <sz val="8"/>
        <rFont val="&quot;Helvetica Neue&quot;"/>
      </rPr>
      <t>&gt;, Biodata Mining Group, Faculty of Technology, Bielefeld University, Germany</t>
    </r>
  </si>
  <si>
    <t>Daniel is on his own - no backup, needs someone for Q/A</t>
  </si>
  <si>
    <t>NOAA / Mashkoor</t>
  </si>
  <si>
    <t>MPA in UK</t>
  </si>
  <si>
    <t>FathomNet: An open-source image database and machine learning model repository for underwater artificial intelligence</t>
  </si>
  <si>
    <r>
      <t>Kevin Barnard &lt;</t>
    </r>
    <r>
      <rPr>
        <u/>
        <sz val="8"/>
        <color rgb="FF000000"/>
        <rFont val="&quot;Helvetica Neue&quot;"/>
      </rPr>
      <t>kbarnard@mbari.org</t>
    </r>
    <r>
      <rPr>
        <sz val="8"/>
        <rFont val="&quot;Helvetica Neue&quot;"/>
      </rPr>
      <t>&gt;, MBARI</t>
    </r>
  </si>
  <si>
    <t>Issie Corvi (issie@mbari.org)</t>
  </si>
  <si>
    <t>Annotation (3) / Data Management (2)</t>
  </si>
  <si>
    <t>Capture (4)</t>
  </si>
  <si>
    <t>EOVs</t>
  </si>
  <si>
    <t>Image-based EOVs</t>
  </si>
  <si>
    <r>
      <t>Henry A Ruhl &lt;</t>
    </r>
    <r>
      <rPr>
        <u/>
        <sz val="8"/>
        <color rgb="FF000000"/>
        <rFont val="&quot;Helvetica Neue&quot;"/>
      </rPr>
      <t>hruhl@mbari.org</t>
    </r>
    <r>
      <rPr>
        <sz val="8"/>
        <rFont val="&quot;Helvetica Neue&quot;"/>
      </rPr>
      <t>&gt;, Monterey Bay Aquarium Research Institute</t>
    </r>
  </si>
  <si>
    <t>Marine Lebrec (mlebrec@mbari.org)</t>
  </si>
  <si>
    <t>lunch</t>
  </si>
  <si>
    <t>afternoon excursions</t>
  </si>
  <si>
    <t>VR dives</t>
  </si>
  <si>
    <t>Immersive VR â€˜Divesâ€™ for Research, Education, and Patient Care</t>
  </si>
  <si>
    <r>
      <t>James Lindholm &lt;</t>
    </r>
    <r>
      <rPr>
        <u/>
        <sz val="8"/>
        <color rgb="FF000000"/>
        <rFont val="&quot;Helvetica Neue&quot;"/>
      </rPr>
      <t>jlindholm@csumb.edu</t>
    </r>
    <r>
      <rPr>
        <sz val="8"/>
        <rFont val="&quot;Helvetica Neue&quot;"/>
      </rPr>
      <t>&gt;, Department of Marine Science, CSU Monterey Bay</t>
    </r>
  </si>
  <si>
    <t>lunch (+15 mins)</t>
  </si>
  <si>
    <t>NOAA/Mashkoor</t>
  </si>
  <si>
    <t>Long term stewardship of underwater video data - Is the vision of storing all imagery data at full resolution forever sustainable?</t>
  </si>
  <si>
    <r>
      <t>Mashkoor Malik &lt;</t>
    </r>
    <r>
      <rPr>
        <u/>
        <sz val="8"/>
        <color rgb="FF000000"/>
        <rFont val="&quot;Helvetica Neue&quot;"/>
      </rPr>
      <t>mashkoor.malik@noaa.gov</t>
    </r>
    <r>
      <rPr>
        <sz val="8"/>
        <rFont val="&quot;Helvetica Neue&quot;"/>
      </rPr>
      <t>&gt;, NOAA Ocean Exploration</t>
    </r>
  </si>
  <si>
    <t>OVAI Portal</t>
  </si>
  <si>
    <t>Ocean Vision AI (OVAI): Accelerating the processing of ocean visual data using artificial intelligence and community engagement</t>
  </si>
  <si>
    <r>
      <t>Elizabeth Corvi &lt;</t>
    </r>
    <r>
      <rPr>
        <u/>
        <sz val="8"/>
        <color rgb="FF000000"/>
        <rFont val="&quot;Helvetica Neue&quot;"/>
      </rPr>
      <t>issie@mbari.org</t>
    </r>
    <r>
      <rPr>
        <sz val="8"/>
        <rFont val="&quot;Helvetica Neue&quot;"/>
      </rPr>
      <t>&gt;, MBARI, Ocean Vision AI</t>
    </r>
  </si>
  <si>
    <t>Cinema</t>
  </si>
  <si>
    <t>Squidle+: Revolutionising Marine Image Management, Annotation and Reuse with Advanced Collaboration and Automation</t>
  </si>
  <si>
    <r>
      <t>Ariell Friedman &lt;</t>
    </r>
    <r>
      <rPr>
        <u/>
        <sz val="8"/>
        <color rgb="FF000000"/>
        <rFont val="&quot;Helvetica Neue&quot;"/>
      </rPr>
      <t>ariell@greybits.com.au</t>
    </r>
    <r>
      <rPr>
        <sz val="8"/>
        <rFont val="&quot;Helvetica Neue&quot;"/>
      </rPr>
      <t>&gt;, Greybits Engineering</t>
    </r>
  </si>
  <si>
    <t>Capture (6)</t>
  </si>
  <si>
    <t>Using imagery data to monitor Marine Protected Areas in UK offshore waters</t>
  </si>
  <si>
    <r>
      <t>Rob P. Harbour &lt;</t>
    </r>
    <r>
      <rPr>
        <u/>
        <sz val="8"/>
        <color rgb="FF000000"/>
        <rFont val="&quot;Helvetica Neue&quot;"/>
      </rPr>
      <t>rob.harbour@jncc.gov.uk</t>
    </r>
    <r>
      <rPr>
        <sz val="8"/>
        <rFont val="&quot;Helvetica Neue&quot;"/>
      </rPr>
      <t>&gt;, Joint Nature Conservation Committee</t>
    </r>
  </si>
  <si>
    <t>MBAq visit?</t>
  </si>
  <si>
    <t>Utilizing and Expanding Tools from the Cinema Industry to Further Scientific Exploration and Research</t>
  </si>
  <si>
    <r>
      <t>Jeremy Childress &lt;</t>
    </r>
    <r>
      <rPr>
        <u/>
        <sz val="8"/>
        <color rgb="FF000000"/>
        <rFont val="&quot;Helvetica Neue&quot;"/>
      </rPr>
      <t>Jeremy@thesextonco.com</t>
    </r>
    <r>
      <rPr>
        <sz val="8"/>
        <rFont val="&quot;Helvetica Neue&quot;"/>
      </rPr>
      <t>&gt;, The Sexton Corporation</t>
    </r>
  </si>
  <si>
    <t>VARS</t>
  </si>
  <si>
    <t>Data Management (3) / Application (1)</t>
  </si>
  <si>
    <t>group discussion</t>
  </si>
  <si>
    <t>lightning talks (35)</t>
  </si>
  <si>
    <t>conference mixer</t>
  </si>
  <si>
    <t>posters</t>
  </si>
  <si>
    <t>talks</t>
  </si>
  <si>
    <t>5 themes</t>
  </si>
  <si>
    <t>Acquisition (Capture)</t>
  </si>
  <si>
    <t>group discussion + refreshments</t>
  </si>
  <si>
    <t>Annotation</t>
  </si>
  <si>
    <t>Data management</t>
  </si>
  <si>
    <t>MBAq reception</t>
  </si>
  <si>
    <t>(Scholin speech ~7-7:15)</t>
  </si>
  <si>
    <t>conference dinner</t>
  </si>
  <si>
    <t>AI</t>
  </si>
  <si>
    <t>Other</t>
  </si>
  <si>
    <t>(food wraps up 8:30)</t>
  </si>
  <si>
    <t>(bev last call 9:45)</t>
  </si>
  <si>
    <t>First name</t>
  </si>
  <si>
    <t>Last name</t>
  </si>
  <si>
    <t>Institute</t>
  </si>
  <si>
    <t>Expertise</t>
  </si>
  <si>
    <t>Country</t>
  </si>
  <si>
    <t>Contacted</t>
  </si>
  <si>
    <t>Invitation Acceptance</t>
  </si>
  <si>
    <t>Jen</t>
  </si>
  <si>
    <t>Durden</t>
  </si>
  <si>
    <t>NOC</t>
  </si>
  <si>
    <t>Image acquisition/processing</t>
  </si>
  <si>
    <t>UK</t>
  </si>
  <si>
    <t>x</t>
  </si>
  <si>
    <t>Tim</t>
  </si>
  <si>
    <t>Nattkemper</t>
  </si>
  <si>
    <t>Bielefeld</t>
  </si>
  <si>
    <t>Image annotation/platforms/data management</t>
  </si>
  <si>
    <t>Germany</t>
  </si>
  <si>
    <t>Dhugal</t>
  </si>
  <si>
    <t>Lindsay</t>
  </si>
  <si>
    <t>JAMSTEC</t>
  </si>
  <si>
    <t>Camera/equipment design</t>
  </si>
  <si>
    <t>Japan</t>
  </si>
  <si>
    <t>Telmo</t>
  </si>
  <si>
    <t>Morato</t>
  </si>
  <si>
    <t>Univ Azores</t>
  </si>
  <si>
    <t>Portugal</t>
  </si>
  <si>
    <t>Helena</t>
  </si>
  <si>
    <t>Hauss</t>
  </si>
  <si>
    <t>NORCE/GEOMAR</t>
  </si>
  <si>
    <t>Heidi</t>
  </si>
  <si>
    <t>Sosik</t>
  </si>
  <si>
    <t>WHOI</t>
  </si>
  <si>
    <t>USA</t>
  </si>
  <si>
    <t>Oscar</t>
  </si>
  <si>
    <t>Pizarro</t>
  </si>
  <si>
    <t>NTNU</t>
  </si>
  <si>
    <t>Norway</t>
  </si>
  <si>
    <t>Jacquomo</t>
  </si>
  <si>
    <t>Monk</t>
  </si>
  <si>
    <t>CSIRO</t>
  </si>
  <si>
    <t>Australia</t>
  </si>
  <si>
    <t>Franzis</t>
  </si>
  <si>
    <t>Althaus</t>
  </si>
  <si>
    <t>Ari</t>
  </si>
  <si>
    <t>Friedman</t>
  </si>
  <si>
    <t>Greybits Engineering</t>
  </si>
  <si>
    <t>Eric</t>
  </si>
  <si>
    <t>Orenstein</t>
  </si>
  <si>
    <t>Automated image processing/annotation</t>
  </si>
  <si>
    <t>Kerry</t>
  </si>
  <si>
    <t>Howell</t>
  </si>
  <si>
    <t>Plymouth</t>
  </si>
  <si>
    <t>Blair</t>
  </si>
  <si>
    <t>Thornton</t>
  </si>
  <si>
    <t>Univ Southampton</t>
  </si>
  <si>
    <t>Catherine</t>
  </si>
  <si>
    <t>Borremans</t>
  </si>
  <si>
    <t>IFREMER</t>
  </si>
  <si>
    <t>Scientific advances from imaging use</t>
  </si>
  <si>
    <t>France</t>
  </si>
  <si>
    <t>Simone</t>
  </si>
  <si>
    <t>Marini</t>
  </si>
  <si>
    <t>Inst di Scienze Marine CNR</t>
  </si>
  <si>
    <t>Italy</t>
  </si>
  <si>
    <t>Maia</t>
  </si>
  <si>
    <t>Hoeberechts</t>
  </si>
  <si>
    <t>ONC</t>
  </si>
  <si>
    <t>Computer vision</t>
  </si>
  <si>
    <t>Canada</t>
  </si>
  <si>
    <t>Sink</t>
  </si>
  <si>
    <t>SANBI</t>
  </si>
  <si>
    <t>Biology</t>
  </si>
  <si>
    <t>South Africa</t>
  </si>
  <si>
    <t>Marcello</t>
  </si>
  <si>
    <t>Kitahara</t>
  </si>
  <si>
    <t>Univ Sao Paulo</t>
  </si>
  <si>
    <t>Brazil</t>
  </si>
  <si>
    <t>Elva</t>
  </si>
  <si>
    <t>Escobar</t>
  </si>
  <si>
    <t>UNAM</t>
  </si>
  <si>
    <t>Mexico</t>
  </si>
  <si>
    <t>Corey</t>
  </si>
  <si>
    <t>Garza</t>
  </si>
  <si>
    <t>Univ Washington</t>
  </si>
  <si>
    <t>drone imaging, automated processing</t>
  </si>
  <si>
    <t>Zoleka</t>
  </si>
  <si>
    <t>Filander</t>
  </si>
  <si>
    <t>Sheena</t>
  </si>
  <si>
    <t>Talma</t>
  </si>
  <si>
    <t>Project Nekton</t>
  </si>
  <si>
    <t>Seychelles</t>
  </si>
  <si>
    <t>Brett</t>
  </si>
  <si>
    <t>Alger</t>
  </si>
  <si>
    <t>NOAA Fisheries</t>
  </si>
  <si>
    <t>em4fish</t>
  </si>
  <si>
    <t>Peter</t>
  </si>
  <si>
    <t>Girguis</t>
  </si>
  <si>
    <t>Sara</t>
  </si>
  <si>
    <t>Beery</t>
  </si>
  <si>
    <t>MIT</t>
  </si>
  <si>
    <t>computer vision, machine learning</t>
  </si>
  <si>
    <t>Ben</t>
  </si>
  <si>
    <t>Richards</t>
  </si>
  <si>
    <t>underwater imaging</t>
  </si>
  <si>
    <t>Jean-Olivier</t>
  </si>
  <si>
    <t>Irission</t>
  </si>
  <si>
    <t>Sarbonnes</t>
  </si>
  <si>
    <t>plankton imaging</t>
  </si>
  <si>
    <t>Steve</t>
  </si>
  <si>
    <t>Haddock</t>
  </si>
  <si>
    <t>MBARI</t>
  </si>
  <si>
    <t>imaging generally</t>
  </si>
  <si>
    <t>Elizabeth</t>
  </si>
  <si>
    <t>Clark</t>
  </si>
  <si>
    <t>PNNL</t>
  </si>
  <si>
    <t>Chris</t>
  </si>
  <si>
    <t>Jackett</t>
  </si>
  <si>
    <t>automated image processing</t>
  </si>
  <si>
    <t>Toshihiro</t>
  </si>
  <si>
    <t>Maki</t>
  </si>
  <si>
    <t>https://www.iis.u-tokyo.ac.jp/en/research/staff/toshihiro-maki/</t>
  </si>
  <si>
    <t>cost per person</t>
  </si>
  <si>
    <t>number of units</t>
  </si>
  <si>
    <t>cost estimate</t>
  </si>
  <si>
    <t>cost (actual)</t>
  </si>
  <si>
    <t>dinner</t>
  </si>
  <si>
    <t>breaks</t>
  </si>
  <si>
    <t>conference center</t>
  </si>
  <si>
    <t>av + main power</t>
  </si>
  <si>
    <t>electricity (vendor + 1a/b/c)</t>
  </si>
  <si>
    <t>aquarium</t>
  </si>
  <si>
    <t>$163 per person includes service fee</t>
  </si>
  <si>
    <t>opening food/beer/wine</t>
  </si>
  <si>
    <t>posters refreshment</t>
  </si>
  <si>
    <t>excursions</t>
  </si>
  <si>
    <t>security</t>
  </si>
  <si>
    <t>Buttons (150)</t>
  </si>
  <si>
    <t>Labels</t>
  </si>
  <si>
    <t>Mugs (150)</t>
  </si>
  <si>
    <t>Buttons (25)</t>
  </si>
  <si>
    <t>swag</t>
  </si>
  <si>
    <t xml:space="preserve">Swag actuals: </t>
  </si>
  <si>
    <t>buffer</t>
  </si>
  <si>
    <t>poster boards</t>
  </si>
  <si>
    <t>hotel</t>
  </si>
  <si>
    <t>best image award</t>
  </si>
  <si>
    <t>exhibitor income</t>
  </si>
  <si>
    <t>donations</t>
  </si>
  <si>
    <t>IEEE contribution</t>
  </si>
  <si>
    <t>fathomnet</t>
  </si>
  <si>
    <t xml:space="preserve">MBARI </t>
  </si>
  <si>
    <t>TOTAL</t>
  </si>
  <si>
    <t>minimum registration rate</t>
  </si>
  <si>
    <t>registration income</t>
  </si>
  <si>
    <t>projected</t>
  </si>
  <si>
    <t>projected $$</t>
  </si>
  <si>
    <t>actual</t>
  </si>
  <si>
    <t>actual $$*</t>
  </si>
  <si>
    <t>regular</t>
  </si>
  <si>
    <t>students</t>
  </si>
  <si>
    <t>online</t>
  </si>
  <si>
    <t xml:space="preserve">late regular </t>
  </si>
  <si>
    <t>late online</t>
  </si>
  <si>
    <t>gala dinner</t>
  </si>
  <si>
    <t>calculated based on attendee list</t>
  </si>
  <si>
    <t>zeffy income</t>
  </si>
  <si>
    <t>registration POs</t>
  </si>
  <si>
    <t>difference</t>
  </si>
  <si>
    <t>*as of September 23, 2024</t>
  </si>
  <si>
    <t>comped students/researchers/funders/exhibitors</t>
  </si>
  <si>
    <t>REMAINING FUNDS</t>
  </si>
  <si>
    <t>in-person</t>
  </si>
  <si>
    <t>gala</t>
  </si>
  <si>
    <t>additional guests</t>
  </si>
  <si>
    <t>mbari visit</t>
  </si>
  <si>
    <t>per gallon</t>
  </si>
  <si>
    <t>gallons</t>
  </si>
  <si>
    <t>cost per break</t>
  </si>
  <si>
    <t>cost</t>
  </si>
  <si>
    <t>from estimate</t>
  </si>
  <si>
    <t>cost per session</t>
  </si>
  <si>
    <t>number of sessions</t>
  </si>
  <si>
    <t>total</t>
  </si>
  <si>
    <t>coffee</t>
  </si>
  <si>
    <t>tea</t>
  </si>
  <si>
    <t>staff charge</t>
  </si>
  <si>
    <t>granola bars</t>
  </si>
  <si>
    <t>house charge</t>
  </si>
  <si>
    <t>sales tax</t>
  </si>
  <si>
    <t>poster sessons</t>
  </si>
  <si>
    <t>per unit</t>
  </si>
  <si>
    <t>cost per</t>
  </si>
  <si>
    <t>number</t>
  </si>
  <si>
    <t>beer</t>
  </si>
  <si>
    <t>wine</t>
  </si>
  <si>
    <t>soft drinks/water</t>
  </si>
  <si>
    <t>bartender</t>
  </si>
  <si>
    <t>includes 16% food and beverage staff charge, 9% food and beverage house charge, and 9.25% sales tax for hosted bar</t>
  </si>
  <si>
    <t>bus per 25 people</t>
  </si>
  <si>
    <t>Steve Updated this cost on 9/27/24 - this is the total cost for our contract</t>
  </si>
  <si>
    <t>mixer</t>
  </si>
  <si>
    <t>venue</t>
  </si>
  <si>
    <t>drinks</t>
  </si>
  <si>
    <t>assumptions - 9 dollars a beer, 18% gratuity and 9.25% sales tax</t>
  </si>
  <si>
    <t>free</t>
  </si>
  <si>
    <t>internet</t>
  </si>
  <si>
    <t>hardline dedicated to zoom computer</t>
  </si>
  <si>
    <t>* hardline in each of the breakout rooms for zoom computers?</t>
  </si>
  <si>
    <t>wireless for everyone else</t>
  </si>
  <si>
    <t>9x16 screen in main room</t>
  </si>
  <si>
    <t>included</t>
  </si>
  <si>
    <t>Primary</t>
  </si>
  <si>
    <t>Secondary</t>
  </si>
  <si>
    <t>Tertiary</t>
  </si>
  <si>
    <t>If Needed</t>
  </si>
  <si>
    <t>setup auditoriums (Monday)</t>
  </si>
  <si>
    <t>Kakani</t>
  </si>
  <si>
    <t>Todd</t>
  </si>
  <si>
    <t>setup posters (Monday)</t>
  </si>
  <si>
    <t>Brian</t>
  </si>
  <si>
    <t>setup exhibitors (Monday)</t>
  </si>
  <si>
    <t>Bill</t>
  </si>
  <si>
    <t>registration table (Monday at Dust Bowl Brewing)</t>
  </si>
  <si>
    <t>registration table (Tuesday)</t>
  </si>
  <si>
    <t>Cindy</t>
  </si>
  <si>
    <t xml:space="preserve">registration table (Wed)                                                                                                                                                                                                    </t>
  </si>
  <si>
    <t>registration table (Thurs)</t>
  </si>
  <si>
    <t>AV (Tuesday)</t>
  </si>
  <si>
    <t>AV (Wednesday)</t>
  </si>
  <si>
    <t>AV (Thursday)</t>
  </si>
  <si>
    <t>Workshop coordinator (Wednesday)</t>
  </si>
  <si>
    <t>Joost</t>
  </si>
  <si>
    <t>Excursion coordinator (Wednesday)</t>
  </si>
  <si>
    <t>Emily</t>
  </si>
  <si>
    <t>Nicola Guisewhite</t>
  </si>
  <si>
    <t>Aquarium Dinner (Tuesday)</t>
  </si>
  <si>
    <t>Issie</t>
  </si>
  <si>
    <t xml:space="preserve">Laura </t>
  </si>
  <si>
    <t>Barns Dinner (Wednesday)</t>
  </si>
  <si>
    <t>Coffee Breaks (Tuesday)</t>
  </si>
  <si>
    <t>Coffee Breaks (Wednesday)</t>
  </si>
  <si>
    <t>Coffee Breaks (Thursday)</t>
  </si>
  <si>
    <t>Refreshment Break (Thursday)</t>
  </si>
  <si>
    <t>Lightning Talks (Wednesday)</t>
  </si>
  <si>
    <t>Laura</t>
  </si>
  <si>
    <t>Lightning Talks (Thursday)</t>
  </si>
  <si>
    <t>Poster Sessions (Wednesday)</t>
  </si>
  <si>
    <t>Poster Sessions (Thursday)</t>
  </si>
  <si>
    <t>tear down (Friday)</t>
  </si>
  <si>
    <t>MBARI site visit (Friday)</t>
  </si>
  <si>
    <t>Eric Martin</t>
  </si>
  <si>
    <t>Denis</t>
  </si>
  <si>
    <t>Lunch Tsar/Organizer (Tuesday)</t>
  </si>
  <si>
    <t>TBD</t>
  </si>
  <si>
    <t>Lunch Tsar/Organizer (Wed)</t>
  </si>
  <si>
    <t>Lunch Tsar/Organizer (Thur)</t>
  </si>
  <si>
    <t>Zoom czar</t>
  </si>
  <si>
    <t>George</t>
  </si>
  <si>
    <t>Vendor name</t>
  </si>
  <si>
    <t>Quote received</t>
  </si>
  <si>
    <t>Contract signed</t>
  </si>
  <si>
    <t>Payment issued</t>
  </si>
  <si>
    <t>Payment confirmed</t>
  </si>
  <si>
    <t>Marriott</t>
  </si>
  <si>
    <t>deposit</t>
  </si>
  <si>
    <t>Dust Bowl Brewing</t>
  </si>
  <si>
    <t>N/A</t>
  </si>
  <si>
    <t>Monterey Conference Center</t>
  </si>
  <si>
    <t>Adobe Molera Barns</t>
  </si>
  <si>
    <t>partial</t>
  </si>
  <si>
    <t>Trichord</t>
  </si>
  <si>
    <t>Encore</t>
  </si>
  <si>
    <t>Form name</t>
  </si>
  <si>
    <t>Creation date (America/Los_Angeles)</t>
  </si>
  <si>
    <t>Amount</t>
  </si>
  <si>
    <t>Refunded amount</t>
  </si>
  <si>
    <t>Detail</t>
  </si>
  <si>
    <t>Company name</t>
  </si>
  <si>
    <t>Email</t>
  </si>
  <si>
    <t>Address</t>
  </si>
  <si>
    <t>City</t>
  </si>
  <si>
    <t>Postal Code</t>
  </si>
  <si>
    <t>Region</t>
  </si>
  <si>
    <t>Payment method</t>
  </si>
  <si>
    <t>Link to form</t>
  </si>
  <si>
    <t>Language</t>
  </si>
  <si>
    <t>Status</t>
  </si>
  <si>
    <t>Ticket number</t>
  </si>
  <si>
    <t>Occurrence</t>
  </si>
  <si>
    <t>Ticket amount</t>
  </si>
  <si>
    <t>E-ticket URL</t>
  </si>
  <si>
    <t>Scans</t>
  </si>
  <si>
    <t>Last scan</t>
  </si>
  <si>
    <t>Note</t>
  </si>
  <si>
    <t>Payout date</t>
  </si>
  <si>
    <t>Checked In</t>
  </si>
  <si>
    <t>Funder Registration</t>
  </si>
  <si>
    <t>Bassin</t>
  </si>
  <si>
    <t>Corinne</t>
  </si>
  <si>
    <t>Schmidt Ocean Institute</t>
  </si>
  <si>
    <t>cbassin@schmidtocean.org</t>
  </si>
  <si>
    <t>Rais</t>
  </si>
  <si>
    <t>Kaarel Kasper</t>
  </si>
  <si>
    <t>krais@schmidtocean.org</t>
  </si>
  <si>
    <t>Exhibitor Registration</t>
  </si>
  <si>
    <t>Drebert</t>
  </si>
  <si>
    <t>Yvonne</t>
  </si>
  <si>
    <t>Inspired Planet Production</t>
  </si>
  <si>
    <t>yvonne@inspiredplanet.ca</t>
  </si>
  <si>
    <t>Yvonne Drebert - yvonne@inspiredplanet.ca - (905) 317-0350 - Producer - Inspired Planet Production, Canada. Brian, here are the two people to get registered ... they are being covered under the BOXfish sponsorship (even though they are not boxfish)</t>
  </si>
  <si>
    <t>Melnick</t>
  </si>
  <si>
    <t>Zach</t>
  </si>
  <si>
    <t>zach@inspiredplanet.ca</t>
  </si>
  <si>
    <t>Zach Melnick - zach@inspiredplanet.ca - (905) 317-4205 - Director/ Cinematographer - Inspired Planet Production, Canada. Brian, here are the two people to get registered ... they are being covered under the BOXfish sponsorship (even though they are not boxfish)</t>
  </si>
  <si>
    <t>MIW 2024 Registration</t>
  </si>
  <si>
    <t>Online-Only Registration</t>
  </si>
  <si>
    <t>Hansen</t>
  </si>
  <si>
    <t>Nis</t>
  </si>
  <si>
    <t>GEOMAR</t>
  </si>
  <si>
    <t>nhansen@geomar.de</t>
  </si>
  <si>
    <t>Hansastraße 15</t>
  </si>
  <si>
    <t>Kiel</t>
  </si>
  <si>
    <t>24118</t>
  </si>
  <si>
    <t>Schleswig-Holstein</t>
  </si>
  <si>
    <t>DE</t>
  </si>
  <si>
    <t>Card</t>
  </si>
  <si>
    <t>https://www.zeffy.com/ticketing/e6db52ab-3f0a-4ece-be5d-5148b932fdb9</t>
  </si>
  <si>
    <t>EN</t>
  </si>
  <si>
    <t>Succeeded</t>
  </si>
  <si>
    <t>Mon, Oct 7, 2:30 PM</t>
  </si>
  <si>
    <t>https://simplyk-bucket-production.s3.ca-central-1.amazonaws.com/organizations/0/f/b/4/e-ticket/tickets-a5b1246a-a57b-479f-abff-618999214c46.pdf</t>
  </si>
  <si>
    <t>5/5/2024</t>
  </si>
  <si>
    <t>Limpo González</t>
  </si>
  <si>
    <t>Alejandro</t>
  </si>
  <si>
    <t>a.limpo-gonzalez@soton.ac.uk</t>
  </si>
  <si>
    <t>61, Langhorn Road</t>
  </si>
  <si>
    <t>Southampton</t>
  </si>
  <si>
    <t>SO16 3TP</t>
  </si>
  <si>
    <t>GB</t>
  </si>
  <si>
    <t>https://simplyk-bucket-production.s3.ca-central-1.amazonaws.com/organizations/0/f/b/4/e-ticket/tickets-15d8457a-75e6-48ad-b808-86678b92aa54.pdf</t>
  </si>
  <si>
    <t>5/19/2024</t>
  </si>
  <si>
    <t>Best</t>
  </si>
  <si>
    <t>Merlin</t>
  </si>
  <si>
    <t>Fisheries &amp; Oceans Canada</t>
  </si>
  <si>
    <t>merlin.best@dfo-mpo.gc.ca</t>
  </si>
  <si>
    <t>Institute of Ocean Sciences</t>
  </si>
  <si>
    <t>North Saanich</t>
  </si>
  <si>
    <t>V8L 5T5</t>
  </si>
  <si>
    <t>British Columbia</t>
  </si>
  <si>
    <t>CA</t>
  </si>
  <si>
    <t>https://simplyk-bucket-production.s3.ca-central-1.amazonaws.com/organizations/0/f/b/4/e-ticket/tickets-a86aaa1b-86db-45db-9c9d-473246cd64f2.pdf</t>
  </si>
  <si>
    <t>6/23/2024</t>
  </si>
  <si>
    <t>Park</t>
  </si>
  <si>
    <t>Chailinn</t>
  </si>
  <si>
    <t>chailinn@kiost.ac.kr</t>
  </si>
  <si>
    <t>385, Haeyang-ro, Yeongdo-gu</t>
  </si>
  <si>
    <t>Pusan</t>
  </si>
  <si>
    <t>49111</t>
  </si>
  <si>
    <t>Pusan-Kwangyokshi</t>
  </si>
  <si>
    <t>KR</t>
  </si>
  <si>
    <t>https://simplyk-bucket-production.s3.ca-central-1.amazonaws.com/organizations/0/f/b/4/e-ticket/tickets-c4d73beb-d631-433c-96aa-e6c39fb43f7e.pdf</t>
  </si>
  <si>
    <t>Boyle</t>
  </si>
  <si>
    <t>Rosanna</t>
  </si>
  <si>
    <t>zanmilligan@gmail.com</t>
  </si>
  <si>
    <t>620 Northeast 9th Avenue</t>
  </si>
  <si>
    <t>Fort Lauderdale</t>
  </si>
  <si>
    <t>33304</t>
  </si>
  <si>
    <t>Florida</t>
  </si>
  <si>
    <t>US</t>
  </si>
  <si>
    <t>Apple Pay / Google Pay</t>
  </si>
  <si>
    <t>https://simplyk-bucket-production.s3.ca-central-1.amazonaws.com/organizations/0/f/b/4/e-ticket/tickets-bb35965d-e46a-48ee-b625-69fbc8dfe6c7.pdf</t>
  </si>
  <si>
    <t>Clyde</t>
  </si>
  <si>
    <t>Georgia</t>
  </si>
  <si>
    <t>georgia.clyde@dfo-mpo.gc.ca</t>
  </si>
  <si>
    <t>9860 West Saanich Road</t>
  </si>
  <si>
    <t>Sidney</t>
  </si>
  <si>
    <t>V8R4N2</t>
  </si>
  <si>
    <t>https://simplyk-bucket-production.s3.ca-central-1.amazonaws.com/organizations/0/f/b/4/e-ticket/tickets-252f2016-f587-4eb9-ac7a-0b6fbfc5891f.pdf</t>
  </si>
  <si>
    <t>6/30/2024</t>
  </si>
  <si>
    <t>Widdicombe</t>
  </si>
  <si>
    <t>Claire</t>
  </si>
  <si>
    <t>clst@pml.ac.uk</t>
  </si>
  <si>
    <t>Plymouth Marine Laboratory, Prospect Place, The Hoe</t>
  </si>
  <si>
    <t>PL13DH</t>
  </si>
  <si>
    <t>Devon</t>
  </si>
  <si>
    <t>https://simplyk-bucket-production.s3.ca-central-1.amazonaws.com/organizations/0/f/b/4/e-ticket/tickets-76d8a299-a24a-4049-8448-32472f58991b.pdf</t>
  </si>
  <si>
    <t>Handke</t>
  </si>
  <si>
    <t>Felix</t>
  </si>
  <si>
    <t>Fugro</t>
  </si>
  <si>
    <t>handke.felix@gmail.com</t>
  </si>
  <si>
    <t>Frauentorstraße 22</t>
  </si>
  <si>
    <t>Augsburg</t>
  </si>
  <si>
    <t>86152</t>
  </si>
  <si>
    <t>https://simplyk-bucket-production.s3.ca-central-1.amazonaws.com/organizations/0/f/b/4/e-ticket/tickets-97992467-6f7a-4173-8da2-0f874a5662d7.pdf</t>
  </si>
  <si>
    <t>7/7/2024</t>
  </si>
  <si>
    <t>Baco-Taylor</t>
  </si>
  <si>
    <t>Amy</t>
  </si>
  <si>
    <t>FSU</t>
  </si>
  <si>
    <t>abacotaylor@fsu.edu</t>
  </si>
  <si>
    <t>1011 Academic Way, EAOS Dept</t>
  </si>
  <si>
    <t>Tallahassee</t>
  </si>
  <si>
    <t>32306</t>
  </si>
  <si>
    <t>https://simplyk-bucket-production.s3.ca-central-1.amazonaws.com/organizations/0/f/b/4/e-ticket/tickets-499f763a-fd83-4961-89d1-4c606014b556.pdf</t>
  </si>
  <si>
    <t>Witting</t>
  </si>
  <si>
    <t>Kea</t>
  </si>
  <si>
    <t>Victoria University of Wellington</t>
  </si>
  <si>
    <t>kea.witting@vuw.ac.nz</t>
  </si>
  <si>
    <t>80B Ellice St</t>
  </si>
  <si>
    <t>Wellington</t>
  </si>
  <si>
    <t>6011</t>
  </si>
  <si>
    <t>NZ</t>
  </si>
  <si>
    <t>https://simplyk-bucket-production.s3.ca-central-1.amazonaws.com/organizations/0/f/b/4/e-ticket/tickets-18344bbb-fb94-4a25-a311-ddf7fb53f65c.pdf</t>
  </si>
  <si>
    <t>7/10/2024, 2:28 PM</t>
  </si>
  <si>
    <t>7/14/2024</t>
  </si>
  <si>
    <t>De Clippele</t>
  </si>
  <si>
    <t>Laurence</t>
  </si>
  <si>
    <t>laurence.declippele@glasgow.ac.uk</t>
  </si>
  <si>
    <t>9 North Fort Street, Midlothian</t>
  </si>
  <si>
    <t>Edinburgh</t>
  </si>
  <si>
    <t>EH6 4EY</t>
  </si>
  <si>
    <t>Midlothian</t>
  </si>
  <si>
    <t>https://simplyk-bucket-production.s3.ca-central-1.amazonaws.com/organizations/0/f/b/4/e-ticket/tickets-28f6d17f-e2d0-4fda-9f25-0e2e86d53754.pdf</t>
  </si>
  <si>
    <t>7/28/2024</t>
  </si>
  <si>
    <t>Hannah</t>
  </si>
  <si>
    <t>hannahclark219@gmail.com</t>
  </si>
  <si>
    <t>299 Ecclesall Road South</t>
  </si>
  <si>
    <t>Sheffield</t>
  </si>
  <si>
    <t>S11 9PQ</t>
  </si>
  <si>
    <t>https://simplyk-bucket-production.s3.ca-central-1.amazonaws.com/organizations/0/f/b/4/e-ticket/tickets-60dacec1-eee3-428f-89c3-40ae1b553b87.pdf</t>
  </si>
  <si>
    <t>8/4/2024</t>
  </si>
  <si>
    <t>Graiff</t>
  </si>
  <si>
    <t>Kaitlin</t>
  </si>
  <si>
    <t>NOAA</t>
  </si>
  <si>
    <t>kaitlin.graiff@noaa.gov</t>
  </si>
  <si>
    <t>1555 Escalona Dr.</t>
  </si>
  <si>
    <t>Santa Cruz</t>
  </si>
  <si>
    <t>95060</t>
  </si>
  <si>
    <t>California</t>
  </si>
  <si>
    <t>https://simplyk-bucket-production.s3.ca-central-1.amazonaws.com/organizations/0/f/b/4/e-ticket/tickets-f7d81ba7-9713-45b1-9872-161dd2325ed1.pdf</t>
  </si>
  <si>
    <t>Goddard</t>
  </si>
  <si>
    <t>Pamela</t>
  </si>
  <si>
    <t>pamela.goddard@noaa.gov</t>
  </si>
  <si>
    <t>PO Box 683</t>
  </si>
  <si>
    <t>North Eastham</t>
  </si>
  <si>
    <t>02651</t>
  </si>
  <si>
    <t>Massachusetts</t>
  </si>
  <si>
    <t>https://simplyk-bucket-production.s3.ca-central-1.amazonaws.com/organizations/0/f/b/4/e-ticket/tickets-a23ab92d-1993-4367-b642-1bd1799a61a2.pdf</t>
  </si>
  <si>
    <t>National Oceanography Centre</t>
  </si>
  <si>
    <t>eric.orenstein@noc.ac.uk</t>
  </si>
  <si>
    <t>National Oceanography Centre, Waterfront Campus, European Way</t>
  </si>
  <si>
    <t>SO14 3ZH</t>
  </si>
  <si>
    <t>Hampshire</t>
  </si>
  <si>
    <t>https://simplyk-bucket-production.s3.ca-central-1.amazonaws.com/organizations/0/f/b/4/e-ticket/tickets-8ecb635f-db5b-4882-942a-043166366a8e.pdf</t>
  </si>
  <si>
    <t>Li</t>
  </si>
  <si>
    <t>Jianping</t>
  </si>
  <si>
    <t>Shenzhen Institute of Advanced Technology, Chinese Academy of Sciences</t>
  </si>
  <si>
    <t>jp.li@siat.ac.cn</t>
  </si>
  <si>
    <t>1068 Xueyuan Avenue</t>
  </si>
  <si>
    <t>Shenzhen</t>
  </si>
  <si>
    <t>518055</t>
  </si>
  <si>
    <t>Guangdong</t>
  </si>
  <si>
    <t>CN</t>
  </si>
  <si>
    <t>https://simplyk-bucket-production.s3.ca-central-1.amazonaws.com/organizations/0/f/b/4/e-ticket/tickets-8f2e9078-a7e2-4ea2-8b55-2d3624b79976.pdf</t>
  </si>
  <si>
    <t>Zhou</t>
  </si>
  <si>
    <t>Zhisheng</t>
  </si>
  <si>
    <t>zs.zhou@siat.ac.cn</t>
  </si>
  <si>
    <t>Zhenping</t>
  </si>
  <si>
    <t>zp.li1@siat.ac.cn</t>
  </si>
  <si>
    <t>Ohman</t>
  </si>
  <si>
    <t>Mark</t>
  </si>
  <si>
    <t>UCSD</t>
  </si>
  <si>
    <t>mohman@ucsd.edu</t>
  </si>
  <si>
    <t>Scripps Institution of Oceanography</t>
  </si>
  <si>
    <t>La Jolla</t>
  </si>
  <si>
    <t>92093</t>
  </si>
  <si>
    <t>https://simplyk-bucket-production.s3.ca-central-1.amazonaws.com/organizations/0/f/b/4/e-ticket/tickets-2dc23224-fc61-4b1f-a460-9afe4f8437e2.pdf</t>
  </si>
  <si>
    <t>8/11/2024</t>
  </si>
  <si>
    <t>Wright</t>
  </si>
  <si>
    <t>Danielle</t>
  </si>
  <si>
    <t>danielle.wright@noc.ac.uk</t>
  </si>
  <si>
    <t>https://simplyk-bucket-production.s3.ca-central-1.amazonaws.com/organizations/0/f/b/4/e-ticket/tickets-d9577ec8-f281-499a-a2de-2cd99ca5dab5.pdf</t>
  </si>
  <si>
    <t>Ferreira</t>
  </si>
  <si>
    <t>Tobias</t>
  </si>
  <si>
    <t>tobias.ferreira@noc.ac.uk</t>
  </si>
  <si>
    <t>https://simplyk-bucket-production.s3.ca-central-1.amazonaws.com/organizations/0/f/b/4/e-ticket/tickets-4ea87d91-bf02-418e-81a2-0c5dc192b8c0.pdf</t>
  </si>
  <si>
    <t>Uribe-Palomino</t>
  </si>
  <si>
    <t>Julian</t>
  </si>
  <si>
    <t>julian.uribepalomino@csiro.au</t>
  </si>
  <si>
    <t>QBP Building 80. 306 Carmody Rd. St Lucia.</t>
  </si>
  <si>
    <t>Brisbane</t>
  </si>
  <si>
    <t>4067</t>
  </si>
  <si>
    <t>Queensland</t>
  </si>
  <si>
    <t>AU</t>
  </si>
  <si>
    <t>https://simplyk-bucket-production.s3.ca-central-1.amazonaws.com/organizations/0/f/b/4/e-ticket/tickets-e59d4a90-cf82-4f68-a336-e2b6e8997485.pdf</t>
  </si>
  <si>
    <t>Stott</t>
  </si>
  <si>
    <t>Melanie</t>
  </si>
  <si>
    <t>The University of Western Australia - Minderoo-UWA Deep-Sea Research Centre</t>
  </si>
  <si>
    <t>melanie.stott@uwa.edu.au</t>
  </si>
  <si>
    <t>50B Elizabeth St</t>
  </si>
  <si>
    <t>North Perth</t>
  </si>
  <si>
    <t>6006</t>
  </si>
  <si>
    <t>Western Australia</t>
  </si>
  <si>
    <t>https://simplyk-bucket-production.s3.ca-central-1.amazonaws.com/organizations/0/f/b/4/e-ticket/tickets-effedbde-14fd-46fd-8f2f-b8859efbabee.pdf</t>
  </si>
  <si>
    <t>Sims</t>
  </si>
  <si>
    <t>Hayley</t>
  </si>
  <si>
    <t>Minderoo University of Western Australia Deep-Sea Research Centre</t>
  </si>
  <si>
    <t>hayley.sims@uwa.edu.au</t>
  </si>
  <si>
    <t>18A Warringah Close</t>
  </si>
  <si>
    <t>Perth</t>
  </si>
  <si>
    <t>6025</t>
  </si>
  <si>
    <t>https://simplyk-bucket-production.s3.ca-central-1.amazonaws.com/organizations/0/f/b/4/e-ticket/tickets-d4eab7e6-5c9d-4204-b388-6919d2c57cf9.pdf</t>
  </si>
  <si>
    <t>From Megan Cundy On Aug 26: (This registration was originally in her name but I changed it to Hayley Sims (Brian))
Hi Brian and MIW Organizing Committee Team,
I want to firstly express my sincere thanks for the Researcher Registration Assistance. Please can I register to attend In-Person – really looking forward to meeting and learning from some of the experts in the field and likeminded scientists.
I did register to attend online but have now made arrangements to attend in-person partly thanks to receiving this registration assistance. Instead of getting a refund for this, please can I have the online attendance transferred to another email account so that one of my colleagues can attend online. Her email is hayley.sims@uwa.edu.au. Or shall I just forward on the email I was sent to her?</t>
  </si>
  <si>
    <t>Castelloes</t>
  </si>
  <si>
    <t>Paula</t>
  </si>
  <si>
    <t>CLS Brasil - Coleta, Monitoramento e Tratamento de Dados LTDA</t>
  </si>
  <si>
    <t>paula.castelloes@clsbrasil.com</t>
  </si>
  <si>
    <t>Av Rio Branco 311, office 1205</t>
  </si>
  <si>
    <t>Rio de Janeiro</t>
  </si>
  <si>
    <t>20040-009</t>
  </si>
  <si>
    <t>BR</t>
  </si>
  <si>
    <t>https://simplyk-bucket-production.s3.ca-central-1.amazonaws.com/organizations/0/f/b/4/e-ticket/tickets-40b41d3e-16a7-4ebd-b884-c53b2b7bd645.pdf</t>
  </si>
  <si>
    <t>Mejia Mercado</t>
  </si>
  <si>
    <t>Beatriz</t>
  </si>
  <si>
    <t>bmejiamercado@fsu.edu</t>
  </si>
  <si>
    <t>3618 Highway 98</t>
  </si>
  <si>
    <t>St. Teresa</t>
  </si>
  <si>
    <t>32358</t>
  </si>
  <si>
    <t>https://simplyk-bucket-production.s3.ca-central-1.amazonaws.com/organizations/0/f/b/4/e-ticket/tickets-d18622cc-512c-4562-9493-93911583a9bf.pdf</t>
  </si>
  <si>
    <t>8/18/2024</t>
  </si>
  <si>
    <t>Torabi</t>
  </si>
  <si>
    <t>Bahar</t>
  </si>
  <si>
    <t>Ocean Networks Canada</t>
  </si>
  <si>
    <t>baharehtorabi@oceannetworks.ca</t>
  </si>
  <si>
    <t>unit 3009, 111, W Georgia St</t>
  </si>
  <si>
    <t>Vancouver</t>
  </si>
  <si>
    <t>V6B 1T8</t>
  </si>
  <si>
    <t>New Jersey</t>
  </si>
  <si>
    <t>https://simplyk-bucket-production.s3.ca-central-1.amazonaws.com/organizations/0/f/b/4/e-ticket/tickets-db0ff97e-016a-4500-96b7-8fcf2d8b7aed.pdf</t>
  </si>
  <si>
    <t>Laidig</t>
  </si>
  <si>
    <t>Tom</t>
  </si>
  <si>
    <t>tom.laidig@noaa.gov</t>
  </si>
  <si>
    <t>110 McAllister Way</t>
  </si>
  <si>
    <t>https://simplyk-bucket-production.s3.ca-central-1.amazonaws.com/organizations/0/f/b/4/e-ticket/tickets-d89958b9-bd4b-4e72-b1f9-210ae7d84f30.pdf</t>
  </si>
  <si>
    <t>Watters</t>
  </si>
  <si>
    <t>Diana</t>
  </si>
  <si>
    <t>diana.watters@noaa.gov</t>
  </si>
  <si>
    <t>https://simplyk-bucket-production.s3.ca-central-1.amazonaws.com/organizations/0/f/b/4/e-ticket/tickets-1c943b1b-82bd-4b44-9aab-852eccb15360.pdf</t>
  </si>
  <si>
    <t>Douglas</t>
  </si>
  <si>
    <t>Melissa</t>
  </si>
  <si>
    <t>UCSC</t>
  </si>
  <si>
    <t>mredfiel@ucsc.edu</t>
  </si>
  <si>
    <t>8889 Sylvan Way</t>
  </si>
  <si>
    <t>Felton</t>
  </si>
  <si>
    <t>95018</t>
  </si>
  <si>
    <t>https://simplyk-bucket-production.s3.ca-central-1.amazonaws.com/organizations/0/f/b/4/e-ticket/tickets-ec36a80d-9f33-474c-bf9f-1ba6f0476c50.pdf</t>
  </si>
  <si>
    <t>Hannon</t>
  </si>
  <si>
    <t>Mary Colleen</t>
  </si>
  <si>
    <t>Smithsonian Institute</t>
  </si>
  <si>
    <t>hannonm@si.edu</t>
  </si>
  <si>
    <t>5049 12th St S</t>
  </si>
  <si>
    <t>Arlington</t>
  </si>
  <si>
    <t>22204</t>
  </si>
  <si>
    <t>Virginia</t>
  </si>
  <si>
    <t>https://simplyk-bucket-production.s3.ca-central-1.amazonaws.com/organizations/0/f/b/4/e-ticket/tickets-74e3d175-631d-418e-9888-d57dad2a550a.pdf</t>
  </si>
  <si>
    <t>8/25/2024</t>
  </si>
  <si>
    <t>Faille</t>
  </si>
  <si>
    <t>Genevieve</t>
  </si>
  <si>
    <t>Fisheries and Oceans Canada</t>
  </si>
  <si>
    <t>genevieve.faille@dfo-mpo.gc.ca</t>
  </si>
  <si>
    <t>850 Rte de la Mer</t>
  </si>
  <si>
    <t>Mont-Joli</t>
  </si>
  <si>
    <t>G5H 3Z4</t>
  </si>
  <si>
    <t>Quebec</t>
  </si>
  <si>
    <t>https://simplyk-bucket-production.s3.ca-central-1.amazonaws.com/organizations/0/f/b/4/e-ticket/tickets-4c399ac4-3e5c-4b78-9b09-9142d7f93769.pdf</t>
  </si>
  <si>
    <t>Kennedy</t>
  </si>
  <si>
    <t>Ocean Discovery League</t>
  </si>
  <si>
    <t>briankennedy@oceandiscoveryleague.org</t>
  </si>
  <si>
    <t>654 Spanish Oak Rd</t>
  </si>
  <si>
    <t>Elon</t>
  </si>
  <si>
    <t>North Carolina</t>
  </si>
  <si>
    <t>https://simplyk-bucket-production.s3.ca-central-1.amazonaws.com/organizations/0/f/b/4/e-ticket/tickets-4a4f2d00-18cd-45f4-a99f-f2b917d5201e.pdf</t>
  </si>
  <si>
    <t>Upcoming</t>
  </si>
  <si>
    <t>Online-Only Registration/Student Assistance</t>
  </si>
  <si>
    <t>Flodore Ghepdeu Youbouni</t>
  </si>
  <si>
    <t>Gisèle</t>
  </si>
  <si>
    <t>ggiseleflodore@yahoo.fr</t>
  </si>
  <si>
    <t>Sorry to reply with a delay. I am just from a training. Thank you so much to waive the registration. Online option is suitable for me as I can not attend in-person.</t>
  </si>
  <si>
    <t>Mejía-Saenz</t>
  </si>
  <si>
    <t>Alejandra</t>
  </si>
  <si>
    <t>mejiasaenzale@gmail.com</t>
  </si>
  <si>
    <t>Apologies for the late reply. I’m delighted to have been offered a fee waiver and to confirm my online attendance. Thank you very much!!</t>
  </si>
  <si>
    <t>Regular Registration</t>
  </si>
  <si>
    <t>Katija</t>
  </si>
  <si>
    <t>kakani@mbari.org</t>
  </si>
  <si>
    <t>7700 Sandholdt Rd</t>
  </si>
  <si>
    <t>Moss Landing</t>
  </si>
  <si>
    <t>95039</t>
  </si>
  <si>
    <t>https://simplyk-bucket-production.s3.ca-central-1.amazonaws.com/organizations/0/f/b/4/e-ticket/tickets-1cab0c9d-18f8-41c9-9567-40531c32f5b9.pdf</t>
  </si>
  <si>
    <t>4/2/2024</t>
  </si>
  <si>
    <t>Filippi</t>
  </si>
  <si>
    <t>Margaux</t>
  </si>
  <si>
    <t>Aqua Satellite</t>
  </si>
  <si>
    <t>margaux@aquasatellite.com</t>
  </si>
  <si>
    <t>1350 Pear Ave, Ste D</t>
  </si>
  <si>
    <t>Mountain View</t>
  </si>
  <si>
    <t>94043</t>
  </si>
  <si>
    <t>https://simplyk-bucket-production.s3.ca-central-1.amazonaws.com/organizations/0/f/b/4/e-ticket/tickets-f65e8d4d-4d2d-45f9-9271-5023e78d5811.pdf</t>
  </si>
  <si>
    <t>4/7/2024</t>
  </si>
  <si>
    <t>Daniels</t>
  </si>
  <si>
    <t>joost@mbari.org</t>
  </si>
  <si>
    <t>https://simplyk-bucket-production.s3.ca-central-1.amazonaws.com/organizations/0/f/b/4/e-ticket/tickets-e1ce250d-4d29-4910-a013-1671ac2d3891.pdf</t>
  </si>
  <si>
    <t>4/14/2024</t>
  </si>
  <si>
    <t>Caress</t>
  </si>
  <si>
    <t>David</t>
  </si>
  <si>
    <t>caress@mbari.org</t>
  </si>
  <si>
    <t>7700 Sandholdt Road</t>
  </si>
  <si>
    <t>https://simplyk-bucket-production.s3.ca-central-1.amazonaws.com/organizations/0/f/b/4/e-ticket/tickets-f5925621-06fd-4181-a91b-84b67b95a0d0.pdf</t>
  </si>
  <si>
    <t>Sherman</t>
  </si>
  <si>
    <t>Alana</t>
  </si>
  <si>
    <t>alana@mbari.org</t>
  </si>
  <si>
    <t>https://simplyk-bucket-production.s3.ca-central-1.amazonaws.com/organizations/0/f/b/4/e-ticket/tickets-ec271f4f-a09b-4d48-9da2-1a0575d908d1.pdf</t>
  </si>
  <si>
    <t>Ferguson-Roberts</t>
  </si>
  <si>
    <t>Janet</t>
  </si>
  <si>
    <t>jmferob@gmail.com</t>
  </si>
  <si>
    <t>1975 Grandview Drive</t>
  </si>
  <si>
    <t>Victoria</t>
  </si>
  <si>
    <t>V8N2V2</t>
  </si>
  <si>
    <t>https://simplyk-bucket-production.s3.ca-central-1.amazonaws.com/organizations/0/f/b/4/e-ticket/tickets-07bc0bcd-f847-4bbb-93d9-0af274be6ce7.pdf</t>
  </si>
  <si>
    <t>Carlos</t>
  </si>
  <si>
    <t>Arthur</t>
  </si>
  <si>
    <t>arc170.carlos@gmail.com</t>
  </si>
  <si>
    <t>P.O. Box 1171</t>
  </si>
  <si>
    <t>Monterey</t>
  </si>
  <si>
    <t>93942</t>
  </si>
  <si>
    <t>https://simplyk-bucket-production.s3.ca-central-1.amazonaws.com/organizations/0/f/b/4/e-ticket/tickets-c74f7100-75c6-46e1-8f63-f92886578a46.pdf</t>
  </si>
  <si>
    <t>4/21/2024</t>
  </si>
  <si>
    <t>Kirkwood</t>
  </si>
  <si>
    <t>William</t>
  </si>
  <si>
    <t>kiwi@mbari.org</t>
  </si>
  <si>
    <t>67700 Sandholdt Rd</t>
  </si>
  <si>
    <t>https://simplyk-bucket-production.s3.ca-central-1.amazonaws.com/organizations/0/f/b/4/e-ticket/tickets-05502f77-db8c-4c9b-ad9f-f7d837974a91.pdf</t>
  </si>
  <si>
    <t>4/28/2024</t>
  </si>
  <si>
    <t>Troni</t>
  </si>
  <si>
    <t>Giancarlo</t>
  </si>
  <si>
    <t>gtroni@mbari.org</t>
  </si>
  <si>
    <t>https://simplyk-bucket-production.s3.ca-central-1.amazonaws.com/organizations/0/f/b/4/e-ticket/tickets-b481662c-7247-4bd5-a1a7-30ac8270999d.pdf</t>
  </si>
  <si>
    <t>Rodriguez</t>
  </si>
  <si>
    <t>Sebastian</t>
  </si>
  <si>
    <t>srodriguez@mbari.org</t>
  </si>
  <si>
    <t>Schlining</t>
  </si>
  <si>
    <t>brian@mbari.org</t>
  </si>
  <si>
    <t>https://simplyk-bucket-production.s3.ca-central-1.amazonaws.com/organizations/0/f/b/4/e-ticket/tickets-54e219f9-0f7e-4805-9467-4c121ffbc991.pdf</t>
  </si>
  <si>
    <t>Barnard</t>
  </si>
  <si>
    <t>Kevin</t>
  </si>
  <si>
    <t>kbarnard@mbari.org</t>
  </si>
  <si>
    <t>7700 Sandholdt Rd.</t>
  </si>
  <si>
    <t>https://simplyk-bucket-production.s3.ca-central-1.amazonaws.com/organizations/0/f/b/4/e-ticket/tickets-58a740d4-cf92-4c7b-a918-9644238e7047.pdf</t>
  </si>
  <si>
    <t>5/12/2024</t>
  </si>
  <si>
    <t>Vardaro</t>
  </si>
  <si>
    <t>Michael</t>
  </si>
  <si>
    <t>OOI</t>
  </si>
  <si>
    <t>m.vardaro@gmail.com</t>
  </si>
  <si>
    <t>169 N. 19th St.</t>
  </si>
  <si>
    <t>San Jose</t>
  </si>
  <si>
    <t>95112</t>
  </si>
  <si>
    <t>https://simplyk-bucket-production.s3.ca-central-1.amazonaws.com/organizations/0/f/b/4/e-ticket/tickets-6c38d4a8-caa2-4465-9905-1eb5230c290f.pdf</t>
  </si>
  <si>
    <t>6/2/2024</t>
  </si>
  <si>
    <t>Lundsten</t>
  </si>
  <si>
    <t>Lonny</t>
  </si>
  <si>
    <t>lonny@mbari.org</t>
  </si>
  <si>
    <t>https://simplyk-bucket-production.s3.ca-central-1.amazonaws.com/organizations/0/f/b/4/e-ticket/tickets-e3809815-0d35-4aeb-95bb-02018833f981.pdf</t>
  </si>
  <si>
    <t>Leitner</t>
  </si>
  <si>
    <t>Astrid</t>
  </si>
  <si>
    <t>Oregon State University</t>
  </si>
  <si>
    <t>astrid.leitner@oregonstate.edu</t>
  </si>
  <si>
    <t>101 SW 26th Street</t>
  </si>
  <si>
    <t>Corvallis</t>
  </si>
  <si>
    <t>97331</t>
  </si>
  <si>
    <t>Oregon</t>
  </si>
  <si>
    <t>https://simplyk-bucket-production.s3.ca-central-1.amazonaws.com/organizations/0/f/b/4/e-ticket/tickets-1ccaab61-7a74-447b-b440-12c331da7501.pdf</t>
  </si>
  <si>
    <t>Maughan</t>
  </si>
  <si>
    <t>Thom</t>
  </si>
  <si>
    <t>tm@mbari.org</t>
  </si>
  <si>
    <t>https://simplyk-bucket-production.s3.ca-central-1.amazonaws.com/organizations/0/f/b/4/e-ticket/tickets-787f5523-2e35-496a-802d-cff757929403.pdf</t>
  </si>
  <si>
    <t>6/9/2024</t>
  </si>
  <si>
    <t>hsosik@whoi.edu</t>
  </si>
  <si>
    <t>MS32, Biology Department, Woods Hole Oceanographic Institution</t>
  </si>
  <si>
    <t>Woods Hole</t>
  </si>
  <si>
    <t>02543</t>
  </si>
  <si>
    <t>https://simplyk-bucket-production.s3.ca-central-1.amazonaws.com/organizations/0/f/b/4/e-ticket/tickets-a7ea2244-9a47-436d-b741-8b25e075e181.pdf</t>
  </si>
  <si>
    <t>6/16/2024</t>
  </si>
  <si>
    <t>J Osborn</t>
  </si>
  <si>
    <t>Karen</t>
  </si>
  <si>
    <t>osbornk@si.edu</t>
  </si>
  <si>
    <t>4231 GUINEA RD</t>
  </si>
  <si>
    <t>ANNANDALE</t>
  </si>
  <si>
    <t>22003-3802</t>
  </si>
  <si>
    <t>https://simplyk-bucket-production.s3.ca-central-1.amazonaws.com/organizations/0/f/b/4/e-ticket/tickets-d190d52f-f8e1-47dd-ae39-a606c7bad6f9.pdf</t>
  </si>
  <si>
    <t>Lecaros Saavedra</t>
  </si>
  <si>
    <t>Fernanda</t>
  </si>
  <si>
    <t>fernandalecaros@mbari.org</t>
  </si>
  <si>
    <t>https://simplyk-bucket-production.s3.ca-central-1.amazonaws.com/organizations/0/f/b/4/e-ticket/tickets-604c1541-1a40-48d3-9e37-3284074f58e6.pdf</t>
  </si>
  <si>
    <t>Trotter</t>
  </si>
  <si>
    <t>Cameron</t>
  </si>
  <si>
    <t>British Antarctic Survey</t>
  </si>
  <si>
    <t>cater@bas.ac.uk</t>
  </si>
  <si>
    <t>High Cross, Madingley Road</t>
  </si>
  <si>
    <t>Cambridge</t>
  </si>
  <si>
    <t>CB3 0ET</t>
  </si>
  <si>
    <t>Cambridgeshire</t>
  </si>
  <si>
    <t>https://simplyk-bucket-production.s3.ca-central-1.amazonaws.com/organizations/0/f/b/4/e-ticket/tickets-8a0467af-2c6f-49f4-9112-c34fdd5ceadc.pdf</t>
  </si>
  <si>
    <t>Pomati</t>
  </si>
  <si>
    <t>Francesco</t>
  </si>
  <si>
    <t>pomatifr@gmail.com</t>
  </si>
  <si>
    <t>Überland Strasse 133</t>
  </si>
  <si>
    <t>Dübendorf</t>
  </si>
  <si>
    <t>8600</t>
  </si>
  <si>
    <t>CH</t>
  </si>
  <si>
    <t>https://simplyk-bucket-production.s3.ca-central-1.amazonaws.com/organizations/0/f/b/4/e-ticket/tickets-5520ab81-062b-471a-9832-a25cde83a373.pdf</t>
  </si>
  <si>
    <t>Nishio</t>
  </si>
  <si>
    <t>Takaki</t>
  </si>
  <si>
    <t>nishiot@jamstec.go.jp</t>
  </si>
  <si>
    <t>3173-25, Showa-machi</t>
  </si>
  <si>
    <t>Yokohama-city</t>
  </si>
  <si>
    <t>236-0011</t>
  </si>
  <si>
    <t>Kanagawa</t>
  </si>
  <si>
    <t>JP</t>
  </si>
  <si>
    <t>https://simplyk-bucket-production.s3.ca-central-1.amazonaws.com/organizations/0/f/b/4/e-ticket/tickets-58bcaa22-106e-42ba-8667-5ad581f9d0b0.pdf</t>
  </si>
  <si>
    <t>Nakath</t>
  </si>
  <si>
    <t>Christian-Albrechts-Universität zu Kiel</t>
  </si>
  <si>
    <t>dna@informatik.uni-kiel.de</t>
  </si>
  <si>
    <t>Christian-Albrechts-Platz 4</t>
  </si>
  <si>
    <t>https://simplyk-bucket-production.s3.ca-central-1.amazonaws.com/organizations/0/f/b/4/e-ticket/tickets-72b42fca-5338-42b6-b587-02a100468c23.pdf</t>
  </si>
  <si>
    <t>Grassian</t>
  </si>
  <si>
    <t>Benjamin</t>
  </si>
  <si>
    <t>bgrassian@gmail.com</t>
  </si>
  <si>
    <t>38 Royal Circle</t>
  </si>
  <si>
    <t>Falmouth</t>
  </si>
  <si>
    <t>02536</t>
  </si>
  <si>
    <t>https://simplyk-bucket-production.s3.ca-central-1.amazonaws.com/organizations/0/f/b/4/e-ticket/tickets-251f923b-7b25-49db-ae56-08782cab478f.pdf</t>
  </si>
  <si>
    <t>Jungbluth</t>
  </si>
  <si>
    <t>Sean</t>
  </si>
  <si>
    <t>jungbluth.sean@gmail.com</t>
  </si>
  <si>
    <t>1628 Cabernet Court</t>
  </si>
  <si>
    <t>Petaluma</t>
  </si>
  <si>
    <t>94954</t>
  </si>
  <si>
    <t>https://simplyk-bucket-production.s3.ca-central-1.amazonaws.com/organizations/0/f/b/4/e-ticket/tickets-98ffce6f-850d-471a-8093-1a1e3e7952e7.pdf</t>
  </si>
  <si>
    <t>Candeloro</t>
  </si>
  <si>
    <t>Mauro</t>
  </si>
  <si>
    <t>mcandeloro@mbari.org</t>
  </si>
  <si>
    <t>https://simplyk-bucket-production.s3.ca-central-1.amazonaws.com/organizations/0/f/b/4/e-ticket/tickets-b06c014c-3648-4c99-ab3f-0adaf22686f6.pdf</t>
  </si>
  <si>
    <t>McGill</t>
  </si>
  <si>
    <t>Paul</t>
  </si>
  <si>
    <t>mcgill@mbari.org</t>
  </si>
  <si>
    <t>https://simplyk-bucket-production.s3.ca-central-1.amazonaws.com/organizations/0/f/b/4/e-ticket/tickets-c03173a4-9c14-48bf-b586-1ad404fff0d0.pdf</t>
  </si>
  <si>
    <t>Lemon</t>
  </si>
  <si>
    <t>Larissa</t>
  </si>
  <si>
    <t>lemon@mbari.org</t>
  </si>
  <si>
    <t>7700 Sandholt Road</t>
  </si>
  <si>
    <t>https://simplyk-bucket-production.s3.ca-central-1.amazonaws.com/organizations/0/f/b/4/e-ticket/tickets-b99bb08f-3628-4310-96cd-7dd878b9ea8f.pdf</t>
  </si>
  <si>
    <t>catherine.borremans@ifremer.fr</t>
  </si>
  <si>
    <t>1625 Route de Sainte-Anne</t>
  </si>
  <si>
    <t>Plouzané</t>
  </si>
  <si>
    <t>29280</t>
  </si>
  <si>
    <t>Bretagne</t>
  </si>
  <si>
    <t>FR</t>
  </si>
  <si>
    <t>https://simplyk-bucket-production.s3.amazonaws.com/organizations/0/f/b/4/e-ticket/tickets-9633a744-fcd0-4031-9fa4-dfff26f3380e.pdf</t>
  </si>
  <si>
    <t>Fischer</t>
  </si>
  <si>
    <t>Judith</t>
  </si>
  <si>
    <t>jufischer@geomar.de</t>
  </si>
  <si>
    <t>Schillerstraße 6</t>
  </si>
  <si>
    <t>24116</t>
  </si>
  <si>
    <t>https://simplyk-bucket-production.s3.ca-central-1.amazonaws.com/organizations/0/f/b/4/e-ticket/tickets-a57f53b2-b56a-4a40-9e1e-261c8e1e3e1f.pdf</t>
  </si>
  <si>
    <t>7/21/2024</t>
  </si>
  <si>
    <t>Weitzman</t>
  </si>
  <si>
    <t>Samuel</t>
  </si>
  <si>
    <t>Aquabyte</t>
  </si>
  <si>
    <t>sam@aquabyte.ai</t>
  </si>
  <si>
    <t>74 Palm Avenue</t>
  </si>
  <si>
    <t>San Francisco</t>
  </si>
  <si>
    <t>94118</t>
  </si>
  <si>
    <t>https://simplyk-bucket-production.s3.ca-central-1.amazonaws.com/organizations/0/f/b/4/e-ticket/tickets-5c5e9998-031a-442b-b99e-2e1b0021eba4.pdf</t>
  </si>
  <si>
    <t>Woodward</t>
  </si>
  <si>
    <t>CVision AI</t>
  </si>
  <si>
    <t>benjamin.woodward@cvisionai.com</t>
  </si>
  <si>
    <t>81 West St</t>
  </si>
  <si>
    <t>Medford</t>
  </si>
  <si>
    <t>02155</t>
  </si>
  <si>
    <t>https://simplyk-bucket-production.s3.ca-central-1.amazonaws.com/organizations/0/f/b/4/e-ticket/tickets-c35e2da8-a997-479d-8c8b-c33391a74428.pdf</t>
  </si>
  <si>
    <t>Walz</t>
  </si>
  <si>
    <t>Kristine</t>
  </si>
  <si>
    <t>kwalz@mbari.org</t>
  </si>
  <si>
    <t>https://simplyk-bucket-production.s3.ca-central-1.amazonaws.com/organizations/0/f/b/4/e-ticket/tickets-9e8bc3a2-201b-4736-be33-23b1235f2869.pdf</t>
  </si>
  <si>
    <t>Langenkaemper</t>
  </si>
  <si>
    <t>Daniel</t>
  </si>
  <si>
    <t>Bielefeld University</t>
  </si>
  <si>
    <t>dlangenk@gmail.com</t>
  </si>
  <si>
    <t>Arndtstr. 33</t>
  </si>
  <si>
    <t>33615</t>
  </si>
  <si>
    <t>https://simplyk-bucket-production.s3.ca-central-1.amazonaws.com/organizations/0/f/b/4/e-ticket/tickets-6b381ad7-91e9-424e-90a9-cd7ca5cdd0c3.pdf</t>
  </si>
  <si>
    <t>Goetz</t>
  </si>
  <si>
    <t>Freya</t>
  </si>
  <si>
    <t>goetzf@si.edu</t>
  </si>
  <si>
    <t>2214 13th Street NE</t>
  </si>
  <si>
    <t>Washington</t>
  </si>
  <si>
    <t>20018</t>
  </si>
  <si>
    <t>District of Columbia</t>
  </si>
  <si>
    <t>https://simplyk-bucket-production.s3.ca-central-1.amazonaws.com/organizations/0/f/b/4/e-ticket/tickets-c359e2dc-6e3b-445c-9db8-386f1ff98ed9.pdf</t>
  </si>
  <si>
    <t>Bowers</t>
  </si>
  <si>
    <t>Holly</t>
  </si>
  <si>
    <t>MOSS LANDING MARINE LABORATORY</t>
  </si>
  <si>
    <t>holly.bowers@sjsu.edu</t>
  </si>
  <si>
    <t>8272 MOSS LANDING RD</t>
  </si>
  <si>
    <t>MOSS LANDING</t>
  </si>
  <si>
    <t>https://simplyk-bucket-production.s3.ca-central-1.amazonaws.com/organizations/0/f/b/4/e-ticket/tickets-e378d488-93fc-444f-8ec7-916c1412df23.pdf</t>
  </si>
  <si>
    <t>Duprey</t>
  </si>
  <si>
    <t>Joseph</t>
  </si>
  <si>
    <t>University of Washington</t>
  </si>
  <si>
    <t>jduprey@uw.edu</t>
  </si>
  <si>
    <t>9995 NE Beach Crest Dr</t>
  </si>
  <si>
    <t>Bainbridge Island</t>
  </si>
  <si>
    <t>98110</t>
  </si>
  <si>
    <t>https://simplyk-bucket-production.s3.ca-central-1.amazonaws.com/organizations/0/f/b/4/e-ticket/tickets-6f5c1da3-59f2-4900-ace5-f2ee21c61d2e.pdf</t>
  </si>
  <si>
    <t>Golob</t>
  </si>
  <si>
    <t>Stephanie</t>
  </si>
  <si>
    <t>University of Victoria</t>
  </si>
  <si>
    <t>sgolob@uvic.ca</t>
  </si>
  <si>
    <t>430-1008 Pandora Ave</t>
  </si>
  <si>
    <t>V8V 0C6</t>
  </si>
  <si>
    <t>https://simplyk-bucket-production.s3.ca-central-1.amazonaws.com/organizations/0/f/b/4/e-ticket/tickets-e0e4e8cb-059a-4d99-a8f5-6c3f3fa92e2c.pdf</t>
  </si>
  <si>
    <t>Goode</t>
  </si>
  <si>
    <t>Savannah</t>
  </si>
  <si>
    <t>savannah.goode@noaa.gov</t>
  </si>
  <si>
    <t>7150 12th St NW, Apt 560</t>
  </si>
  <si>
    <t>20012</t>
  </si>
  <si>
    <t>https://simplyk-bucket-production.s3.ca-central-1.amazonaws.com/organizations/0/f/b/4/e-ticket/tickets-88d966f4-54f3-4224-a5c3-74979ade2e6c.pdf</t>
  </si>
  <si>
    <t>Kyra</t>
  </si>
  <si>
    <t>schlin@mbari.org</t>
  </si>
  <si>
    <t>https://simplyk-bucket-production.s3.ca-central-1.amazonaws.com/organizations/0/f/b/4/e-ticket/tickets-86f1cd5e-76c7-419b-a66f-81fba7a63fd4.pdf</t>
  </si>
  <si>
    <t>Stewart</t>
  </si>
  <si>
    <t>Vanessa</t>
  </si>
  <si>
    <t>vanessastewart@uvic.ca</t>
  </si>
  <si>
    <t>34-3958 Cedar Hill Road</t>
  </si>
  <si>
    <t>V8N3B8</t>
  </si>
  <si>
    <t>https://simplyk-bucket-production.s3.ca-central-1.amazonaws.com/organizations/0/f/b/4/e-ticket/tickets-d386c9f5-71ad-471e-bf44-204034e168be.pdf</t>
  </si>
  <si>
    <t>Figurski</t>
  </si>
  <si>
    <t>Jared</t>
  </si>
  <si>
    <t>jared@mbari.org</t>
  </si>
  <si>
    <t>840 38th Ave</t>
  </si>
  <si>
    <t>95062</t>
  </si>
  <si>
    <t>https://simplyk-bucket-production.s3.ca-central-1.amazonaws.com/organizations/0/f/b/4/e-ticket/tickets-52752229-e8fc-427d-b30d-114385655af0.pdf</t>
  </si>
  <si>
    <t>Harbour</t>
  </si>
  <si>
    <t>Rob</t>
  </si>
  <si>
    <t>Joint Nature Conservation Committee</t>
  </si>
  <si>
    <t>rob.harbour@jncc.gov.uk</t>
  </si>
  <si>
    <t>Flat 3</t>
  </si>
  <si>
    <t>EH6 8HN</t>
  </si>
  <si>
    <t>Edinburgh, City of</t>
  </si>
  <si>
    <t>https://simplyk-bucket-production.s3.ca-central-1.amazonaws.com/organizations/0/f/b/4/e-ticket/tickets-9f373f9f-af84-4742-80cb-d8f975cc0715.pdf</t>
  </si>
  <si>
    <t>Jennifer</t>
  </si>
  <si>
    <t>jennifer.durden@noc.ac.uk</t>
  </si>
  <si>
    <t>https://simplyk-bucket-production.s3.ca-central-1.amazonaws.com/organizations/0/f/b/4/e-ticket/tickets-0b2f5c2c-8b66-4265-b956-2c1ddd8ea47c.pdf</t>
  </si>
  <si>
    <t>Van Audenhaege</t>
  </si>
  <si>
    <t>Loic</t>
  </si>
  <si>
    <t>loicva@noc.ac.uk</t>
  </si>
  <si>
    <t>https://simplyk-bucket-production.s3.ca-central-1.amazonaws.com/organizations/0/f/b/4/e-ticket/tickets-d992a72d-4fb0-4da1-8a58-8561d86373c1.pdf</t>
  </si>
  <si>
    <t>Masoudi</t>
  </si>
  <si>
    <t>Mojtaba</t>
  </si>
  <si>
    <t>mojmas@noc.ac.uk</t>
  </si>
  <si>
    <t>https://simplyk-bucket-production.s3.ca-central-1.amazonaws.com/organizations/0/f/b/4/e-ticket/tickets-67748831-0319-413e-b17d-e17af2c2b31c.pdf</t>
  </si>
  <si>
    <t xml:space="preserve">I hope this message finds you well. Unfortunately, my visa appointment didn’t go as planned, and I’ve been informed that the process could take up to six months due to the situation between Iran and US. As a result, I won’t be able to attend the workshop in person. Would it be possible to change my registration to the online format instead? </t>
  </si>
  <si>
    <t>Bigham</t>
  </si>
  <si>
    <t>Katharine</t>
  </si>
  <si>
    <t>bighamkt@uw.edu</t>
  </si>
  <si>
    <t>10500 NE Meridian Ave</t>
  </si>
  <si>
    <t>Seattle</t>
  </si>
  <si>
    <t>98133</t>
  </si>
  <si>
    <t>https://simplyk-bucket-production.s3.ca-central-1.amazonaws.com/organizations/0/f/b/4/e-ticket/tickets-b40ecff3-7b8c-4faa-b2a4-c01d795001f7.pdf</t>
  </si>
  <si>
    <t>7/31/2024, 10:02 AM</t>
  </si>
  <si>
    <t>Bassett</t>
  </si>
  <si>
    <t>Megan</t>
  </si>
  <si>
    <t>mbassett@mbari.org</t>
  </si>
  <si>
    <t>https://simplyk-bucket-production.s3.ca-central-1.amazonaws.com/organizations/0/f/b/4/e-ticket/tickets-61018e78-9e10-4af7-83df-f5b732b8f394.pdf</t>
  </si>
  <si>
    <t>Roberts</t>
  </si>
  <si>
    <t>proberts@mbari.org</t>
  </si>
  <si>
    <t>95039-9644</t>
  </si>
  <si>
    <t>https://simplyk-bucket-production.s3.ca-central-1.amazonaws.com/organizations/0/f/b/4/e-ticket/tickets-df0ddf9b-d60a-4d37-946c-33e162701307.pdf</t>
  </si>
  <si>
    <t>Goodell</t>
  </si>
  <si>
    <t>Whitney</t>
  </si>
  <si>
    <t>National Geographic Society</t>
  </si>
  <si>
    <t>wgoodell@ngs.org</t>
  </si>
  <si>
    <t>3021 Hinano St</t>
  </si>
  <si>
    <t>Honolulu</t>
  </si>
  <si>
    <t>96815</t>
  </si>
  <si>
    <t>Hawaii</t>
  </si>
  <si>
    <t>https://simplyk-bucket-production.s3.ca-central-1.amazonaws.com/organizations/0/f/b/4/e-ticket/tickets-fff032b4-2598-4809-bd15-59c58a3c6ebc.pdf</t>
  </si>
  <si>
    <t>Piechaud</t>
  </si>
  <si>
    <t>Nils</t>
  </si>
  <si>
    <t>Havforskningsinstituttet</t>
  </si>
  <si>
    <t>nils.piechaud@gmail.com</t>
  </si>
  <si>
    <t>Postboks 1870 Nordnes</t>
  </si>
  <si>
    <t>Bergen</t>
  </si>
  <si>
    <t>5817</t>
  </si>
  <si>
    <t>Hordaland</t>
  </si>
  <si>
    <t>NO</t>
  </si>
  <si>
    <t>https://simplyk-bucket-production.s3.ca-central-1.amazonaws.com/organizations/0/f/b/4/e-ticket/tickets-bb765d61-29f9-471a-bc3d-b59003adb5f1.pdf</t>
  </si>
  <si>
    <t>Schindler</t>
  </si>
  <si>
    <t>Sophie</t>
  </si>
  <si>
    <t>GEOMAR Helmholtz Centre for Ocean Research</t>
  </si>
  <si>
    <t>soschindler@geomar.de</t>
  </si>
  <si>
    <t>Stadtfeldkamp 31</t>
  </si>
  <si>
    <t>24114</t>
  </si>
  <si>
    <t>https://simplyk-bucket-production.s3.ca-central-1.amazonaws.com/organizations/0/f/b/4/e-ticket/tickets-5ccef799-c7cb-447b-8fa2-cfd0b091ceaa.pdf</t>
  </si>
  <si>
    <t>Davies</t>
  </si>
  <si>
    <t>Jaime</t>
  </si>
  <si>
    <t>University of Gibraltar</t>
  </si>
  <si>
    <t>jaime.davies@unigib.edu.gi</t>
  </si>
  <si>
    <t>49 Rosia Dale</t>
  </si>
  <si>
    <t>Gibraltar</t>
  </si>
  <si>
    <t>GX11 1AA</t>
  </si>
  <si>
    <t>GI</t>
  </si>
  <si>
    <t>https://simplyk-bucket-production.s3.ca-central-1.amazonaws.com/organizations/0/f/b/4/e-ticket/tickets-c30c8016-fac7-4a78-a6f7-bd538f5ad518.pdf</t>
  </si>
  <si>
    <t>Connolly</t>
  </si>
  <si>
    <t>Rod</t>
  </si>
  <si>
    <t>r.connolly@griffith.edu.au</t>
  </si>
  <si>
    <t>5 Cameron Ct</t>
  </si>
  <si>
    <t>Ashmore</t>
  </si>
  <si>
    <t>4214</t>
  </si>
  <si>
    <t>https://simplyk-bucket-production.s3.ca-central-1.amazonaws.com/organizations/0/f/b/4/e-ticket/tickets-7c337ae0-cfea-4448-87d8-77a8cb4467ac.pdf</t>
  </si>
  <si>
    <t>Lindholm</t>
  </si>
  <si>
    <t>James</t>
  </si>
  <si>
    <t>CSUMB</t>
  </si>
  <si>
    <t>jlindholm@csumb.edu</t>
  </si>
  <si>
    <t>CSU Monterey Bay, 100 Campus Center</t>
  </si>
  <si>
    <t>Seaside</t>
  </si>
  <si>
    <t>93955</t>
  </si>
  <si>
    <t>https://simplyk-bucket-production.s3.ca-central-1.amazonaws.com/organizations/0/f/b/4/e-ticket/tickets-46a9b669-0704-4c04-a17a-8a1b88590803.pdf</t>
  </si>
  <si>
    <t>chris.jackett@csiro.au</t>
  </si>
  <si>
    <t>Castray Esplanade, Battery Point</t>
  </si>
  <si>
    <t>Hobart</t>
  </si>
  <si>
    <t>7004</t>
  </si>
  <si>
    <t>Tasmania</t>
  </si>
  <si>
    <t>https://simplyk-bucket-production.s3.ca-central-1.amazonaws.com/organizations/0/f/b/4/e-ticket/tickets-a50b3f02-e7c9-4b56-ad1a-507dc52a3aa0.pdf</t>
  </si>
  <si>
    <t>de moura neves</t>
  </si>
  <si>
    <t>Bárbara</t>
  </si>
  <si>
    <t>barbara.neves@dfo-mpo.gc.ca</t>
  </si>
  <si>
    <t>46 Empire avenue</t>
  </si>
  <si>
    <t>St Johns</t>
  </si>
  <si>
    <t>A1C3E6</t>
  </si>
  <si>
    <t>Newfoundland and Labrador</t>
  </si>
  <si>
    <t>https://simplyk-bucket-production.s3.ca-central-1.amazonaws.com/organizations/0/f/b/4/e-ticket/tickets-86c03fb2-b66f-4553-a9be-e0ffc2c5efce.pdf</t>
  </si>
  <si>
    <t>WOYTAK</t>
  </si>
  <si>
    <t>h.woytak@fugro.com</t>
  </si>
  <si>
    <t>4820 Mcgrath St.</t>
  </si>
  <si>
    <t>Ventura</t>
  </si>
  <si>
    <t>93003</t>
  </si>
  <si>
    <t>https://simplyk-bucket-production.s3.ca-central-1.amazonaws.com/organizations/0/f/b/4/e-ticket/tickets-737db343-ffd8-454d-8adb-7a365dd288ca.pdf</t>
  </si>
  <si>
    <t>Paduan</t>
  </si>
  <si>
    <t>paje@mbari.org</t>
  </si>
  <si>
    <t>MBARI, 7700 Sandholdt Road</t>
  </si>
  <si>
    <t>https://simplyk-bucket-production.s3.ca-central-1.amazonaws.com/organizations/0/f/b/4/e-ticket/tickets-3d0424d5-da3d-4a9f-b489-0179c523d869.pdf</t>
  </si>
  <si>
    <t>Jacobsen Stout</t>
  </si>
  <si>
    <t>Nancy</t>
  </si>
  <si>
    <t>jana@mbari.org</t>
  </si>
  <si>
    <t>https://simplyk-bucket-production.s3.ca-central-1.amazonaws.com/organizations/0/f/b/4/e-ticket/tickets-6d4a10f8-3b36-4752-b4ba-1e9dba15a2af.pdf</t>
  </si>
  <si>
    <t>Corvi</t>
  </si>
  <si>
    <t>issie@mbari.org</t>
  </si>
  <si>
    <t>https://simplyk-bucket-production.s3.ca-central-1.amazonaws.com/organizations/0/f/b/4/e-ticket/tickets-3d6ced01-80ec-46b0-9fe3-55964b5f73c7.pdf</t>
  </si>
  <si>
    <t>Sainz</t>
  </si>
  <si>
    <t>Giovanna</t>
  </si>
  <si>
    <t>gsainz@mbari.org</t>
  </si>
  <si>
    <t>Chrobak</t>
  </si>
  <si>
    <t>lchrobak@mbari.org</t>
  </si>
  <si>
    <t>Litvin</t>
  </si>
  <si>
    <t>Steven</t>
  </si>
  <si>
    <t>litvin@mbari.org</t>
  </si>
  <si>
    <t>https://simplyk-bucket-production.s3.ca-central-1.amazonaws.com/organizations/0/f/b/4/e-ticket/tickets-f4b522fa-ab84-4766-9bed-21ec5eec1294.pdf</t>
  </si>
  <si>
    <t>Kaveti</t>
  </si>
  <si>
    <t>Pushyami</t>
  </si>
  <si>
    <t>pushyamis.kaveti@gmail.com</t>
  </si>
  <si>
    <t>9 INDEPENDENCE AVE, Unit 204</t>
  </si>
  <si>
    <t>BRAINTREE</t>
  </si>
  <si>
    <t>02184</t>
  </si>
  <si>
    <t>https://simplyk-bucket-production.s3.ca-central-1.amazonaws.com/organizations/0/f/b/4/e-ticket/tickets-709009a9-4683-456b-8605-dc491a063551.pdf</t>
  </si>
  <si>
    <t>Cox-Ammann</t>
  </si>
  <si>
    <t>Karah</t>
  </si>
  <si>
    <t>karah.ammann@ucsc.edu</t>
  </si>
  <si>
    <t>681 Felton Empire Rd</t>
  </si>
  <si>
    <t>https://simplyk-bucket-production.s3.ca-central-1.amazonaws.com/organizations/0/f/b/4/e-ticket/tickets-a6234a9c-b9d7-4cc4-9130-ec43d9e2d771.pdf</t>
  </si>
  <si>
    <t>Durkin</t>
  </si>
  <si>
    <t>Colleen</t>
  </si>
  <si>
    <t>cdurkin@mbari.org</t>
  </si>
  <si>
    <t>https://simplyk-bucket-production.s3.ca-central-1.amazonaws.com/organizations/0/f/b/4/e-ticket/tickets-8ca900bc-cd76-45cc-af03-4a4a59898b09.pdf</t>
  </si>
  <si>
    <t>Kwasnitschka</t>
  </si>
  <si>
    <t>GEOMAR Helmholtz Centre for Ocean Research Kiel</t>
  </si>
  <si>
    <t>tkwasnitschka@geomar.de</t>
  </si>
  <si>
    <t>Wischhofstr. 1-3</t>
  </si>
  <si>
    <t>24148</t>
  </si>
  <si>
    <t>https://simplyk-bucket-production.s3.ca-central-1.amazonaws.com/organizations/0/f/b/4/e-ticket/tickets-7d504276-217e-4df8-889a-d587d678c667.pdf</t>
  </si>
  <si>
    <t>Soper</t>
  </si>
  <si>
    <t>Deanna</t>
  </si>
  <si>
    <t>University of Dallas</t>
  </si>
  <si>
    <t>dsoper@udallas.edu</t>
  </si>
  <si>
    <t>1845 E. Northgate Dr.</t>
  </si>
  <si>
    <t>Irving</t>
  </si>
  <si>
    <t>75062</t>
  </si>
  <si>
    <t>Texas</t>
  </si>
  <si>
    <t>https://simplyk-bucket-production.s3.ca-central-1.amazonaws.com/organizations/0/f/b/4/e-ticket/tickets-d3ff562f-bbf4-4db0-8e44-73c3ec124028.pdf</t>
  </si>
  <si>
    <t>Game</t>
  </si>
  <si>
    <t>Chloe</t>
  </si>
  <si>
    <t>University of Bergen</t>
  </si>
  <si>
    <t>chloe.game@uib.no</t>
  </si>
  <si>
    <t>Henrik Wergelands Gate 35</t>
  </si>
  <si>
    <t>5031</t>
  </si>
  <si>
    <t>https://simplyk-bucket-production.s3.ca-central-1.amazonaws.com/organizations/0/f/b/4/e-ticket/tickets-f839caac-7d89-4a26-a0bc-a613cf419ad0.pdf</t>
  </si>
  <si>
    <t>Savage</t>
  </si>
  <si>
    <t>Jonny</t>
  </si>
  <si>
    <r>
      <rPr>
        <sz val="9"/>
        <rFont val="Helvetica"/>
      </rPr>
      <t>jonny.savage@jncc.gov.uk</t>
    </r>
  </si>
  <si>
    <t>JNCC,  Quay House, 2 East Station Road</t>
  </si>
  <si>
    <t>Peterborough</t>
  </si>
  <si>
    <t>PE2 8YY</t>
  </si>
  <si>
    <t>https://simplyk-bucket-production.s3.ca-central-1.amazonaws.com/organizations/0/f/b/4/e-ticket/tickets-421742ec-6c41-4c24-8074-c2d3f0cc3eb1.pdf</t>
  </si>
  <si>
    <t>From Mary-Ann Barnard on Aug 27: "However, this booking is for Jonny Savage (also a member of JNCC staff) whose name I thought I could put in one of the later boxes on your entry form, but it was not feasible."</t>
  </si>
  <si>
    <t>Hu</t>
  </si>
  <si>
    <t>Irene</t>
  </si>
  <si>
    <t>irene@mbari.org</t>
  </si>
  <si>
    <t>https://simplyk-bucket-production.s3.ca-central-1.amazonaws.com/organizations/0/f/b/4/e-ticket/tickets-a1ca99cf-0bf0-4259-ac92-8f6219980493.pdf</t>
  </si>
  <si>
    <t>Vaswani</t>
  </si>
  <si>
    <t>Ankita Ravi</t>
  </si>
  <si>
    <t>ankita.vaswani@hereon.de</t>
  </si>
  <si>
    <t>Elly-Heuss-Knapp-Ring 12</t>
  </si>
  <si>
    <t>Hamburg</t>
  </si>
  <si>
    <t>21035</t>
  </si>
  <si>
    <t>https://simplyk-bucket-production.s3.ca-central-1.amazonaws.com/organizations/0/f/b/4/e-ticket/tickets-cd871fd7-3c07-48b0-aac0-6efd233ab0d5.pdf</t>
  </si>
  <si>
    <t>McEwan</t>
  </si>
  <si>
    <t>Nicole</t>
  </si>
  <si>
    <t>nmcewan@uvic.ca</t>
  </si>
  <si>
    <t>#100, 2474 Arbutus Road</t>
  </si>
  <si>
    <t>V8N 1V8</t>
  </si>
  <si>
    <t>https://simplyk-bucket-production.s3.ca-central-1.amazonaws.com/organizations/0/f/b/4/e-ticket/tickets-cb62b509-8e67-4185-86b8-746fd0280143.pdf</t>
  </si>
  <si>
    <t>Cooper</t>
  </si>
  <si>
    <t>Patrick</t>
  </si>
  <si>
    <t>patrick.allen.cooper@gmail.com</t>
  </si>
  <si>
    <t>3000 Pearl Pkwy</t>
  </si>
  <si>
    <t>Boulder</t>
  </si>
  <si>
    <t>Colorado</t>
  </si>
  <si>
    <t>https://simplyk-bucket-production.s3.ca-central-1.amazonaws.com/organizations/0/f/b/4/e-ticket/tickets-752e30cd-aa36-4690-8302-b7bcb5919825.pdf</t>
  </si>
  <si>
    <t>Telegenov</t>
  </si>
  <si>
    <t>Kuat</t>
  </si>
  <si>
    <t>KAUST</t>
  </si>
  <si>
    <t>kuat.telegenov@kaust.edu.sa</t>
  </si>
  <si>
    <t>KAUST P-7307</t>
  </si>
  <si>
    <t>Thuwal</t>
  </si>
  <si>
    <t>Makkah al Mukarramah</t>
  </si>
  <si>
    <t>SA</t>
  </si>
  <si>
    <t>https://simplyk-bucket-production.s3.ca-central-1.amazonaws.com/organizations/0/f/b/4/e-ticket/tickets-33e7a745-fb4b-4e3c-938f-d66bfc1b8611.pdf</t>
  </si>
  <si>
    <t>Krigsman</t>
  </si>
  <si>
    <t>Lisa</t>
  </si>
  <si>
    <t>lisa.krigsman@noaa.gov</t>
  </si>
  <si>
    <t>729 Encino Dirve</t>
  </si>
  <si>
    <t>Aptos</t>
  </si>
  <si>
    <t>https://simplyk-bucket-production.s3.ca-central-1.amazonaws.com/organizations/0/f/b/4/e-ticket/tickets-0755f816-4cf7-4ae0-861d-39c4a1f74c8a.pdf</t>
  </si>
  <si>
    <t>Ariell</t>
  </si>
  <si>
    <t>ariell@greybits.com.au</t>
  </si>
  <si>
    <t>18 Cedar Terrace, Stanmore Bay</t>
  </si>
  <si>
    <t>Auckland</t>
  </si>
  <si>
    <t>https://simplyk-bucket-production.s3.ca-central-1.amazonaws.com/organizations/0/f/b/4/e-ticket/tickets-a484abe7-7db6-4560-b998-d0a59503efb6.pdf</t>
  </si>
  <si>
    <t>For Dr. Ariell Friedman</t>
  </si>
  <si>
    <t>Cromwell</t>
  </si>
  <si>
    <t>megan.cromwell@noaa.gov</t>
  </si>
  <si>
    <t>6636 Golf Club Dr</t>
  </si>
  <si>
    <t>Diamondhead</t>
  </si>
  <si>
    <t>Maryland</t>
  </si>
  <si>
    <t>https://simplyk-bucket-production.s3.ca-central-1.amazonaws.com/organizations/0/f/b/4/e-ticket/tickets-a4342aaf-b897-4b8f-9bc5-59dc2444d5dd.pdf</t>
  </si>
  <si>
    <t>Klimov</t>
  </si>
  <si>
    <t>klimov@mbari.org</t>
  </si>
  <si>
    <t>https://simplyk-bucket-production.s3.ca-central-1.amazonaws.com/organizations/0/f/b/4/e-ticket/tickets-946fe32c-335f-48d3-a5ba-d338e18f524d.pdf</t>
  </si>
  <si>
    <t>REMOVE</t>
  </si>
  <si>
    <t>Hinduja</t>
  </si>
  <si>
    <t>Akshay</t>
  </si>
  <si>
    <t>ahinduja@mbari.org</t>
  </si>
  <si>
    <t>https://simplyk-bucket-production.s3.ca-central-1.amazonaws.com/organizations/0/f/b/4/e-ticket/tickets-aa0871a4-22e4-4df8-bf9f-4414812e63b5.pdf</t>
  </si>
  <si>
    <t>Martini</t>
  </si>
  <si>
    <t>Séverine</t>
  </si>
  <si>
    <t>CNRS</t>
  </si>
  <si>
    <t>severine.martini@mio.osupytheas.fr</t>
  </si>
  <si>
    <t>2 rue jean zay TSA61004</t>
  </si>
  <si>
    <t>vandoeuvre les nancy</t>
  </si>
  <si>
    <t>Grand Est</t>
  </si>
  <si>
    <t>https://simplyk-bucket-production.s3.ca-central-1.amazonaws.com/organizations/0/f/b/4/e-ticket/tickets-08d2536e-f35e-4da0-8849-5b8cc24257dd.pdf</t>
  </si>
  <si>
    <t>Regular/Researcher Assistance In-Person</t>
  </si>
  <si>
    <t>Naranjo Elizondo</t>
  </si>
  <si>
    <t>Independent consultant and Universidad de Costa Rica and Pelagos Okeanos NGO researcher</t>
  </si>
  <si>
    <t>beanaranjo@gmail.com</t>
  </si>
  <si>
    <t>I plan to attend in person (if the US Embassy approves my visa next week). I'll let you know as soon as they confirm the approval.</t>
  </si>
  <si>
    <t>Cundy</t>
  </si>
  <si>
    <t>Minderoo-UWA Deep-Sea Research Centre</t>
  </si>
  <si>
    <t>megan.cundy@uwa.edu.au</t>
  </si>
  <si>
    <t>I want to firstly express my sincere thanks for the Researcher Registration Assistance. Please can I register to attend In-Person – really looking forward to meeting and learning from some of the experts in the field and likeminded scientists.</t>
  </si>
  <si>
    <t>Regular/Student Assistance In-Person</t>
  </si>
  <si>
    <t>Camps-Castellà</t>
  </si>
  <si>
    <t>jcampsca8@alumnes.ub.edu</t>
  </si>
  <si>
    <t>First of all, thank you very much to have been selected for registration assistance to attend the 5th Marine Imaging Workshop in California. Your support is of great help in continuing my academic career, improving my ROV sampling techniques for my PhD, and enhancing my CV. In regards to the assistance format: __The format in which I will attend is in-person.__ On the other hand, to avoid future confusion, please note that the attendance assistance request was wrote through this email, but for some reason, the accepted abstract (Unveiling a hidden sanctuary: first description of mesophotic gorgonian assemblages thriving in a coralligenous reef, close to a tuna fish farm in l’Ametlla de Mar (Spain)) was sent to another email ([jcampsca8@alumnes.ub.edu](mailto:jcampsca8@alumnes.ub.edu)). This is just to indicate that I am the same person.</t>
  </si>
  <si>
    <t>Stallsmith</t>
  </si>
  <si>
    <t>Savana</t>
  </si>
  <si>
    <t>stallsms@oregonstate.edu</t>
  </si>
  <si>
    <t>Biede</t>
  </si>
  <si>
    <t>Florida State University</t>
  </si>
  <si>
    <t>vbiede@fsu.edu</t>
  </si>
  <si>
    <t>Excellent! Thank you so much! I will be attending In-Person therefore the registration assistance is for the Student Registration (in-person). Thank you so much for considering me for this. I very much appreciate the opportunity to attend this workshop.</t>
  </si>
  <si>
    <t>Yánez Suárez</t>
  </si>
  <si>
    <t>Ana-Belén</t>
  </si>
  <si>
    <t>Marine Institute of Memorial University of Newfoundland and Labrador</t>
  </si>
  <si>
    <t>abyanezsuare@mun.ca</t>
  </si>
  <si>
    <t>Edirisinghe</t>
  </si>
  <si>
    <t>Sachi</t>
  </si>
  <si>
    <t>University of Maine</t>
  </si>
  <si>
    <t>sachithma.edirisinghe@maine.edu</t>
  </si>
  <si>
    <t>Thank you for this wonderful opportunity! I would be attending in person for the workshop. Best, Sachithma Edirisinghe.</t>
  </si>
  <si>
    <t>Rimmer</t>
  </si>
  <si>
    <t>Talen</t>
  </si>
  <si>
    <t>rimmertalen@gmail.com</t>
  </si>
  <si>
    <t>Thank you for letting me know this good news, I appreciate the support in registering for the conference. My preferred format is In-Person Attendance. Please let me know if you need anything else from my end. Thanks, Talen Rimmer</t>
  </si>
  <si>
    <t>Divan</t>
  </si>
  <si>
    <t>Fiva</t>
  </si>
  <si>
    <t>fivane20@gmail.com</t>
  </si>
  <si>
    <t>Waiting on confirmation of in-person or on-line</t>
  </si>
  <si>
    <t>Badcock</t>
  </si>
  <si>
    <t>Jacob</t>
  </si>
  <si>
    <t>jacobbadcock2511@gmail.com</t>
  </si>
  <si>
    <t>Thank you so much for this opportunity! I plan to attend in-person with student registration.</t>
  </si>
  <si>
    <t>Carter</t>
  </si>
  <si>
    <t>Atticus</t>
  </si>
  <si>
    <t>attcart@uw.edu</t>
  </si>
  <si>
    <t>139 NE 147th St</t>
  </si>
  <si>
    <t>Shoreline</t>
  </si>
  <si>
    <t>98155</t>
  </si>
  <si>
    <t>https://simplyk-bucket-production.s3.ca-central-1.amazonaws.com/organizations/0/f/b/4/e-ticket/tickets-4c27cc6a-49ab-46b4-878c-ce58f30abd79.pdf</t>
  </si>
  <si>
    <t>Hello MIW! Thank you very much for your assistance. I will be attending in person, however I have already purchased my registration to the workshop because I thought it was about to close when I registered. Would you like me to send over my receipt or registration confirmation email? (P.S I am currently at sea so my email may be slower then usual) Thanks again,</t>
  </si>
  <si>
    <t>Fuentes</t>
  </si>
  <si>
    <t>Javiera</t>
  </si>
  <si>
    <t>jfuentes@mbari.org</t>
  </si>
  <si>
    <t>1515 Ancon Street</t>
  </si>
  <si>
    <t>https://simplyk-bucket-production.s3.ca-central-1.amazonaws.com/organizations/0/f/b/4/e-ticket/tickets-501e2d64-ceb8-4c6f-8468-fc77b10b949b.pdf</t>
  </si>
  <si>
    <t>Thank you very much for accepting my application for student registration. I am very happy to be able to attend the event in person. Along with my thanks, I wanted to inform you that the day before I received the acceptance email, my lab had already registered me for the conference and paid the registration fee with my other email (cc jfuentes@mbari.org).I wanted to ask if it is possible to get a refund on this registration since my application was already accepted.</t>
  </si>
  <si>
    <t>Giaya</t>
  </si>
  <si>
    <t>Dennis</t>
  </si>
  <si>
    <t>Northeastern University</t>
  </si>
  <si>
    <t>giaya.d@northeastern.edu</t>
  </si>
  <si>
    <t>22 Millfield Street</t>
  </si>
  <si>
    <t>https://simplyk-bucket-production.s3.ca-central-1.amazonaws.com/organizations/0/f/b/4/e-ticket/tickets-4a8d3d5f-cfdb-486c-9cc3-430d8a1ccbcb.pdf</t>
  </si>
  <si>
    <t>I will be attending in person. However, I did end up paying to register. I had not received a response and then also looked closer and noticed I had missed the deadline to apply for registration assistance.</t>
  </si>
  <si>
    <t>Student Registration</t>
  </si>
  <si>
    <t>Curtis</t>
  </si>
  <si>
    <t>Emma</t>
  </si>
  <si>
    <t>Southampton University Buy Dept</t>
  </si>
  <si>
    <t>ec9g15@soton.ac.uk</t>
  </si>
  <si>
    <t>Buy Team, Bldg 37, University Rd, Highfield Campus</t>
  </si>
  <si>
    <t>SO17 1BJ</t>
  </si>
  <si>
    <t>https://simplyk-bucket-production.s3.ca-central-1.amazonaws.com/organizations/0/f/b/4/e-ticket/tickets-2e0a3b83-514d-41c2-9644-ecaaecdb5cb3.pdf</t>
  </si>
  <si>
    <t xml:space="preserve">My name is Emma and I am a PhD student planning to attend MIW2024 this coming October. A member of my university's buy team (cc'd) purchased the ticket on my behalf on 15/04/2024. However, due to the registration form only requesting the buyer's details, the university's details are on the conference ticket: (lac1e17@soton.ac.uk) rather than my own. Will this be an issue for me attending the conference? Is it possible that my contact details (ec9g15@soton.ac.uk) please be added instead to the email list of attendees so that I don't miss any important information? </t>
  </si>
  <si>
    <t>Sajtovich</t>
  </si>
  <si>
    <t>Jess</t>
  </si>
  <si>
    <t>Dalhousie University</t>
  </si>
  <si>
    <t>Jessica.Sajtovich@dal.ca</t>
  </si>
  <si>
    <t>6300 Coburg Rd</t>
  </si>
  <si>
    <t>Halifax</t>
  </si>
  <si>
    <t>B3H4R2</t>
  </si>
  <si>
    <t>Nova Scotia</t>
  </si>
  <si>
    <t>https://simplyk-bucket-production.s3.ca-central-1.amazonaws.com/organizations/0/f/b/4/e-ticket/tickets-f3bc969d-47c2-4fd2-909e-1d550fe00816.pdf</t>
  </si>
  <si>
    <t>From Vicki Gazzola (vickigazzola@dal.ca) : We spoke a while back about a problem I had when registering a student for your workshop. She got an email asking her for confirmation of registration. I have the registration that you sent me, but it is in my name (I think it just used the billing information for the credit card that I used to pay). Will that cause the student who is attending any problems? Her name is Jess Sajtovich.</t>
  </si>
  <si>
    <t>Isler</t>
  </si>
  <si>
    <t>Tea</t>
  </si>
  <si>
    <t>AWI</t>
  </si>
  <si>
    <t>tea.isler@awi.de</t>
  </si>
  <si>
    <t>Fedelhören 54</t>
  </si>
  <si>
    <t>Bremen</t>
  </si>
  <si>
    <t>28203</t>
  </si>
  <si>
    <t>https://simplyk-bucket-production.s3.ca-central-1.amazonaws.com/organizations/0/f/b/4/e-ticket/tickets-f4e24f5d-0196-4d15-b64f-20c1708f15ca.pdf</t>
  </si>
  <si>
    <t>Schöntag</t>
  </si>
  <si>
    <t>Patricia</t>
  </si>
  <si>
    <t>paschoentag@geomar.de</t>
  </si>
  <si>
    <t>Wischhofstraße 4-6</t>
  </si>
  <si>
    <t>https://simplyk-bucket-production.s3.ca-central-1.amazonaws.com/organizations/0/f/b/4/e-ticket/tickets-aa3f5218-562d-45b4-af57-43921b7f4eea.pdf</t>
  </si>
  <si>
    <t>Fleming</t>
  </si>
  <si>
    <t>Bethany</t>
  </si>
  <si>
    <t>bff1n21@soton.ac.uk</t>
  </si>
  <si>
    <t>https://simplyk-bucket-production.s3.ca-central-1.amazonaws.com/organizations/0/f/b/4/e-ticket/tickets-3f891c26-3484-4063-89da-4d7d9980f7b6.pdf</t>
  </si>
  <si>
    <t>Chin</t>
  </si>
  <si>
    <t>Caroline</t>
  </si>
  <si>
    <t>Victoria University of Wellington, New Zealand</t>
  </si>
  <si>
    <t>caroline.chin@vuw.ac.nz</t>
  </si>
  <si>
    <t>PO Box 600</t>
  </si>
  <si>
    <t>6140</t>
  </si>
  <si>
    <t>https://simplyk-bucket-production.s3.ca-central-1.amazonaws.com/organizations/0/f/b/4/e-ticket/tickets-821bfceb-0ee3-4836-bc3d-e3bb172b1220.pdf</t>
  </si>
  <si>
    <t>Grant</t>
  </si>
  <si>
    <t>Lewis</t>
  </si>
  <si>
    <t>lg1e20@soton.ac.uk</t>
  </si>
  <si>
    <t>36 Liverpool Street</t>
  </si>
  <si>
    <t>SO14 6FZ</t>
  </si>
  <si>
    <t>https://simplyk-bucket-production.s3.ca-central-1.amazonaws.com/organizations/0/f/b/4/e-ticket/tickets-e6809c29-8344-4610-889a-109cdf2da09e.pdf</t>
  </si>
  <si>
    <t>Doig</t>
  </si>
  <si>
    <t>Heather</t>
  </si>
  <si>
    <t>University of Sydney</t>
  </si>
  <si>
    <t>heather.doig@sydney.edu.au</t>
  </si>
  <si>
    <t>138 Hewlett St</t>
  </si>
  <si>
    <t>Bronte</t>
  </si>
  <si>
    <t>2024</t>
  </si>
  <si>
    <t>New South Wales</t>
  </si>
  <si>
    <t>https://simplyk-bucket-production.s3.ca-central-1.amazonaws.com/organizations/0/f/b/4/e-ticket/tickets-27f01e83-8ffd-4e10-89bd-a462c1ae93cd.pdf</t>
  </si>
  <si>
    <t>Cai</t>
  </si>
  <si>
    <t>Levi</t>
  </si>
  <si>
    <t>lcai@whoi.edu</t>
  </si>
  <si>
    <t>266 Woods Hole Rd.</t>
  </si>
  <si>
    <t>https://simplyk-bucket-production.s3.ca-central-1.amazonaws.com/organizations/0/f/b/4/e-ticket/tickets-e9e41c46-81f0-45bf-b0e3-b0013a94fc1c.pdf</t>
  </si>
  <si>
    <t>Yang</t>
  </si>
  <si>
    <t>dayang@whoi.edu</t>
  </si>
  <si>
    <t>16 Acorn St</t>
  </si>
  <si>
    <t>02139</t>
  </si>
  <si>
    <t>https://simplyk-bucket-production.s3.ca-central-1.amazonaws.com/organizations/0/f/b/4/e-ticket/tickets-01e1b4fc-4a65-4b0e-b24d-636d9271dc22.pdf</t>
  </si>
  <si>
    <t>Pen</t>
  </si>
  <si>
    <t>Isabel</t>
  </si>
  <si>
    <t>izzy.pen96@gmail.com</t>
  </si>
  <si>
    <t>331 Linda Lane</t>
  </si>
  <si>
    <t>Webster</t>
  </si>
  <si>
    <t>77598</t>
  </si>
  <si>
    <t>https://simplyk-bucket-production.s3.ca-central-1.amazonaws.com/organizations/0/f/b/4/e-ticket/tickets-a9062fe4-ce20-4dca-af2b-4ca3aa33b282.pdf</t>
  </si>
  <si>
    <t>Grearson</t>
  </si>
  <si>
    <t>Anik</t>
  </si>
  <si>
    <t>agrearson@mbari.org</t>
  </si>
  <si>
    <t>MBARI, 7700 Sandholdt Rd</t>
  </si>
  <si>
    <t>https://simplyk-bucket-production.s3.ca-central-1.amazonaws.com/organizations/0/f/b/4/e-ticket/tickets-e2975546-da74-49bb-b12a-bfe388595910.pdf</t>
  </si>
  <si>
    <t>Landreth</t>
  </si>
  <si>
    <t>Sierra</t>
  </si>
  <si>
    <t>slandreth@fsu.edu</t>
  </si>
  <si>
    <t>EOAS 1011 Academic Way</t>
  </si>
  <si>
    <t>https://simplyk-bucket-production.s3.ca-central-1.amazonaws.com/organizations/0/f/b/4/e-ticket/tickets-238b93de-ef02-4610-92ec-df025d1b4851.pdf</t>
  </si>
  <si>
    <t>Colett</t>
  </si>
  <si>
    <t>Chad</t>
  </si>
  <si>
    <t>SubC</t>
  </si>
  <si>
    <t>Chad.Collett@subcimaging.com</t>
  </si>
  <si>
    <t>Smith</t>
  </si>
  <si>
    <t>Paul.Smith@subcimaging.com</t>
  </si>
  <si>
    <t>Molson</t>
  </si>
  <si>
    <t>Zena</t>
  </si>
  <si>
    <t>zena.molson@jncc.gov.uk</t>
  </si>
  <si>
    <t>Quay House</t>
  </si>
  <si>
    <t>https://simplyk-bucket-production.s3.ca-central-1.amazonaws.com/organizations/0/f/b/4/e-ticket/tickets-977e1fc3-67ab-4142-907c-a3d3561fc135.pdf</t>
  </si>
  <si>
    <t>Lear</t>
  </si>
  <si>
    <t>Dan</t>
  </si>
  <si>
    <t>The Marine Biological Association Of The Uk</t>
  </si>
  <si>
    <t>dble@mba.ac.uk</t>
  </si>
  <si>
    <t>The Laboratory, Citadel Hill</t>
  </si>
  <si>
    <t>PL1 2PB</t>
  </si>
  <si>
    <t>https://simplyk-bucket-production.s3.ca-central-1.amazonaws.com/organizations/0/f/b/4/e-ticket/tickets-1c9b4e66-63c1-439e-bd38-ea60121b27f2.pdf</t>
  </si>
  <si>
    <t>Marcayata</t>
  </si>
  <si>
    <t>Esther</t>
  </si>
  <si>
    <t>Charles Darwin Foundation</t>
  </si>
  <si>
    <t>esther.marcayata21@gmail.com</t>
  </si>
  <si>
    <t>Av. Charles Darwin s/n</t>
  </si>
  <si>
    <t>Puerto Ayora</t>
  </si>
  <si>
    <t>Galápagos</t>
  </si>
  <si>
    <t>EC</t>
  </si>
  <si>
    <t>https://simplyk-bucket-production.s3.ca-central-1.amazonaws.com/organizations/0/f/b/4/e-ticket/tickets-da29f3a5-34fe-458b-bf54-f3f8321d4c56.pdf</t>
  </si>
  <si>
    <t>Sepa</t>
  </si>
  <si>
    <t>Paulina</t>
  </si>
  <si>
    <t>paulina.sepa@fcdarwin.org.ec</t>
  </si>
  <si>
    <t>Ruhl</t>
  </si>
  <si>
    <t>Henry</t>
  </si>
  <si>
    <t>MBARI/CeNCOOS</t>
  </si>
  <si>
    <t>hruhl@mbari.org</t>
  </si>
  <si>
    <t>7700 Sandoldt Rd</t>
  </si>
  <si>
    <t>https://simplyk-bucket-production.s3.ca-central-1.amazonaws.com/organizations/0/f/b/4/e-ticket/tickets-50c7fa65-3f64-4b1a-9989-403a30c532f4.pdf</t>
  </si>
  <si>
    <t>Sangekar</t>
  </si>
  <si>
    <t>Mehul Naresh</t>
  </si>
  <si>
    <t>mehulns@jamstec.go.jp</t>
  </si>
  <si>
    <t>X-STAR, Main Building 3F, 2-15, Natsushima-cho</t>
  </si>
  <si>
    <t>Yokosuka</t>
  </si>
  <si>
    <t>237-0061</t>
  </si>
  <si>
    <t>https://simplyk-bucket-production.s3.ca-central-1.amazonaws.com/organizations/0/f/b/4/e-ticket/tickets-74a92f71-054a-4b75-a9c8-209cdf8d2487.pdf</t>
  </si>
  <si>
    <t>The US Embassy here in Tokyo has a backlog of over 3 months worth of people looking for visas and Mehul has been unable to secure an interview to get a visa. We would like to switch his registration to "Online" rather than "in person". I believe he has already paid the "in person" fee...</t>
  </si>
  <si>
    <t>Zicker</t>
  </si>
  <si>
    <t>John</t>
  </si>
  <si>
    <t>jzicker@gmail.com</t>
  </si>
  <si>
    <t>Bollinger</t>
  </si>
  <si>
    <t>Mike</t>
  </si>
  <si>
    <t>mike.bollinger@noaa.gov</t>
  </si>
  <si>
    <t>401 Meeting St</t>
  </si>
  <si>
    <t>Beaufort</t>
  </si>
  <si>
    <t>https://simplyk-bucket-production.s3.ca-central-1.amazonaws.com/organizations/0/f/b/4/e-ticket/tickets-7eab9a02-a01b-47cc-a5cb-91b2de11068b.pdf</t>
  </si>
  <si>
    <t>Groves</t>
  </si>
  <si>
    <t>Sarah</t>
  </si>
  <si>
    <t>sarah.groves@noaa.gov</t>
  </si>
  <si>
    <t>2159 Oleander St.</t>
  </si>
  <si>
    <t>Baton Rouge</t>
  </si>
  <si>
    <t>Louisiana</t>
  </si>
  <si>
    <t>https://simplyk-bucket-production.s3.ca-central-1.amazonaws.com/organizations/0/f/b/4/e-ticket/tickets-a4c8e20c-e0ff-4e12-a48e-229627021bb1.pdf</t>
  </si>
  <si>
    <t>Anderson</t>
  </si>
  <si>
    <t>anderson@mbari.org</t>
  </si>
  <si>
    <t>https://simplyk-bucket-production.s3.ca-central-1.amazonaws.com/organizations/0/f/b/4/e-ticket/tickets-a29e8e1f-f90e-419a-a20c-82a68491dd92.pdf</t>
  </si>
  <si>
    <t>Loi</t>
  </si>
  <si>
    <t>Jason</t>
  </si>
  <si>
    <t>Schmidt Futures Projects</t>
  </si>
  <si>
    <t>jasonloi37@gmail.com</t>
  </si>
  <si>
    <t>320 W 38th St</t>
  </si>
  <si>
    <t>New York</t>
  </si>
  <si>
    <t>https://simplyk-bucket-production.s3.ca-central-1.amazonaws.com/organizations/0/f/b/4/e-ticket/tickets-0f5a10f6-3491-42d4-9d7f-bc38920ce00f.pdf</t>
  </si>
  <si>
    <t>Mabrouk</t>
  </si>
  <si>
    <t>Ayman</t>
  </si>
  <si>
    <t>CSS</t>
  </si>
  <si>
    <t>ayman.mabrouk@noaa.gov</t>
  </si>
  <si>
    <t>1916 Rosemary Hills DR, Unit R3</t>
  </si>
  <si>
    <t>Silver Spring</t>
  </si>
  <si>
    <t>https://simplyk-bucket-production.s3.ca-central-1.amazonaws.com/organizations/0/f/b/4/e-ticket/tickets-cd051463-cd3f-4303-8ef4-e86195887623.pdf</t>
  </si>
  <si>
    <t>Keel</t>
  </si>
  <si>
    <t>Keith</t>
  </si>
  <si>
    <t>keith.keel@noaa.gov</t>
  </si>
  <si>
    <t>6232 8th Ave S</t>
  </si>
  <si>
    <t>Gulfport</t>
  </si>
  <si>
    <t>https://simplyk-bucket-production.s3.ca-central-1.amazonaws.com/organizations/0/f/b/4/e-ticket/tickets-2fb3aa2a-c60e-430f-ad68-519ab148837f.pdf</t>
  </si>
  <si>
    <t>Gajarawala</t>
  </si>
  <si>
    <t>Ryan</t>
  </si>
  <si>
    <t>Schmidt Futures</t>
  </si>
  <si>
    <t>rgajarawala@schmidtfuturesprojects.org</t>
  </si>
  <si>
    <t>6 Kinzel Lane</t>
  </si>
  <si>
    <t>West Orange</t>
  </si>
  <si>
    <t>https://simplyk-bucket-production.s3.ca-central-1.amazonaws.com/organizations/0/f/b/4/e-ticket/tickets-e9668b55-ddaa-4303-8a81-cc114ec5890d.pdf</t>
  </si>
  <si>
    <t>Craig</t>
  </si>
  <si>
    <t>Boxfish Robotics Limited</t>
  </si>
  <si>
    <t>craig@boxfishrobotics.com</t>
  </si>
  <si>
    <t>234A Orakei Road</t>
  </si>
  <si>
    <t>Remuera</t>
  </si>
  <si>
    <t>https://simplyk-bucket-production.s3.ca-central-1.amazonaws.com/organizations/0/f/b/4/e-ticket/tickets-943c6c71-0db3-4905-8c63-834bdcbe0a1e.pdf</t>
  </si>
  <si>
    <t>Marranzino</t>
  </si>
  <si>
    <t>Ashley</t>
  </si>
  <si>
    <t>ashley.marranzino@noaa.gov</t>
  </si>
  <si>
    <t>8 River Hill Rd</t>
  </si>
  <si>
    <t>Mashpee</t>
  </si>
  <si>
    <t>https://simplyk-bucket-production.s3.ca-central-1.amazonaws.com/organizations/0/f/b/4/e-ticket/tickets-9dacc58b-1f5f-4275-9b99-9aada7a6a4cd.pdf</t>
  </si>
  <si>
    <t>Malik</t>
  </si>
  <si>
    <t>Mashkoor</t>
  </si>
  <si>
    <t>mashkoor.malik@noaa.gov</t>
  </si>
  <si>
    <t>15505 Langside St</t>
  </si>
  <si>
    <t>https://simplyk-bucket-production.s3.ca-central-1.amazonaws.com/organizations/0/f/b/4/e-ticket/tickets-3f8e84b4-3453-4eea-9fa8-71c80ba0eac6.pdf</t>
  </si>
  <si>
    <t>Beckmann</t>
  </si>
  <si>
    <t>Lara</t>
  </si>
  <si>
    <t>lara.maleen.beckmann@gu.se</t>
  </si>
  <si>
    <t>Laboratorievaegen 10</t>
  </si>
  <si>
    <t>Stroemstad</t>
  </si>
  <si>
    <t>Västra Götaland</t>
  </si>
  <si>
    <t>SE</t>
  </si>
  <si>
    <t>https://simplyk-bucket-production.s3.ca-central-1.amazonaws.com/organizations/0/f/b/4/e-ticket/tickets-a746eab8-14a0-4584-8c9c-71e28a8c6c33.pdf</t>
  </si>
  <si>
    <t>Nguyen</t>
  </si>
  <si>
    <t>Duy</t>
  </si>
  <si>
    <t>Southern California Coastal Water Research Project Authority</t>
  </si>
  <si>
    <t>duyn@sccwrp.org</t>
  </si>
  <si>
    <t>3535 Harbor Blvd., Suite 110</t>
  </si>
  <si>
    <t>Costa Mesa</t>
  </si>
  <si>
    <t>https://simplyk-bucket-production.s3.ca-central-1.amazonaws.com/organizations/0/f/b/4/e-ticket/tickets-3382f010-cc6e-48a8-9e08-4fd5223825fa.pdf</t>
  </si>
  <si>
    <t>Halpin</t>
  </si>
  <si>
    <t>Scottish Association for Marine Science</t>
  </si>
  <si>
    <t>john.halpin@sams.ac.uk</t>
  </si>
  <si>
    <t>Oban</t>
  </si>
  <si>
    <t>PA37 1QA</t>
  </si>
  <si>
    <t>Argyll and Bute</t>
  </si>
  <si>
    <t>https://simplyk-bucket-production.s3.ca-central-1.amazonaws.com/organizations/0/f/b/4/e-ticket/tickets-9caf4bfa-690c-4dc1-840e-7974498a2c94.pdf</t>
  </si>
  <si>
    <t>Ju</t>
  </si>
  <si>
    <t>Rebecca</t>
  </si>
  <si>
    <t>Moore Foundation</t>
  </si>
  <si>
    <t>rebecca.ju@moore.org</t>
  </si>
  <si>
    <t>Jones</t>
  </si>
  <si>
    <t>Adam</t>
  </si>
  <si>
    <t>adam.jones@moore.org</t>
  </si>
  <si>
    <t>Cline</t>
  </si>
  <si>
    <t>Danelle</t>
  </si>
  <si>
    <t>dcline@mbari.org</t>
  </si>
  <si>
    <t>https://simplyk-bucket-production.s3.ca-central-1.amazonaws.com/organizations/0/f/b/4/e-ticket/tickets-8c6dcdd5-5a1b-4f94-be84-ed7406de34ad.pdf</t>
  </si>
  <si>
    <t>Edmonds</t>
  </si>
  <si>
    <t>UCSB</t>
  </si>
  <si>
    <t>cedmonds@ucsb.edu</t>
  </si>
  <si>
    <t>8308 Atlanta Ave</t>
  </si>
  <si>
    <t>Huntington Beach</t>
  </si>
  <si>
    <t>https://simplyk-bucket-production.s3.ca-central-1.amazonaws.com/organizations/0/f/b/4/e-ticket/tickets-7f351d01-3c8a-4285-b2ef-c283fd8c0c74.pdf</t>
  </si>
  <si>
    <t>Macedo</t>
  </si>
  <si>
    <t>larissa.mcdo@gmail.com</t>
  </si>
  <si>
    <t>Widderlings Lane</t>
  </si>
  <si>
    <t>Cork</t>
  </si>
  <si>
    <t>Co. Cork</t>
  </si>
  <si>
    <t>IE</t>
  </si>
  <si>
    <t>https://simplyk-bucket-production.s3.ca-central-1.amazonaws.com/organizations/0/f/b/4/e-ticket/tickets-aa2d3818-5649-4cef-a880-0cf2361e429a.pdf</t>
  </si>
  <si>
    <t>Ruby</t>
  </si>
  <si>
    <t>Caitlin</t>
  </si>
  <si>
    <t>University of Colorado - Boulder</t>
  </si>
  <si>
    <t>caitlin.ruby@colorado.edu</t>
  </si>
  <si>
    <t>216 UCB</t>
  </si>
  <si>
    <t>https://simplyk-bucket-production.s3.ca-central-1.amazonaws.com/organizations/0/f/b/4/e-ticket/tickets-7fc23041-81e9-47d4-ab44-a7cff4ed708e.pdf</t>
  </si>
  <si>
    <t>Childress</t>
  </si>
  <si>
    <t>Jeremy</t>
  </si>
  <si>
    <t>The Sexton Corporation</t>
  </si>
  <si>
    <t>jeremy@thesextonco.com</t>
  </si>
  <si>
    <t>2130 Davcor St SE</t>
  </si>
  <si>
    <t>Salem</t>
  </si>
  <si>
    <t>https://simplyk-bucket-production.s3.ca-central-1.amazonaws.com/organizations/0/f/b/4/e-ticket/tickets-dfd6693d-1c8a-4bb5-a145-a1d07e160d02.pdf</t>
  </si>
  <si>
    <t>Martin</t>
  </si>
  <si>
    <t>emartin@mbari.org</t>
  </si>
  <si>
    <t>https://simplyk-bucket-production.s3.ca-central-1.amazonaws.com/organizations/0/f/b/4/e-ticket/tickets-12eb1ccf-98a1-46e9-9bc8-f21b89bc8c83.pdf</t>
  </si>
  <si>
    <t>Online-Only Registration/Researcher Assistance</t>
  </si>
  <si>
    <t>Teye Busumprah</t>
  </si>
  <si>
    <t>Ministry of Fisheries and Aquaculture Development, Ghana</t>
  </si>
  <si>
    <t>petervegan1223@gmail.com</t>
  </si>
  <si>
    <t>Romero Ramirez</t>
  </si>
  <si>
    <t>Alicia</t>
  </si>
  <si>
    <t>Université Bordeaux</t>
  </si>
  <si>
    <t>alicia.romero-ramirez@u-bordeaux.fr</t>
  </si>
  <si>
    <t>In process of paying registration via PO</t>
  </si>
  <si>
    <t>Ramalho</t>
  </si>
  <si>
    <t>Sofia</t>
  </si>
  <si>
    <t>University of Aveiro</t>
  </si>
  <si>
    <t>sramalho@ua.pt</t>
  </si>
  <si>
    <t>Lebrec</t>
  </si>
  <si>
    <t>Marine</t>
  </si>
  <si>
    <t>mlebrec@mbari.org</t>
  </si>
  <si>
    <t>I shouldn't have acted so quick to register for the full MIW fee. Would it still be possible to get me a free day pass and refund for the full registration I just paid for?  I'll only be able to join on the day that I'm hosting a session (Oct 9).</t>
  </si>
  <si>
    <t>Freese</t>
  </si>
  <si>
    <t>ai.fish</t>
  </si>
  <si>
    <t>jimmy@ai.fish</t>
  </si>
  <si>
    <t>424 Iliwahi Loop</t>
  </si>
  <si>
    <t>Kailua</t>
  </si>
  <si>
    <t>https://simplyk-bucket-production.s3.ca-central-1.amazonaws.com/organizations/0/f/b/4/e-ticket/tickets-0c7bc7cf-3f4c-4c3e-a094-7a397a2a317e.pdf</t>
  </si>
  <si>
    <t>Johnston</t>
  </si>
  <si>
    <t>megan@ai.fish</t>
  </si>
  <si>
    <t>Baussant</t>
  </si>
  <si>
    <t>Thierry</t>
  </si>
  <si>
    <t>NORCE AS</t>
  </si>
  <si>
    <t>thba@norceresearch.no</t>
  </si>
  <si>
    <t>Mekjarvik 12</t>
  </si>
  <si>
    <t>Randaberg</t>
  </si>
  <si>
    <t>Rogaland</t>
  </si>
  <si>
    <t>https://simplyk-bucket-production.s3.ca-central-1.amazonaws.com/organizations/0/f/b/4/e-ticket/tickets-1b9528e9-f605-44b6-ba9b-93191186d637.pdf</t>
  </si>
  <si>
    <t>Drew</t>
  </si>
  <si>
    <t>DeepSea Power &amp; Light</t>
  </si>
  <si>
    <t>drew.smith@deepsea.com</t>
  </si>
  <si>
    <t>4033 Ruffin Rd.</t>
  </si>
  <si>
    <t>San Diego</t>
  </si>
  <si>
    <t>https://simplyk-bucket-production.s3.ca-central-1.amazonaws.com/organizations/0/f/b/4/e-ticket/tickets-a0e3404b-8c46-4d21-a7e2-aeb2040f47ac.pdf</t>
  </si>
  <si>
    <t>For Mikhail Rossoshanskiy</t>
  </si>
  <si>
    <t>Rossoshanskiy</t>
  </si>
  <si>
    <t>Mikhail</t>
  </si>
  <si>
    <t>mikhail.rossoshanskiy@deepsea.com</t>
  </si>
  <si>
    <t>For Drew Smith</t>
  </si>
  <si>
    <t>Deborah</t>
  </si>
  <si>
    <t>smithdeborah@uri.edu</t>
  </si>
  <si>
    <t>215 South Ferry Rd</t>
  </si>
  <si>
    <t>Narragansett</t>
  </si>
  <si>
    <t>Rhode Island</t>
  </si>
  <si>
    <t>https://simplyk-bucket-production.s3.ca-central-1.amazonaws.com/organizations/0/f/b/4/e-ticket/tickets-871bc656-cd36-44f6-bb54-ab3909482036.pdf</t>
  </si>
  <si>
    <t>maiah@uvic.ca</t>
  </si>
  <si>
    <t>Ocean Networks Canada; #100, 2474 Arbutus Rd.</t>
  </si>
  <si>
    <t>https://simplyk-bucket-production.s3.ca-central-1.amazonaws.com/organizations/0/f/b/4/e-ticket/tickets-eea4f1d6-60d8-425c-bc63-2c543f04c646.pdf</t>
  </si>
  <si>
    <t>Fields</t>
  </si>
  <si>
    <t>Jamie Andersen</t>
  </si>
  <si>
    <t>noncompliantcyborg@gmail.com</t>
  </si>
  <si>
    <t>6744 Carolina St</t>
  </si>
  <si>
    <t>Anacortes</t>
  </si>
  <si>
    <t>https://simplyk-bucket-production.s3.ca-central-1.amazonaws.com/organizations/0/f/b/4/e-ticket/tickets-1c7caa76-1706-43ac-a1df-557fbc19b5ad.pdf</t>
  </si>
  <si>
    <t>Prakash</t>
  </si>
  <si>
    <t>Manu</t>
  </si>
  <si>
    <t>Stanford University</t>
  </si>
  <si>
    <t>manup@stanford.edu</t>
  </si>
  <si>
    <t>443 via Ortega</t>
  </si>
  <si>
    <t>Stanford</t>
  </si>
  <si>
    <t>https://simplyk-bucket-production.s3.ca-central-1.amazonaws.com/organizations/0/f/b/4/e-ticket/tickets-f18c03ce-1f71-4e2f-81f8-af3429b09b5a.pdf</t>
  </si>
  <si>
    <t>Delwiche</t>
  </si>
  <si>
    <t>Leon</t>
  </si>
  <si>
    <t>ldelwiche@newfields.com</t>
  </si>
  <si>
    <t>532 213th St SW</t>
  </si>
  <si>
    <t>Bothell</t>
  </si>
  <si>
    <t>https://simplyk-bucket-production.s3.ca-central-1.amazonaws.com/organizations/0/f/b/4/e-ticket/tickets-9cdbba83-8b52-4bb4-a37f-498f2471bfa4.pdf</t>
  </si>
  <si>
    <t>Rosenthal</t>
  </si>
  <si>
    <t>Brock</t>
  </si>
  <si>
    <t>brock@o-vations.com</t>
  </si>
  <si>
    <t>7416 Cabrillo Ave.</t>
  </si>
  <si>
    <t>https://simplyk-bucket-production.s3.ca-central-1.amazonaws.com/organizations/0/f/b/4/e-ticket/tickets-277741a6-6d5d-4920-89ac-b1f6a740f4fc.pdf</t>
  </si>
  <si>
    <t>Turchik</t>
  </si>
  <si>
    <t>Alan</t>
  </si>
  <si>
    <t>National Geographic</t>
  </si>
  <si>
    <t>aturchik@ngs.org</t>
  </si>
  <si>
    <t>1145 17th Street Northwest</t>
  </si>
  <si>
    <t>https://simplyk-bucket-production.s3.ca-central-1.amazonaws.com/organizations/0/f/b/4/e-ticket/tickets-b317e96d-f3f9-4760-8166-036b7509efff.pdf</t>
  </si>
  <si>
    <t>SCCWRP</t>
  </si>
  <si>
    <t>pauls@sccwrp.org</t>
  </si>
  <si>
    <t>3535 Harbor Blvd. Suite 110</t>
  </si>
  <si>
    <t>https://simplyk-bucket-production.s3.ca-central-1.amazonaws.com/organizations/0/f/b/4/e-ticket/tickets-b159ee6b-1a8f-4693-ae72-44ed4b915db9.pdf</t>
  </si>
  <si>
    <t>Fairclough</t>
  </si>
  <si>
    <t>NOAA / National Marine Fisheries Service</t>
  </si>
  <si>
    <t>cameron.fairclough@noaa.gov</t>
  </si>
  <si>
    <t>166 Water Street</t>
  </si>
  <si>
    <t>https://simplyk-bucket-production.s3.ca-central-1.amazonaws.com/organizations/0/f/b/4/e-ticket/tickets-adb0bcf0-6bfc-42f7-917e-5dfb89e42a5f.pdf</t>
  </si>
  <si>
    <t>McCartney</t>
  </si>
  <si>
    <t>Joel</t>
  </si>
  <si>
    <t>Voyis Imaging Inc.</t>
  </si>
  <si>
    <t>joel@voyis.com</t>
  </si>
  <si>
    <t>361 Stoneheight Pl</t>
  </si>
  <si>
    <t>Waterloo</t>
  </si>
  <si>
    <t>N2V 2A8</t>
  </si>
  <si>
    <t>Ontario</t>
  </si>
  <si>
    <t>https://simplyk-bucket-production.s3.ca-central-1.amazonaws.com/organizations/0/f/b/4/e-ticket/tickets-41614883-afc6-4541-85a6-b6816d0fe641.pdf</t>
  </si>
  <si>
    <t>St John</t>
  </si>
  <si>
    <t>Brenden</t>
  </si>
  <si>
    <t>Voyis Imaging Inc</t>
  </si>
  <si>
    <t>brenden@voyis.com</t>
  </si>
  <si>
    <t>120 Randall Drive</t>
  </si>
  <si>
    <t>N2V 1C6</t>
  </si>
  <si>
    <t>https://simplyk-bucket-production.s3.ca-central-1.amazonaws.com/organizations/0/f/b/4/e-ticket/tickets-941f10a3-791f-45be-94bb-6287c371a558.pdf</t>
  </si>
  <si>
    <t>Elkholy</t>
  </si>
  <si>
    <t>Hassan</t>
  </si>
  <si>
    <t>hassan.elkholy@ntnu.no</t>
  </si>
  <si>
    <t>Vegmond 1D</t>
  </si>
  <si>
    <t>Trondheim</t>
  </si>
  <si>
    <t>Sør-Trøndelag</t>
  </si>
  <si>
    <t>https://simplyk-bucket-production.s3.ca-central-1.amazonaws.com/organizations/0/f/b/4/e-ticket/tickets-1fd6c831-adaa-419c-82e5-dde0acaf1902.pdf</t>
  </si>
  <si>
    <t>Walter Schmid</t>
  </si>
  <si>
    <t>Bergverk AS</t>
  </si>
  <si>
    <t>dani.schmid@gmail.com</t>
  </si>
  <si>
    <t>Hystadveien 41</t>
  </si>
  <si>
    <t>Sandefjord</t>
  </si>
  <si>
    <t>https://simplyk-bucket-production.s3.ca-central-1.amazonaws.com/organizations/0/f/b/4/e-ticket/tickets-68434a5b-d603-4c46-9941-48079197bd2a.pdf</t>
  </si>
  <si>
    <t>GALA DINNER</t>
  </si>
  <si>
    <t>Additional guests for MIW 2024 Gala Dinner</t>
  </si>
  <si>
    <t>CANCELLED</t>
  </si>
  <si>
    <t>Taucher</t>
  </si>
  <si>
    <t>Jan</t>
  </si>
  <si>
    <t>jtaucher@geomar.de</t>
  </si>
  <si>
    <t>https://simplyk-bucket-production.s3.ca-central-1.amazonaws.com/organizations/0/f/b/4/e-ticket/tickets-b00b4289-65f8-4e96-9666-122dc257f690.pdf</t>
  </si>
  <si>
    <t>I’m sorry to inform you that I have to cancel my participation in the MIW 2024. 
The reason is that my family and I are facing short-term changes in our childcare, which makes it impossible for me to go abroad in October. 
Is it possible to get a refund for the registration fee?</t>
  </si>
  <si>
    <t>https://simplyk-bucket-production.s3.ca-central-1.amazonaws.com/organizations/0/f/b/4/e-ticket/tickets-8fd60825-91ef-4825-a226-ce4eb0d101a0.pdf</t>
  </si>
  <si>
    <t>Duplicate registration</t>
  </si>
  <si>
    <t>https://simplyk-bucket-production.s3.ca-central-1.amazonaws.com/organizations/0/f/b/4/e-ticket/tickets-4fc54439-5a91-4d71-bd6f-8ccda26606ce.pdf</t>
  </si>
  <si>
    <t>Thanks for your help. Yes, please cancel the in-person and extra dinner for me and only keep the online registration fee.</t>
  </si>
  <si>
    <t>del Bando</t>
  </si>
  <si>
    <t>Oregon State University CEOAS</t>
  </si>
  <si>
    <t>John.delbando@oregonstate.edu</t>
  </si>
  <si>
    <t>2150 SW Jefferson Way</t>
  </si>
  <si>
    <t>https://simplyk-bucket-production.s3.ca-central-1.amazonaws.com/organizations/0/f/b/4/e-ticket/tickets-3bc8feff-8432-450f-8606-ba826183ec1c.pdf</t>
  </si>
  <si>
    <t>This cancellation is due to the attendee, Ms. Savana Stallsmith, receiving an email that qualified her for a free student registration for the MIW workshop conference</t>
  </si>
  <si>
    <t>regular in-person</t>
  </si>
  <si>
    <t>regular student</t>
  </si>
  <si>
    <t>regular online</t>
  </si>
  <si>
    <t>late in-person</t>
  </si>
  <si>
    <t>comped</t>
  </si>
  <si>
    <r>
      <rPr>
        <sz val="9"/>
        <rFont val="Helvetica"/>
      </rPr>
      <t>jonny.savage@jncc.gov.uk</t>
    </r>
  </si>
  <si>
    <t>Attendance</t>
  </si>
  <si>
    <t>Title</t>
  </si>
  <si>
    <t>Corresponding Authors</t>
  </si>
  <si>
    <t>Contact</t>
  </si>
  <si>
    <t>Co-Authors</t>
  </si>
  <si>
    <t>Theme</t>
  </si>
  <si>
    <t>Abstract</t>
  </si>
  <si>
    <t>In person</t>
  </si>
  <si>
    <t>A review of seafloor annotation methods used in deep-sea benthic diversity studies</t>
  </si>
  <si>
    <r>
      <rPr>
        <sz val="8"/>
        <rFont val="&quot;Helvetica Neue&quot;"/>
      </rPr>
      <t>B‡rbara de Moura Neves &lt;</t>
    </r>
    <r>
      <rPr>
        <u/>
        <sz val="8"/>
        <color rgb="FF000000"/>
        <rFont val="Arial"/>
      </rPr>
      <t>barbara.neves@dfo-mpo.gc.ca</t>
    </r>
    <r>
      <rPr>
        <sz val="8"/>
        <rFont val="&quot;Helvetica Neue&quot;"/>
      </rPr>
      <t>&gt;, Fisheries and Oceans Canada</t>
    </r>
  </si>
  <si>
    <t>BÃ¡rbara de Moura Neves 1, Marion Boulard 1, Rylan Command 1, Merlin Best 2, Katleen Robert 3, Marilyn Thorne 4, Chris Yesson 5  1 Fisheries and Oceans Canada, Newfoundland and Labrador Region 2 Fisheries and Oceans Canada, Pacific Region 3 School of Ocean Technology, Fisheries and Marine Institute of Memorial University of Newfoundland, 4 Fisheries and Oceans Canada, QuÃ©bec Region 5 Institute of Zoology, Zoological Society of London</t>
  </si>
  <si>
    <t>The use of seafloor imagery to study deep-sea benthic environments has increased considerably in the past decade. Methods and tools used to perform imagery annotation (i.e., extracting data from the imagery) have also evolved and depend on study objectives and available equipment. Here, we review seafloor imagery annotation protocols and methods used in deep-sea benthic diversity studies. Our objective is to produce a centralized resource for researchers working in the field. The literature review consisted of searching Google Scholar, Web of Science, and Scopus for 12 keyword combinations that include â€œbenthicâ€?, â€œcameraâ€?, â€œdeep seaâ€?, â€œdiversityâ€?, â€œepifaunaâ€?, â€œimageryâ€?, â€œfaunaâ€?, â€œfield of viewâ€?, and â€œmegafaunaâ€?. We have restricted our search to the years 2000-2023 and to the first 40 publications for each of the keyword combinations. Manuscripts were imported into the reference manager software Mendeley. We then scanned the list obtained from the literature search and used the authorsâ€™ expert knowledge to complete relevant gaps in the results and to remove papers that fell outside of the reviewâ€™s scope (e.g., SCUBA surveys). The literature is currently being scanned for &gt;20 parameters, including: 1) whether an annotation software was used (if so, which one), 2) whether images or videos were used, 3) how taxa were identified (i.e., is it specified, are there specific ID guides?), 4) presence/absence of lasers, 5) field of view calculation method, 6) sampling unit selected (i.e., temporal vs. spatial), 7) whether classification schemes were used, 8) whether both biota and substrate were annotated, etc. As expected, our preliminary observations indicate an array of different methods and terms used, which is particularly challenging for new projects/programs. Our review will provide a summary of the different methods and strategies used in the field and hopefully better inform decision-making related to seafloor imagery annotation projects.</t>
  </si>
  <si>
    <t>Aquascope: automated imaging and machine learning to understand and predict plankton community dynamics in lakes</t>
  </si>
  <si>
    <r>
      <rPr>
        <sz val="8"/>
        <rFont val="&quot;Helvetica Neue&quot;"/>
      </rPr>
      <t>Francesco Pomati &lt;</t>
    </r>
    <r>
      <rPr>
        <u/>
        <sz val="8"/>
        <color rgb="FF000000"/>
        <rFont val="Arial"/>
      </rPr>
      <t>francesco.pomati@eawag.ch</t>
    </r>
    <r>
      <rPr>
        <sz val="8"/>
        <rFont val="&quot;Helvetica Neue&quot;"/>
      </rPr>
      <t>&gt;, Eawag: Swiss Federal Institute of Water Science and Technology, Aquatic Ecology</t>
    </r>
  </si>
  <si>
    <t>Ewa Merz (Eawag &amp; UCSD), Pinelopi Ntetsika (Eawag), Marta Reyes (Eawag), Stefanie Merkli (Eawag), Luis Gilarranz (Eawag), Stuart Dennis (Eawag), Marco Baity-Jesi (Eawag)</t>
  </si>
  <si>
    <t>Plankton communities are highly diverse and dynamic and influence important ecosystem properties at the local and global scale. They are sensitive indicators of ecosystem health and global change's effects on ecosystem services. Algal blooms, for example, are an emergent property of a complex interaction network of producers and consumers, often triggered by climate change and eutrophication. Traditional plankton monitoring based on sampling and microscopy fails to capture high-frequency dynamics and complexity in plankton communities. Here we present automated in-situ tracking and modelling of plankton interaction networks in lakes based on automated underwater microscopy, machine learning and time-series analysis. The imaging approach is embedded into a floating platform, comprising sensors for profiling water column physics and chemistry, and meteorological information. Sensor data are integrated with lake hydrodynamic models, and the whole platform is suitable for stable long-term deployments for research and water quality monitoring. A dual magnification dark-field microscope and associated image processing and classification provide real-time, high-frequency plankton data from ~10 Î¼m to ~ 1 cm, covering virtually all the components of the planktonic food web and their morphological diversity. We find that vision transformers, with targeted augmentation, constitute the most robust models for high-accuracy plankton classification and low sensitivity to temporal dataset shifts. Comparing imaging data from the field to traditional sampling and microscopy revealed a general overall agreement in plankton diversity and abundances, despite some limitations in detection (e.g. small phytoplankton) and classification (e.g. rare and morphologically similar taxa). Using high-frequency time-series of plankton abundances, or their daily growth rates, environmental conditions and state-space reconstruction methods for modelling chaotic dynamics, our data allow us to: map interactions between taxa, reverse engineer mechanisms that drive algal blooms or biodiversity change, and forecast ecosystem properties.</t>
  </si>
  <si>
    <t>Combining in situ imagery with acoustic surveys for a comprehensive view of pelagic ecosystems</t>
  </si>
  <si>
    <r>
      <rPr>
        <sz val="8"/>
        <rFont val="&quot;Helvetica Neue&quot;"/>
      </rPr>
      <t>Ben Grassian &lt;</t>
    </r>
    <r>
      <rPr>
        <u/>
        <sz val="8"/>
        <color rgb="FF000000"/>
        <rFont val="Arial"/>
      </rPr>
      <t>benjamin.grassian@whoi.edu</t>
    </r>
    <r>
      <rPr>
        <sz val="8"/>
        <rFont val="&quot;Helvetica Neue&quot;"/>
      </rPr>
      <t>&gt;, Woods Hole Oceanographic Institute</t>
    </r>
  </si>
  <si>
    <t>Heidi Sosik, Andone Lavery, Megan Ferguson, Sidney Batchelder, E. Taylor Crockford (all WHOI)</t>
  </si>
  <si>
    <t>Application of imaging</t>
  </si>
  <si>
    <t>Ocean midwaters are the largest habitat on Earth but are among the least understood marine environments due to sampling challenges.  This project focuses on combining concurrently collected deep towed imagery and shipboard acoustic measurements in the epi and mesopelagic environment to interpret zooplankton and nekton distributions within the detailed environment and scattering from mixed assemblages.  We have trained a machine learning detector model for the automated detection of 13 zooplankton functional groups from a towed shadowgraph imaging system.   The zooplankton detection model currently achieves 81% F1 scores on our validation image set.   We present results of taxa-specific zooplankton distributions derived from the image data and examine their distributions with respect to scattering layers detected at different frequencies within the upper 1000m of a pelagic ecosystem in the slope waters offshore of the New England Shelf.  We derived zooplankton biometrics from the image data useful for feature-based (e.g. size) discriminations and to generate forward scattering predictions.  We describe animal zonation within the environment and varying diel habits across species and size classes from the acoustic, optical, and environmental data.  Collectively this work will further enable and automate the use of optical techniques for midwater surveys and the interpretation of acoustic scattering returns from mixed zooplankton populations.</t>
  </si>
  <si>
    <t>Deep sea imaging considerations for geometric and color consistent environmental monitoring</t>
  </si>
  <si>
    <r>
      <t>Dennis Giaya &lt;</t>
    </r>
    <r>
      <rPr>
        <u/>
        <sz val="8"/>
        <color rgb="FF000000"/>
        <rFont val="&quot;Helvetica Neue&quot;"/>
      </rPr>
      <t>giaya.d@northeastern.edu</t>
    </r>
    <r>
      <rPr>
        <sz val="8"/>
        <rFont val="&quot;Helvetica Neue&quot;"/>
      </rPr>
      <t>&gt;, Northeastern University</t>
    </r>
  </si>
  <si>
    <t>Aniket Gupta (1), Pushyami Kaveti (1), Jasen Levoy (1), Victoria Preston (1), Zhiyong Zhang (1), Dan Fornari (2), Hanumant Singh (1) (1): Northeastern University (2): Woods Hole Oceanographic Institution</t>
  </si>
  <si>
    <t>Deep-sea marine ecosystems are increasingly impacted by environmental stressors, including rising sea temperatures, plastic pollution, and habitat erosion. To quantify bulk and rate changes of an environment from a historical baseline, we must preserve a snapshot of the 3D structure and color for spatiotemporal analysis. Modern reconstruction methods, including state-of-the-art structure-from-motion techniques, neural radiance fields, and Gaussian Splatting, are generally benchmarked against in-air scenes. We demonstrate that for underwater scenes, these methods are insufficient for geometric- and color-consistent reconstructions due to outstanding challenges in robust in situ camera calibration and lighting pattern recovery.   Extracting quantitative spatial data from imagery requires precise camera calibration to ensure accurate geometric and color measurements. We focus on calibration challenges specific to deep-sea underwater imaging involving practical integration of cameras in depth-capable housings and lighting fixtures onto imaging platforms. First, we show how intrinsic and extrinsic camera calibration parameters can change over the course of field missions, using calibration imagery acquired in a tank as well as benthic seafloor imagery from a stereo camera pair. Intrinsic calibration parameters can change between platform deployments whenever cameras need to be serviced within underwater housings. Extrinsic calibration parameters may change over the course of a single deployment due to flexing of the underwater platform, requiring online calibration methods to compensate. Second, using hydrothermal vent imagery acquired at the northern East Pacific Rise, we show how color rendering is impacted by different lighting patterns and how uncertainty in lighting can lead to color inconsistency across deployments.  Geometric- and color-consistency challenges are critical areas for hardware, data-processing, and methodological innovations to translate imagery into scientifically viable data products. This is especially pressing as novel scientific expeditions aim to track both natural and man-made changes. From our analyses, we suggest several best practices to consider for image collection, processing, and curation.</t>
  </si>
  <si>
    <t>Deep sea invertebrate bodies viewed through Microcomputed Tomography (microCT)</t>
  </si>
  <si>
    <r>
      <t>Freya Goetz &lt;</t>
    </r>
    <r>
      <rPr>
        <u/>
        <sz val="8"/>
        <color rgb="FF000000"/>
        <rFont val="&quot;Helvetica Neue&quot;"/>
      </rPr>
      <t>goetzf@si.edu</t>
    </r>
    <r>
      <rPr>
        <sz val="8"/>
        <rFont val="&quot;Helvetica Neue&quot;"/>
      </rPr>
      <t>&gt;, Smithsonian Institution</t>
    </r>
  </si>
  <si>
    <t>Marine invertebrates exhibit broad diversity in anatomy and adaptations to their environment, especially in the midwater and deep-sea floor. Darkness and the viscosity of water foster physical adaptations not found elsewhere. This has resulted in vast soft body variations ideal for explorations that could inspire new soft robotic designs. Microcomputed Tomography (microCT) is an exciting tool for studying these adaptations, especially now that microCT scanners are becoming more accessible and resolution capabilities are improving. Animals best suited for these analyses range in size from roughly similar to a 5 gallon bucket down to a few millimeters. Resolution depends on animal size, where the smallest animals can yield voxel sizes around 1.6 micrometers,  approximately the thickness of a red blood cell. In practice, we cannot see individual cells but can differentiate between tissue types like muscle and nerve. Data can be generated exponentially faster than with traditional histology and without distorting anatomical structures. By staining with compounds containing metals such as tungsten, osmium and iodine, soft tissue contrast can be enhanced to visualize internal anatomy. This means that animals can be viewed in 3D without dissection, maintaining the most life-like state. The resulting dataset of each scan is a stack of grayscale image slices which one can virtually fly through the animal along all three axes. Data analysis possibilities are vast and open to questions involving physiology, 3D modeling and anything structural that can be visualized or measured. I will highlight practical approaches of specimen preparation, acquisition, data analysis and data management along with examples of various study systems, including leech internal anatomy and hyperiid amphipod visual systems.</t>
  </si>
  <si>
    <t>Economies of Scale: The GEOMAR Seafloor Photogrammetry Workflow</t>
  </si>
  <si>
    <r>
      <t>Tom Kwasnitschka &lt;</t>
    </r>
    <r>
      <rPr>
        <u/>
        <sz val="8"/>
        <color rgb="FF000000"/>
        <rFont val="&quot;Helvetica Neue&quot;"/>
      </rPr>
      <t>tkwasnitschka@geomar.de</t>
    </r>
    <r>
      <rPr>
        <sz val="8"/>
        <rFont val="&quot;Helvetica Neue&quot;"/>
      </rPr>
      <t>&gt;, GEOMAR Helmholtz Centre for Ocean Research Kiel</t>
    </r>
  </si>
  <si>
    <t>Armin Bernstetter, Jacob Eichler, Marco Rohleder, Oliver Jahns, Malte EggersglÃ¼ss, Carl von Brandis, Markus SchlÃ¼ter, Jan Fleer - all affiliated at GEOMAR Helmholtz Centre for Ocean Research Kiel</t>
  </si>
  <si>
    <t>Photogrammetry is a transformative methodology in seafloor research both in terms of its potential for situational awareness, and for the quantitative assessment of otherwise inacessible outcrops and habitats. Recent work has been focused on the economies of scale connected to particularly large, synoptic and holistic surveys of study areas covering up to several acres, and the challenges connected to such work.  We will report on recent developments at GEOMAR in this field, including the finalizing of a suite of immersive fisheye cameras, metrologic water-compensating survey cameras, and a corresponding 48-channel LED video strobe lighting system. We will elaborate on the construction and first field trials of an all-new dedicated underwater vehicle to carry this sensor suite. We will show progress on immersive virtual fieldwork and quantitative measurements on photogrammetric models using the Unreal Game Engine in our ARENA2 visualization lab. Lastly, we will give an overview on the progress applying this methodology to a host of ongoing marine geoscientific mapping projects.</t>
  </si>
  <si>
    <t>Enhancing Pelagic Ecosystem Research with a Standardized Image Preprocessing Software Tool</t>
  </si>
  <si>
    <r>
      <t>Mojtaba Masoudi &lt;</t>
    </r>
    <r>
      <rPr>
        <u/>
        <sz val="8"/>
        <color rgb="FF000000"/>
        <rFont val="&quot;Helvetica Neue&quot;"/>
      </rPr>
      <t>mojmas@noc.ac.uk</t>
    </r>
    <r>
      <rPr>
        <sz val="8"/>
        <rFont val="&quot;Helvetica Neue&quot;"/>
      </rPr>
      <t>&gt;, Ocean BioGeosciences, National Oceanography Centre, Southampton, UK</t>
    </r>
  </si>
  <si>
    <t>Eric Orenstein1, Loic Van Audenhaege1, Tobias Ferreira 2, Colin Sauze2, Jennifer Durden1 1 Ocean BioGeosciences, National Oceanography Centre, Southampton, UK  2 Ocean Infomatics, National Oceanography Centre, Liverpool, UK</t>
  </si>
  <si>
    <t>Data mgt/Pipeline</t>
  </si>
  <si>
    <t>When studying pelagic ecosystems, marine scientists often grapple with the challenge of managing and analyzing large volumes of imagery. These datasets are collected in diverse habitats and, often, from several imaging systems. Each of these sampling regions and instruments may require unique preprocessing protocols to effectively prepare the data for downstream ecological analyses. Practitioners are often left to piece these pipelines together from previous projects and disparate software tools, often resulting in disjointed and poorly document workflows. Unlike benthic imaging, which often deals with more static environments, pelagic imaging must contend with the dynamic nature of open water habitats, where rapidly moving organisms and fluctuating light conditions complicate data capture and analysis. This can lead to inconsistencies, inefficiencies, potential errors in ecological data analysis, and an inability to compare biodiversity indicators between studies. To address these issues, we have developed a suite of software tools designed to standardize and streamline the selection of image preprocessing steps crucial for pelagic research. Our toolkit, enables researchers to effortlessly automate crucial tasks like adjusting brightness variations, detecting edges, and more. Furthermore, its detailed documentation helps users grasp the range of preprocessing choices available, letting them make well-informed decisions that suit their research requirements. By ensuring consistent preprocessing, the toolkit provides robust support for addressing a range of ecological inquiries in midwater, enabling more reliable ecological computations, and supporting reproducible biodiversity assessments. This unified approach is expected to enhance the efficiency and reliability of data analyses in marine ecosystem studies.</t>
  </si>
  <si>
    <t>Enhancing Situational Awareness in Underwater Robotics with Real-Time Multi-Camera Mapping</t>
  </si>
  <si>
    <r>
      <t>Pushyami Kaveti &lt;</t>
    </r>
    <r>
      <rPr>
        <u/>
        <sz val="8"/>
        <color rgb="FF000000"/>
        <rFont val="&quot;Helvetica Neue&quot;"/>
      </rPr>
      <t>pushyami.kaveti@ntnu.no</t>
    </r>
    <r>
      <rPr>
        <sz val="8"/>
        <rFont val="&quot;Helvetica Neue&quot;"/>
      </rPr>
      <t>&gt;, Norwegian University of Science and Technology (NTNU) and Northeastern University, Boston</t>
    </r>
  </si>
  <si>
    <t>AmbjÃ¸rn Grimsrud Waldum (NTNU), Oscar Pizarro (NTNU), Hanumant Singh (NU), Martin Ludvigsen (NTNU)</t>
  </si>
  <si>
    <t>Technological advances in robotics, particularly Autonomous Underwater Vehicles (AUVs) and Remotely Operated Vehicles (ROVs), have revolutionized deep ocean exploration, enabling access to unseen, inaccessible, and hazardous environments. Robust and reliable state estimation and situational awareness are crucial for both, autonomous and remotely piloted operations, facilitating informed decision-making in real-time. Visual imaging systems are integral to this advancement, with AUVs and ROVs typically equipped with multiple cameras. Typically, ROV pilots must manage multiple camera feeds to make operational decisions, which can be cumbersome, lead to fatigue, and require substantial training. Integrating vision-based navigation and mapping into these platforms enhances operator support and enables various downstream tasks, including online planning, virtual environment creation, scene comprehension, and potential semantic analysis. It also significantly impacts broader marine applications such as habitat monitoring, environmental sampling, and understanding ocean ecosystems.  However, automating visual state estimation in underwater environments presents challenges such as visual degradation due to backscatter, illumination variability, and featureless surfaces. Other challenges include lack of synchronization among cameras, difficulty in processing multiple streams rapidly due to computational constraints, and the variability and sometimes unknown nature of controllable camera parameters such as zoom, pan, and tilt. Existing visual mapping systems are often designed for monocular or stereo cameras and do not scale well for multi-camera systems.  Our work addresses these needs with a comprehensive solution encompassing sensor synchronization and advanced algorithms. We effectively fuse multi-camera data within a Simultaneous Localization and Mapping (SLAM) framework for robust and accurate state estimation. We achieve real-time dense 3D mapping of underwater environments by leveraging modern reconstruction and rendering techniques. We present mapping results from ROV operations for subsea infrastructure inspection, showcasing the sensor setup, collected data, and generated dense maps, highlighting the practical significance and the role of real-time mapping capabilities for improving marine exploration and situational awareness.</t>
  </si>
  <si>
    <t>FathomVerse: Gaming for ocean exploration</t>
  </si>
  <si>
    <r>
      <t>Kakani Katija &lt;</t>
    </r>
    <r>
      <rPr>
        <u/>
        <sz val="8"/>
        <color rgb="FF000000"/>
        <rFont val="&quot;Helvetica Neue&quot;"/>
      </rPr>
      <t>kakani@mbari.org</t>
    </r>
    <r>
      <rPr>
        <sz val="8"/>
        <rFont val="&quot;Helvetica Neue&quot;"/>
      </rPr>
      <t>&gt;, Bioinspiration Lab, Research and Development, MBARI</t>
    </r>
  </si>
  <si>
    <t>Lilli Carlsen (MBARI), Emily Clark (MBARI), Giovanna Sainz (MBARI), Joost Daniels (MBARI), Kevin Barnard (MBARI), Ellemieke Berings (&amp;ranj Serious Games), Meggy Pepelanova (&amp;ranj Serious Games), GAF van Baalen (&amp;ranj Serious Games)</t>
  </si>
  <si>
    <t>In order to fully explore our ocean and effectively steward the life that lives there, we need to increase our capacity for biological observations; massive disparities in effort between visual data collection and annotation make it prohibitively challenging to process this information. State-of-the-art approaches in automation and machine learning cannot solve this problem alone, and we must aggressively build an integrated community of educators, taxonomists, scientists, and enthusiasts to enable effective collaboration between humans and AI. FathomVerse, a mobile game designed to inspire a new wave of ocean explorers, teaches casual gamers about ocean life while improving machine learning models and expanding annotated datasets (FathomNet). Of the three billion gamers worldwide, up to 70% say they care about the environment, and FathomVerse taps into this engaged community with innovative gameplay and rich graphics that draw players into the captivating world of underwater imagery and cutting-edge ocean science. Here we will share our process of designing FathomVerse, discuss early successes from the v1 launch on May 1, 2024, and highlight some areas of future focus. In less than one month after v1 launch, 8k players from 100 different countries generated &gt;3M annotations that are currently being used to generate consensus labels and retrain machine learning models. Through FathomVerse, we hope to activate global audiences in high school and up, with the goal of increasing public awareness and inspiring empathy for ocean life.</t>
  </si>
  <si>
    <t>Imaging and taxonomic identification of meiofauna: progress on the BLUEREVOLUTION project</t>
  </si>
  <si>
    <r>
      <t>Catherine Borremans &lt;</t>
    </r>
    <r>
      <rPr>
        <u/>
        <sz val="8"/>
        <color rgb="FF000000"/>
        <rFont val="&quot;Helvetica Neue&quot;"/>
      </rPr>
      <t>catherine.borremans@ifremer.fr</t>
    </r>
    <r>
      <rPr>
        <sz val="8"/>
        <rFont val="&quot;Helvetica Neue&quot;"/>
      </rPr>
      <t>&gt;, IFREMER (Biology and Ecology of dEEP marine ecosystems Unit (BEEP)/Deep Sea Lab)</t>
    </r>
  </si>
  <si>
    <t>Daniela Zeppilli (IFREMER), Abdesslam Benzinou (ENIB), Kamal Nasreddine (ENIB), Valentin Foulon (ENIB), Anthonin Martinel (ENIB), Edwin Dache (IFREMER)</t>
  </si>
  <si>
    <t>The Earthâ€™s Ocean is the largest three-dimensional living space on our Planet. It is crucial to life as we know it, yet we know less about the entire seafloor than we do of the surface of the moon. Infaunal benthic communities (meiofauna) comprise some of the most diverse groups of organisms on Earth, and only a very small amount of this diversity has been described by science. Despite our partial exploration of this vast domain, all marine habitats, including the deepest trenches, experience direct or indirect human impacts. Thus, the scientific community faces the need for fast and accurate monitoring studies and building baseline datasets to measure future changes and biodiversity losses.  In this context the â€œBiodiversity underestimation in our bLUe planEt: artificial intelligence (AI) REVOLUTION in benthic taxonomyâ€? (BLUEREVOLUTION) project aims at developing in- and ex-situ methods using automated or semi-automated imaging method on meiofauna linked with taxonomic classification tools (AI) for high throughput analysis of benthic diversity. Different imaging techniques -from low to high resolution- were assessed (e.g. flow imaging, focus stacking brightfield microscopy, 3D-fluorescence imaging) and developed (â€˜MeioCamâ€™) to identify the best configuration(s) according to resolution (capacity to taxonomic identification), throughput, quantitative power, data volume (Foulon et al., 2024). In addition, computer vision-based methods were investigated to support the need of faster recognition and morphometric measurement of meiofauna (e.g. nematods), as well as to compensate for the lack of available imaging dataset to train artificial intelligence models. Approaches based on deep learning and GAN are proposed in this work. The presentation will give an updated overview of the developed imaging pipeline that will ultimately allow for quantitative and functional data of benthic communities being generated at speeds unseen before. It will produce a standardized method for building open-access reference databases together with fast and reliable tools for impact assessments and biodiversity surveys.  Ref : Foulon, V., et al. 2024. Taxonomic identification of meiofauna through imaging â€“ a game of compromise. Submitted in Limnology and Oceanography: Methods</t>
  </si>
  <si>
    <t>Improving marine imaging development by acknowledging contrasting values of data</t>
  </si>
  <si>
    <r>
      <t>Jennifer M. Durden &lt;</t>
    </r>
    <r>
      <rPr>
        <u/>
        <sz val="8"/>
        <color rgb="FF000000"/>
        <rFont val="&quot;Helvetica Neue&quot;"/>
      </rPr>
      <t>jennifer.durden@noc.ac.uk</t>
    </r>
    <r>
      <rPr>
        <sz val="8"/>
        <rFont val="&quot;Helvetica Neue&quot;"/>
      </rPr>
      <t>&gt;, National Oceanography Centre</t>
    </r>
  </si>
  <si>
    <t>Key recurring themes in many Marine Imaging Workshop discussion sessions are the desire to share and align imagery data. Considerable effort is being put towards enabling practicalities, such as hosting and transferring large volumes of imagery, and developing metadata standards, yet a lack of discussions about our contrasting values towards imagery data across the marine imaging community hold us back from realising the desired collaboration. The ways that we value data influence how, with whom and why we share and collaborate, and what we expect from those actions. Marine imaging is a multidisciplinary community, made up of engineers, software developers, scientists, data managers and other users, operating in research, government and industry; each of these groups values data (and metadata) differently. For example, a group that spent significant effort generating human-derived annotations may value those image-derived data differently than a software developer looking to train an algorithm. Other drivers of the ways that we value data include research funders, relationships with industry, contractual obligations and academic publishing requirements. I explore the different ways that data are valued across members of the marine imaging community and where conflicts arise that prevent us from achieving the desired sharing and data alignment and governance, and suggest ways to surmount these issues.</t>
  </si>
  <si>
    <t>Inverse Physically Faithful Underwater Imaging</t>
  </si>
  <si>
    <r>
      <t>David Nakath &lt;</t>
    </r>
    <r>
      <rPr>
        <u/>
        <sz val="8"/>
        <color rgb="FF000000"/>
        <rFont val="&quot;Helvetica Neue&quot;"/>
      </rPr>
      <t>dna@informatik.uni-kiel.de</t>
    </r>
    <r>
      <rPr>
        <sz val="8"/>
        <rFont val="&quot;Helvetica Neue&quot;"/>
      </rPr>
      <t>&gt;, Kiel University and GEOMAR Helmholtz Centre for Ocean Research Kiel</t>
    </r>
  </si>
  <si>
    <t>Kevin KÃ¶ser (Kiel University and GEOMAR Helmholtz Centre for Ocean Research Kiel)</t>
  </si>
  <si>
    <t>All work presented at Marine Imaging Workshop depends in some way on underwater imagery which is governed by a unique image formation model. Its complexity often makes automatic processing a very complex task. Hence, knowing the basics is greatly beneficial for practitioners defining downstream tasks on underwater data. This talk will detail geometric as well as radiometric distortions, due to cameras operating directly water. The former emerge when a light ray passes interfaces between media with different optical densities, specifically: air--glass--water. While the latter are caused by attenuation and scattering effects inside the medium itself. Furthermore, homogeneous illumination by the Sun, inhomogeneous artificial illumination, or even a mixture of both contribute another dimension of complexity to be explored.  Physically based rendering approaches are particularly well suited to tackle problems in underwater vision, due to the dualism between models originally devised in physical oceanography and the medium models which are nowadays typically employed in physically-based raytracing. This enables us to capture underwater imagery and simultaneously measure optical properties of the water using an established sensor suite. We can then directly synthesize images with the same medium-properties and verify our rendering-systems. This enables us to provide reliable synthetic image data focusing on specific problems to train, develop, and test algorithms with.  With the advent of massively parallel computations on GPUs in conjunction with inverse physically-based rendering methods it, vice versa, became possible to infer inherent optical properties of the water body directly from images using an analysis-by-synthesis approach. The same approach can be applied to flat ports, dome ports as well as light sources. Being able to calibrate and simulate refraction, light and the optical properties of the water directly enables a wide range of applications such as image restoration, shadow removal and light removal directly on submerged 3D models.</t>
  </si>
  <si>
    <t>Marimba: Efficient Marine Image Data Processing with FAIR Principles</t>
  </si>
  <si>
    <r>
      <t>Chris Jackett &lt;</t>
    </r>
    <r>
      <rPr>
        <u/>
        <sz val="8"/>
        <color rgb="FF000000"/>
        <rFont val="&quot;Helvetica Neue&quot;"/>
      </rPr>
      <t>chris.jackett@csiro.au</t>
    </r>
    <r>
      <rPr>
        <sz val="8"/>
        <rFont val="&quot;Helvetica Neue&quot;"/>
      </rPr>
      <t>&gt;, CSIRO</t>
    </r>
  </si>
  <si>
    <t>Chris Jackett - CSIRO Environment Kevin Barnard - MBARI Nick Mortimer - CSIRO Environment David Webb - CSIRO NCMI Aaron Tyndall - CSIRO NCMI Franzis Althaus - CSIRO Environment Bec Gorton - CSIRO Environment Ben Scoulding - CSIRO Environment</t>
  </si>
  <si>
    <t>Advancements in underwater imaging technologies have greatly enhanced marine exploration and monitoring, resulting in substantial volumes of image data. Efficient management, processing, standardization, and dissemination of this data remain challenging. Marimba is a Python framework co-developed by CSIRO and MBARI that addresses these challenges by facilitating the FAIR (Findable, Accessible, Interoperable, and Reusable) processing of marine image datasets. Marimba is built around three core constructs: Project, Pipeline, and Collection. A Project encompasses the entire data processing workflow; Pipelines provide isolated environments for each data processing stage, encapsulating all necessary logic and operations; Collections aggregate groups of data for isolated processing. Marimba offers a robust CLI and API for flexible user interaction and scripting in scientific imaging projects. It supports project structuring, file and metadata management, integrates with the iFDO standard, and provides a standard library to manage common image and video processing tasks. Dataset packaging capabilities include comprehensive processing logs that capture the full dataset processing provenance, file manifest generation, and dataset statistical summaries, with support for distribution to S3 storage buckets. Managing the entire lifecycle of marine image datasets, Marimba upholds FAIR principles, transforming raw data into structured, usable, and shareable assets for marine environmental research.</t>
  </si>
  <si>
    <t>Marine snow particle imaging resolves the mechanism and magnitude of coastal carbon export</t>
  </si>
  <si>
    <r>
      <t>Colleen Durkin &lt;</t>
    </r>
    <r>
      <rPr>
        <u/>
        <sz val="8"/>
        <color rgb="FF000000"/>
        <rFont val="&quot;Helvetica Neue&quot;"/>
      </rPr>
      <t>cdurkin@mbari.org</t>
    </r>
    <r>
      <rPr>
        <sz val="8"/>
        <rFont val="&quot;Helvetica Neue&quot;"/>
      </rPr>
      <t>&gt;, MBARI</t>
    </r>
  </si>
  <si>
    <t>Danelle Cline (MBARI), Duane Edgington (MBARI), Sachithma Edirisinghe (U. Maine), Margaret Estapa (U. Maine), Nils Haentjens (U. Maine), Christine Huffard (MBARI), Paul Roberts (MBARI), Henry Ruhl (MBARI), Fernanda Lecaros Saavedra (MBARI), Melissa Omand (URI), Sebastian Sudek (MBARI)</t>
  </si>
  <si>
    <t>Ocean waters are filled with marine snow: particles made of fecal pellets, aggregates, and other detritus generated by marine life. These particles are the primary food source for many deep-sea ecosystems, and are a key mechanism for ocean carbon uptake and sequestration.  Constraining the spatial, temporal, and compositional variability of sinking marine snow is a fundamental challenge for both ocean biogeochemistry and deep-sea biology. We image individually resolved particles collected in samplers and also by in situ instruments, to estimate the quantity of carbon export in the ocean and its ecological drivers.  We apply methods in computer vision and machine learning to automate the classification of large imaging datasets into ecologically meaningful categories of marine snow.  These particle classes can then be used to estimate carbon biomass and export.  Coordinated observations made in Monterey Bay, California demonstrate how a suite of imaging systems can expand the scale of particle flux measurements while also resolving mechanisms driving its variability. We deployed traditional sediment traps to collect physical samples of sinking particles, and used chemical measurements of carbon flux to ground-truth estimates generated by particle imaging.  These ground truth measurements were related to in situ imagers of particles, including camera systems attached to long-range autonomous underwater vehicles, remotely operated vehicles, neutrally buoyant floats, and moored to the seafloor.  Together, these temporally sustained and/or spatially distributed observations will enable us to quantify carbon export in dynamic coastal environments where the ecological source and fate of sinking carbon is difficult to trace.</t>
  </si>
  <si>
    <t>Object Detection for quantitative analysis of deep-sea benthic megafauna distribution: making the best of video transects</t>
  </si>
  <si>
    <r>
      <t>Nils Piechaud &lt;</t>
    </r>
    <r>
      <rPr>
        <u/>
        <sz val="8"/>
        <color rgb="FF000000"/>
        <rFont val="&quot;Helvetica Neue&quot;"/>
      </rPr>
      <t>nils.piechaud@hi.no</t>
    </r>
    <r>
      <rPr>
        <sz val="8"/>
        <rFont val="&quot;Helvetica Neue&quot;"/>
      </rPr>
      <t>&gt;, Institute of Marine Research, Bergen, Norway</t>
    </r>
  </si>
  <si>
    <t>Heidi MeyerÂ¹, PÃ¥l Buhl-MortensenÂ¹, Genoveva Gonzalez-MirelisÂ¹, Gjertrud JensenÂ¹, Yngve Klungseth JohansenÂ¹, Anne Kari SveistrupÂ¹, Rebecca RossÂ¹ 1: Institute of Marine Research, Bergen, Norway</t>
  </si>
  <si>
    <t>The MAREANO program maps habitats on the Norwegian seabed by analysing data from a large dataset of underwater imagery collected over many years. Counting individual objects and animals in videos is a common technique to sample the seabed and its automation (partial or complete) with Computer Vision (CV) and Machine Learning (ML) would greatly help quantitative benthic ecology. Yet, many practical problems must be solved before it can reliably generate data on species distribution and abundance.  An important drawback of automated annotations is the difficulty for Object Detectors (OD) models to account for contextual information in the video where the behaviour of the object over multiple frames can inform its identification. We investigated how recent innovations and open source libraries could help address this challenge and enable an OD to quickly generate the data required for mapping.  Seabed images were analysed manually in Biigle to get bounding boxes annotations which were used as a training set for various OD models (V8m, V8X, Fathomnet and Fathomnetâ€™s Megalodon). Predictions from these models were used to count the number of individuals of selected taxa in videos which were compared to the manual counts. We used additional techniques (tracking, deflector classes, zonal counting) to refine and filter the predictions and maximize performances.  F1 scores in training can reach 0.95 for target taxa. Automated Individual counts per videos can also be within 95% of the manual counts. Performances can, however, drop dramatically in challenging visibility conditions prompting the need to manually review and filter the predictions to ensure consistency and reliability.  These results show that, in the right conditions, CV can perform well and be useful to enumerate target taxa. However, the need to manually review the results remains a bottleneck and we discuss the possible ways around it.</t>
  </si>
  <si>
    <t>Three-dimensional movements of deep-sea octopus crawling quantified using the EyeRIS plenoptic imaging system</t>
  </si>
  <si>
    <r>
      <t>Joost Daniels &lt;</t>
    </r>
    <r>
      <rPr>
        <u/>
        <sz val="8"/>
        <color rgb="FF000000"/>
        <rFont val="&quot;Helvetica Neue&quot;"/>
      </rPr>
      <t>joost@mbari.org</t>
    </r>
    <r>
      <rPr>
        <sz val="8"/>
        <rFont val="&quot;Helvetica Neue&quot;"/>
      </rPr>
      <t>&gt;, MBARI</t>
    </r>
  </si>
  <si>
    <t>Crissy L. Huffard, Paul L.D. Roberts, Alana D. Sherman, Henry Ruhl, and Kakani Katija (MBARI)</t>
  </si>
  <si>
    <t>Ocean animals have adapted to their underwater environment in a myriad of ways, developing sensory systems and biomechanical strategies unlike those found on land. Octopuses in particular, use their flexible arms to swim and crawl in ways not seen in other species. Their movements have garnered considerable interest from roboticists, who attempt to emulate this highly complex yet adaptable system. However, studies have not yet quantified three-dimensional arm movements during crawling in-situ, due in part to the complexity of obtaining these 3D data. We used the plenoptic imaging system EyeRIS, deployed by a remotely operated vehicle, to record the three-dimensional arm kinematics of Muusoctopus robustus at a depth of 3200 meters off the coast of Central California, USA. Using semi-automatic, markerless tracking of the arms, we quantified strain, as well as the radius and location of bends in the arms. Preliminary analysis supports the hypothesis that these octopuses prioritize simple, rotation-based arm movements to generate locomotion. This demonstrates a novel use of plenoptic cameras in underwater environments, where the captured high-resolution 3D data can be used both for detailed point tracking as well as error reduction. Additional perspective cameras on the remotely operated vehicle helped reveal conserved attributes in whole-animal gait kinematics as the octopus crawled across the terrain. Despite moving over rocks of irregular sizes, their strides showed remarkable consistency, even across individuals. This represents the first in-depth study of deepwater octopus crawling kinematics, and significantly expands the existing data on in-situ octopus movement, which thus far â€“ despite significant interest of the robotics community â€“ has been limited.</t>
  </si>
  <si>
    <t>Validating an AI-based holographic imaging platform (Aqusens) for monitoring harmful algal bloom species</t>
  </si>
  <si>
    <r>
      <t>Holly Bowers &lt;</t>
    </r>
    <r>
      <rPr>
        <u/>
        <sz val="8"/>
        <color rgb="FF000000"/>
        <rFont val="&quot;Helvetica Neue&quot;"/>
      </rPr>
      <t>holly.bowers@sjsu.edu</t>
    </r>
    <r>
      <rPr>
        <sz val="8"/>
        <rFont val="&quot;Helvetica Neue&quot;"/>
      </rPr>
      <t>&gt;, Moss Landing Marine Laboratories</t>
    </r>
  </si>
  <si>
    <t>Maxim Batalin, Lucendi, Inc. Alexis Pasulka, California Polytechnic State University</t>
  </si>
  <si>
    <t>Harmful algal bloom (HAB) species can have detrimental effects on ecosystems, public health, fisheries, drinking water, subsistence harvesting, aquatic recreation and tourism. The HAB field is working to expand detection capabilities within a nationally networked system for long-term monitoring and early warning (National HAB Observing Network; NHABON). To meet this need, instruments demonstrating portability, robustness, ease-of-use, and the ability to produce real-time data are highly desired. Our project compares and validates a new cost-effective automated cell imaging platform (Aqusens) with the Imaging Flow CytoBot (IFCB). The Aqusens is based on holographic imaging principles coupled with machine learning for optimizing computation and object characterization. The Aqusens does not contain expensive and complex to maintain optical or mechanical components. Most of the hardware is off-the-shelf and mass-produced, allowing for scalable production and cost reduction. Accompanying software is used to control Aqusens operations and analyze collected data. It is user friendly and does not require substantial training or maintenance.   Validation of the Aqusens is being carried out through three objectives: 1) laboratory experiments with a variety of cultured HAB and non-HAB species to provide foundational platform comparisons; 2) deployments at the Santa Cruz Wharf monitoring site to test performance during varied conditions (e.g. algal blooms, upwelled sediment); and 3) in San Francisco Bay cruise transects (slated for 2025) targeting seasonal succession of phytoplankton populations. These cruises, along with the Santa Cruz Wharf monitoring station, provide avenues for new platform integration into well-established programs that offer publicly available long-term data sets. Furthermore, platform portability is allowing us to support a broad variety of stakeholders (e.g. aquaculture, educational programs). These efforts are assessing functionality of the Aqusens in various settings and evaluating integration of data into existing public portals (California Ocean Observing Systems Data Portal [CalOOS] / Harmful Algal Bloom Data Assembly Center [HABDAC]).</t>
  </si>
  <si>
    <t>Developing a Portable, Cost-Effective Multimodal Imaging System for Underwater Mapping and Monitoring with Remotely Operated Vehicles</t>
  </si>
  <si>
    <r>
      <t>Giancarlo Troni &lt;</t>
    </r>
    <r>
      <rPr>
        <u/>
        <sz val="8"/>
        <color rgb="FF000000"/>
        <rFont val="&quot;Helvetica Neue&quot;"/>
      </rPr>
      <t>gtroni@mbari.org</t>
    </r>
    <r>
      <rPr>
        <sz val="8"/>
        <rFont val="&quot;Helvetica Neue&quot;"/>
      </rPr>
      <t>&gt;, Monterey Bay Aquarium Research Institute (MBARI)</t>
    </r>
  </si>
  <si>
    <t>SebastiÃ¡n RodrÃ­guez-MartÃ­nez, MBARI Eric Martin, MBARI Paul Roberts, MBARI Kevin Barnard, MBARI Bastian MuÃ±oz</t>
  </si>
  <si>
    <t>Underwater exploration is crucial in advancing our understanding of marine environments and ecosystems. Employing multimodal imaging sensors enables us to conduct comprehensive studies with multidimensional capabilities. This work presents the ongoing developments of the CoMPAS Lab at the Monterey Bay Aquarium Research Institute (MBARI). Our focus lies in utilizing cost-effective sensors to improve perception, particularly in seafloor mapping and navigation with remotely operated vehicles (ROVs) and autonomous underwater vehicles (AUVs). A multimodal sensing platform has been developed for benthic surveys, incorporating downward-looking stereo cameras, a forward-looking sonar (FLS) for acoustic imaging, a push-broom hyperspectral camera, a laser-sheet projector, and a suite of low-cost navigation sensors. Each component provides an additional dimension to our understanding of the underwater eenviorment. Leveraging deep learning techniques, we are improving our perception based on sensors such as FLSs and laser scanners to enhance the quality and resolution of seafloor mapping data and enable long-term monitoring of those areas. The hyperspectral system shows promise in advancing our understanding of underwater ecosystems through enhanced imaging capabilities with more than one hundred short-bandwidth images per experiment. Additionally, the stereo cameras enable the creation of photomosaics and point cloud representations of the seabed while improving navigation through a simultaneous localization and mapping (SLAM) framework. The performance and capabilities of these systems have been validated through multiple deployments with platforms such as the MiniROV from MBARI, as well as in the exploration of the Salas and Gomez Ridge, Chile, with the Schmidt Ocean Instituteâ€™s ROV, SuBastian. Through this work, we aim to validate and demonstrate the potential for scalable approaches using cost-effective sensors, setting the foundations for their integration in scalable autonomous platforms for widespread underwater mapping and monitoring, contributing to a greater understanding of marine ecosystems, and fostering advancements in oceanographic research and conservation.</t>
  </si>
  <si>
    <t>in person</t>
  </si>
  <si>
    <t>ROVs for Science &amp; Communications: The Making of the Documentary â€œAll Too Clear: Beneath the Surface of the Great Lakesâ€?</t>
  </si>
  <si>
    <r>
      <t>Yvonne Drebert &lt;</t>
    </r>
    <r>
      <rPr>
        <u/>
        <sz val="8"/>
        <color rgb="FF000000"/>
        <rFont val="&quot;Helvetica Neue&quot;"/>
      </rPr>
      <t>yvonne@inspiredplanet.ca</t>
    </r>
    <r>
      <rPr>
        <sz val="8"/>
        <rFont val="&quot;Helvetica Neue&quot;"/>
      </rPr>
      <t>&gt;, Inspired Planet Productions &amp; Boxfish Robotics</t>
    </r>
  </si>
  <si>
    <t>Zach Melnick, Inspired Planet Productions &amp; Boxfish Robotics</t>
  </si>
  <si>
    <r>
      <t xml:space="preserve">Remotely-operated vehicles (ROVs) enable us to explore previously inaccessible underwater environments and observe animal behaviours in unprecedented ways, all while incurring zero animal mortalities. ROVs also facilitate the study of hard-to-access underwater archaeological sites, thereby enriching our cultural heritage. Recent advances in ROV and camera technology allow us to â€œswimâ€? further, deeper, and longer than with older models, while viewing 4k results in real time from the surface. After more than 20 years creating documentary film and television, our team has taken a deep dive into the world of ROVs as tools for both filmmaking and research. For our most recent documentary series, â€œAll Too Clear: Beneath the Surface of the Great Lakes,â€? we spent more than 150 days underwater with the Boxfish Robotics â€œLunaâ€? ROV. The results are a compelling underwater tv series, as well as an archive of wildlife footage that has provided scientists with new insights into the spawning, feeding, and schooling behaviours of North American Great Lakes fishes, including the first-ever recording of lake whitefish spawning in the wild. As an added bonus, in June 2023, we discovered the wreck of the steamer "Africa," lost to the depths in 1895. The story received international media attention, further raising the profile of the freshwater species and environments under the waves of the Great Lakes.  Weâ€™re excited to share the successes and challenges of this work, as well as our learnings around techniques, gear, post-processing, and other tools to optimize our chances of capturing animal behaviours.  Footage example: </t>
    </r>
    <r>
      <rPr>
        <u/>
        <sz val="8"/>
        <color rgb="FF000000"/>
        <rFont val="&quot;Helvetica Neue&quot;"/>
      </rPr>
      <t>https://vimeo.com/871465906/4caed4807a</t>
    </r>
  </si>
  <si>
    <t>Sweating the small stuff: Annotation methods to improve small and low cover organism estimates</t>
  </si>
  <si>
    <r>
      <t>Emma J. Curtis &lt;</t>
    </r>
    <r>
      <rPr>
        <u/>
        <sz val="8"/>
        <color rgb="FF000000"/>
        <rFont val="&quot;Helvetica Neue&quot;"/>
      </rPr>
      <t>ec9g15@soton.ac.uk</t>
    </r>
    <r>
      <rPr>
        <sz val="8"/>
        <rFont val="&quot;Helvetica Neue&quot;"/>
      </rPr>
      <t>&gt;, School of Ocean and Earth Science, National Oceanography Centre, University of Southampton Waterfront Campus, Southampton, SO14 3ZH, UK; Centre for In Situ and Remote Intelligent Sensing, University of Southampton, Southampton, SO16 7QF, UK</t>
    </r>
  </si>
  <si>
    <t>Jennifer M. Durden, Ocean BioGeosciences, National Oceanography Centre, European Way, Southampton, SO14 3ZH, UK; Blair Thornton, Centre for In Situ and Remote Intelligent Sensing, University of Southampton, Southampton, SO16 7QF, UK, Institute of Industrial Science, The University of Tokyo, 4-6-1 Komaba Meguro-ku, Tokyo 153-8505, Japan; Brian J. Bett, Ocean BioGeosciences, National Oceanography Centre, European Way, Southampton, SO14 3ZH, UK</t>
  </si>
  <si>
    <t>Small and low cover organisms can make up a large proportion of community structure and provide important insight into the resilience of ecosystems. Manually extracting measurements used to monitor these organisms with image annotation can be a high effort process and subject to human error and bias. Automating image annotation of marine images can reduce manual annotation effort and some human error, but supervised techniques and evaluating predictions rely on robust manual annotations. We present considerations for annotating small and low cover organisms from seafloor images, using images annotated for sparsely distributed cold-water coral by 11 researchers as an example case. Using at least two annotators with some overlap in annotation allows for an evaluation of annotation success and uncertainty in derived measurements. Segmenting distinct coral colonies reduced the standard deviation of cover estimates threefold compared to a grid-based cover estimation method, with no significant difference in annotation time. Size bias in manual annotation can lead to missing or incomplete annotations of small organisms and can be propagated by supervised machine learning techniques when incomplete annotations are used as training data, as demonstrated in our example case. By modelling missing sizes of colonies, we reduced the error in our coral cover estimates by up to 23%. When these modelled sizes were used to generate segments for incomplete annotations, trained machine learning predictions significantly improved. We discuss some additional methods which are either more computationally expensive or require more human effort to reduce size bias in image annotations, giving a summary of the impacts and limitations of the outlined methods to provide researchers with guidance on how to more efficiently and reliably monitor small and low cover organisms using seafloor images.</t>
  </si>
  <si>
    <t>In person / Anita Vaswami is presenting</t>
  </si>
  <si>
    <t>High-resolution time series of plankton and carbon from underwater imaging</t>
  </si>
  <si>
    <r>
      <t>Klas Ove Mšller &lt;</t>
    </r>
    <r>
      <rPr>
        <u/>
        <sz val="8"/>
        <color rgb="FF000000"/>
        <rFont val="&quot;Helvetica Neue&quot;"/>
      </rPr>
      <t>klas.moeller@hereon.de</t>
    </r>
    <r>
      <rPr>
        <sz val="8"/>
        <rFont val="&quot;Helvetica Neue&quot;"/>
      </rPr>
      <t>&gt;, Institute of Carbon Cycles, Helmholtz-Zentrum Hereon</t>
    </r>
  </si>
  <si>
    <t>Ankita Vaswani, Katharina Kordubel, Daniel Blandfort, GÃ¶tz FlÃ¶ser (all Institute of Carbon Cycles, Helmholtz-Zentrum Hereon) and Saskia RÃ¼hl (Plymouth Marine Laboratory)</t>
  </si>
  <si>
    <t>High-resolution snapshots of plankton biodiversity, behavior and carbon flux from an underwater imaging time series: Plankton, organic particles and aggregates ("marine snow") form the basis of marine ecosystems and play a fundamental role in the food webs and the biological carbon cycle of the ocean. For these reasons, it is necessary to understand the processes that influence the spatial and temporal distribution as well as the origin, characteristics and biodiversity of these organisms and particles. However, these processes are still insufficiently resolved and quantified, since marine ecosystems are characterized by immense variability and traditional measurement methods are limited in their resolution. To overcome this limitation we deployed an underwater high-resolution imaging observatory in the North Sea to investigate the dynamics and characterization of plankton and particles and to quantify the balance between biological productivity and carbon export at an unprecedented resolution (from seconds to months). To unlock the full potential of our observations, we developed new AI based image analysis pipelines that go beyond classifying organisms by taxonomic groups, but also quantify functional traits and biological phenomena from images. We here present highlights and snaphots of our unique high-resolution time series, including a one year time series of carbon flux in a coastal environment and the underlying drivers, the biodiversity, seasonal variation and vertical migration patterns of plankton organisms, and the increase and impact of Noctiluca on the food web dynamics. These high-resolution observations of the interactions between physics, biology and geochemistry at unprecedented spatial and temporal scales contribute significantly to our understanding of the productivity, resilience and carbon storage capacity of marine ecosystems as a function of climatic changes (rise in temperature, acidification, oxygen minimum zones) and anthropogenic influences and their future developments (nutrients, economic use, loss of biodiversity).</t>
  </si>
  <si>
    <t>In person / Student</t>
  </si>
  <si>
    <t>High-resolution bathymetry coupled with 3D models of hydrothermal vents at the Aurora vent field - Gakkel ridge, Arctic Ocean</t>
  </si>
  <si>
    <r>
      <t>Tea Isler &lt;</t>
    </r>
    <r>
      <rPr>
        <u/>
        <sz val="8"/>
        <color rgb="FF000000"/>
        <rFont val="&quot;Helvetica Neue&quot;"/>
      </rPr>
      <t>tea.isler@awi.de</t>
    </r>
    <r>
      <rPr>
        <sz val="8"/>
        <rFont val="&quot;Helvetica Neue&quot;"/>
      </rPr>
      <t>&gt;, Alfred Wegener Institute Helmholtz-Center for Polar and Marine Research Bremerhaven</t>
    </r>
  </si>
  <si>
    <t>Christopher R. German [Woods Hole Oceanographic Institution], Vera Schlindwein [Alfred Wegener Institute Helmholtz-Center for Polar and Marine Research Bremerhaven; University of Bremen], Tom Kwasnitschka [GEOMAR Helmholtz Centre for Ocean Research Kiel], Michael Jakuba [Woods Hole Oceanographic Institution]</t>
  </si>
  <si>
    <t>At the slowest-spreading ridge on earth, the Gakkel ridge, evidence of hydrothermal activity was first observed in 2001 and later confirmed in 2014 by video recordings using the deep-tow camera survey system OFOS (Ocean Floor Observing System). This provided the evidence for submarine venting under ice-covered oceans, an analog for possible habitability on ice-covered ocean worlds such as Saturn's moon Enceladus or Jupiter's moon Europa. In July 2023, the AUV/ROV Nereid Under Ice (NUI) was deployed from the RV Polarstern and discovered seven new submarine vents at the Aurora hydrothermal field. Bathymetry and optical data acquired during the dives allowed for a deeper understanding of this topographically complex environment. The dives primarily targeted the sampling of rocks and fluids, with cameras mainly used for navigation and the identification of new vents and species. From the bathymetry map we are now able to identify morphological features at a higher resolution than was previously possible, while the opportunistic video footage is used to create a scaled 3D model of the newly discovered hydrothermal vents using structure-from-motion techniques. This approach allows for further investigations (e.g., habitat mapping) which would otherwise not be possible using classic ship based multibeam technologies. We present a new high-resolution bathymetric map of the Aurora vent field which, coupled with 3D models, provides a deeper understanding of the morphologically complex study area. This study highlights the usefulness of opportunistic data, especially when surveying in extreme environments, where data collection requires time consuming operations, expensive devices and experienced operators. The final product shows the results achieved during the most recent expedition to the Aurora vent field and also gaps for areas that are yet to be explored.</t>
  </si>
  <si>
    <t>Online Learning of Appearance Models to Enable Real-Time Visual Tracking of Arbitrary Marine Animals</t>
  </si>
  <si>
    <r>
      <t>Levi Cai &lt;</t>
    </r>
    <r>
      <rPr>
        <u/>
        <sz val="8"/>
        <color rgb="FF000000"/>
        <rFont val="&quot;Helvetica Neue&quot;"/>
      </rPr>
      <t>lcai@whoi.edu</t>
    </r>
    <r>
      <rPr>
        <sz val="8"/>
        <rFont val="&quot;Helvetica Neue&quot;"/>
      </rPr>
      <t>&gt;, MIT and WHOI</t>
    </r>
  </si>
  <si>
    <t>Nathan McGuire (WHOI), Roger Hanlon (MBL), T. Aran Mooney (WHOI), Yogesh Girdhar (WHOI)</t>
  </si>
  <si>
    <t>Collection of video and co-located telemetry information about various marine animals is crucial for understanding their behaviors and even establishing conservation practices. Divers or tags are the two most commonly used approaches to gathering this type of data, but is mostly limited to surface dwelling species and difficult to scale. Autonomous underwater vehicles (AUVs) equipped with cameras and edge computers directly integrated into their control systems are showing increased promise for enabling collection of this type of data without the use of tags or divers. However, there is a dearth of well-labeled visual data accessible in the marine domain for many species. In this work, we propose the use of a class of visual algorithms known as semi-supervised learning and tracking approaches to estimate online appearance models of never-before-seen visual objects. These approaches require a scientist to initially provide a bounding box or visual template of an animal, and then tracking can be done autonomously. We demonstrate how to incorporate these models into AUV platforms to enable tracking of marine animals, in-situ and in real-time, for which labeled data may not exist. Additionally, this allows us to simultaneously gather video and co-located telemetry information about them. Furthermore, we discuss strategies for deploying these types of systems on a larger-scale and argue the importance of continued innovation and development of AUV platforms that are equipped with modern edge devices and stereo-vision that are deeply integrated into their control systems.</t>
  </si>
  <si>
    <t>Using seafloor imagery to study short-term temporal variation in megafaunal communities in the Clarion-Clipperton Zone</t>
  </si>
  <si>
    <r>
      <t>Bethany Fleming &lt;</t>
    </r>
    <r>
      <rPr>
        <u/>
        <sz val="8"/>
        <color rgb="FF000000"/>
        <rFont val="&quot;Helvetica Neue&quot;"/>
      </rPr>
      <t>bff1n21@soton.ac.uk</t>
    </r>
    <r>
      <rPr>
        <sz val="8"/>
        <rFont val="&quot;Helvetica Neue&quot;"/>
      </rPr>
      <t>&gt;, University of Southampton; National Oceanography Centre, UK</t>
    </r>
  </si>
  <si>
    <t>Erik Simon- LledÏŒ, Noelie Benoist, Alejandra MejÃ­a-Saenz, Daniel O. B. Jones.  Affiliation: National Oceanography Centre, UK</t>
  </si>
  <si>
    <t>Biological communities change over time. This can be in response to environmental variability, disturbance, biological or neutral processes. Studying temporal variability in the deep sea is challenging as the opportunity to revisit study areas regularly or establish continuous monitoring is relatively rare. Long-term monitoring sites have demonstrated that abyssal benthic communities change in response to natural variation, such as changes in POC flux (seasonal and interannual) and decadal climatic events such as ENSO. However, temporal change in the Clarion-Clipperton Zone (CCZ) has not been extensively studied. Photo transects were collected in the NORI-D area over 3 consecutive years. This provides a unique opportunity to study short-term temporal variation of megafaunal communities in the CCZ. However, differences in platforms and camera systems between surveys can make whole community comparisons across years challenging. We developed a framework to be able to standardise across datasets that differ in image quality, thereby ensuring that the results are a reflection of true temporal patterns and not differences in methodologies. To standardise across datasets, we focused on individuals &gt;20mm (large enough to be detected in all years); assigned morphospecies to a detectability category (reliably detectable across all datasets; detectable but abundances likely to be skewed by differences in image quality between years; not likely detectable across all datasets i.e. small, indistinct), morphospecies in the third category were excluded from analyses. We also only retained morphospecies that had high enough density to be unlikely to be missed by chance. This framework was applied on image data from NORI-D. Megafaunal communities were expected to show relatively little variation in density, diversity and community composition between years, although temporal variation may vary between functional groups. It is important to understand how benthic communities vary over time so that future monitoring strategies can adequately take into account natural variability.</t>
  </si>
  <si>
    <t>Harnessing 3D Geometrical Features for Automated Coral Habitat Classification</t>
  </si>
  <si>
    <r>
      <t>Larissa M. C de Oliveira &lt;</t>
    </r>
    <r>
      <rPr>
        <u/>
        <sz val="8"/>
        <color rgb="FF000000"/>
        <rFont val="&quot;Helvetica Neue&quot;"/>
      </rPr>
      <t>larissa.oliveira@ucc.ie</t>
    </r>
    <r>
      <rPr>
        <sz val="8"/>
        <rFont val="&quot;Helvetica Neue&quot;"/>
      </rPr>
      <t>&gt;, 1. Earth &amp; Ocean Lab, Department of Geography, University College Cork, Ireland 2. Environmental Research Institute (ERI), University College Cork, Ireland</t>
    </r>
  </si>
  <si>
    <t>Patricia Schontag 3, Judith Fischer 3, Timm Schoening 3  3. Data Science Unit (DSU),  GEOMAR Helmholtz Centre for Ocean Research Kiel, Germany</t>
  </si>
  <si>
    <t>Cold-water coral reefs are among the most structurally complex marine ecosystems, supporting vast biodiversity. Recent advancements in photogrammetry, such as Structure-from-Motion (SfM) and gaussian splatting, have facilitated the creation of high-resolution 3D models of these environments. However, integrating 3D structural complexity into artificial intelligence (AI)-based classification methods remains an emerging area of research. While established 3D classification methodologies have proven effective in terrestrial applications, their potential for underwater contexts has yet to be fully explored. Measures of 3D complexity provide ecological indicators for coral reef assessments. But their use beyond the ecological landscape remains uncertain. This study investigates the application of geometrical features to enhance the automated classification of 3D reconstructions of coral reefs. By computing geometrical features at multiple scales, seabed details are captured at varying spatial resolutions, allowing for a data-driven optimisation of 3D scene classification parameters. We developed four feature sets incorporating geometric features derived from point cloud covariance matrices and primary features such as 3D coordinates and colour. These feature sets were passed through a gradient-boosted tree model to assess performance and feature importances. Our results indicate that primary features alone are insufficient for accurate classification, whereas incorporating geometrical features significantly enhances performance.  Furthermore, the combination of geometrical features with colour information provided only marginal improvements. These findings underscore the robustness of geometrical features for precise 3D classification and habitat mapping in complex 3D environments like coral reefs.</t>
  </si>
  <si>
    <t>Improving Video Annotation Quality Assurance and Quality Control</t>
  </si>
  <si>
    <r>
      <t>Ashley N. Marranzino &lt;</t>
    </r>
    <r>
      <rPr>
        <u/>
        <sz val="8"/>
        <color rgb="FF000000"/>
        <rFont val="&quot;Helvetica Neue&quot;"/>
      </rPr>
      <t>ashley.marranzino@noaa.gov</t>
    </r>
    <r>
      <rPr>
        <sz val="8"/>
        <rFont val="&quot;Helvetica Neue&quot;"/>
      </rPr>
      <t>&gt;, University Corporation for Atmospheric Research | NOAA Ocean Exploration Affiliate</t>
    </r>
  </si>
  <si>
    <t>Sarah Groves ( University Corporation for Atmospheric Research | NOAA Ocean Exploration Affiliate), Samuel Candio (NOAA Ocean Exploration), Vanessa Steward (Ocean Networks Canada)</t>
  </si>
  <si>
    <t>The increasing volume of video data on deepwater habitats provides scientists with critical information needed to close gaps in our understanding of these poorly understood environments. However, analysis of these videos requires appropriate annotations of features of interest, with the quality of the data analysis dependent on the quality of video annotations. NOAA Ocean Exploration is dedicated to exploring the unknown oceans and routinely collects video data using remotely operated vehicles (ROVs) during expeditions aboard NOAA Ship Okeanos Explorer to provide scientists with a view of unexplored deepwater habitats. All video collected during these expeditions is archived with the National Centers for Environmental Information and made publicly accessible through the Ocean Exploration Video Portal. NOAA Ocean Exploration also partners with Ocean Networks Canada (ONC), using the cloud-based annotation platform SeaTube V3 to host video and ROV sensor data from expeditions. NOAA Ocean Exploration and its partners use SeaTube V3 to annotate ROV videos for biological organisms, geological features, engineering events, and other features of interest during dives and post-expedition. Annotations can also be used to flag content for education and public outreach purposes.  While the collaborative features of SeaTube V3 can allow for a more thorough and accurate annotation of video data, it also raises the questions of the level of accuracy and completeness of annotations. NOAA Ocean Exploration and ONC have been working together to develop and test sets of features to help determine the robustness of a set of annotations and develop workflows for the analysis and archival of annotations when they are deemed â€œcompleteâ€?. This presentation will highlight some of these features along with next steps the programs plan to take.</t>
  </si>
  <si>
    <t>Not registered</t>
  </si>
  <si>
    <t>Ocean on a table top: A virtual reality arena for longterm migration/mapping of plankton behavior in current and future oceans</t>
  </si>
  <si>
    <r>
      <t>Manu Prakash &lt;</t>
    </r>
    <r>
      <rPr>
        <u/>
        <sz val="8"/>
        <color rgb="FF000000"/>
        <rFont val="&quot;Helvetica Neue&quot;"/>
      </rPr>
      <t>Manup@stanford.EDU</t>
    </r>
    <r>
      <rPr>
        <sz val="8"/>
        <rFont val="&quot;Helvetica Neue&quot;"/>
      </rPr>
      <t>&gt;, Stanford University</t>
    </r>
  </si>
  <si>
    <t>Gravity Machine team, Prakash Lab, Stanford University</t>
  </si>
  <si>
    <t>Marine plankton exhibit a Diel Vertical Migration with vertical displacement scales from several tens to hundreds of meters. Even at the scale of small phytoplankton and zooplankton (100 Î¼m to  a few mm) the interaction of this vertical swimming behavior with hydrodynamics affects large scale distribution of populations in the ocean and is thus an important component of understanding ocean ecology. However, concurrently observing organismal physiology and behavior is challenging due to the vast separation of scales involved. Resolving physiological processes involves sub-cellular (micron) resolution while tracking freely swimming organisms implies vertical displacements of several meters. We present a simple solution to this problem in the form of a â€œhydrodynamic treadmillâ€? incorporated into a table-top scale-free vertical tracking microscope. We use this method to study the behavior of freely swimming marine plankton, both in lab and on-board a research vessel, revealing a rich space of dynamic behavioral states in marine micro-organism. We will present data sets from five different expeditions from all major oceans of the world. This effort has culminated in one of the largest behavioral plankton dataset on record till today.</t>
  </si>
  <si>
    <t>Rate-A-Skate â€“ Deep learning for individual recognition of Flapper Skates</t>
  </si>
  <si>
    <r>
      <t>John Halpin &lt;</t>
    </r>
    <r>
      <rPr>
        <u/>
        <sz val="8"/>
        <color rgb="FF000000"/>
        <rFont val="&quot;Helvetica Neue&quot;"/>
      </rPr>
      <t>john.halpin@sams.ac.uk</t>
    </r>
    <r>
      <rPr>
        <sz val="8"/>
        <rFont val="&quot;Helvetica Neue&quot;"/>
      </rPr>
      <t>&gt;, The Scottish Association for Marine Science</t>
    </r>
  </si>
  <si>
    <t>Joe Marlow1, Steven Benjamins1, Jane Dodd2, Thomas Wilding1 1 - Scottish Association for Marine Science, Oban, Argyll, PA37 1QA 2 - NatureScot</t>
  </si>
  <si>
    <t>Flapper skates (Dipturus intermedius), once common in the Northeast Atlantic, are currently classified as Critically Endangered by the International Union for the Conservation of Nature (IUCN). To assess the efficacy of management measures, such as dedicated marine protected areas on skate populations, novel monitoring approaches are needed. Flapper skates can be accurately identified by their distinctive dorsal spot patterns. This has led to the development of the SkateSpotter database, managed by SAMS and NatureScot. The database collates images submitted by anglers for identification/tracking of individual skates, enabling study of skate migration and home-ranges, important considerations in their management. SkateSpotter presently relies on manual identification of skates which, while accurate, is time consuming. Here we present a deep learning method for skate re-identification, using a custom 2-stage deep learning algorithm. The algorithm can re-identify skate with a high degree of certainty (for a test set, unseen during training, 80% of images had correct individual as 1st match) and deal with the variation in the angler submitted images, for example, glare and occlusion. The algorithm is being incorporated into SkateSpotter, enabling a step-change in the speed at which new skate images can be checked for a match. This will enable the cost-effective extension of the database (in time and geography) enhancing scientific value. The combination of Skate Spotter and Rate-A-Skate represent best practice for future animal re-identification challenges, with the success of the deep learning algorithm being proportional to the quality of the images in the database.</t>
  </si>
  <si>
    <t>Advancing Marine Imaging Technologies for Sustainable Shellfish Distribution in the Atlantic Waters</t>
  </si>
  <si>
    <r>
      <rPr>
        <sz val="8"/>
        <rFont val="&quot;Helvetica Neue&quot;"/>
      </rPr>
      <t>Isa ELEGBEDE &lt;</t>
    </r>
    <r>
      <rPr>
        <u/>
        <sz val="8"/>
        <color rgb="FF000000"/>
        <rFont val="Arial"/>
      </rPr>
      <t>isaelegbede@gmail.com</t>
    </r>
    <r>
      <rPr>
        <sz val="8"/>
        <rFont val="&quot;Helvetica Neue&quot;"/>
      </rPr>
      <t>&gt;, Lasu</t>
    </r>
  </si>
  <si>
    <t>The sustainable management of shellfish populations in the Atlantic waters is crufor both ecological balance and economic viability. This research aims to leverage advanced marine imaging technologies to map and monitor the distribution of shellfish species, providing a comprehensive understanding of their spatial dynamics and habitat preferences. Utilizing high-resolution underwater cameras, autonomous underwater vehicles (AUVs), and satellite imagery, we will conduct extensive surveys across diverse Atlantic marine environments. The collected data will be analyzed using machine learning algorithms to identify patterns and predict potential changes in shellfish distribution due to environmental factors and human activities. By integrating this innovative approach with traditional ecological methods, our study seeks to develop a robust framework for the sustainable management of shellfish resources, ensuring the preservation of marine biodiversity and supporting the livelihoods of coastal communities dependent on shellfish fisheries. This research will also contribute to the broader understanding of marine ecosystems and the impacts of climate change on marine life.</t>
  </si>
  <si>
    <t>Online</t>
  </si>
  <si>
    <t>Ghana Marine Species Diversity App</t>
  </si>
  <si>
    <r>
      <t>Peter Teye Busumprah &lt;</t>
    </r>
    <r>
      <rPr>
        <u/>
        <sz val="8"/>
        <color rgb="FF000000"/>
        <rFont val="&quot;Helvetica Neue&quot;"/>
      </rPr>
      <t>petervegan1223@gmail.com</t>
    </r>
    <r>
      <rPr>
        <sz val="8"/>
        <rFont val="&quot;Helvetica Neue&quot;"/>
      </rPr>
      <t>&gt;, Ministry of Fisheries and Aquaculture Development</t>
    </r>
  </si>
  <si>
    <t>This oral presentation addresses the UN Ocean Decade Challenges 8.9 &amp;10 which focuses on digital representation of the Ocean, create skills, knowledge and technology for all and change human relationships with the Ocean.  It focuses on SDGs 9 &amp; 14 which is centered o industry, innovation and infrastructure and life below water  In Ghana, the fisheries sector is a crucial contributor to the national economy, but the country's fish stocks are facing declining trends due to overfishing and degradation. Accurate monitoring and analysis of fish species are essential to inform sustainable fishing practices and conservation efforts. However, traditional methods of data collection are often limited by inadequate resources and expertise. To address this challenge, we developed "Sea Rock Base App", a mobile-based citizen science app designed specifically for local fishermen in Ghana   The app enables fishermen to collect and submit data on fish species they encounter during their daily activities. The app includes a user-friendly interface for recording species information, photographs, and geolocation data. The submitted data is then analyzed using machine learning algorithms to identify patterns and trends in fish species distribution and abundance. The app also provides real-time feedback to fishermen on the most common species found in their fishing grounds, allowing them to make informed decisions about their fishing activities.  Pilot testing of the app in four coastal communities in Ghana revealed high user adoption rates and accurate data collection. The app has also led to the identification of new fish species and areas of high conservation concern. By empowering local fishermen with data analysis tools, Sea Rock Base App aims to promote sustainable fishing practices, improve fisheries management, and support the conservation of Ghana's marine biodiversity. This citizen science approach has the potential to be replicated in other fisheries contexts worldwide, contributing to the global effort to safeguard marine ecosystems and ensure food security for future generations.</t>
  </si>
  <si>
    <t>A Visualization Tool for Reproducible Image Preprocessing in Ecological Research</t>
  </si>
  <si>
    <r>
      <t>Tobias Ferreira &lt;</t>
    </r>
    <r>
      <rPr>
        <u/>
        <sz val="8"/>
        <color rgb="FF000000"/>
        <rFont val="&quot;Helvetica Neue&quot;"/>
      </rPr>
      <t>tobias.ferreira@noc.ac.uk</t>
    </r>
    <r>
      <rPr>
        <sz val="8"/>
        <rFont val="&quot;Helvetica Neue&quot;"/>
      </rPr>
      <t>&gt;, National Oceanography Centre - UK</t>
    </r>
  </si>
  <si>
    <t>Eric Orenstein, Jennifer Durden, Colin Sauze,  Loic Van Audenhaege, Mojtaba Masoudi . All co-authors have the same filiation: National Oceanography Centre - UK</t>
  </si>
  <si>
    <t>Image preprocessing is essential to prepare data for AI models and ensuring trustworthy biodiversity metrics. Properly selecting and documenting preprocessing steps is crucial for reproducible biodiversity research. However, current software solutions are fragmented and application-specific, requiring multiple tools and platforms, and are not designed for ecologists. To address this gap, the PAIDIVER project are developing an image processing workflow builder and visualization tool specifically designed for ecologists. Our  workflow manager enables users to create preprocessing workflows and ensures reproducibility by meticulously recording each step in a standardized, interoperable format. Workflow visualization is provided through a lightweight web application, accessible online for testing and constructing image preprocessing workflows. The web application features an intuitive drag-and-drop interface, allowing users to easily add, remove, and rearrange processing steps while observing the output on test images. Each step can be customized with parameters and settings, providing flexibility while maintaining simplicity. Our tool emphasizes a user-friendly interface and experience, allowing users to visualize, adjust, and preview intermediate and final outputs at each stage before applying them to larger datasets. We will eventually release a Dockerized version of the environment, enabling users to run the software on any available local machine or high-performance computing (HPC) system. Furthermore, the tool provides comprehensive documentation and tutorials, making it accessible even to those with limited technical expertise. We will also release two curated image sets from contrasting environments (pelagic and benthic), complete with metadata, hosted at BODC/CEDA and bundled with the software tool. By combining an intuitive interface with powerful functionality, PAIDIVER aims to make image preprocessing accessible, reproducible, and efficient for ecological research.</t>
  </si>
  <si>
    <t>Interactive machine learning: reflections on how a human-in-the-loop approach can increase model training efficiency.</t>
  </si>
  <si>
    <r>
      <t>Dr Laurence H. De Clippele &lt;</t>
    </r>
    <r>
      <rPr>
        <u/>
        <sz val="8"/>
        <color rgb="FF000000"/>
        <rFont val="&quot;Helvetica Neue&quot;"/>
      </rPr>
      <t>laurence.declippele@glasgow.ac.uk</t>
    </r>
    <r>
      <rPr>
        <sz val="8"/>
        <rFont val="&quot;Helvetica Neue&quot;"/>
      </rPr>
      <t>&gt;, School of Biodiversity, One Health &amp; Veterinary Medicine, University of Glasgow</t>
    </r>
  </si>
  <si>
    <t>(it is a long list - I will provide this if I get accepted for a talk, thank you for understanding)</t>
  </si>
  <si>
    <t>Due to technical advances in imaging technologies and cost-effective data storage solutions, there is a global increase in the amount of underwater image data. Since it is too time-consuming to analyse this data manually, marine scientists are increasingly interested in using convolutional neural networks to automate their annotations. However, deep learning is considered to be a â€œblack boxâ€? because it is difficult for the user to understand how deep neural networks make their decisions. In addition, if the user lacks an understanding of the machine learning fundamentals, it is unlikely that they will be able to develop models that are effective and produced in a time-efficient manner.  Interactive, â€œhuman-in-the-loopâ€?, machine learning is here suggested as a novel approach to increase the userâ€™s understanding of fundamental machine learning concepts, increase model training efficiency and accuracy drastically, and make deep learning less of a black box.  In June 2024, a Marine Animal Forest COST action training school was organised at the University of Glasgow. This training school brought together early career researchers from across the UK and European institutions. Through training models on a variety of Remotely Operated Vehicle and timelapse image datasets, reflections were gathered on how interactive machine learning can contribute to increasing the efficiency of model training.   The main conclusions were regarding the importance of user expertise of the target object (i.e. the species), the complexity of the habitat, the quality of the data, the abundance of the species, and the psychological effect of observing a change in model performance. Other interesting observations were made regarding a lack of model improvement when trying to â€œrecoverâ€? from mistakes during the training process and dealing with the uncertainty when creating a training dataset. A practical workflow is proposed to encourage more efficient model training decisions by users new to machine learning.</t>
  </si>
  <si>
    <t>Learning Ultra-high-throughput Fluorescence Microscopy-in-flow for Marine Phytoplankton Observation</t>
  </si>
  <si>
    <r>
      <rPr>
        <sz val="8"/>
        <rFont val="&quot;Helvetica Neue&quot;"/>
      </rPr>
      <t>Jianping Li, Claude &lt;</t>
    </r>
    <r>
      <rPr>
        <u/>
        <sz val="8"/>
        <color rgb="FF000000"/>
        <rFont val="Arial"/>
      </rPr>
      <t>jp.li@siat.ac.cn</t>
    </r>
    <r>
      <rPr>
        <sz val="8"/>
        <rFont val="&quot;Helvetica Neue&quot;"/>
      </rPr>
      <t>&gt;, 1.Shenzhen Institute of Advanced Technology, CAS, Shenzhen, China; 2.University of CAS, Beijing, China.</t>
    </r>
  </si>
  <si>
    <t>Zhisheng Zhou 1,2; Zhenping Li 2,1. 1.Shenzhen Institute of Advanced Technology, CAS, Shenzhen, China; 2.University of CAS, Beijing, China.</t>
  </si>
  <si>
    <t>The development of automated in-situ analysis technologies of photosynthetically active phytoplankton cells and colonies in natural seawater is of great significance for biological oceanography and marine ecology monitoring. However, the composition of natural seawater is highly complex. The size range of phytoplankton spans at least 3 orders of magnitude, from single cells &lt;1Î¼m to large diatoms or colonies &gt;500Î¼m. In addition, seawater also contains countless non-phytoplankton particles. These facts present enormous challenges in terms of specificity, sensitivity, and spatial resolution for imaging flow cytometers (IFC) such as CytoSense and IFCB to observe phytoplankton in situ. Obviously, ocean observation prefers high-throughput methods in analyzing more seawater within less time to extract more realistic phytoplankton information. Since most phytoplankton are tiny, IFCs usually adopt slow flow with high magnification to obtain sufficient resolution for imaging phytoplankton. However, to enhance imaging throughput, IFCs should use higher flow rates with lower magnifications, though this may be very likely at the cost of imaging resolution and quality sacrifice, to gain increased seawater sampling capability. The compromise between imaging resolution and observation accuracy of current IFCs essentially limits their net throughput. To balance this trade-off, we are trying to combine "low-magnification imaging plus computational super-resolution" in a light-sheet fluorescence microscopy-in-flow system named FluoSieve. By building up a large-scale phytoplankton fluorescence image dataset, we are training a super-resolution CNN network called IfPhytoSR (in-flow phytoplankton super-resolution). The preliminary results indicate that the IfPhytoSR model can restore the poorer resolution and quality images acquired by a 5Ã— objective lens into much better counterparts as if were acquired by the FluoSieve system equipped with a 20Ã— lens for downstream task such as recognition or measurement, theoretically achieving a ~40-fold imaging throughput. In this talk, we will report on the progress of this research.</t>
  </si>
  <si>
    <t>Seabed field truth by imaging to protect biodiversity</t>
  </si>
  <si>
    <r>
      <t>Paula Vieira CastellÃµes &lt;</t>
    </r>
    <r>
      <rPr>
        <u/>
        <sz val="8"/>
        <color rgb="FF000000"/>
        <rFont val="&quot;Helvetica Neue&quot;"/>
      </rPr>
      <t>paula.castelloes@clsbrasil.com</t>
    </r>
    <r>
      <rPr>
        <sz val="8"/>
        <rFont val="&quot;Helvetica Neue&quot;"/>
      </rPr>
      <t>&gt;, CLS Brasil</t>
    </r>
  </si>
  <si>
    <t>Aline Wyllie Rodrigues (TotalEnergies EP Brasil); JoÃ£o RÃ©gis Santos-Filho (Lagemar/Universidade Federal Fluminense -UFF); Leonardo Maturo Marques da Cruz (CLS Brasil); Anderson Catarino (TotalEnergies EP Brasil); Fernanda Ramos de Lima (CLS Brasil); Cleverson GuizÃ¡n (Lagemar/Universidade Federal Fluminense - UFF).</t>
  </si>
  <si>
    <t>To safeguard seabed biogenic structures and diverse fauna, and to conserve these ecosystems and their biodiversity, itâ€™s crucial to conduct initial studies to foresee and prevent potential impacts from exploratory activities. This is a best practice and one of the requirements by the Brazilian environmental agency, IBAMA, for environmental licensing and is also in line with TotalEnergies commitments of defining voluntary exclusion zones and managing local biodiversity in its new projects. These restrictions act as a catalyst for the use of techniques and tools that not only fulfill these requirements but also surpass them. To perform these studies, TotalEnergies EP Brasil adopted the approach developed by CLS Brasil, in partnership with Lagemar/UFF. Such approach is based on the integrated analysis of regional and local data, with subsequent verification of field truth through ROV (remotely operated vehicle) imaging, for mapping seabed surface. This case study focus on Blocks S-M-1711/S-M-1815 (1,296 kmÂ² in total), an area in Santos Basin, Brazil, with no prior exploratory history. The integrated and georeferenced analysis was conducted to map submarine relief and surface sediments compiled from seismic, mono and multibeam bathymetric, and sedimentological data. Seabed imaging aimed to identify biogenic environments, especially formed by benthic bioconstructive communities such as beds of calcareous algae and deep-water corals (known to occur in Santos Basin), and to recognize other organisms, colonies or biological structures, as well as relevant physical environmental features, including exudations and oil seeps, that could expand knowledge about the seabed, enabling more accurate and detailed mapping. The imaging was conducted at the same nine stations used for water and sediment quality characterization. If the integrated mapping had identified areas of interest for E&amp;P activities resembling locations with bioconstructions, TotalEnergies would have applied the mitigation hierarchy (avoidance) and new imaging would have been performed.</t>
  </si>
  <si>
    <t>Additional Contacts</t>
  </si>
  <si>
    <r>
      <rPr>
        <sz val="8"/>
        <rFont val="&quot;Helvetica Neue&quot;"/>
      </rPr>
      <t>Jaime S Davies &lt;</t>
    </r>
    <r>
      <rPr>
        <u/>
        <sz val="8"/>
        <color rgb="FF000000"/>
        <rFont val="Arial"/>
      </rPr>
      <t>jaime.davies@unigib.edu.gi</t>
    </r>
    <r>
      <rPr>
        <sz val="8"/>
        <rFont val="&quot;Helvetica Neue&quot;"/>
      </rPr>
      <t>&gt;, University of Gibraltar</t>
    </r>
  </si>
  <si>
    <t>Amelia E.H. Bridges, University of Plymouth</t>
  </si>
  <si>
    <t>The use of annotation platforms (e.g. BIIGLE 2.0) to record and store biological data from imagery and video is now a common practice, offering major benefits in terms of consistent identification and data management. Image annotation for ecological purposes typically consists of two steps: drawing a bounding box around an individual and specifying an identification label for the annotation. Combined, these steps can be extremely time-consuming leading to a bottleneck in the annotation of large datasets and expedite cognitive fatigue of the annotator given the constant complex decision-making requirements (i.e. identification of individuals). Here, we share the experiences of two expert annotators working on a large (~7,200 images) image dataset, where annotation data were required at the highest taxonomic resolution possible. Initial annotations were allocated to broad, low-resolution taxonomic classes that required little taxonomic knowledge (e.g. sea stars, sea urchins, crabs, fish). The in-built largo tool in BIIGLE 2.0 allows all annotations with a certain label to be viewed at once. This tool was used on these broad, low-resolution taxonomic classes to check for mis-identification, and quickly refine annotations to a to a higher taxonomic resolution. In contrast to the traditional approach of having multiple annotators work on separate chunks of the data independently, we believe this largo-based approach not only increases accuracy by allowing experts to work on their taxonomic specialities, but also increases annotation efficiency given the reduced complexity of decision-making during the initial annotation phase. During this talk we will outline the pros and cons of this approach, and welcome feedback from the community to develop and document recommended protocols moving forward.</t>
  </si>
  <si>
    <r>
      <rPr>
        <sz val="8"/>
        <rFont val="&quot;Helvetica Neue&quot;"/>
      </rPr>
      <t>Atticus Carter &lt;</t>
    </r>
    <r>
      <rPr>
        <u/>
        <sz val="8"/>
        <color rgb="FF000000"/>
        <rFont val="Arial"/>
      </rPr>
      <t>attcart@uw.edu</t>
    </r>
    <r>
      <rPr>
        <sz val="8"/>
        <rFont val="&quot;Helvetica Neue&quot;"/>
      </rPr>
      <t>&gt;, University of Washington Seattle, School of Oceanography</t>
    </r>
  </si>
  <si>
    <t>Sasha Seroy PhD, Kristine Prado-Casillas BS, University of Washington Seattle, School of Oceanography</t>
  </si>
  <si>
    <t>Other aspects</t>
  </si>
  <si>
    <t>As careers and internships in marine imaging continue to grow, there is a notable lack of customized educational resources for onboarding and skill-building in this specialized field. To address this gap, we present a pilot course titled "Computer Vision across Oceanography," to be taught as a pilot special topics course during the winter quarter of 2025 and made available online indefinitely for free. This course aims to equip students with the best practices and current research in marine imaging techniques, alongside intermediate Python programming skills. Our instructional approach is grounded in constructivist learning theory, emphasizing active, self-guided exploration. Key components of the course include the use of Google CoLabs to facilitate interactive, cloud-based learning environments where students can engage with Python syntax and functions relevant to marine imaging. Through a combination of flipped classroom structures, synchronous activities infused with active learning, and individualized final projects, students will be encouraged to apply their learning in practical, research-driven contexts. The course design prioritizes accessibility, ensuring that learners with varying levels of prior experience can achieve similar success through higher engagement with course resources. By analyzing data from surveys, student work, assessments, and focus group feedback, we aim to continuously refine the course to better support self-guided scientific inquiry and skill acquisition. We believe that this approach to teaching computer vision and Python within the context of marine imaging will be broadly applicable and beneficial across the earth sciences and other scientific domains.</t>
  </si>
  <si>
    <r>
      <rPr>
        <sz val="8"/>
        <rFont val="&quot;Helvetica Neue&quot;"/>
      </rPr>
      <t>Daniel LangenkŠmper &lt;</t>
    </r>
    <r>
      <rPr>
        <u/>
        <sz val="8"/>
        <color rgb="FF000000"/>
        <rFont val="Arial"/>
      </rPr>
      <t>dlangenk@cebitec.uni-bielefeld.de</t>
    </r>
    <r>
      <rPr>
        <sz val="8"/>
        <rFont val="&quot;Helvetica Neue&quot;"/>
      </rPr>
      <t>&gt;, Biodata Mining Group, Faculty of Technology, Bielefeld University, Germany</t>
    </r>
  </si>
  <si>
    <t>Martin Zurowietz (Genome informatics Group, Bielefeld University, Germany), Tim W Nattkemper (Biodata Mining Group, Faculty of Technology, Bielefeld University, Germany)</t>
  </si>
  <si>
    <t>As the quality, resolution, and volume in underwater visual data (i.e. photos and videos) keeps increasing with the number of applied platforms as well as with progress in digital camera and storage technology, the bottleneck in the analysis and interpretation of marine visual data becomes more serious. For example, the recent trend to develop so called ocean digital twins, to monitor and model marine habitats and anthropogenic impacts, requires quantitative and/or qualitative data extracted from such visual data, so this rich source of information can be integrated in this development. In this contribution we will present new features of the open source online visual data annotation tool BIIGLE that address this bottleneck problem by implementing different kinds of AI (artificial intelligence) support. First, the nowadays most obvious approach is to apply machine learning for automatic detection and classification of objects (such as fishes, corals, sponges etc). While BIIGLEâ€™s deep learning-based object detection method MAIA has been implemented a few years ago and is still improving, we will present other new AI-related functions of BIIGLE. One example is the Segment Anything Model-based â€œMagic SAMâ€? instrument in the image annotation tool that automates the segmentation of objects during manual annotation. Another example is an improved version of the LARGO (LAbel Review Grid Overview) tool, which is used by many users for the posterior assessment and processing of manual or computational detection and classification results. To make this process much more efficient, we implemented new sorting functions and an outlier detection, based on deep learningâ€“derived morphological similarities. A new import interface supports the import and export of annotation data in the COCO (Common Objects in COntext) format, so the interplay between manual annotation and review in BIIGLE and external machine learning applications is facilitated.</t>
  </si>
  <si>
    <r>
      <t>Kevin Barnard &lt;</t>
    </r>
    <r>
      <rPr>
        <u/>
        <sz val="8"/>
        <color rgb="FF000000"/>
        <rFont val="&quot;Helvetica Neue&quot;"/>
      </rPr>
      <t>kbarnard@mbari.org</t>
    </r>
    <r>
      <rPr>
        <sz val="8"/>
        <rFont val="&quot;Helvetica Neue&quot;"/>
      </rPr>
      <t>&gt;, MBARI</t>
    </r>
  </si>
  <si>
    <r>
      <t xml:space="preserve">Brian Schlining, MBARI (USA), </t>
    </r>
    <r>
      <rPr>
        <u/>
        <sz val="8"/>
        <color rgb="FF000000"/>
        <rFont val="&quot;Helvetica Neue&quot;"/>
      </rPr>
      <t>brian@mbari.org</t>
    </r>
    <r>
      <rPr>
        <sz val="8"/>
        <rFont val="&quot;Helvetica Neue&quot;"/>
      </rPr>
      <t xml:space="preserve"> Lonny Lundsten, MBARI (USA), </t>
    </r>
    <r>
      <rPr>
        <u/>
        <sz val="8"/>
        <color rgb="FF000000"/>
        <rFont val="&quot;Helvetica Neue&quot;"/>
      </rPr>
      <t>lonny@mbari.org</t>
    </r>
    <r>
      <rPr>
        <sz val="8"/>
        <rFont val="&quot;Helvetica Neue&quot;"/>
      </rPr>
      <t xml:space="preserve"> Giovanna Sainz, MBARI (USA), </t>
    </r>
    <r>
      <rPr>
        <u/>
        <sz val="8"/>
        <color rgb="FF000000"/>
        <rFont val="&quot;Helvetica Neue&quot;"/>
      </rPr>
      <t>gsainz@mbari.org</t>
    </r>
    <r>
      <rPr>
        <sz val="8"/>
        <rFont val="&quot;Helvetica Neue&quot;"/>
      </rPr>
      <t xml:space="preserve"> Eric Orenstein, National Oceanography Centre (UK), </t>
    </r>
    <r>
      <rPr>
        <u/>
        <sz val="8"/>
        <color rgb="FF000000"/>
        <rFont val="&quot;Helvetica Neue&quot;"/>
      </rPr>
      <t>Eric.Orenstein@noc.ac.uk</t>
    </r>
    <r>
      <rPr>
        <sz val="8"/>
        <rFont val="&quot;Helvetica Neue&quot;"/>
      </rPr>
      <t xml:space="preserve"> Erin Butler, CVision AI (USA), </t>
    </r>
    <r>
      <rPr>
        <u/>
        <sz val="8"/>
        <color rgb="FF000000"/>
        <rFont val="&quot;Helvetica Neue&quot;"/>
      </rPr>
      <t>erin.butler@cvisionai.com</t>
    </r>
    <r>
      <rPr>
        <sz val="8"/>
        <rFont val="&quot;Helvetica Neue&quot;"/>
      </rPr>
      <t xml:space="preserve">Benjamin Woodward, CVision AI (USA), </t>
    </r>
    <r>
      <rPr>
        <u/>
        <sz val="8"/>
        <color rgb="FF000000"/>
        <rFont val="&quot;Helvetica Neue&quot;"/>
      </rPr>
      <t>benjamin.woodward@cvisionai.com</t>
    </r>
    <r>
      <rPr>
        <sz val="8"/>
        <rFont val="&quot;Helvetica Neue&quot;"/>
      </rPr>
      <t xml:space="preserve"> Kakani Katija, MBARI (USA), </t>
    </r>
    <r>
      <rPr>
        <u/>
        <sz val="8"/>
        <color rgb="FF000000"/>
        <rFont val="&quot;Helvetica Neue&quot;"/>
      </rPr>
      <t>kakani@mbari.org</t>
    </r>
  </si>
  <si>
    <t>Since its launch in 2021, FathomNet has served as a public, open-source database for the aggregation of expertly-labeled ocean imagery. Over the past two years, FathomNet has grown significantly in both size and functionality. Today, FathomNet is home to over 100,000 images and nearly 300,000 localizations, made possible by its community of over 600 individuals, with contributing institutions including MBARI, NOAA Ocean Exploration, National Geographic Society (NGS), Ocean Networks Canada (ONC), University of Hawaii, and University of Plymouth. The FathomNet website now offers new community features to support taxonomic ID discussions, annotation history tracking, ORCID integration, and mechanisms to follow contributions related to topics (animals, community members, marine regions) of interest. Additionally, the FathomNet Model Zoo provides a platform to host, organize, and serve machine learning (ML) models trained using FathomNet data. FathomNetâ€™s open-source ecosystem of tools and services are designed to easily integrate into existing workflows at any point of the data lifecycle. We will present an overview of FathomNet, and its related services, with a focus on improvements released in Version 1 (July 2023). We will also discuss several general findings regarding ML usability and interoperability for ocean science with visual data based on our user-centered design process. FathomNet is an evolving public resource, and we hope to encourage further engagement from oceanographic community members as we build toward a dataset representing all ocean life.</t>
  </si>
  <si>
    <r>
      <t>Henry A Ruhl &lt;</t>
    </r>
    <r>
      <rPr>
        <u/>
        <sz val="8"/>
        <color rgb="FF000000"/>
        <rFont val="&quot;Helvetica Neue&quot;"/>
      </rPr>
      <t>hruhl@mbari.org</t>
    </r>
    <r>
      <rPr>
        <sz val="8"/>
        <rFont val="&quot;Helvetica Neue&quot;"/>
      </rPr>
      <t>&gt;, Monterey Bay Aquarium Research Institute</t>
    </r>
  </si>
  <si>
    <t>in relation to the benthic invert data schema, the GOOS BioEco Panel is getting more into implementation details. E.g. such as has been done for theÂ implantation plan for ocean sound. Iâ€™m wondering if we might want to work with the Panel to plan scoping for implementation of imaging into various EOVs. Iâ€™m not sure how far we might want to take things, but it might be worth considering and may relate to things youâ€™re already planning.</t>
  </si>
  <si>
    <r>
      <t>James Lindholm &lt;</t>
    </r>
    <r>
      <rPr>
        <u/>
        <sz val="8"/>
        <color rgb="FF000000"/>
        <rFont val="&quot;Helvetica Neue&quot;"/>
      </rPr>
      <t>jlindholm@csumb.edu</t>
    </r>
    <r>
      <rPr>
        <sz val="8"/>
        <rFont val="&quot;Helvetica Neue&quot;"/>
      </rPr>
      <t>&gt;, Department of Marine Science, CSU Monterey Bay</t>
    </r>
  </si>
  <si>
    <t>Kameron Strickland (Moss Landing Marine Laboratories), Corin Slown (Department of Bioloigy and Chemistry, CSU Monterey Bay, and Carrie Bretz (Department of Marine Science, CSU Monterey Bay)</t>
  </si>
  <si>
    <t>It is an irony of the 21st century that the ocean on which so much of human society depends (including for climate moderation, food safety, and recreation) remains fundamentally inaccessible to many communities, where stakeholders often have no direct experience with the sea and its ecosystems, regardless of its proximity. Advances in immersive virtual reality (VR) technology now make it possible for us to not only expose stakeholders to the wonders of the undersea world, but more importantly to engage them with respect to how scientific research is conducted underwater, and how it can be used to inform policy and management in support of marine conservation objectives. Our Immersive VR Dive Program has to-date involved three related approaches, including research, education and patient care. We compared traditional SCUBA diver underwater visual surveys (UVC) to data extracted from VR imagery collected simultaneously. Results indicated that many key attributes of the fish communities on rocky reefs/kelp forests of Central California were comparable between the two approaches, including species richness, diversity and composition as well as selected measures of density, opening opportunities to engage non-divers in data collection. Dating back to the COVID-19 pandemic shelter in place, we developed and implemented a curriculum package in which small teams of students (both high school and undergraduate) work together to extract data from â€˜transectsâ€™ conducted in VR. The curriculum has been engaged across California, including several traditionally underserved communities, allowing students to learn how to conduct scientific research and to ask a variety of ecological and management questions. We have also utilized VR transects in a pilot project offering hospital patients the opportunity to relieve often-excruciating pain through relaxing virtual dives in a choose your own adventure format. Sitting in their beds, patients immerse themselves in kelp forests, coral reefs, and shipwrecks, with news dives being added every month.</t>
  </si>
  <si>
    <r>
      <t>Mashkoor Malik &lt;</t>
    </r>
    <r>
      <rPr>
        <u/>
        <sz val="8"/>
        <color rgb="FF000000"/>
        <rFont val="&quot;Helvetica Neue&quot;"/>
      </rPr>
      <t>mashkoor.malik@noaa.gov</t>
    </r>
    <r>
      <rPr>
        <sz val="8"/>
        <rFont val="&quot;Helvetica Neue&quot;"/>
      </rPr>
      <t>&gt;, NOAA Ocean Exploration</t>
    </r>
  </si>
  <si>
    <r>
      <t>Megan Cromwell (NOAA National Ocean Service), Ashley N. Marranzino (UCAR/NOAA Ocean Exploration Affiliate), Adrienne Copeland (NOAA Ocean Exploration), Sarah Groves (UCAR / NOAA Ocean Exploration Affiliate), Anna Lienesch (CISESS / NOAA NCEI Affiliate), Caitlin Ruby (CIRES / NOAA NCEI Affiliate), Kirsten Larsen (NOAA NCEI), Vidhya Gondle (STC/NOAA NCEI Affiliate), Julie Rose (</t>
    </r>
    <r>
      <rPr>
        <u/>
        <sz val="8"/>
        <color rgb="FF000000"/>
        <rFont val="&quot;Helvetica Neue&quot;"/>
      </rPr>
      <t>julie.rose@noaa.gove</t>
    </r>
    <r>
      <rPr>
        <sz val="8"/>
        <rFont val="&quot;Helvetica Neue&quot;"/>
      </rPr>
      <t>)</t>
    </r>
  </si>
  <si>
    <t>Due to revolutionary changes in imaging resolution over the last decade, data rates reach more than 20 GB / minute (in the case of 8k video). While imagery is essential to understand the marine environment, the question of what should be preserved perpetually remains unanswered. The multifold increase in data size makes it extremely difficult to   retain the video data at the highest resolution onboard the vessel, transfer data to shore, analyze the data, and finally archive the data. We propose to highlight current obstacles in large-volume imagery pipelines and to solicit community feedback on long-term optimized stewardship solutions. We review three approaches to address this challenge:  Preserve all video at the highest resolution: Assuming technology will improve eventually, the first approach is to preserve the highest possible resolution. Waiting for improved storage and processing has been a current working assumption in defining the data management protocols. However, in absence of these technical solutions, the current hardware available will necessitate decisions that will be made by the operators arbitrarily and may not represent a well thought through approach. Technical solutions may include compression algorithms and / or utilize optimized archival procedures and formats;  Information based decision making: Assessing information content of imagery and only preserving the video data that offers information that will be lost if rendered at lower resolution. With the latest advancements in artificial intelligence, it can be used to evaluate the imagery and decide whether data should be preserved. This second approach will require community consensus to define what is considered information and will be processing intensive;  Arbitrary solutions: This approach selects solutions based on available resources and perhaps currently the most deployed approach. Some of the pragmatic solutions have been to preserve highest resolution at only 1 frame per second or user defined clips of highest resolution that will be preserved. As currently there is little to no consensus on defining the usefulness of the video for a particular application, this approach is at best arbitrary.</t>
  </si>
  <si>
    <r>
      <t>Elizabeth Corvi &lt;</t>
    </r>
    <r>
      <rPr>
        <u/>
        <sz val="8"/>
        <color rgb="FF000000"/>
        <rFont val="&quot;Helvetica Neue&quot;"/>
      </rPr>
      <t>issie@mbari.org</t>
    </r>
    <r>
      <rPr>
        <sz val="8"/>
        <rFont val="&quot;Helvetica Neue&quot;"/>
      </rPr>
      <t>&gt;, MBARI, Ocean Vision AI</t>
    </r>
  </si>
  <si>
    <t>benjamin.woodward@cvision.com</t>
  </si>
  <si>
    <t>Laura Chrobak, MBARI Susan Poulton, ODL Tapas Dwivedi, ODL Brian Tate, CVision AI Erin Butler, CVision AI Katherine Parker, CVision AI Katy Croff Bell, ODL Kakani Katija, MBARI Benjamin Woodward, CVision AI</t>
  </si>
  <si>
    <t>In order to fully explore our ocean and effectively steward the life that lives there, we need to scale up our observational capabilities. Underwater imaging, a major sensing modality for monitoring biodiversity, is being deployed widely, however the community faces a data analysis backlog that artificial intelligence may be able to address. How can we create workflows, data pipelines, and hardware/software tools that will enable novel research themes to expand our understanding of the ocean and its inhabitants in a time of great change? Ocean Vision AI (OVAI) seeks to address these community needs by providing a central hub for researchers using imaging, AI, open data, and hardware/software; create data pipelines from existing image and video data repositories; provide project tools for coordination; leverage public participation and engagement via gamification; and data products that are widely shared.   These software solutions include OVAI Portal, an online, collaborative tool for end-to-end AI-assisted processing of ocean imagery. The Portal connects users to OVAIâ€™s community-supported data pipelines, making it easy for researchers to process their own imagery as well as contribute back to open-source repositories to improve and accelerate automated analysis of underwater visual data worldwide. Users can directly implement OVAIâ€™s open-source database of machine learning models and expertly labeled ocean imagery, FathomNet, into their analysis workflows. Researchers can also access a global community of ocean enthusiasts to assist with labeling and verification of annotations through the community science game, FathomVerse. Portal helps users train their own machine learning models by providing intuitive interfaces for annotation, streamlined access to the necessary computational power, and accessible tools to analyze the output. By incorporating state-of-the-art artificial intelligence and best practices in human-computer interactions, OVAI Portal accelerates the analysis of ocean visual data to reveal actionable insights.</t>
  </si>
  <si>
    <r>
      <t>Ariell Friedman &lt;</t>
    </r>
    <r>
      <rPr>
        <u/>
        <sz val="8"/>
        <color rgb="FF000000"/>
        <rFont val="&quot;Helvetica Neue&quot;"/>
      </rPr>
      <t>ariell@greybits.com.au</t>
    </r>
    <r>
      <rPr>
        <sz val="8"/>
        <rFont val="&quot;Helvetica Neue&quot;"/>
      </rPr>
      <t>&gt;, Greybits Engineering</t>
    </r>
  </si>
  <si>
    <t>Jacquomo Monk: Institute for Marine and Antarctic Studies, University of Tasmania;  Oscar Pizarro: Norwegian University of Science and Technology;  Stefan Williams: Australian Centre for Field Robotics, University of Sydney</t>
  </si>
  <si>
    <r>
      <t>Squidle+ (</t>
    </r>
    <r>
      <rPr>
        <u/>
        <sz val="8"/>
        <color rgb="FF000000"/>
        <rFont val="&quot;Helvetica Neue&quot;"/>
      </rPr>
      <t>squidle.org</t>
    </r>
    <r>
      <rPr>
        <sz val="8"/>
        <rFont val="&quot;Helvetica Neue&quot;"/>
      </rPr>
      <t>) is a marine image data management, discovery, and annotation platform providing access to millions of images and annotations. It supports Australiaâ€™s National Understanding Marine Imagery facility and is the worldâ€™s largest repository of openly accessible, georeferenced seafloor images with annotations.  Squidle+ offers a centralised platform for managing, discovering, and annotating marine image data, with advanced workflows for collaborative analysis and expedited data delivery. Adhering to FAIR principles, it supports granular discovery, access, sharing, and fosters scientific research, collaboration, communication, and educational outcomes. It indexes imagery from existing cloud storage repositories, reducing redundant image storage, streamlining imports, and enabling the discoverability of new survey data for various marine image data collection programs.  The platform features a sharing framework that facilitates collaboration between users and external algorithms. Algorithms are set up as "users" interacting through the API backend, enabling automated processing pipelines that connect independent machine learning (ML) researchers to real-world problems with high-quality, validated training data. Conversely, it provides the marine science community with access to algorithms that reduce annotation time and improve data quality. Unlike traditional annotation tools tied to specific ML pipelines, Squidle+ offers unprecedented flexibility for ML integration.  Squidle+ supports multiple standardised or user-defined vocabularies for annotation and includes tools to translate between vocabularies. This flexibility allows users to construct datasets targeting specific scientific questions and facilitates data reuse, cross-project syntheses, large-scale machine learning training, and broad summaries like National State of Environment Reporting.  In this presentation, we will showcase how Squidle+ tools and features facilitate advanced collaborative annotation workflows, enabling third-party integrations, big-picture reporting, and automated annotation of marine imagery with transparency, quality control, and flexibility to accommodate diverse user needs.</t>
    </r>
  </si>
  <si>
    <r>
      <t>Rob P. Harbour &lt;</t>
    </r>
    <r>
      <rPr>
        <u/>
        <sz val="8"/>
        <color rgb="FF000000"/>
        <rFont val="&quot;Helvetica Neue&quot;"/>
      </rPr>
      <t>rob.harbour@jncc.gov.uk</t>
    </r>
    <r>
      <rPr>
        <sz val="8"/>
        <rFont val="&quot;Helvetica Neue&quot;"/>
      </rPr>
      <t>&gt;, Joint Nature Conservation Committee</t>
    </r>
  </si>
  <si>
    <t>The UK Governments are committed to the restoration and conservation of the rich diversity found within our marine habitats. A key tool to achieving this is through a strong, ecologically coherent network of Marine Protected Areas (MPAs) that are well managed, understood and supported by stakeholders.   The Joint Nature Conservation Committee (JNCC) plays a pivotal role in delivering scientific advice to the UK Governments for MPAs located in the UKâ€™s offshore waters. Through the UK MPA Monitoring Programme, JNCC collect empirical data to monitor, assess, and understand the health of the UK offshore seabed. The programme aims to detect and monitor change over time in the habitats and features within each MPA, attributing changes to causes where possible, and to assess the effectiveness of current management strategies.  Marine imagery has rapidly become a key tool for monitoring the health of our MPA network. Using drop cameras and sleds, we collect high quality information on benthic communities and broadscale habitats over large areas, in a cost-effective and non-destructive way. Imagery also provides the opportunity for data collection from habitats where traditional extractive sampling techniques (e.g., grabbing or coring) are impractical.  Utilisation of still imagery and video in the assessment of monitoring objectives requires careful planning to ensure that statistically robust conclusions may be drawn from the data. A step-by-step overview of how marine ecologists at JNCC plan, undertake, and analyse marine imagery surveys will be presented, including a case study from Wyville Thomson Ridge, a rocky plateau situated in the Atlantic Ocean. A challenging site from a monitoring perspective, it features depths of 300-1000m with a ridge that divides the warmer waters of the Rockall Trough from the cooler waters of the Faroe-Shetland Channel. The site supports diverse biological communities including sponges, corals, and beds of featherstars.</t>
  </si>
  <si>
    <r>
      <t>Jeremy Childress &lt;</t>
    </r>
    <r>
      <rPr>
        <u/>
        <sz val="8"/>
        <color rgb="FF000000"/>
        <rFont val="&quot;Helvetica Neue&quot;"/>
      </rPr>
      <t>Jeremy@thesextonco.com</t>
    </r>
    <r>
      <rPr>
        <sz val="8"/>
        <rFont val="&quot;Helvetica Neue&quot;"/>
      </rPr>
      <t>&gt;, The Sexton Corporation</t>
    </r>
  </si>
  <si>
    <t>Making the ocean, especially the deep sea, accessible through advanced cinematic imaging technology is crucial for the progress of ocean conservation, exploration, and scientific missions. Over the past decade, increased support for socioecological movements has demonstrated that media and technology are major drivers of ecological change and awareness. To stay relevant amidst continuous technological advances and growing demand for interactive media, society and science must adapt to higher expectations for media realism, modularity, and quality.   To reach a broader audience and advance scientific research and exploration in the context of global environmental changes, developing new technologies to deliver high-resolution imagery through innovative mediums is more critical than ever. Fortunately, cinematic camera technology has become more affordable and accessible to the average consumer over the past decade. These advancements provide high-resolution imaging, high-speed recording, low-light sensitivity, and advanced image-processing software at retail prices, aiding scientists and design agencies in meeting these heightened expectations. However, integrating these systems for innovative scientific applications requires unique collaborative efforts between scientists and design agencies to incorporate existing technologies into new and creative formats. Engineering and design agencies must innovate in this evolving field to develop new technologies that are affordable and useful for both science and exploration.   The Sexton Corporation has been collaborating with various clients to utilize cinematic technologies for underwater exploration, 3D modeling, virtual reality capture, fisheries surveys, oceanographic sensing, and ecosystem monitoring for over a decade. In this talk, Sexton will provide an overview of the challenges and lessons learned from working in this field, termed "cinemascience." The audience will gain a deeper understanding of the current state and future direction of the field, technologies, and integrations hopefully sparking new and innovative ideas.</t>
  </si>
  <si>
    <t>MBARI's Video Annotation and Reference System (VARS): A Guide to Setup and Us</t>
  </si>
  <si>
    <t>Brian Schlining &lt;brian@mbari.org&gt;, MBARI</t>
  </si>
  <si>
    <t>Kevin Barnard, Nancy Jacobsen Stout, Kyra Schlining, Lonny Lundsten, Kris Walz, Larissa Lemon, Megan Bassett</t>
  </si>
  <si>
    <t>The Monterey Bay Aquarium Research Institute’s (MBARI) Video Annotation and Reference System (VARS) has been used for creating and managing video and image annotations for over 20 years. The central tenants of VARS--using a controlled vocabulary and a centralized archive of annotations--have proven extremely effective for generating quantitative and qualitative information from images and video. Over 551 peer-reviewed publications have been written using data from VARS. MBARI continues to invest in the development of VARS to meet the evolving needs of researchers. Join us for this interactive workshop to learn how to use VARS in your own lab. We'll provide a comprehensive overview of the software infrastructure and guide you through the process of setting up and running a VARS system on your own computer or within your lab.</t>
  </si>
  <si>
    <t>Maxim Batalin</t>
  </si>
  <si>
    <t>Katharine Bigham</t>
  </si>
  <si>
    <t>Danelle Cline</t>
  </si>
  <si>
    <t>Poppy Clark</t>
  </si>
  <si>
    <t>Jamie Fields</t>
  </si>
  <si>
    <t>Jaime Davies</t>
  </si>
  <si>
    <t>Jianping Li</t>
  </si>
  <si>
    <t>Severine Martini</t>
  </si>
  <si>
    <t>Beatriz Mejia-Mercado</t>
  </si>
  <si>
    <t>Sophie Schindler</t>
  </si>
  <si>
    <t>Patricia Schontag</t>
  </si>
  <si>
    <t>Karen Osborn</t>
  </si>
  <si>
    <t>Heidi Sosik</t>
  </si>
  <si>
    <t>Ana Suarez</t>
  </si>
  <si>
    <t>Michael Vardaro</t>
  </si>
  <si>
    <t>Loc Van Audenhaege</t>
  </si>
  <si>
    <t>Timestamp</t>
  </si>
  <si>
    <t>Email Address</t>
  </si>
  <si>
    <t>First Name</t>
  </si>
  <si>
    <t>Last Name</t>
  </si>
  <si>
    <t>Select the excursion you're interested in participating in:</t>
  </si>
  <si>
    <t>If you would like to join the MBARI site visit, we will need additional information: 
What is your nationality?</t>
  </si>
  <si>
    <t>What is your full legal name (needs to match your identification)?</t>
  </si>
  <si>
    <t>If you have any additional questions, please ask them here.</t>
  </si>
  <si>
    <t>Response?</t>
  </si>
  <si>
    <t>Screening complete?</t>
  </si>
  <si>
    <t xml:space="preserve">Deanna </t>
  </si>
  <si>
    <t xml:space="preserve">Soper </t>
  </si>
  <si>
    <t>AM Wed Oct 9: Kayak the Monterey Bay Marine Sanctuary, PM Wed Oct 9: Big Sur / Soberanes day hike, AM Fri Oct 11: MBARI site visit</t>
  </si>
  <si>
    <t>Deanna Soper-Pinkelman</t>
  </si>
  <si>
    <t>Yes</t>
  </si>
  <si>
    <t>AM Wed Oct 9: Big Sur / Soberanes day hike, AM Wed Oct 9: Cycle through Monterey Peninsula, AM Wed Oct 9: Kayak the Monterey Bay Marine Sanctuary, PM Wed Oct 9: Big Sur / Soberanes day hike, PM Wed Oct 9: Cycle through Monterey Peninsula, PM Wed Oct 9: Kayak the Monterey Bay Marine Sanctuary, AM Fri Oct 11: MBARI site visit</t>
  </si>
  <si>
    <t>Canadian</t>
  </si>
  <si>
    <t>Janet Mei Ferguson-Roberts</t>
  </si>
  <si>
    <t>email sent</t>
  </si>
  <si>
    <t>AM Wed Oct 9: Big Sur / Soberanes day hike, AM Wed Oct 9: Kayak the Monterey Bay Marine Sanctuary, PM Wed Oct 9: Big Sur / Soberanes day hike, PM Wed Oct 9: Kayak the Monterey Bay Marine Sanctuary, AM Fri Oct 11: MBARI site visit</t>
  </si>
  <si>
    <t>Italian</t>
  </si>
  <si>
    <t>AM Wed Oct 9: Kayak the Monterey Bay Marine Sanctuary, PM Wed Oct 9: Big Sur / Soberanes day hike, PM Wed Oct 9: Wine tasting in Carmel / Carmel Valley, AM Fri Oct 11: MBARI site visit</t>
  </si>
  <si>
    <t>German</t>
  </si>
  <si>
    <t>Judith Viviane Fischer</t>
  </si>
  <si>
    <t>PM Wed Oct 9: Kayak the Monterey Bay Marine Sanctuary, AM Fri Oct 11: MBARI site visit</t>
  </si>
  <si>
    <t>British</t>
  </si>
  <si>
    <t>Bethany Frances Mawdsley Fleming</t>
  </si>
  <si>
    <t>de Moura Neves</t>
  </si>
  <si>
    <t>PM Wed Oct 9: Wine tasting in Carmel / Carmel Valley, AM Fri Oct 11: MBARI site visit</t>
  </si>
  <si>
    <t>PM Wed Oct 9: Kayak the Monterey Bay Marine Sanctuary</t>
  </si>
  <si>
    <t>Robert Peter Harbour</t>
  </si>
  <si>
    <t xml:space="preserve">Beatriz </t>
  </si>
  <si>
    <t>Naranjo</t>
  </si>
  <si>
    <t>AM Fri Oct 11: MBARI site visit</t>
  </si>
  <si>
    <t>Costa Rican</t>
  </si>
  <si>
    <t>Ana Beatriz Naranjo Elizondo</t>
  </si>
  <si>
    <t>Australian</t>
  </si>
  <si>
    <t>Megan Emily Cundy</t>
  </si>
  <si>
    <t>jonny.savage@jncc.gov.uk</t>
  </si>
  <si>
    <t>Jonathan Savage</t>
  </si>
  <si>
    <t>AM Wed Oct 9: Big Sur / Soberanes day hike, AM Wed Oct 9: Kayak the Monterey Bay Marine Sanctuary, AM Fri Oct 11: MBARI site visit</t>
  </si>
  <si>
    <t>Canadian, Australian and British</t>
  </si>
  <si>
    <t>AM Wed Oct 9: Big Sur / Soberanes day hike, PM Wed Oct 9: Big Sur / Soberanes day hike, PM Wed Oct 9: Kayak the Monterey Bay Marine Sanctuary, AM Fri Oct 11: MBARI site visit</t>
  </si>
  <si>
    <t>American</t>
  </si>
  <si>
    <t>Megan Cromwell</t>
  </si>
  <si>
    <t>Belgian</t>
  </si>
  <si>
    <t>Loic Marien D Van Audenhaege</t>
  </si>
  <si>
    <t>Sam</t>
  </si>
  <si>
    <t>AM Wed Oct 9: Kayak the Monterey Bay Marine Sanctuary, PM Wed Oct 9: Beer tasting in Monterey</t>
  </si>
  <si>
    <t>Samuel Weitzman</t>
  </si>
  <si>
    <t>French passport / U.S. green card holder</t>
  </si>
  <si>
    <t>Margaux Martin-Filippi</t>
  </si>
  <si>
    <t>PM Wed Oct 9: Big Sur / Soberanes day hike, AM Fri Oct 11: MBARI site visit</t>
  </si>
  <si>
    <t>Christopher James Jackett</t>
  </si>
  <si>
    <t>AM Wed Oct 9: Big Sur / Soberanes day hike, AM Wed Oct 9: Kayak the Monterey Bay Marine Sanctuary, PM Wed Oct 9: Big Sur / Soberanes day hike, PM Wed Oct 9: Kayak the Monterey Bay Marine Sanctuary, PM Wed Oct 9: Wine tasting in Carmel / Carmel Valley, AM Fri Oct 11: MBARI site visit</t>
  </si>
  <si>
    <t xml:space="preserve">Savana Stallsmith </t>
  </si>
  <si>
    <t>AM Wed Oct 9: Big Sur / Soberanes day hike, AM Wed Oct 9: Cycle through Monterey Peninsula, PM Wed Oct 9: Beer tasting in Monterey, PM Wed Oct 9: Wine tasting in Carmel / Carmel Valley, AM Fri Oct 11: MBARI site visit</t>
  </si>
  <si>
    <t>Lisa Michelle Krigsman</t>
  </si>
  <si>
    <t>cjc@subcimaging.com</t>
  </si>
  <si>
    <t xml:space="preserve">Chad </t>
  </si>
  <si>
    <t>Collett</t>
  </si>
  <si>
    <t>AM Wed Oct 9: Big Sur / Soberanes day hike, PM Wed Oct 9: Kayak the Monterey Bay Marine Sanctuary, AM Fri Oct 11: MBARI site visit</t>
  </si>
  <si>
    <t>Chad Joseph Collett</t>
  </si>
  <si>
    <t>paul.smith@subcimaging.com</t>
  </si>
  <si>
    <t>Paul Smith</t>
  </si>
  <si>
    <t>AM Wed Oct 9: Big Sur / Soberanes day hike, AM Wed Oct 9: Cycle through Monterey Peninsula, AM Wed Oct 9: Kayak the Monterey Bay Marine Sanctuary, PM Wed Oct 9: Big Sur / Soberanes day hike, PM Wed Oct 9: Cycle through Monterey Peninsula, PM Wed Oct 9: Kayak the Monterey Bay Marine Sanctuary</t>
  </si>
  <si>
    <t>Akshay Ashok Hinduja</t>
  </si>
  <si>
    <t xml:space="preserve">Atticus </t>
  </si>
  <si>
    <t xml:space="preserve">American </t>
  </si>
  <si>
    <t>Atticus Bradley Carter</t>
  </si>
  <si>
    <t>New Zealand</t>
  </si>
  <si>
    <t>Craig Thomas Anderson</t>
  </si>
  <si>
    <t>Belgian (and French)</t>
  </si>
  <si>
    <t>yes</t>
  </si>
  <si>
    <t>AM Wed Oct 9: Kayak the Monterey Bay Marine Sanctuary, PM Wed Oct 9: Beer tasting in Monterey, PM Wed Oct 9: Kayak the Monterey Bay Marine Sanctuary</t>
  </si>
  <si>
    <t>Sophie Valerie Schindler</t>
  </si>
  <si>
    <t>I would rather go Kayaking but I am interested in beer tasting as well:-)</t>
  </si>
  <si>
    <t>anabel.abys@gmail.com</t>
  </si>
  <si>
    <t>Ana Belen</t>
  </si>
  <si>
    <t>Yanez Suarez</t>
  </si>
  <si>
    <t>AM Wed Oct 9: Kayak the Monterey Bay Marine Sanctuary, PM Wed Oct 9: Kayak the Monterey Bay Marine Sanctuary, PM Wed Oct 9: Wine tasting in Carmel / Carmel Valley, AM Fri Oct 11: MBARI site visit</t>
  </si>
  <si>
    <t>Ecuadorian</t>
  </si>
  <si>
    <t>Name: Ana Belen / Last name: Yanez Suarez</t>
  </si>
  <si>
    <t>Sierra Lynn Landreth</t>
  </si>
  <si>
    <t xml:space="preserve">US Citizen </t>
  </si>
  <si>
    <t>Sarah Higdon Groves</t>
  </si>
  <si>
    <t>Thank you for organizing all of this!</t>
  </si>
  <si>
    <t>Steph</t>
  </si>
  <si>
    <t>Estefania Golob</t>
  </si>
  <si>
    <t>mvardaro@uw.edu</t>
  </si>
  <si>
    <t>Michael Fredric Vardaro</t>
  </si>
  <si>
    <t>PM Wed Oct 9: Cycle through Monterey Peninsula, AM Fri Oct 11: MBARI site visit</t>
  </si>
  <si>
    <t>Cameron Patrick Trotter</t>
  </si>
  <si>
    <t>I was wondering if the Reception at the aquarium will also include a tour? If so, would it be possible for my partner to join for this? They would also like to join for the cycling if there is space. We are of course happy to pay for her to join in these activities. Please just let me know!</t>
  </si>
  <si>
    <t>AM Wed Oct 9: Big Sur / Soberanes day hike, AM Wed Oct 9: Cycle through Monterey Peninsula, PM Wed Oct 9: Kayak the Monterey Bay Marine Sanctuary, AM Fri Oct 11: MBARI site visit</t>
  </si>
  <si>
    <t>Nicole Elizabeth McEwan</t>
  </si>
  <si>
    <t>benjamin.grassian@whoi.edu</t>
  </si>
  <si>
    <t xml:space="preserve">Ben </t>
  </si>
  <si>
    <t>Benjamin David Grassian</t>
  </si>
  <si>
    <t xml:space="preserve">Heather </t>
  </si>
  <si>
    <t>AM Wed Oct 9: Kayak the Monterey Bay Marine Sanctuary, AM Fri Oct 11: MBARI site visit</t>
  </si>
  <si>
    <t>Heather Jean Doig</t>
  </si>
  <si>
    <t>United States</t>
  </si>
  <si>
    <t>Keith Garnett Keel Jr</t>
  </si>
  <si>
    <t>Will there be additional excursions Friday? I'd like to attend AM and PM workshops on Wednesday so may not be able to make it but would like to do it Friday if possible.</t>
  </si>
  <si>
    <t>vanessastewart@oceannetworks.ca</t>
  </si>
  <si>
    <t xml:space="preserve">Canadian </t>
  </si>
  <si>
    <t>Vanessa Jane Stewart</t>
  </si>
  <si>
    <t>caitlin.ruby@noaa.gov</t>
  </si>
  <si>
    <t>PM Wed Oct 9: Wine tasting in Carmel / Carmel Valley</t>
  </si>
  <si>
    <t>Zachary Peter Melnick</t>
  </si>
  <si>
    <t>Yvonne Diane Drebert</t>
  </si>
  <si>
    <t>Egyptian</t>
  </si>
  <si>
    <t>Ayman Mohamed Hassan Mabrouk</t>
  </si>
  <si>
    <t>AM Wed Oct 9: Big Sur / Soberanes day hike, PM Wed Oct 9: Beer tasting in Monterey, PM Wed Oct 9: Kayak the Monterey Bay Marine Sanctuary, AM Fri Oct 11: MBARI site visit</t>
  </si>
  <si>
    <t>Andrew Paul Smith IV</t>
  </si>
  <si>
    <t>Mikhail.Rossoshanskiy@deepsea.com</t>
  </si>
  <si>
    <t>Russian</t>
  </si>
  <si>
    <t xml:space="preserve">Mikhail Alexander Rossoshanskiy </t>
  </si>
  <si>
    <t>Megan Elizabeth Johnston</t>
  </si>
  <si>
    <t>Jimmy</t>
  </si>
  <si>
    <t>James Reilley Freese</t>
  </si>
  <si>
    <t xml:space="preserve">Heidi </t>
  </si>
  <si>
    <t>AM Wed Oct 9: Big Sur / Soberanes day hike, AM Wed Oct 9: Cycle through Monterey Peninsula</t>
  </si>
  <si>
    <t>PM Wed Oct 9: Big Sur / Soberanes day hike, PM Wed Oct 9: Kayak the Monterey Bay Marine Sanctuary, AM Fri Oct 11: MBARI site visit</t>
  </si>
  <si>
    <t>Spanish</t>
  </si>
  <si>
    <t>Alicia ROMERO RAMIREZ</t>
  </si>
  <si>
    <t>I'm potentially interested on the pm excursions: hike and/or kayak and/or Cycling but it will depend the timing...</t>
  </si>
  <si>
    <t>Michael Andrew Bollinger</t>
  </si>
  <si>
    <t>anecarsu@ucsc.edu</t>
  </si>
  <si>
    <t>Lexi</t>
  </si>
  <si>
    <t>Necarsulmer</t>
  </si>
  <si>
    <t>Alexis Necarsulmer</t>
  </si>
  <si>
    <t>dna@cs.uni-kiel.de</t>
  </si>
  <si>
    <t xml:space="preserve">David </t>
  </si>
  <si>
    <t xml:space="preserve">Jamie Andersen M Fields </t>
  </si>
  <si>
    <t>AM Wed Oct 9: Kayak the Monterey Bay Marine Sanctuary, PM Wed Oct 9: Wine tasting in Carmel / Carmel Valley, AM Fri Oct 11: MBARI site visit</t>
  </si>
  <si>
    <t>Jennifer Edmonds &amp; Caroline Edmonds</t>
  </si>
  <si>
    <t xml:space="preserve">Is it possible for my mom to join at one of these events? We are traveling up together from Santa Barbara and helping me cover the conference costs since I am a graduate student at UCSB. </t>
  </si>
  <si>
    <t>Yes/Yes</t>
  </si>
  <si>
    <t>Irish &amp; British</t>
  </si>
  <si>
    <t>Chloe Amanda Game</t>
  </si>
  <si>
    <t xml:space="preserve">Nils </t>
  </si>
  <si>
    <t xml:space="preserve">Piechaud </t>
  </si>
  <si>
    <t xml:space="preserve">French </t>
  </si>
  <si>
    <t xml:space="preserve">Nils Augustin Gaspard Piechaud </t>
  </si>
  <si>
    <t>L.Grant@soton.ac.uk</t>
  </si>
  <si>
    <t>AM Wed Oct 9: Big Sur / Soberanes day hike, AM Wed Oct 9: Kayak the Monterey Bay Marine Sanctuary, PM Wed Oct 9: Big Sur / Soberanes day hike, PM Wed Oct 9: Cycle through Monterey Peninsula, PM Wed Oct 9: Kayak the Monterey Bay Marine Sanctuary, PM Wed Oct 9: Wine tasting in Carmel / Carmel Valley</t>
  </si>
  <si>
    <t>Lewis James Cuffaro Grant</t>
  </si>
  <si>
    <t>jessica.sajtovich@dal.ca</t>
  </si>
  <si>
    <t>Jessica</t>
  </si>
  <si>
    <t>AM Wed Oct 9: Big Sur / Soberanes day hike, AM Wed Oct 9: Kayak the Monterey Bay Marine Sanctuary, PM Wed Oct 9: Big Sur / Soberanes day hike, PM Wed Oct 9: Kayak the Monterey Bay Marine Sanctuary</t>
  </si>
  <si>
    <t>Jessica Kyla Sajtovich</t>
  </si>
  <si>
    <t>AM Wed Oct 9: Big Sur / Soberanes day hike, PM Wed Oct 9: Wine tasting in Carmel / Carmel Valley</t>
  </si>
  <si>
    <t>Langenkämper</t>
  </si>
  <si>
    <t>dxyang@mit.edu</t>
  </si>
  <si>
    <t>Daniel Xin Yang</t>
  </si>
  <si>
    <t>AM Wed Oct 9: Kayak the Monterey Bay Marine Sanctuary</t>
  </si>
  <si>
    <t>Jason Loi</t>
  </si>
  <si>
    <t>Joseph Daniel Duprey</t>
  </si>
  <si>
    <t>Oliveira</t>
  </si>
  <si>
    <t>Brazilian</t>
  </si>
  <si>
    <t>Larissa Macedo Cruz de Oliveira</t>
  </si>
  <si>
    <t>AM Wed Oct 9: Big Sur / Soberanes day hike, AM Wed Oct 9: Cycle through Monterey Peninsula, AM Wed Oct 9: Kayak the Monterey Bay Marine Sanctuary, PM Wed Oct 9: Beer tasting in Monterey, PM Wed Oct 9: Big Sur / Soberanes day hike, PM Wed Oct 9: Cycle through Monterey Peninsula, PM Wed Oct 9: Kayak the Monterey Bay Marine Sanctuary, PM Wed Oct 9: Wine tasting in Carmel / Carmel Valley, AM Fri Oct 11: MBARI site visit</t>
  </si>
  <si>
    <t>Ariell Lee Friedman</t>
  </si>
  <si>
    <t>These excursions all sound unbelievable! Not sure on the timing, but I suspect that running interactive sessions at 9am and 1pm probably precludes attending them, but just in case any of them do fit in, I ticked them all...</t>
  </si>
  <si>
    <t>Sean Jungbluth</t>
  </si>
  <si>
    <t>AM Wed Oct 9: Big Sur / Soberanes day hike, AM Wed Oct 9: Kayak the Monterey Bay Marine Sanctuary, PM Wed Oct 9: Beer tasting in Monterey, PM Wed Oct 9: Big Sur / Soberanes day hike, PM Wed Oct 9: Kayak the Monterey Bay Marine Sanctuary, PM Wed Oct 9: Wine tasting in Carmel / Carmel Valley, AM Fri Oct 11: MBARI site visit</t>
  </si>
  <si>
    <t>I rented a car for the week and do not necessarily depend on transportation.</t>
  </si>
  <si>
    <t>organization</t>
  </si>
  <si>
    <t>contacted who</t>
  </si>
  <si>
    <t>contacted when</t>
  </si>
  <si>
    <t>response</t>
  </si>
  <si>
    <t>follow up</t>
  </si>
  <si>
    <t>outcome</t>
  </si>
  <si>
    <t>no</t>
  </si>
  <si>
    <t>no funding</t>
  </si>
  <si>
    <t>NASA</t>
  </si>
  <si>
    <t>Laura Lorenzoni</t>
  </si>
  <si>
    <t>Denley Delaney, Exploration Labs</t>
  </si>
  <si>
    <t>can do ad in their newsletter</t>
  </si>
  <si>
    <t>Sonardyne</t>
  </si>
  <si>
    <t>Edgetech</t>
  </si>
  <si>
    <t>Esri</t>
  </si>
  <si>
    <t>Dawn Wright, Chief Scientist</t>
  </si>
  <si>
    <t>esri personnel may participate as attendees but no funding for meetings; normally planned 1-2 years out</t>
  </si>
  <si>
    <t>Echoview Software</t>
  </si>
  <si>
    <t>Deep Sea Power and Light</t>
  </si>
  <si>
    <t>Arctic Rays LLC</t>
  </si>
  <si>
    <t>Ocean Tools</t>
  </si>
  <si>
    <t>Splash Ca</t>
  </si>
  <si>
    <t>3D at Depth</t>
  </si>
  <si>
    <t>Carl Embry, CEO</t>
  </si>
  <si>
    <t>Ocean Imaging Systems</t>
  </si>
  <si>
    <t>sales@website</t>
  </si>
  <si>
    <t>one-man organization with no marketing</t>
  </si>
  <si>
    <t>Benthos</t>
  </si>
  <si>
    <t>OSIL</t>
  </si>
  <si>
    <t>SubC Imaging</t>
  </si>
  <si>
    <t>Adam Jones, Science Officer</t>
  </si>
  <si>
    <t>$15k</t>
  </si>
  <si>
    <t>SMTP</t>
  </si>
  <si>
    <t>Erika Montague, Chief Technologist</t>
  </si>
  <si>
    <t>SOI</t>
  </si>
  <si>
    <t>Jyotika Virmani, CEO</t>
  </si>
  <si>
    <t>contributing $5k to student registrations or gala dinner</t>
  </si>
  <si>
    <t>Dalio Foundation</t>
  </si>
  <si>
    <t>Emily and Sebastian</t>
  </si>
  <si>
    <t>Ocean Kind</t>
  </si>
  <si>
    <t>Justin</t>
  </si>
  <si>
    <t>Packard Foundation</t>
  </si>
  <si>
    <t>Chad English</t>
  </si>
  <si>
    <t>no funding available, provided a few other groups to reach out to</t>
  </si>
  <si>
    <t>cost of security?</t>
  </si>
  <si>
    <t>4 hr minumum; valerie will check</t>
  </si>
  <si>
    <t>cost of AV help?</t>
  </si>
  <si>
    <t>encore; av, power</t>
  </si>
  <si>
    <t>cost of wifi?</t>
  </si>
  <si>
    <t>?? ask encore</t>
  </si>
  <si>
    <t>who do we contrac with for AV help?</t>
  </si>
  <si>
    <t>encore</t>
  </si>
  <si>
    <t>does AV help include just main room or setup in small rooms (1a-c)?</t>
  </si>
  <si>
    <t>send schedule to valerie</t>
  </si>
  <si>
    <t>Expected # Attendees</t>
  </si>
  <si>
    <t>Est. Food PP</t>
  </si>
  <si>
    <t>Est. Bev PP (hosted)</t>
  </si>
  <si>
    <t>Total COGS PP</t>
  </si>
  <si>
    <t xml:space="preserve">Food </t>
  </si>
  <si>
    <t>Dietary</t>
  </si>
  <si>
    <t>Selection $ pp</t>
  </si>
  <si>
    <t>Appetizer Stations</t>
  </si>
  <si>
    <t>Sushi, assorted (7 pc pp)</t>
  </si>
  <si>
    <t>Incl. some vegan options, tamari for GF</t>
  </si>
  <si>
    <t>Sliders - BBQ pulled pork</t>
  </si>
  <si>
    <t>8 per slider</t>
  </si>
  <si>
    <t>Sliders - Falafel</t>
  </si>
  <si>
    <t>veg</t>
  </si>
  <si>
    <t>Sliders - beef</t>
  </si>
  <si>
    <t>could we do 100ea flavor == 2 per person?</t>
  </si>
  <si>
    <t>Dessert - 3 options plus coffee and tea</t>
  </si>
  <si>
    <t>-- Vegan chocolate pudding w/ berries</t>
  </si>
  <si>
    <t>Vegan (DF), GF</t>
  </si>
  <si>
    <t>-- Assorted Dessert Bites, (May include): berry cheesecake, lemon, pecan pie, salted caramel apple</t>
  </si>
  <si>
    <t>-- Panna Cotta or Creme Brulee</t>
  </si>
  <si>
    <t>GF, but not vegan/DF</t>
  </si>
  <si>
    <t>Tray Passed Apps</t>
  </si>
  <si>
    <t>Bay shrimp ceviche</t>
  </si>
  <si>
    <t>GF</t>
  </si>
  <si>
    <t>Chicken and waffle</t>
  </si>
  <si>
    <t>Deviled duck egg</t>
  </si>
  <si>
    <t>veg, GF</t>
  </si>
  <si>
    <t>Butternut squash burrata crostini</t>
  </si>
  <si>
    <t>Artichoke hearts</t>
  </si>
  <si>
    <t>vegan, GF</t>
  </si>
  <si>
    <t>Veggie tostada</t>
  </si>
  <si>
    <t>Total pp</t>
  </si>
  <si>
    <t xml:space="preserve">Beverages </t>
  </si>
  <si>
    <t>Cocktails - premium</t>
  </si>
  <si>
    <t>drink</t>
  </si>
  <si>
    <t>Wine - premium</t>
  </si>
  <si>
    <t>glass</t>
  </si>
  <si>
    <t>Beer - premium selection</t>
  </si>
  <si>
    <t>ea</t>
  </si>
  <si>
    <t>N/A assorted soft drinks, bottled water, bottled sparkling water</t>
  </si>
  <si>
    <t>Filtered water and refill stations</t>
  </si>
  <si>
    <t>Average pp</t>
  </si>
  <si>
    <t xml:space="preserve">Sliders </t>
  </si>
  <si>
    <t>BBQ pulled pork</t>
  </si>
  <si>
    <t>8 per slider - could we do 100ea flavor == 2 per person?</t>
  </si>
  <si>
    <t>Sliders</t>
  </si>
  <si>
    <t>Falafel</t>
  </si>
  <si>
    <t>Beef cheese onion</t>
  </si>
  <si>
    <t>-- Vegan Brownie Bite, raspberry sauce</t>
  </si>
  <si>
    <t>Vegan/DF, but not GF</t>
  </si>
  <si>
    <t>Action Stations (select for no chef)</t>
  </si>
  <si>
    <t>Pasta Station (2 options)</t>
  </si>
  <si>
    <t>Veg option (w/ cream sauce), chicken possibly DF, no vegan/GF</t>
  </si>
  <si>
    <t>Pulled pork, bbq crostini</t>
  </si>
  <si>
    <t>Fried zucc fritter</t>
  </si>
  <si>
    <t>Used the app?</t>
  </si>
  <si>
    <t>Yes?</t>
  </si>
  <si>
    <t>*target group discussion times</t>
  </si>
  <si>
    <t>MBARI tour</t>
  </si>
  <si>
    <t xml:space="preserve">MBARI tour </t>
  </si>
  <si>
    <t>+</t>
  </si>
  <si>
    <t xml:space="preserve">Stats </t>
  </si>
  <si>
    <t>200 attendees</t>
  </si>
  <si>
    <t xml:space="preserve">18 countries </t>
  </si>
  <si>
    <t xml:space="preserve">6 continents </t>
  </si>
  <si>
    <t>26 students in person</t>
  </si>
  <si>
    <t xml:space="preserve">38 online attendees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</si>
</sst>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dddd\,\ mmm\ d"/>
    <numFmt numFmtId="165" formatCode="mmmm\ d"/>
    <numFmt numFmtId="166" formatCode="&quot;$&quot;#,##0"/>
    <numFmt numFmtId="167" formatCode="&quot;$&quot;#,##0.00"/>
    <numFmt numFmtId="168" formatCode="mm&quot;/&quot;dd&quot;/&quot;yyyy&quot; &quot;hh&quot;:&quot;mm&quot;:&quot;ss"/>
    <numFmt numFmtId="169" formatCode="ddd\,\ mmm\ d\,\ h:mm\ AM/PM"/>
    <numFmt numFmtId="170" formatCode="m/d/yyyy\,\ h:mm\ AM/PM"/>
    <numFmt numFmtId="171" formatCode="yyyy\-mm\-dd\ h:mm:ss"/>
    <numFmt numFmtId="172" formatCode="mm/dd/yyyy\,\ h:mm\ AM/PM"/>
    <numFmt numFmtId="173" formatCode="m/d/yyyy\ h:mm:ss"/>
    <numFmt numFmtId="174" formatCode="mm/dd/yyyy"/>
  </numFmts>
  <fonts count="68">
    <font>
      <sz val="10"/>
      <color rgb="FF000000"/>
      <name val="Arial"/>
      <scheme val="minor"/>
    </font>
    <font>
      <b/>
      <sz val="10"/>
      <color theme="1"/>
      <name val="Arial"/>
      <scheme val="minor"/>
    </font>
    <font>
      <sz val="10"/>
      <name val="Arial"/>
    </font>
    <font>
      <sz val="10"/>
      <color theme="1"/>
      <name val="Arial"/>
      <scheme val="minor"/>
    </font>
    <font>
      <sz val="9"/>
      <color theme="1"/>
      <name val="Arial"/>
      <scheme val="minor"/>
    </font>
    <font>
      <i/>
      <sz val="10"/>
      <color theme="1"/>
      <name val="Arial"/>
      <scheme val="minor"/>
    </font>
    <font>
      <u/>
      <sz val="10"/>
      <color rgb="FF0000FF"/>
      <name val="Arial"/>
    </font>
    <font>
      <u/>
      <sz val="10"/>
      <color rgb="FF0000FF"/>
      <name val="Arial"/>
    </font>
    <font>
      <u/>
      <sz val="10"/>
      <color rgb="FF0000FF"/>
      <name val="Arial"/>
    </font>
    <font>
      <u/>
      <sz val="10"/>
      <color rgb="FF0000FF"/>
      <name val="Arial"/>
    </font>
    <font>
      <b/>
      <sz val="10"/>
      <color theme="1"/>
      <name val="Arial"/>
      <scheme val="minor"/>
    </font>
    <font>
      <sz val="10"/>
      <color theme="1"/>
      <name val="Arial"/>
      <scheme val="minor"/>
    </font>
    <font>
      <i/>
      <sz val="10"/>
      <color theme="1"/>
      <name val="Arial"/>
      <scheme val="minor"/>
    </font>
    <font>
      <sz val="10"/>
      <color rgb="FF000000"/>
      <name val="&quot;Helvetica Neue&quot;"/>
    </font>
    <font>
      <i/>
      <sz val="10"/>
      <color rgb="FF000000"/>
      <name val="&quot;Helvetica Neue&quot;"/>
    </font>
    <font>
      <b/>
      <u/>
      <sz val="10"/>
      <color rgb="FF0000FF"/>
      <name val="Arial"/>
    </font>
    <font>
      <b/>
      <u/>
      <sz val="10"/>
      <color rgb="FF0000FF"/>
      <name val="Arial"/>
    </font>
    <font>
      <b/>
      <u/>
      <sz val="10"/>
      <color rgb="FF0000FF"/>
      <name val="Arial"/>
    </font>
    <font>
      <b/>
      <u/>
      <sz val="10"/>
      <color rgb="FF0000FF"/>
      <name val="Arial"/>
    </font>
    <font>
      <sz val="8"/>
      <color rgb="FF000000"/>
      <name val="&quot;Helvetica Neue&quot;"/>
    </font>
    <font>
      <u/>
      <sz val="8"/>
      <color rgb="FF0000FF"/>
      <name val="&quot;Helvetica Neue&quot;"/>
    </font>
    <font>
      <u/>
      <sz val="8"/>
      <color rgb="FF0000FF"/>
      <name val="&quot;Helvetica Neue&quot;"/>
    </font>
    <font>
      <sz val="11"/>
      <color rgb="FF000000"/>
      <name val="Calibri"/>
    </font>
    <font>
      <b/>
      <sz val="10"/>
      <color rgb="FF000000"/>
      <name val="Arial"/>
      <scheme val="minor"/>
    </font>
    <font>
      <b/>
      <u/>
      <sz val="10"/>
      <color rgb="FF0000FF"/>
      <name val="Arial"/>
    </font>
    <font>
      <sz val="10"/>
      <color rgb="FF444746"/>
      <name val="Arial"/>
      <scheme val="minor"/>
    </font>
    <font>
      <sz val="10"/>
      <color theme="1"/>
      <name val="Arial"/>
    </font>
    <font>
      <strike/>
      <sz val="10"/>
      <color theme="1"/>
      <name val="Arial"/>
      <scheme val="minor"/>
    </font>
    <font>
      <strike/>
      <sz val="10"/>
      <color rgb="FF000000"/>
      <name val="Arial"/>
    </font>
    <font>
      <sz val="11"/>
      <color theme="1"/>
      <name val="Calibri"/>
    </font>
    <font>
      <sz val="11"/>
      <color rgb="FF000000"/>
      <name val="Docs-Calibri"/>
    </font>
    <font>
      <u/>
      <sz val="11"/>
      <color rgb="FF0000FF"/>
      <name val="&quot;Microsoft YaHei UI&quot;"/>
    </font>
    <font>
      <u/>
      <sz val="11"/>
      <color rgb="FF0000FF"/>
      <name val="Calibri"/>
    </font>
    <font>
      <u/>
      <sz val="9"/>
      <color rgb="FF0000FF"/>
      <name val="Helvetica"/>
    </font>
    <font>
      <u/>
      <sz val="11"/>
      <color rgb="FF0000FF"/>
      <name val="Calibri"/>
    </font>
    <font>
      <u/>
      <sz val="11"/>
      <color rgb="FF000000"/>
      <name val="Calibri"/>
    </font>
    <font>
      <sz val="11"/>
      <color theme="1"/>
      <name val="Docs-Calibri"/>
    </font>
    <font>
      <sz val="12"/>
      <color rgb="FF000000"/>
      <name val="Arial"/>
    </font>
    <font>
      <sz val="9"/>
      <color rgb="FF000000"/>
      <name val="Helvetica"/>
    </font>
    <font>
      <u/>
      <sz val="11"/>
      <color rgb="FF000000"/>
      <name val="Calibri"/>
    </font>
    <font>
      <sz val="10"/>
      <color rgb="FF000000"/>
      <name val="Arial"/>
    </font>
    <font>
      <u/>
      <sz val="11"/>
      <color rgb="FF0000FF"/>
      <name val="Aptos"/>
    </font>
    <font>
      <u/>
      <sz val="11"/>
      <color rgb="FF000000"/>
      <name val="Calibri"/>
    </font>
    <font>
      <strike/>
      <sz val="11"/>
      <color theme="1"/>
      <name val="Calibri"/>
    </font>
    <font>
      <u/>
      <sz val="11"/>
      <color rgb="FF800080"/>
      <name val="Calibri"/>
    </font>
    <font>
      <b/>
      <sz val="8"/>
      <color rgb="FF000000"/>
      <name val="&quot;Helvetica Neue&quot;"/>
    </font>
    <font>
      <u/>
      <sz val="8"/>
      <color rgb="FF0000FF"/>
      <name val="&quot;Helvetica Neue&quot;"/>
    </font>
    <font>
      <sz val="9"/>
      <color rgb="FF000000"/>
      <name val="&quot;Google Sans&quot;"/>
    </font>
    <font>
      <u/>
      <sz val="8"/>
      <color rgb="FF0000FF"/>
      <name val="&quot;Helvetica Neue&quot;"/>
    </font>
    <font>
      <sz val="10"/>
      <color rgb="FF000000"/>
      <name val="Arial"/>
      <scheme val="minor"/>
    </font>
    <font>
      <sz val="8"/>
      <color theme="1"/>
      <name val="&quot;Helvetica Neue&quot;"/>
    </font>
    <font>
      <b/>
      <u/>
      <sz val="10"/>
      <color theme="1"/>
      <name val="Arial"/>
      <scheme val="minor"/>
    </font>
    <font>
      <b/>
      <u/>
      <sz val="10"/>
      <color theme="1"/>
      <name val="Arial"/>
      <scheme val="minor"/>
    </font>
    <font>
      <sz val="9"/>
      <color rgb="FF1F1F1F"/>
      <name val="&quot;Google Sans&quot;"/>
    </font>
    <font>
      <b/>
      <strike/>
      <sz val="10"/>
      <color theme="1"/>
      <name val="Arial"/>
      <scheme val="minor"/>
    </font>
    <font>
      <strike/>
      <sz val="10"/>
      <color theme="1"/>
      <name val="Arial"/>
    </font>
    <font>
      <b/>
      <sz val="11"/>
      <color theme="1"/>
      <name val="Calibri"/>
    </font>
    <font>
      <i/>
      <sz val="10"/>
      <color theme="1"/>
      <name val="Arial"/>
    </font>
    <font>
      <b/>
      <sz val="10"/>
      <color theme="1"/>
      <name val="Arial"/>
    </font>
    <font>
      <b/>
      <sz val="10"/>
      <name val="Arial"/>
    </font>
    <font>
      <u/>
      <sz val="10"/>
      <color rgb="FF1155CC"/>
      <name val="Arial"/>
    </font>
    <font>
      <sz val="8"/>
      <name val="&quot;Helvetica Neue&quot;"/>
    </font>
    <font>
      <u/>
      <sz val="8"/>
      <color rgb="FF000000"/>
      <name val="Arial"/>
    </font>
    <font>
      <u/>
      <sz val="8"/>
      <color rgb="FF000000"/>
      <name val="&quot;Helvetica Neue&quot;"/>
    </font>
    <font>
      <sz val="9"/>
      <name val="Helvetica"/>
    </font>
    <font>
      <u/>
      <sz val="10"/>
      <color theme="10"/>
      <name val="Arial"/>
      <scheme val="minor"/>
    </font>
    <font>
      <sz val="11"/>
      <color theme="1"/>
      <name val="Calibri"/>
      <family val="2"/>
    </font>
    <font>
      <sz val="10"/>
      <color rgb="FF000000"/>
      <name val="Arial"/>
      <family val="2"/>
      <scheme val="minor"/>
    </font>
  </fonts>
  <fills count="20">
    <fill>
      <patternFill patternType="none"/>
    </fill>
    <fill>
      <patternFill patternType="gray125"/>
    </fill>
    <fill>
      <patternFill patternType="solid">
        <fgColor rgb="FFF4CCCC"/>
        <bgColor rgb="FFF4CCCC"/>
      </patternFill>
    </fill>
    <fill>
      <patternFill patternType="solid">
        <fgColor rgb="FFCFE2F3"/>
        <bgColor rgb="FFCFE2F3"/>
      </patternFill>
    </fill>
    <fill>
      <patternFill patternType="solid">
        <fgColor rgb="FFD9D2E9"/>
        <bgColor rgb="FFD9D2E9"/>
      </patternFill>
    </fill>
    <fill>
      <patternFill patternType="solid">
        <fgColor rgb="FFF3F3F3"/>
        <bgColor rgb="FFF3F3F3"/>
      </patternFill>
    </fill>
    <fill>
      <patternFill patternType="solid">
        <fgColor rgb="FFFFFFFF"/>
        <bgColor rgb="FFFFFFFF"/>
      </patternFill>
    </fill>
    <fill>
      <patternFill patternType="solid">
        <fgColor rgb="FFEAD1DC"/>
        <bgColor rgb="FFEAD1D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00"/>
        <bgColor rgb="FFFFFF00"/>
      </patternFill>
    </fill>
    <fill>
      <patternFill patternType="solid">
        <fgColor rgb="FFB7E1CD"/>
        <bgColor rgb="FFB7E1CD"/>
      </patternFill>
    </fill>
    <fill>
      <patternFill patternType="solid">
        <fgColor rgb="FFD4D4D4"/>
        <bgColor rgb="FFD4D4D4"/>
      </patternFill>
    </fill>
    <fill>
      <patternFill patternType="solid">
        <fgColor rgb="FFB6E1CD"/>
        <bgColor rgb="FFB6E1CD"/>
      </patternFill>
    </fill>
    <fill>
      <patternFill patternType="solid">
        <fgColor rgb="FFD0E0E3"/>
        <bgColor rgb="FFD0E0E3"/>
      </patternFill>
    </fill>
    <fill>
      <patternFill patternType="solid">
        <fgColor rgb="FFEA9999"/>
        <bgColor rgb="FFEA9999"/>
      </patternFill>
    </fill>
    <fill>
      <patternFill patternType="solid">
        <fgColor rgb="FFB0B3B2"/>
        <bgColor rgb="FFB0B3B2"/>
      </patternFill>
    </fill>
    <fill>
      <patternFill patternType="solid">
        <fgColor theme="7" tint="0.59999389629810485"/>
        <bgColor rgb="FFD4D4D4"/>
      </patternFill>
    </fill>
    <fill>
      <patternFill patternType="solid">
        <fgColor theme="7" tint="0.59999389629810485"/>
        <bgColor indexed="64"/>
      </patternFill>
    </fill>
  </fills>
  <borders count="25">
    <border>
      <left/>
      <right/>
      <top/>
      <bottom/>
      <diagonal/>
    </border>
    <border>
      <left style="thick">
        <color rgb="FF000000"/>
      </left>
      <right style="thick">
        <color rgb="FF000000"/>
      </right>
      <top style="thick">
        <color rgb="FF000000"/>
      </top>
      <bottom/>
      <diagonal/>
    </border>
    <border>
      <left/>
      <right style="thin">
        <color rgb="FF000000"/>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style="thick">
        <color rgb="FF000000"/>
      </right>
      <top/>
      <bottom style="thick">
        <color rgb="FF000000"/>
      </bottom>
      <diagonal/>
    </border>
    <border>
      <left/>
      <right style="thin">
        <color rgb="FF000000"/>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style="thin">
        <color rgb="FF000000"/>
      </left>
      <right/>
      <top style="thick">
        <color rgb="FF000000"/>
      </top>
      <bottom/>
      <diagonal/>
    </border>
    <border>
      <left style="thick">
        <color rgb="FF000000"/>
      </left>
      <right style="thick">
        <color rgb="FF000000"/>
      </right>
      <top/>
      <bottom/>
      <diagonal/>
    </border>
    <border>
      <left style="thick">
        <color rgb="FF000000"/>
      </left>
      <right/>
      <top/>
      <bottom/>
      <diagonal/>
    </border>
    <border>
      <left style="thin">
        <color rgb="FF000000"/>
      </left>
      <right/>
      <top/>
      <bottom/>
      <diagonal/>
    </border>
    <border>
      <left/>
      <right style="thin">
        <color rgb="FF000000"/>
      </right>
      <top/>
      <bottom/>
      <diagonal/>
    </border>
    <border>
      <left/>
      <right style="thick">
        <color rgb="FF000000"/>
      </right>
      <top/>
      <bottom/>
      <diagonal/>
    </border>
    <border>
      <left style="thick">
        <color rgb="FF000000"/>
      </left>
      <right style="thin">
        <color rgb="FF000000"/>
      </right>
      <top/>
      <bottom/>
      <diagonal/>
    </border>
    <border>
      <left style="thick">
        <color rgb="FF000000"/>
      </left>
      <right style="thin">
        <color rgb="FF000000"/>
      </right>
      <top style="thick">
        <color rgb="FF000000"/>
      </top>
      <bottom/>
      <diagonal/>
    </border>
    <border>
      <left style="thick">
        <color rgb="FF000000"/>
      </left>
      <right/>
      <top/>
      <bottom style="thick">
        <color rgb="FF000000"/>
      </bottom>
      <diagonal/>
    </border>
    <border>
      <left style="thin">
        <color rgb="FF000000"/>
      </left>
      <right/>
      <top/>
      <bottom style="thick">
        <color rgb="FF000000"/>
      </bottom>
      <diagonal/>
    </border>
    <border>
      <left style="thick">
        <color rgb="FF000000"/>
      </left>
      <right style="thin">
        <color rgb="FF000000"/>
      </right>
      <top/>
      <bottom style="thick">
        <color rgb="FF000000"/>
      </bottom>
      <diagonal/>
    </border>
    <border>
      <left style="thin">
        <color rgb="FF000000"/>
      </left>
      <right style="thick">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indexed="64"/>
      </bottom>
      <diagonal/>
    </border>
  </borders>
  <cellStyleXfs count="2">
    <xf numFmtId="0" fontId="0" fillId="0" borderId="0"/>
    <xf numFmtId="0" fontId="65" fillId="0" borderId="0" applyNumberFormat="0" applyFill="0" applyBorder="0" applyAlignment="0" applyProtection="0"/>
  </cellStyleXfs>
  <cellXfs count="286">
    <xf numFmtId="0" fontId="0" fillId="0" borderId="0" xfId="0"/>
    <xf numFmtId="0" fontId="1" fillId="0" borderId="1" xfId="0" applyFont="1" applyBorder="1" applyAlignment="1">
      <alignment horizontal="center"/>
    </xf>
    <xf numFmtId="0" fontId="1" fillId="0" borderId="0" xfId="0" applyFont="1" applyAlignment="1">
      <alignment horizontal="center"/>
    </xf>
    <xf numFmtId="0" fontId="3" fillId="0" borderId="5" xfId="0" applyFont="1" applyBorder="1" applyAlignment="1">
      <alignment horizontal="center" wrapText="1"/>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xf>
    <xf numFmtId="20" fontId="3" fillId="0" borderId="1" xfId="0" applyNumberFormat="1" applyFont="1" applyBorder="1"/>
    <xf numFmtId="0" fontId="3" fillId="0" borderId="9" xfId="0" applyFont="1" applyBorder="1"/>
    <xf numFmtId="0" fontId="3" fillId="0" borderId="4" xfId="0" applyFont="1" applyBorder="1" applyAlignment="1">
      <alignment wrapText="1"/>
    </xf>
    <xf numFmtId="20" fontId="3" fillId="0" borderId="11" xfId="0" applyNumberFormat="1" applyFont="1" applyBorder="1"/>
    <xf numFmtId="0" fontId="3" fillId="0" borderId="12" xfId="0" applyFont="1" applyBorder="1"/>
    <xf numFmtId="0" fontId="3" fillId="0" borderId="15" xfId="0" applyFont="1" applyBorder="1" applyAlignment="1">
      <alignment wrapText="1"/>
    </xf>
    <xf numFmtId="0" fontId="1" fillId="3" borderId="15" xfId="0" applyFont="1" applyFill="1" applyBorder="1" applyAlignment="1">
      <alignment vertical="top" wrapText="1"/>
    </xf>
    <xf numFmtId="0" fontId="5" fillId="0" borderId="14" xfId="0" applyFont="1" applyBorder="1"/>
    <xf numFmtId="0" fontId="6" fillId="3" borderId="15" xfId="0" applyFont="1" applyFill="1" applyBorder="1" applyAlignment="1">
      <alignment vertical="top" wrapText="1"/>
    </xf>
    <xf numFmtId="0" fontId="1" fillId="6" borderId="14" xfId="0" applyFont="1" applyFill="1" applyBorder="1" applyAlignment="1">
      <alignment vertical="top"/>
    </xf>
    <xf numFmtId="0" fontId="5" fillId="0" borderId="0" xfId="0" applyFont="1"/>
    <xf numFmtId="20" fontId="3" fillId="0" borderId="12" xfId="0" applyNumberFormat="1" applyFont="1" applyBorder="1"/>
    <xf numFmtId="0" fontId="1" fillId="3" borderId="16" xfId="0" applyFont="1" applyFill="1" applyBorder="1" applyAlignment="1">
      <alignment vertical="top" wrapText="1"/>
    </xf>
    <xf numFmtId="0" fontId="1" fillId="3" borderId="17" xfId="0" applyFont="1" applyFill="1" applyBorder="1" applyAlignment="1">
      <alignment vertical="top" wrapText="1"/>
    </xf>
    <xf numFmtId="0" fontId="3" fillId="0" borderId="13" xfId="0" applyFont="1" applyBorder="1"/>
    <xf numFmtId="20" fontId="3" fillId="0" borderId="5" xfId="0" applyNumberFormat="1" applyFont="1" applyBorder="1"/>
    <xf numFmtId="0" fontId="3" fillId="0" borderId="18" xfId="0" applyFont="1" applyBorder="1"/>
    <xf numFmtId="0" fontId="3" fillId="0" borderId="8" xfId="0" applyFont="1" applyBorder="1" applyAlignment="1">
      <alignment wrapText="1"/>
    </xf>
    <xf numFmtId="0" fontId="3" fillId="0" borderId="0" xfId="0" applyFont="1" applyAlignment="1">
      <alignment horizontal="center" vertical="center" wrapText="1"/>
    </xf>
    <xf numFmtId="0" fontId="3" fillId="0" borderId="0" xfId="0" applyFont="1" applyAlignment="1">
      <alignment vertical="center" textRotation="90"/>
    </xf>
    <xf numFmtId="0" fontId="3" fillId="0" borderId="0" xfId="0" applyFont="1" applyAlignment="1">
      <alignment wrapText="1"/>
    </xf>
    <xf numFmtId="0" fontId="10" fillId="0" borderId="1" xfId="0" applyFont="1" applyBorder="1" applyAlignment="1">
      <alignment horizontal="center"/>
    </xf>
    <xf numFmtId="0" fontId="11" fillId="0" borderId="5" xfId="0" applyFont="1" applyBorder="1" applyAlignment="1">
      <alignment horizontal="center" wrapText="1"/>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1" fillId="0" borderId="9" xfId="0" applyFont="1" applyBorder="1"/>
    <xf numFmtId="0" fontId="11" fillId="0" borderId="17" xfId="0" applyFont="1" applyBorder="1"/>
    <xf numFmtId="0" fontId="11" fillId="0" borderId="3" xfId="0" applyFont="1" applyBorder="1"/>
    <xf numFmtId="0" fontId="11" fillId="0" borderId="2" xfId="0" applyFont="1" applyBorder="1"/>
    <xf numFmtId="0" fontId="11" fillId="0" borderId="4" xfId="0" applyFont="1" applyBorder="1" applyAlignment="1">
      <alignment wrapText="1"/>
    </xf>
    <xf numFmtId="0" fontId="11" fillId="0" borderId="12" xfId="0" applyFont="1" applyBorder="1"/>
    <xf numFmtId="0" fontId="11" fillId="0" borderId="16" xfId="0" applyFont="1" applyBorder="1"/>
    <xf numFmtId="0" fontId="11" fillId="0" borderId="0" xfId="0" applyFont="1"/>
    <xf numFmtId="0" fontId="11" fillId="0" borderId="14" xfId="0" applyFont="1" applyBorder="1"/>
    <xf numFmtId="0" fontId="11" fillId="0" borderId="15" xfId="0" applyFont="1" applyBorder="1" applyAlignment="1">
      <alignment wrapText="1"/>
    </xf>
    <xf numFmtId="0" fontId="11" fillId="0" borderId="13" xfId="0" applyFont="1" applyBorder="1"/>
    <xf numFmtId="0" fontId="12" fillId="0" borderId="0" xfId="0" applyFont="1"/>
    <xf numFmtId="0" fontId="13" fillId="0" borderId="13" xfId="0" applyFont="1" applyBorder="1" applyAlignment="1">
      <alignment horizontal="right" vertical="top"/>
    </xf>
    <xf numFmtId="0" fontId="14" fillId="0" borderId="0" xfId="0" applyFont="1" applyAlignment="1">
      <alignment vertical="top"/>
    </xf>
    <xf numFmtId="0" fontId="13" fillId="0" borderId="0" xfId="0" applyFont="1" applyAlignment="1">
      <alignment horizontal="right" vertical="top"/>
    </xf>
    <xf numFmtId="0" fontId="14" fillId="0" borderId="14" xfId="0" applyFont="1" applyBorder="1" applyAlignment="1">
      <alignment vertical="top"/>
    </xf>
    <xf numFmtId="0" fontId="11" fillId="0" borderId="18" xfId="0" applyFont="1" applyBorder="1"/>
    <xf numFmtId="0" fontId="11" fillId="0" borderId="20" xfId="0" applyFont="1" applyBorder="1"/>
    <xf numFmtId="0" fontId="13" fillId="0" borderId="19" xfId="0" applyFont="1" applyBorder="1" applyAlignment="1">
      <alignment horizontal="right" vertical="top"/>
    </xf>
    <xf numFmtId="0" fontId="14" fillId="0" borderId="7" xfId="0" applyFont="1" applyBorder="1" applyAlignment="1">
      <alignment vertical="top"/>
    </xf>
    <xf numFmtId="0" fontId="11" fillId="0" borderId="7" xfId="0" applyFont="1" applyBorder="1"/>
    <xf numFmtId="0" fontId="11" fillId="0" borderId="6" xfId="0" applyFont="1" applyBorder="1"/>
    <xf numFmtId="0" fontId="14" fillId="0" borderId="6" xfId="0" applyFont="1" applyBorder="1" applyAlignment="1">
      <alignment vertical="top"/>
    </xf>
    <xf numFmtId="0" fontId="11" fillId="0" borderId="8" xfId="0" applyFont="1" applyBorder="1" applyAlignment="1">
      <alignment wrapText="1"/>
    </xf>
    <xf numFmtId="0" fontId="3" fillId="0" borderId="21" xfId="0" applyFont="1" applyBorder="1" applyAlignment="1">
      <alignment wrapText="1"/>
    </xf>
    <xf numFmtId="0" fontId="3" fillId="0" borderId="0" xfId="0" applyFont="1"/>
    <xf numFmtId="0" fontId="3" fillId="0" borderId="17" xfId="0" applyFont="1" applyBorder="1"/>
    <xf numFmtId="0" fontId="3" fillId="0" borderId="16" xfId="0" applyFont="1" applyBorder="1"/>
    <xf numFmtId="0" fontId="3" fillId="0" borderId="20" xfId="0" applyFont="1" applyBorder="1"/>
    <xf numFmtId="0" fontId="3" fillId="10" borderId="0" xfId="0" applyFont="1" applyFill="1"/>
    <xf numFmtId="0" fontId="3" fillId="0" borderId="0" xfId="0" applyFont="1" applyAlignment="1">
      <alignment horizontal="left"/>
    </xf>
    <xf numFmtId="0" fontId="3" fillId="0" borderId="0" xfId="0" applyFont="1" applyAlignment="1">
      <alignment vertical="center" wrapText="1"/>
    </xf>
    <xf numFmtId="0" fontId="3" fillId="7" borderId="0" xfId="0" applyFont="1" applyFill="1"/>
    <xf numFmtId="165" fontId="3" fillId="0" borderId="0" xfId="0" applyNumberFormat="1" applyFont="1" applyAlignment="1">
      <alignment horizontal="center"/>
    </xf>
    <xf numFmtId="0" fontId="3" fillId="0" borderId="0" xfId="0" applyFont="1" applyAlignment="1">
      <alignment horizontal="center" wrapText="1"/>
    </xf>
    <xf numFmtId="20" fontId="3" fillId="0" borderId="0" xfId="0" applyNumberFormat="1" applyFont="1"/>
    <xf numFmtId="0" fontId="3" fillId="0" borderId="0" xfId="0" applyFont="1" applyAlignment="1">
      <alignment horizontal="left" wrapText="1"/>
    </xf>
    <xf numFmtId="0" fontId="3" fillId="10" borderId="0" xfId="0" applyFont="1" applyFill="1" applyAlignment="1">
      <alignment horizontal="left" wrapText="1"/>
    </xf>
    <xf numFmtId="0" fontId="3" fillId="7" borderId="0" xfId="0" applyFont="1" applyFill="1" applyAlignment="1">
      <alignment horizontal="left" wrapText="1"/>
    </xf>
    <xf numFmtId="0" fontId="3" fillId="7" borderId="0" xfId="0" applyFont="1" applyFill="1" applyAlignment="1">
      <alignment horizontal="left"/>
    </xf>
    <xf numFmtId="0" fontId="1" fillId="0" borderId="0" xfId="0" applyFont="1" applyAlignment="1">
      <alignment horizontal="center" wrapText="1"/>
    </xf>
    <xf numFmtId="0" fontId="3" fillId="0" borderId="0" xfId="0" applyFont="1" applyAlignment="1">
      <alignment vertical="center"/>
    </xf>
    <xf numFmtId="0" fontId="19" fillId="0" borderId="22" xfId="0" applyFont="1" applyBorder="1" applyAlignment="1">
      <alignment vertical="center" wrapText="1"/>
    </xf>
    <xf numFmtId="0" fontId="20" fillId="0" borderId="22" xfId="0" applyFont="1" applyBorder="1" applyAlignment="1">
      <alignment vertical="top" wrapText="1"/>
    </xf>
    <xf numFmtId="0" fontId="3" fillId="0" borderId="23" xfId="0" applyFont="1" applyBorder="1" applyAlignment="1">
      <alignment wrapText="1"/>
    </xf>
    <xf numFmtId="0" fontId="3" fillId="0" borderId="23" xfId="0" applyFont="1" applyBorder="1" applyAlignment="1">
      <alignment vertical="center" wrapText="1"/>
    </xf>
    <xf numFmtId="0" fontId="21" fillId="0" borderId="22" xfId="0" applyFont="1" applyBorder="1" applyAlignment="1">
      <alignment vertical="top" wrapText="1"/>
    </xf>
    <xf numFmtId="0" fontId="22" fillId="0" borderId="23" xfId="0" applyFont="1" applyBorder="1" applyAlignment="1">
      <alignment wrapText="1"/>
    </xf>
    <xf numFmtId="0" fontId="23" fillId="0" borderId="0" xfId="0" applyFont="1"/>
    <xf numFmtId="0" fontId="11" fillId="11" borderId="0" xfId="0" applyFont="1" applyFill="1"/>
    <xf numFmtId="0" fontId="10" fillId="11" borderId="0" xfId="0" applyFont="1" applyFill="1"/>
    <xf numFmtId="0" fontId="10" fillId="0" borderId="0" xfId="0" applyFont="1"/>
    <xf numFmtId="0" fontId="1" fillId="0" borderId="0" xfId="0" applyFont="1"/>
    <xf numFmtId="0" fontId="1" fillId="11" borderId="0" xfId="0" applyFont="1" applyFill="1"/>
    <xf numFmtId="0" fontId="24" fillId="0" borderId="0" xfId="0" applyFont="1"/>
    <xf numFmtId="1" fontId="3" fillId="0" borderId="0" xfId="0" applyNumberFormat="1" applyFont="1"/>
    <xf numFmtId="2" fontId="3" fillId="0" borderId="0" xfId="0" applyNumberFormat="1" applyFont="1"/>
    <xf numFmtId="166" fontId="3" fillId="0" borderId="0" xfId="0" applyNumberFormat="1" applyFont="1"/>
    <xf numFmtId="167" fontId="5" fillId="0" borderId="0" xfId="0" applyNumberFormat="1" applyFont="1"/>
    <xf numFmtId="167" fontId="3" fillId="0" borderId="0" xfId="0" applyNumberFormat="1" applyFont="1"/>
    <xf numFmtId="166" fontId="1" fillId="0" borderId="0" xfId="0" applyNumberFormat="1" applyFont="1"/>
    <xf numFmtId="0" fontId="3" fillId="0" borderId="3" xfId="0" applyFont="1" applyBorder="1"/>
    <xf numFmtId="0" fontId="3" fillId="0" borderId="4" xfId="0" applyFont="1" applyBorder="1"/>
    <xf numFmtId="166" fontId="1" fillId="0" borderId="18" xfId="0" applyNumberFormat="1" applyFont="1" applyBorder="1"/>
    <xf numFmtId="0" fontId="1" fillId="0" borderId="7" xfId="0" applyFont="1" applyBorder="1"/>
    <xf numFmtId="0" fontId="3" fillId="0" borderId="8" xfId="0" applyFont="1" applyBorder="1"/>
    <xf numFmtId="0" fontId="3" fillId="0" borderId="15" xfId="0" applyFont="1" applyBorder="1"/>
    <xf numFmtId="0" fontId="3" fillId="0" borderId="7" xfId="0" applyFont="1" applyBorder="1"/>
    <xf numFmtId="0" fontId="3" fillId="8" borderId="0" xfId="0" applyFont="1" applyFill="1"/>
    <xf numFmtId="0" fontId="1" fillId="8" borderId="0" xfId="0" applyFont="1" applyFill="1"/>
    <xf numFmtId="0" fontId="25" fillId="8" borderId="0" xfId="0" applyFont="1" applyFill="1" applyAlignment="1">
      <alignment horizontal="left"/>
    </xf>
    <xf numFmtId="0" fontId="25" fillId="6" borderId="0" xfId="0" applyFont="1" applyFill="1" applyAlignment="1">
      <alignment horizontal="left"/>
    </xf>
    <xf numFmtId="1" fontId="26" fillId="0" borderId="0" xfId="0" applyNumberFormat="1" applyFont="1" applyAlignment="1">
      <alignment horizontal="right"/>
    </xf>
    <xf numFmtId="0" fontId="1" fillId="0" borderId="0" xfId="0" applyFont="1" applyAlignment="1">
      <alignment wrapText="1"/>
    </xf>
    <xf numFmtId="0" fontId="27" fillId="0" borderId="0" xfId="0" applyFont="1" applyAlignment="1">
      <alignment wrapText="1"/>
    </xf>
    <xf numFmtId="0" fontId="27" fillId="0" borderId="0" xfId="0" applyFont="1"/>
    <xf numFmtId="0" fontId="28" fillId="0" borderId="0" xfId="0" applyFont="1" applyAlignment="1">
      <alignment horizontal="left"/>
    </xf>
    <xf numFmtId="0" fontId="29" fillId="0" borderId="0" xfId="0" applyFont="1"/>
    <xf numFmtId="168" fontId="29" fillId="0" borderId="0" xfId="0" applyNumberFormat="1" applyFont="1"/>
    <xf numFmtId="0" fontId="29" fillId="3" borderId="0" xfId="0" applyFont="1" applyFill="1"/>
    <xf numFmtId="168" fontId="30" fillId="3" borderId="0" xfId="0" applyNumberFormat="1" applyFont="1" applyFill="1" applyAlignment="1">
      <alignment horizontal="right"/>
    </xf>
    <xf numFmtId="0" fontId="29" fillId="2" borderId="0" xfId="0" applyFont="1" applyFill="1"/>
    <xf numFmtId="168" fontId="29" fillId="2" borderId="0" xfId="0" applyNumberFormat="1" applyFont="1" applyFill="1"/>
    <xf numFmtId="0" fontId="3" fillId="2" borderId="0" xfId="0" applyFont="1" applyFill="1"/>
    <xf numFmtId="0" fontId="29" fillId="12" borderId="0" xfId="0" applyFont="1" applyFill="1"/>
    <xf numFmtId="168" fontId="29" fillId="12" borderId="0" xfId="0" applyNumberFormat="1" applyFont="1" applyFill="1" applyAlignment="1">
      <alignment horizontal="right"/>
    </xf>
    <xf numFmtId="0" fontId="29" fillId="12" borderId="0" xfId="0" applyFont="1" applyFill="1" applyAlignment="1">
      <alignment horizontal="right"/>
    </xf>
    <xf numFmtId="0" fontId="31" fillId="12" borderId="0" xfId="0" applyFont="1" applyFill="1"/>
    <xf numFmtId="0" fontId="32" fillId="12" borderId="0" xfId="0" applyFont="1" applyFill="1"/>
    <xf numFmtId="169" fontId="29" fillId="12" borderId="0" xfId="0" applyNumberFormat="1" applyFont="1" applyFill="1" applyAlignment="1">
      <alignment horizontal="right"/>
    </xf>
    <xf numFmtId="14" fontId="29" fillId="12" borderId="0" xfId="0" applyNumberFormat="1" applyFont="1" applyFill="1" applyAlignment="1">
      <alignment horizontal="right"/>
    </xf>
    <xf numFmtId="0" fontId="29" fillId="13" borderId="0" xfId="0" applyFont="1" applyFill="1"/>
    <xf numFmtId="168" fontId="29" fillId="13" borderId="0" xfId="0" applyNumberFormat="1" applyFont="1" applyFill="1" applyAlignment="1">
      <alignment horizontal="right"/>
    </xf>
    <xf numFmtId="0" fontId="29" fillId="13" borderId="0" xfId="0" applyFont="1" applyFill="1" applyAlignment="1">
      <alignment horizontal="right"/>
    </xf>
    <xf numFmtId="168" fontId="29" fillId="0" borderId="0" xfId="0" applyNumberFormat="1" applyFont="1" applyAlignment="1">
      <alignment horizontal="right"/>
    </xf>
    <xf numFmtId="0" fontId="29" fillId="0" borderId="0" xfId="0" applyFont="1" applyAlignment="1">
      <alignment horizontal="right"/>
    </xf>
    <xf numFmtId="0" fontId="33" fillId="0" borderId="0" xfId="0" applyFont="1"/>
    <xf numFmtId="0" fontId="34" fillId="0" borderId="0" xfId="0" applyFont="1"/>
    <xf numFmtId="169" fontId="29" fillId="0" borderId="0" xfId="0" applyNumberFormat="1" applyFont="1" applyAlignment="1">
      <alignment horizontal="right"/>
    </xf>
    <xf numFmtId="14" fontId="29" fillId="0" borderId="0" xfId="0" applyNumberFormat="1" applyFont="1" applyAlignment="1">
      <alignment horizontal="right"/>
    </xf>
    <xf numFmtId="0" fontId="22" fillId="0" borderId="0" xfId="0" applyFont="1"/>
    <xf numFmtId="168" fontId="22" fillId="0" borderId="0" xfId="0" applyNumberFormat="1" applyFont="1"/>
    <xf numFmtId="0" fontId="22" fillId="0" borderId="0" xfId="0" applyFont="1" applyAlignment="1">
      <alignment horizontal="right"/>
    </xf>
    <xf numFmtId="0" fontId="35" fillId="0" borderId="0" xfId="0" applyFont="1"/>
    <xf numFmtId="169" fontId="22" fillId="0" borderId="0" xfId="0" applyNumberFormat="1" applyFont="1"/>
    <xf numFmtId="0" fontId="36" fillId="13" borderId="0" xfId="0" applyFont="1" applyFill="1"/>
    <xf numFmtId="0" fontId="37" fillId="0" borderId="0" xfId="0" applyFont="1"/>
    <xf numFmtId="0" fontId="26" fillId="12" borderId="0" xfId="0" applyFont="1" applyFill="1"/>
    <xf numFmtId="170" fontId="29" fillId="12" borderId="0" xfId="0" applyNumberFormat="1" applyFont="1" applyFill="1" applyAlignment="1">
      <alignment horizontal="right"/>
    </xf>
    <xf numFmtId="0" fontId="26" fillId="0" borderId="0" xfId="0" applyFont="1"/>
    <xf numFmtId="170" fontId="29" fillId="0" borderId="0" xfId="0" applyNumberFormat="1" applyFont="1" applyAlignment="1">
      <alignment horizontal="right"/>
    </xf>
    <xf numFmtId="0" fontId="38" fillId="0" borderId="0" xfId="0" applyFont="1"/>
    <xf numFmtId="171" fontId="29" fillId="13" borderId="0" xfId="0" applyNumberFormat="1" applyFont="1" applyFill="1"/>
    <xf numFmtId="0" fontId="3" fillId="13" borderId="0" xfId="0" applyFont="1" applyFill="1"/>
    <xf numFmtId="170" fontId="22" fillId="0" borderId="0" xfId="0" applyNumberFormat="1" applyFont="1"/>
    <xf numFmtId="170" fontId="22" fillId="12" borderId="0" xfId="0" applyNumberFormat="1" applyFont="1" applyFill="1"/>
    <xf numFmtId="0" fontId="22" fillId="12" borderId="0" xfId="0" applyFont="1" applyFill="1" applyAlignment="1">
      <alignment horizontal="right"/>
    </xf>
    <xf numFmtId="0" fontId="22" fillId="12" borderId="0" xfId="0" applyFont="1" applyFill="1"/>
    <xf numFmtId="0" fontId="39" fillId="12" borderId="0" xfId="0" applyFont="1" applyFill="1"/>
    <xf numFmtId="169" fontId="22" fillId="12" borderId="0" xfId="0" applyNumberFormat="1" applyFont="1" applyFill="1"/>
    <xf numFmtId="0" fontId="3" fillId="12" borderId="0" xfId="0" applyFont="1" applyFill="1"/>
    <xf numFmtId="0" fontId="22" fillId="3" borderId="0" xfId="0" applyFont="1" applyFill="1"/>
    <xf numFmtId="170" fontId="22" fillId="3" borderId="0" xfId="0" applyNumberFormat="1" applyFont="1" applyFill="1"/>
    <xf numFmtId="0" fontId="22" fillId="3" borderId="0" xfId="0" applyFont="1" applyFill="1" applyAlignment="1">
      <alignment horizontal="right"/>
    </xf>
    <xf numFmtId="169" fontId="22" fillId="3" borderId="0" xfId="0" applyNumberFormat="1" applyFont="1" applyFill="1"/>
    <xf numFmtId="172" fontId="3" fillId="12" borderId="0" xfId="0" applyNumberFormat="1" applyFont="1" applyFill="1"/>
    <xf numFmtId="172" fontId="3" fillId="0" borderId="0" xfId="0" applyNumberFormat="1" applyFont="1"/>
    <xf numFmtId="173" fontId="3" fillId="0" borderId="0" xfId="0" applyNumberFormat="1" applyFont="1"/>
    <xf numFmtId="0" fontId="40" fillId="0" borderId="0" xfId="0" applyFont="1" applyAlignment="1">
      <alignment horizontal="left"/>
    </xf>
    <xf numFmtId="0" fontId="41" fillId="0" borderId="0" xfId="0" applyFont="1"/>
    <xf numFmtId="0" fontId="29" fillId="14" borderId="0" xfId="0" applyFont="1" applyFill="1"/>
    <xf numFmtId="170" fontId="22" fillId="14" borderId="0" xfId="0" applyNumberFormat="1" applyFont="1" applyFill="1"/>
    <xf numFmtId="0" fontId="22" fillId="14" borderId="0" xfId="0" applyFont="1" applyFill="1" applyAlignment="1">
      <alignment horizontal="right"/>
    </xf>
    <xf numFmtId="0" fontId="22" fillId="14" borderId="0" xfId="0" applyFont="1" applyFill="1"/>
    <xf numFmtId="0" fontId="42" fillId="14" borderId="0" xfId="0" applyFont="1" applyFill="1"/>
    <xf numFmtId="169" fontId="22" fillId="14" borderId="0" xfId="0" applyNumberFormat="1" applyFont="1" applyFill="1"/>
    <xf numFmtId="0" fontId="29" fillId="15" borderId="0" xfId="0" applyFont="1" applyFill="1"/>
    <xf numFmtId="168" fontId="29" fillId="15" borderId="0" xfId="0" applyNumberFormat="1" applyFont="1" applyFill="1" applyAlignment="1">
      <alignment horizontal="right"/>
    </xf>
    <xf numFmtId="0" fontId="29" fillId="15" borderId="0" xfId="0" applyFont="1" applyFill="1" applyAlignment="1">
      <alignment horizontal="right"/>
    </xf>
    <xf numFmtId="168" fontId="29" fillId="16" borderId="0" xfId="0" applyNumberFormat="1" applyFont="1" applyFill="1" applyAlignment="1">
      <alignment horizontal="right"/>
    </xf>
    <xf numFmtId="0" fontId="29" fillId="16" borderId="0" xfId="0" applyFont="1" applyFill="1" applyAlignment="1">
      <alignment horizontal="right"/>
    </xf>
    <xf numFmtId="0" fontId="43" fillId="16" borderId="0" xfId="0" applyFont="1" applyFill="1"/>
    <xf numFmtId="0" fontId="29" fillId="16" borderId="0" xfId="0" applyFont="1" applyFill="1"/>
    <xf numFmtId="0" fontId="44" fillId="0" borderId="0" xfId="0" applyFont="1"/>
    <xf numFmtId="168" fontId="3" fillId="0" borderId="0" xfId="0" applyNumberFormat="1" applyFont="1"/>
    <xf numFmtId="0" fontId="45" fillId="17" borderId="22" xfId="0" applyFont="1" applyFill="1" applyBorder="1" applyAlignment="1">
      <alignment vertical="top"/>
    </xf>
    <xf numFmtId="0" fontId="45" fillId="13" borderId="22" xfId="0" applyFont="1" applyFill="1" applyBorder="1" applyAlignment="1">
      <alignment vertical="top"/>
    </xf>
    <xf numFmtId="0" fontId="19" fillId="0" borderId="22" xfId="0" applyFont="1" applyBorder="1" applyAlignment="1">
      <alignment vertical="top"/>
    </xf>
    <xf numFmtId="0" fontId="46" fillId="0" borderId="22" xfId="0" applyFont="1" applyBorder="1" applyAlignment="1">
      <alignment vertical="top"/>
    </xf>
    <xf numFmtId="0" fontId="47" fillId="0" borderId="0" xfId="0" applyFont="1"/>
    <xf numFmtId="0" fontId="48" fillId="0" borderId="22" xfId="0" applyFont="1" applyBorder="1" applyAlignment="1">
      <alignment vertical="top"/>
    </xf>
    <xf numFmtId="0" fontId="49" fillId="0" borderId="22" xfId="0" applyFont="1" applyBorder="1" applyAlignment="1">
      <alignment vertical="top"/>
    </xf>
    <xf numFmtId="0" fontId="19" fillId="0" borderId="0" xfId="0" applyFont="1" applyAlignment="1">
      <alignment vertical="top"/>
    </xf>
    <xf numFmtId="0" fontId="50" fillId="0" borderId="22" xfId="0" applyFont="1" applyBorder="1" applyAlignment="1">
      <alignment vertical="top"/>
    </xf>
    <xf numFmtId="173" fontId="49" fillId="0" borderId="0" xfId="0" applyNumberFormat="1" applyFont="1"/>
    <xf numFmtId="0" fontId="49" fillId="0" borderId="0" xfId="0" applyFont="1"/>
    <xf numFmtId="14" fontId="3" fillId="0" borderId="0" xfId="0" applyNumberFormat="1" applyFont="1"/>
    <xf numFmtId="174" fontId="3" fillId="0" borderId="0" xfId="0" applyNumberFormat="1" applyFont="1" applyAlignment="1">
      <alignment wrapText="1"/>
    </xf>
    <xf numFmtId="0" fontId="1" fillId="9" borderId="22" xfId="0" applyFont="1" applyFill="1" applyBorder="1"/>
    <xf numFmtId="0" fontId="3" fillId="9" borderId="0" xfId="0" applyFont="1" applyFill="1"/>
    <xf numFmtId="0" fontId="51" fillId="0" borderId="0" xfId="0" applyFont="1"/>
    <xf numFmtId="0" fontId="52" fillId="9" borderId="0" xfId="0" applyFont="1" applyFill="1"/>
    <xf numFmtId="0" fontId="53" fillId="0" borderId="0" xfId="0" applyFont="1"/>
    <xf numFmtId="0" fontId="3" fillId="0" borderId="0" xfId="0" quotePrefix="1" applyFont="1"/>
    <xf numFmtId="0" fontId="3" fillId="0" borderId="0" xfId="0" applyFont="1" applyAlignment="1">
      <alignment horizontal="right"/>
    </xf>
    <xf numFmtId="0" fontId="27" fillId="0" borderId="0" xfId="0" quotePrefix="1" applyFont="1"/>
    <xf numFmtId="0" fontId="54" fillId="0" borderId="0" xfId="0" applyFont="1"/>
    <xf numFmtId="0" fontId="27" fillId="9" borderId="0" xfId="0" applyFont="1" applyFill="1"/>
    <xf numFmtId="0" fontId="55" fillId="8" borderId="0" xfId="0" applyFont="1" applyFill="1"/>
    <xf numFmtId="0" fontId="26" fillId="8" borderId="0" xfId="0" applyFont="1" applyFill="1"/>
    <xf numFmtId="0" fontId="26" fillId="9" borderId="0" xfId="0" applyFont="1" applyFill="1"/>
    <xf numFmtId="0" fontId="26" fillId="0" borderId="0" xfId="0" applyFont="1" applyAlignment="1">
      <alignment horizontal="right"/>
    </xf>
    <xf numFmtId="0" fontId="56" fillId="0" borderId="0" xfId="0" applyFont="1"/>
    <xf numFmtId="0" fontId="29" fillId="7" borderId="0" xfId="0" applyFont="1" applyFill="1"/>
    <xf numFmtId="0" fontId="29" fillId="18" borderId="0" xfId="0" applyFont="1" applyFill="1"/>
    <xf numFmtId="168" fontId="29" fillId="18" borderId="0" xfId="0" applyNumberFormat="1" applyFont="1" applyFill="1" applyAlignment="1">
      <alignment horizontal="right"/>
    </xf>
    <xf numFmtId="0" fontId="29" fillId="18" borderId="0" xfId="0" applyFont="1" applyFill="1" applyAlignment="1">
      <alignment horizontal="right"/>
    </xf>
    <xf numFmtId="0" fontId="0" fillId="19" borderId="0" xfId="0" applyFill="1"/>
    <xf numFmtId="22" fontId="3" fillId="19" borderId="0" xfId="0" applyNumberFormat="1" applyFont="1" applyFill="1"/>
    <xf numFmtId="0" fontId="3" fillId="19" borderId="0" xfId="0" applyFont="1" applyFill="1"/>
    <xf numFmtId="0" fontId="65" fillId="0" borderId="0" xfId="1" applyAlignment="1"/>
    <xf numFmtId="0" fontId="29" fillId="19" borderId="0" xfId="0" applyFont="1" applyFill="1"/>
    <xf numFmtId="168" fontId="29" fillId="19" borderId="0" xfId="0" applyNumberFormat="1" applyFont="1" applyFill="1" applyAlignment="1">
      <alignment horizontal="right"/>
    </xf>
    <xf numFmtId="0" fontId="29" fillId="19" borderId="0" xfId="0" applyFont="1" applyFill="1" applyAlignment="1">
      <alignment horizontal="right"/>
    </xf>
    <xf numFmtId="0" fontId="29" fillId="0" borderId="24" xfId="0" applyFont="1" applyBorder="1"/>
    <xf numFmtId="0" fontId="66" fillId="0" borderId="0" xfId="0" applyFont="1"/>
    <xf numFmtId="0" fontId="1" fillId="3" borderId="2" xfId="0" applyFont="1" applyFill="1" applyBorder="1" applyAlignment="1">
      <alignment vertical="top"/>
    </xf>
    <xf numFmtId="0" fontId="2" fillId="0" borderId="14" xfId="0" applyFont="1" applyBorder="1"/>
    <xf numFmtId="0" fontId="1" fillId="3" borderId="14" xfId="0" applyFont="1" applyFill="1" applyBorder="1" applyAlignment="1">
      <alignment vertical="top"/>
    </xf>
    <xf numFmtId="0" fontId="3" fillId="0" borderId="0" xfId="0" applyFont="1" applyAlignment="1">
      <alignment vertical="top" wrapText="1"/>
    </xf>
    <xf numFmtId="0" fontId="0" fillId="0" borderId="0" xfId="0"/>
    <xf numFmtId="0" fontId="1" fillId="5" borderId="0" xfId="0" applyFont="1" applyFill="1" applyAlignment="1">
      <alignment vertical="top"/>
    </xf>
    <xf numFmtId="0" fontId="3" fillId="0" borderId="13" xfId="0" applyFont="1" applyBorder="1" applyAlignment="1">
      <alignment vertical="top" wrapText="1"/>
    </xf>
    <xf numFmtId="0" fontId="2" fillId="0" borderId="13" xfId="0" applyFont="1" applyBorder="1"/>
    <xf numFmtId="0" fontId="8" fillId="3" borderId="13" xfId="0" applyFont="1" applyFill="1" applyBorder="1" applyAlignment="1">
      <alignment vertical="top" wrapText="1"/>
    </xf>
    <xf numFmtId="0" fontId="2" fillId="0" borderId="19" xfId="0" applyFont="1" applyBorder="1"/>
    <xf numFmtId="0" fontId="2" fillId="0" borderId="6" xfId="0" applyFont="1" applyBorder="1"/>
    <xf numFmtId="0" fontId="4" fillId="0" borderId="13" xfId="0" applyFont="1" applyBorder="1" applyAlignment="1">
      <alignment horizontal="center" vertical="center" textRotation="90" wrapText="1"/>
    </xf>
    <xf numFmtId="0" fontId="1" fillId="5" borderId="13" xfId="0" applyFont="1" applyFill="1" applyBorder="1" applyAlignment="1">
      <alignment vertical="top"/>
    </xf>
    <xf numFmtId="0" fontId="3" fillId="0" borderId="13" xfId="0" applyFont="1" applyBorder="1" applyAlignment="1">
      <alignment horizontal="center" vertical="center" textRotation="90" wrapText="1"/>
    </xf>
    <xf numFmtId="0" fontId="1" fillId="5" borderId="13" xfId="0" applyFont="1" applyFill="1" applyBorder="1"/>
    <xf numFmtId="0" fontId="7" fillId="3" borderId="12" xfId="0" applyFont="1" applyFill="1" applyBorder="1" applyAlignment="1">
      <alignment vertical="top" wrapText="1"/>
    </xf>
    <xf numFmtId="0" fontId="2" fillId="0" borderId="12" xfId="0" applyFont="1" applyBorder="1"/>
    <xf numFmtId="0" fontId="1" fillId="3" borderId="13" xfId="0" applyFont="1" applyFill="1" applyBorder="1" applyAlignment="1">
      <alignment vertical="top"/>
    </xf>
    <xf numFmtId="0" fontId="9" fillId="3" borderId="0" xfId="0" applyFont="1" applyFill="1" applyAlignment="1">
      <alignment horizontal="left" vertical="top"/>
    </xf>
    <xf numFmtId="0" fontId="2" fillId="0" borderId="7" xfId="0" applyFont="1" applyBorder="1"/>
    <xf numFmtId="0" fontId="1" fillId="7" borderId="13" xfId="0" applyFont="1" applyFill="1" applyBorder="1" applyAlignment="1">
      <alignment vertical="top"/>
    </xf>
    <xf numFmtId="0" fontId="1" fillId="8" borderId="0" xfId="0" applyFont="1" applyFill="1" applyAlignment="1">
      <alignment vertical="top"/>
    </xf>
    <xf numFmtId="0" fontId="1" fillId="9" borderId="3" xfId="0" applyFont="1" applyFill="1" applyBorder="1" applyAlignment="1">
      <alignment vertical="top"/>
    </xf>
    <xf numFmtId="0" fontId="2" fillId="0" borderId="3" xfId="0" applyFont="1" applyBorder="1"/>
    <xf numFmtId="0" fontId="2" fillId="0" borderId="2" xfId="0" applyFont="1" applyBorder="1"/>
    <xf numFmtId="0" fontId="3" fillId="0" borderId="13" xfId="0" applyFont="1" applyBorder="1"/>
    <xf numFmtId="0" fontId="1" fillId="8" borderId="13" xfId="0" applyFont="1" applyFill="1" applyBorder="1" applyAlignment="1">
      <alignment vertical="top"/>
    </xf>
    <xf numFmtId="0" fontId="1" fillId="7" borderId="10" xfId="0" applyFont="1" applyFill="1" applyBorder="1" applyAlignment="1">
      <alignment vertical="top"/>
    </xf>
    <xf numFmtId="0" fontId="3" fillId="0" borderId="13" xfId="0" applyFont="1" applyBorder="1" applyAlignment="1">
      <alignment horizontal="center" vertical="center" wrapText="1"/>
    </xf>
    <xf numFmtId="0" fontId="1" fillId="3" borderId="13" xfId="0" applyFont="1" applyFill="1" applyBorder="1" applyAlignment="1">
      <alignment vertical="top" wrapText="1"/>
    </xf>
    <xf numFmtId="164" fontId="1" fillId="0" borderId="2" xfId="0" applyNumberFormat="1" applyFont="1" applyBorder="1" applyAlignment="1">
      <alignment horizontal="center" vertical="top"/>
    </xf>
    <xf numFmtId="164" fontId="1" fillId="0" borderId="3" xfId="0" applyNumberFormat="1" applyFont="1" applyBorder="1" applyAlignment="1">
      <alignment horizontal="center"/>
    </xf>
    <xf numFmtId="164" fontId="1" fillId="0" borderId="4" xfId="0" applyNumberFormat="1" applyFont="1" applyBorder="1" applyAlignment="1">
      <alignment horizontal="center" vertical="top" wrapText="1"/>
    </xf>
    <xf numFmtId="0" fontId="2" fillId="0" borderId="8" xfId="0" applyFont="1" applyBorder="1"/>
    <xf numFmtId="0" fontId="3" fillId="0" borderId="7" xfId="0" applyFont="1" applyBorder="1" applyAlignment="1">
      <alignment horizontal="center" vertical="center"/>
    </xf>
    <xf numFmtId="0" fontId="1" fillId="2" borderId="10" xfId="0" applyFont="1" applyFill="1" applyBorder="1" applyAlignment="1">
      <alignment vertical="top"/>
    </xf>
    <xf numFmtId="0" fontId="1" fillId="4" borderId="13" xfId="0" applyFont="1" applyFill="1" applyBorder="1"/>
    <xf numFmtId="0" fontId="3" fillId="0" borderId="0" xfId="0" applyFont="1" applyAlignment="1">
      <alignment vertical="top"/>
    </xf>
    <xf numFmtId="0" fontId="3" fillId="0" borderId="13" xfId="0" applyFont="1" applyBorder="1" applyAlignment="1">
      <alignment vertical="center" textRotation="90"/>
    </xf>
    <xf numFmtId="0" fontId="3" fillId="3" borderId="15" xfId="0" applyFont="1" applyFill="1" applyBorder="1" applyAlignment="1">
      <alignment vertical="top" wrapText="1"/>
    </xf>
    <xf numFmtId="0" fontId="2" fillId="0" borderId="15" xfId="0" applyFont="1" applyBorder="1"/>
    <xf numFmtId="0" fontId="1" fillId="9" borderId="0" xfId="0" applyFont="1" applyFill="1" applyAlignment="1">
      <alignment vertical="top"/>
    </xf>
    <xf numFmtId="0" fontId="1" fillId="4" borderId="0" xfId="0" applyFont="1" applyFill="1"/>
    <xf numFmtId="0" fontId="1" fillId="7" borderId="0" xfId="0" applyFont="1" applyFill="1" applyAlignment="1">
      <alignment vertical="top"/>
    </xf>
    <xf numFmtId="0" fontId="3" fillId="0" borderId="19" xfId="0" applyFont="1" applyBorder="1" applyAlignment="1">
      <alignment vertical="center" textRotation="90"/>
    </xf>
    <xf numFmtId="0" fontId="10" fillId="0" borderId="13" xfId="0" applyFont="1" applyBorder="1"/>
    <xf numFmtId="164" fontId="10" fillId="0" borderId="2" xfId="0" applyNumberFormat="1" applyFont="1" applyBorder="1" applyAlignment="1">
      <alignment horizontal="center" vertical="top"/>
    </xf>
    <xf numFmtId="164" fontId="10" fillId="0" borderId="3" xfId="0" applyNumberFormat="1" applyFont="1" applyBorder="1" applyAlignment="1">
      <alignment horizontal="center"/>
    </xf>
    <xf numFmtId="164" fontId="10" fillId="0" borderId="4" xfId="0" applyNumberFormat="1" applyFont="1" applyBorder="1" applyAlignment="1">
      <alignment horizontal="center" vertical="top" wrapText="1"/>
    </xf>
    <xf numFmtId="0" fontId="11" fillId="0" borderId="7" xfId="0" applyFont="1" applyBorder="1" applyAlignment="1">
      <alignment horizontal="center" vertical="center"/>
    </xf>
    <xf numFmtId="0" fontId="10" fillId="0" borderId="10" xfId="0" applyFont="1" applyBorder="1"/>
    <xf numFmtId="0" fontId="11" fillId="0" borderId="13" xfId="0" applyFont="1" applyBorder="1"/>
    <xf numFmtId="0" fontId="11" fillId="0" borderId="19" xfId="0" applyFont="1" applyBorder="1"/>
    <xf numFmtId="0" fontId="17" fillId="3" borderId="13" xfId="0" applyFont="1" applyFill="1" applyBorder="1" applyAlignment="1">
      <alignment vertical="top" wrapText="1"/>
    </xf>
    <xf numFmtId="0" fontId="16" fillId="3" borderId="16" xfId="0" applyFont="1" applyFill="1" applyBorder="1" applyAlignment="1">
      <alignment vertical="top" wrapText="1"/>
    </xf>
    <xf numFmtId="0" fontId="2" fillId="0" borderId="16" xfId="0" applyFont="1" applyBorder="1"/>
    <xf numFmtId="0" fontId="3" fillId="0" borderId="0" xfId="0" applyFont="1"/>
    <xf numFmtId="0" fontId="15" fillId="3" borderId="15" xfId="0" applyFont="1" applyFill="1" applyBorder="1" applyAlignment="1">
      <alignment vertical="top" wrapText="1"/>
    </xf>
    <xf numFmtId="0" fontId="18" fillId="3" borderId="0" xfId="0" applyFont="1" applyFill="1" applyAlignment="1">
      <alignment vertical="top"/>
    </xf>
    <xf numFmtId="165" fontId="3" fillId="0" borderId="0" xfId="0" applyNumberFormat="1" applyFont="1" applyAlignment="1">
      <alignment horizontal="center"/>
    </xf>
    <xf numFmtId="0" fontId="3" fillId="0" borderId="0" xfId="0" applyFont="1" applyAlignment="1">
      <alignment horizontal="center"/>
    </xf>
    <xf numFmtId="0" fontId="3" fillId="10" borderId="0" xfId="0" applyFont="1" applyFill="1" applyAlignment="1">
      <alignment horizontal="center" wrapText="1"/>
    </xf>
    <xf numFmtId="0" fontId="3" fillId="7" borderId="0" xfId="0" applyFont="1" applyFill="1" applyAlignment="1">
      <alignment horizontal="left" wrapText="1"/>
    </xf>
    <xf numFmtId="0" fontId="3" fillId="10" borderId="0" xfId="0" applyFont="1" applyFill="1"/>
    <xf numFmtId="0" fontId="34" fillId="0" borderId="0" xfId="0" applyFont="1"/>
    <xf numFmtId="170" fontId="22" fillId="12" borderId="0" xfId="0" applyNumberFormat="1" applyFont="1" applyFill="1"/>
    <xf numFmtId="0" fontId="32" fillId="12" borderId="0" xfId="0" applyFont="1" applyFill="1"/>
    <xf numFmtId="0" fontId="67" fillId="0" borderId="0" xfId="0" applyFont="1"/>
  </cellXfs>
  <cellStyles count="2">
    <cellStyle name="Hyperlink" xfId="1" builtinId="8"/>
    <cellStyle name="Normal" xfId="0" builtinId="0"/>
  </cellStyles>
  <dxfs count="4">
    <dxf>
      <fill>
        <patternFill patternType="solid">
          <fgColor rgb="FFEAD1DC"/>
          <bgColor rgb="FFEAD1DC"/>
        </patternFill>
      </fill>
    </dxf>
    <dxf>
      <fill>
        <patternFill patternType="solid">
          <fgColor rgb="FFEAD1DC"/>
          <bgColor rgb="FFEAD1DC"/>
        </patternFill>
      </fill>
    </dxf>
    <dxf>
      <fill>
        <patternFill patternType="solid">
          <fgColor rgb="FFEAD1DC"/>
          <bgColor rgb="FFEAD1DC"/>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maps.app.goo.gl/TKU1KKhhKLUCSW2P6" TargetMode="External"/><Relationship Id="rId7" Type="http://schemas.openxmlformats.org/officeDocument/2006/relationships/comments" Target="../comments1.xml"/><Relationship Id="rId2" Type="http://schemas.openxmlformats.org/officeDocument/2006/relationships/hyperlink" Target="https://maps.app.goo.gl/TKU1KKhhKLUCSW2P6" TargetMode="External"/><Relationship Id="rId1" Type="http://schemas.openxmlformats.org/officeDocument/2006/relationships/hyperlink" Target="https://maps.app.goo.gl/n72Qpp1pLMsGA3166" TargetMode="External"/><Relationship Id="rId6" Type="http://schemas.openxmlformats.org/officeDocument/2006/relationships/vmlDrawing" Target="../drawings/vmlDrawing1.vml"/><Relationship Id="rId5" Type="http://schemas.openxmlformats.org/officeDocument/2006/relationships/hyperlink" Target="https://maps.app.goo.gl/qAzUEAdmJQXte6y67" TargetMode="External"/><Relationship Id="rId4" Type="http://schemas.openxmlformats.org/officeDocument/2006/relationships/hyperlink" Target="https://maps.app.goo.gl/aTBmoEdNzV3qes4k7"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s://www.zeffy.com/ticketing/e6db52ab-3f0a-4ece-be5d-5148b932fdb9" TargetMode="External"/><Relationship Id="rId117" Type="http://schemas.openxmlformats.org/officeDocument/2006/relationships/hyperlink" Target="https://www.zeffy.com/ticketing/e6db52ab-3f0a-4ece-be5d-5148b932fdb9" TargetMode="External"/><Relationship Id="rId21" Type="http://schemas.openxmlformats.org/officeDocument/2006/relationships/hyperlink" Target="https://simplyk-bucket-production.s3.ca-central-1.amazonaws.com/organizations/0/f/b/4/e-ticket/tickets-946fe32c-335f-48d3-a5ba-d338e18f524d.pdf" TargetMode="External"/><Relationship Id="rId42" Type="http://schemas.openxmlformats.org/officeDocument/2006/relationships/hyperlink" Target="https://www.zeffy.com/ticketing/e6db52ab-3f0a-4ece-be5d-5148b932fdb9" TargetMode="External"/><Relationship Id="rId47" Type="http://schemas.openxmlformats.org/officeDocument/2006/relationships/hyperlink" Target="https://simplyk-bucket-production.s3.ca-central-1.amazonaws.com/organizations/0/f/b/4/e-ticket/tickets-a4c8e20c-e0ff-4e12-a48e-229627021bb1.pdf" TargetMode="External"/><Relationship Id="rId63" Type="http://schemas.openxmlformats.org/officeDocument/2006/relationships/hyperlink" Target="https://simplyk-bucket-production.s3.ca-central-1.amazonaws.com/organizations/0/f/b/4/e-ticket/tickets-3f8e84b4-3453-4eea-9fa8-71c80ba0eac6.pdf" TargetMode="External"/><Relationship Id="rId68" Type="http://schemas.openxmlformats.org/officeDocument/2006/relationships/hyperlink" Target="https://www.zeffy.com/ticketing/e6db52ab-3f0a-4ece-be5d-5148b932fdb9" TargetMode="External"/><Relationship Id="rId84" Type="http://schemas.openxmlformats.org/officeDocument/2006/relationships/hyperlink" Target="mailto:megan@ai.fish" TargetMode="External"/><Relationship Id="rId89" Type="http://schemas.openxmlformats.org/officeDocument/2006/relationships/hyperlink" Target="mailto:drew.smith@deepsea.com" TargetMode="External"/><Relationship Id="rId112" Type="http://schemas.openxmlformats.org/officeDocument/2006/relationships/hyperlink" Target="https://simplyk-bucket-production.s3.ca-central-1.amazonaws.com/organizations/0/f/b/4/e-ticket/tickets-adb0bcf0-6bfc-42f7-917e-5dfb89e42a5f.pdf" TargetMode="External"/><Relationship Id="rId16" Type="http://schemas.openxmlformats.org/officeDocument/2006/relationships/hyperlink" Target="https://www.zeffy.com/ticketing/e6db52ab-3f0a-4ece-be5d-5148b932fdb9" TargetMode="External"/><Relationship Id="rId107" Type="http://schemas.openxmlformats.org/officeDocument/2006/relationships/hyperlink" Target="https://www.zeffy.com/ticketing/e6db52ab-3f0a-4ece-be5d-5148b932fdb9" TargetMode="External"/><Relationship Id="rId11" Type="http://schemas.openxmlformats.org/officeDocument/2006/relationships/hyperlink" Target="https://simplyk-bucket-production.s3.ca-central-1.amazonaws.com/organizations/0/f/b/4/e-ticket/tickets-752e30cd-aa36-4690-8302-b7bcb5919825.pdf" TargetMode="External"/><Relationship Id="rId32" Type="http://schemas.openxmlformats.org/officeDocument/2006/relationships/hyperlink" Target="https://www.zeffy.com/ticketing/e6db52ab-3f0a-4ece-be5d-5148b932fdb9" TargetMode="External"/><Relationship Id="rId37" Type="http://schemas.openxmlformats.org/officeDocument/2006/relationships/hyperlink" Target="mailto:paulina.sepa@fcdarwin.org.ec" TargetMode="External"/><Relationship Id="rId53" Type="http://schemas.openxmlformats.org/officeDocument/2006/relationships/hyperlink" Target="https://simplyk-bucket-production.s3.ca-central-1.amazonaws.com/organizations/0/f/b/4/e-ticket/tickets-cd051463-cd3f-4303-8ef4-e86195887623.pdf" TargetMode="External"/><Relationship Id="rId58" Type="http://schemas.openxmlformats.org/officeDocument/2006/relationships/hyperlink" Target="https://www.zeffy.com/ticketing/e6db52ab-3f0a-4ece-be5d-5148b932fdb9" TargetMode="External"/><Relationship Id="rId74" Type="http://schemas.openxmlformats.org/officeDocument/2006/relationships/hyperlink" Target="https://www.zeffy.com/ticketing/e6db52ab-3f0a-4ece-be5d-5148b932fdb9" TargetMode="External"/><Relationship Id="rId79" Type="http://schemas.openxmlformats.org/officeDocument/2006/relationships/hyperlink" Target="https://simplyk-bucket-production.s3.ca-central-1.amazonaws.com/organizations/0/f/b/4/e-ticket/tickets-dfd6693d-1c8a-4bb5-a145-a1d07e160d02.pdf" TargetMode="External"/><Relationship Id="rId102" Type="http://schemas.openxmlformats.org/officeDocument/2006/relationships/hyperlink" Target="https://simplyk-bucket-production.s3.ca-central-1.amazonaws.com/organizations/0/f/b/4/e-ticket/tickets-f18c03ce-1f71-4e2f-81f8-af3429b09b5a.pdf" TargetMode="External"/><Relationship Id="rId123" Type="http://schemas.openxmlformats.org/officeDocument/2006/relationships/vmlDrawing" Target="../drawings/vmlDrawing3.vml"/><Relationship Id="rId5" Type="http://schemas.openxmlformats.org/officeDocument/2006/relationships/hyperlink" Target="https://www.zeffy.com/ticketing/e6db52ab-3f0a-4ece-be5d-5148b932fdb9" TargetMode="External"/><Relationship Id="rId90" Type="http://schemas.openxmlformats.org/officeDocument/2006/relationships/hyperlink" Target="https://www.zeffy.com/ticketing/e6db52ab-3f0a-4ece-be5d-5148b932fdb9" TargetMode="External"/><Relationship Id="rId95" Type="http://schemas.openxmlformats.org/officeDocument/2006/relationships/hyperlink" Target="https://www.zeffy.com/ticketing/e6db52ab-3f0a-4ece-be5d-5148b932fdb9" TargetMode="External"/><Relationship Id="rId22" Type="http://schemas.openxmlformats.org/officeDocument/2006/relationships/hyperlink" Target="https://www.zeffy.com/ticketing/e6db52ab-3f0a-4ece-be5d-5148b932fdb9" TargetMode="External"/><Relationship Id="rId27" Type="http://schemas.openxmlformats.org/officeDocument/2006/relationships/hyperlink" Target="https://simplyk-bucket-production.s3.ca-central-1.amazonaws.com/organizations/0/f/b/4/e-ticket/tickets-e2975546-da74-49bb-b12a-bfe388595910.pdf" TargetMode="External"/><Relationship Id="rId43" Type="http://schemas.openxmlformats.org/officeDocument/2006/relationships/hyperlink" Target="https://simplyk-bucket-production.s3.ca-central-1.amazonaws.com/organizations/0/f/b/4/e-ticket/tickets-74a92f71-054a-4b75-a9c8-209cdf8d2487.pdf" TargetMode="External"/><Relationship Id="rId48" Type="http://schemas.openxmlformats.org/officeDocument/2006/relationships/hyperlink" Target="https://www.zeffy.com/ticketing/e6db52ab-3f0a-4ece-be5d-5148b932fdb9" TargetMode="External"/><Relationship Id="rId64" Type="http://schemas.openxmlformats.org/officeDocument/2006/relationships/hyperlink" Target="https://www.zeffy.com/ticketing/e6db52ab-3f0a-4ece-be5d-5148b932fdb9" TargetMode="External"/><Relationship Id="rId69" Type="http://schemas.openxmlformats.org/officeDocument/2006/relationships/hyperlink" Target="https://simplyk-bucket-production.s3.ca-central-1.amazonaws.com/organizations/0/f/b/4/e-ticket/tickets-9caf4bfa-690c-4dc1-840e-7974498a2c94.pdf" TargetMode="External"/><Relationship Id="rId113" Type="http://schemas.openxmlformats.org/officeDocument/2006/relationships/hyperlink" Target="https://www.zeffy.com/ticketing/e6db52ab-3f0a-4ece-be5d-5148b932fdb9" TargetMode="External"/><Relationship Id="rId118" Type="http://schemas.openxmlformats.org/officeDocument/2006/relationships/hyperlink" Target="https://simplyk-bucket-production.s3.ca-central-1.amazonaws.com/organizations/0/f/b/4/e-ticket/tickets-1fd6c831-adaa-419c-82e5-dde0acaf1902.pdf" TargetMode="External"/><Relationship Id="rId80" Type="http://schemas.openxmlformats.org/officeDocument/2006/relationships/hyperlink" Target="https://www.zeffy.com/ticketing/e6db52ab-3f0a-4ece-be5d-5148b932fdb9" TargetMode="External"/><Relationship Id="rId85" Type="http://schemas.openxmlformats.org/officeDocument/2006/relationships/hyperlink" Target="https://www.zeffy.com/ticketing/e6db52ab-3f0a-4ece-be5d-5148b932fdb9" TargetMode="External"/><Relationship Id="rId12" Type="http://schemas.openxmlformats.org/officeDocument/2006/relationships/hyperlink" Target="https://www.zeffy.com/ticketing/e6db52ab-3f0a-4ece-be5d-5148b932fdb9" TargetMode="External"/><Relationship Id="rId17" Type="http://schemas.openxmlformats.org/officeDocument/2006/relationships/hyperlink" Target="https://simplyk-bucket-production.s3.ca-central-1.amazonaws.com/organizations/0/f/b/4/e-ticket/tickets-a484abe7-7db6-4560-b998-d0a59503efb6.pdf" TargetMode="External"/><Relationship Id="rId33" Type="http://schemas.openxmlformats.org/officeDocument/2006/relationships/hyperlink" Target="https://simplyk-bucket-production.s3.ca-central-1.amazonaws.com/organizations/0/f/b/4/e-ticket/tickets-1c9b4e66-63c1-439e-bd38-ea60121b27f2.pdf" TargetMode="External"/><Relationship Id="rId38" Type="http://schemas.openxmlformats.org/officeDocument/2006/relationships/hyperlink" Target="https://www.zeffy.com/ticketing/e6db52ab-3f0a-4ece-be5d-5148b932fdb9" TargetMode="External"/><Relationship Id="rId59" Type="http://schemas.openxmlformats.org/officeDocument/2006/relationships/hyperlink" Target="https://simplyk-bucket-production.s3.ca-central-1.amazonaws.com/organizations/0/f/b/4/e-ticket/tickets-943c6c71-0db3-4905-8c63-834bdcbe0a1e.pdf" TargetMode="External"/><Relationship Id="rId103" Type="http://schemas.openxmlformats.org/officeDocument/2006/relationships/hyperlink" Target="https://www.zeffy.com/ticketing/e6db52ab-3f0a-4ece-be5d-5148b932fdb9" TargetMode="External"/><Relationship Id="rId108" Type="http://schemas.openxmlformats.org/officeDocument/2006/relationships/hyperlink" Target="https://simplyk-bucket-production.s3.ca-central-1.amazonaws.com/organizations/0/f/b/4/e-ticket/tickets-b317e96d-f3f9-4760-8166-036b7509efff.pdf" TargetMode="External"/><Relationship Id="rId124" Type="http://schemas.openxmlformats.org/officeDocument/2006/relationships/comments" Target="../comments3.xml"/><Relationship Id="rId54" Type="http://schemas.openxmlformats.org/officeDocument/2006/relationships/hyperlink" Target="https://www.zeffy.com/ticketing/e6db52ab-3f0a-4ece-be5d-5148b932fdb9" TargetMode="External"/><Relationship Id="rId70" Type="http://schemas.openxmlformats.org/officeDocument/2006/relationships/hyperlink" Target="https://www.zeffy.com/ticketing/e6db52ab-3f0a-4ece-be5d-5148b932fdb9" TargetMode="External"/><Relationship Id="rId75" Type="http://schemas.openxmlformats.org/officeDocument/2006/relationships/hyperlink" Target="https://simplyk-bucket-production.s3.ca-central-1.amazonaws.com/organizations/0/f/b/4/e-ticket/tickets-aa2d3818-5649-4cef-a880-0cf2361e429a.pdf" TargetMode="External"/><Relationship Id="rId91" Type="http://schemas.openxmlformats.org/officeDocument/2006/relationships/hyperlink" Target="https://simplyk-bucket-production.s3.ca-central-1.amazonaws.com/organizations/0/f/b/4/e-ticket/tickets-a0e3404b-8c46-4d21-a7e2-aeb2040f47ac.pdf" TargetMode="External"/><Relationship Id="rId96" Type="http://schemas.openxmlformats.org/officeDocument/2006/relationships/hyperlink" Target="https://simplyk-bucket-production.s3.ca-central-1.amazonaws.com/organizations/0/f/b/4/e-ticket/tickets-871bc656-cd36-44f6-bb54-ab3909482036.pdf" TargetMode="External"/><Relationship Id="rId1" Type="http://schemas.openxmlformats.org/officeDocument/2006/relationships/hyperlink" Target="mailto:zs.zhou@siat.ac.cn" TargetMode="External"/><Relationship Id="rId6" Type="http://schemas.openxmlformats.org/officeDocument/2006/relationships/hyperlink" Target="https://simplyk-bucket-production.s3.ca-central-1.amazonaws.com/organizations/0/f/b/4/e-ticket/tickets-4a4f2d00-18cd-45f4-a99f-f2b917d5201e.pdf" TargetMode="External"/><Relationship Id="rId23" Type="http://schemas.openxmlformats.org/officeDocument/2006/relationships/hyperlink" Target="https://simplyk-bucket-production.s3.ca-central-1.amazonaws.com/organizations/0/f/b/4/e-ticket/tickets-aa0871a4-22e4-4df8-bf9f-4414812e63b5.pdf" TargetMode="External"/><Relationship Id="rId28" Type="http://schemas.openxmlformats.org/officeDocument/2006/relationships/hyperlink" Target="https://www.zeffy.com/ticketing/e6db52ab-3f0a-4ece-be5d-5148b932fdb9" TargetMode="External"/><Relationship Id="rId49" Type="http://schemas.openxmlformats.org/officeDocument/2006/relationships/hyperlink" Target="https://simplyk-bucket-production.s3.ca-central-1.amazonaws.com/organizations/0/f/b/4/e-ticket/tickets-a29e8e1f-f90e-419a-a20c-82a68491dd92.pdf" TargetMode="External"/><Relationship Id="rId114" Type="http://schemas.openxmlformats.org/officeDocument/2006/relationships/hyperlink" Target="https://simplyk-bucket-production.s3.ca-central-1.amazonaws.com/organizations/0/f/b/4/e-ticket/tickets-41614883-afc6-4541-85a6-b6816d0fe641.pdf" TargetMode="External"/><Relationship Id="rId119" Type="http://schemas.openxmlformats.org/officeDocument/2006/relationships/hyperlink" Target="https://www.zeffy.com/ticketing/e6db52ab-3f0a-4ece-be5d-5148b932fdb9" TargetMode="External"/><Relationship Id="rId44" Type="http://schemas.openxmlformats.org/officeDocument/2006/relationships/hyperlink" Target="https://www.zeffy.com/ticketing/e6db52ab-3f0a-4ece-be5d-5148b932fdb9" TargetMode="External"/><Relationship Id="rId60" Type="http://schemas.openxmlformats.org/officeDocument/2006/relationships/hyperlink" Target="https://www.zeffy.com/ticketing/e6db52ab-3f0a-4ece-be5d-5148b932fdb9" TargetMode="External"/><Relationship Id="rId65" Type="http://schemas.openxmlformats.org/officeDocument/2006/relationships/hyperlink" Target="https://simplyk-bucket-production.s3.ca-central-1.amazonaws.com/organizations/0/f/b/4/e-ticket/tickets-a746eab8-14a0-4584-8c9c-71e28a8c6c33.pdf" TargetMode="External"/><Relationship Id="rId81" Type="http://schemas.openxmlformats.org/officeDocument/2006/relationships/hyperlink" Target="https://simplyk-bucket-production.s3.ca-central-1.amazonaws.com/organizations/0/f/b/4/e-ticket/tickets-12eb1ccf-98a1-46e9-9bc8-f21b89bc8c83.pdf" TargetMode="External"/><Relationship Id="rId86" Type="http://schemas.openxmlformats.org/officeDocument/2006/relationships/hyperlink" Target="https://simplyk-bucket-production.s3.ca-central-1.amazonaws.com/organizations/0/f/b/4/e-ticket/tickets-0c7bc7cf-3f4c-4c3e-a094-7a397a2a317e.pdf" TargetMode="External"/><Relationship Id="rId4" Type="http://schemas.openxmlformats.org/officeDocument/2006/relationships/hyperlink" Target="https://simplyk-bucket-production.s3.ca-central-1.amazonaws.com/organizations/0/f/b/4/e-ticket/tickets-4c399ac4-3e5c-4b78-9b09-9142d7f93769.pdf" TargetMode="External"/><Relationship Id="rId9" Type="http://schemas.openxmlformats.org/officeDocument/2006/relationships/hyperlink" Target="https://simplyk-bucket-production.s3.ca-central-1.amazonaws.com/organizations/0/f/b/4/e-ticket/tickets-cb62b509-8e67-4185-86b8-746fd0280143.pdf" TargetMode="External"/><Relationship Id="rId13" Type="http://schemas.openxmlformats.org/officeDocument/2006/relationships/hyperlink" Target="https://simplyk-bucket-production.s3.ca-central-1.amazonaws.com/organizations/0/f/b/4/e-ticket/tickets-33e7a745-fb4b-4e3c-938f-d66bfc1b8611.pdf" TargetMode="External"/><Relationship Id="rId18" Type="http://schemas.openxmlformats.org/officeDocument/2006/relationships/hyperlink" Target="https://www.zeffy.com/ticketing/e6db52ab-3f0a-4ece-be5d-5148b932fdb9" TargetMode="External"/><Relationship Id="rId39" Type="http://schemas.openxmlformats.org/officeDocument/2006/relationships/hyperlink" Target="https://simplyk-bucket-production.s3.ca-central-1.amazonaws.com/organizations/0/f/b/4/e-ticket/tickets-da29f3a5-34fe-458b-bf54-f3f8321d4c56.pdf" TargetMode="External"/><Relationship Id="rId109" Type="http://schemas.openxmlformats.org/officeDocument/2006/relationships/hyperlink" Target="https://www.zeffy.com/ticketing/e6db52ab-3f0a-4ece-be5d-5148b932fdb9" TargetMode="External"/><Relationship Id="rId34" Type="http://schemas.openxmlformats.org/officeDocument/2006/relationships/hyperlink" Target="mailto:esther.marcayata21@gmail.com" TargetMode="External"/><Relationship Id="rId50" Type="http://schemas.openxmlformats.org/officeDocument/2006/relationships/hyperlink" Target="https://www.zeffy.com/ticketing/e6db52ab-3f0a-4ece-be5d-5148b932fdb9" TargetMode="External"/><Relationship Id="rId55" Type="http://schemas.openxmlformats.org/officeDocument/2006/relationships/hyperlink" Target="https://simplyk-bucket-production.s3.ca-central-1.amazonaws.com/organizations/0/f/b/4/e-ticket/tickets-2fb3aa2a-c60e-430f-ad68-519ab148837f.pdf" TargetMode="External"/><Relationship Id="rId76" Type="http://schemas.openxmlformats.org/officeDocument/2006/relationships/hyperlink" Target="https://www.zeffy.com/ticketing/e6db52ab-3f0a-4ece-be5d-5148b932fdb9" TargetMode="External"/><Relationship Id="rId97" Type="http://schemas.openxmlformats.org/officeDocument/2006/relationships/hyperlink" Target="https://www.zeffy.com/ticketing/e6db52ab-3f0a-4ece-be5d-5148b932fdb9" TargetMode="External"/><Relationship Id="rId104" Type="http://schemas.openxmlformats.org/officeDocument/2006/relationships/hyperlink" Target="https://simplyk-bucket-production.s3.ca-central-1.amazonaws.com/organizations/0/f/b/4/e-ticket/tickets-9cdbba83-8b52-4bb4-a37f-498f2471bfa4.pdf" TargetMode="External"/><Relationship Id="rId120" Type="http://schemas.openxmlformats.org/officeDocument/2006/relationships/hyperlink" Target="https://simplyk-bucket-production.s3.ca-central-1.amazonaws.com/organizations/0/f/b/4/e-ticket/tickets-68434a5b-d603-4c46-9941-48079197bd2a.pdf" TargetMode="External"/><Relationship Id="rId7" Type="http://schemas.openxmlformats.org/officeDocument/2006/relationships/hyperlink" Target="mailto:jonny.savage@jncc.gov.uk" TargetMode="External"/><Relationship Id="rId71" Type="http://schemas.openxmlformats.org/officeDocument/2006/relationships/hyperlink" Target="https://simplyk-bucket-production.s3.ca-central-1.amazonaws.com/organizations/0/f/b/4/e-ticket/tickets-8c6dcdd5-5a1b-4f94-be84-ed7406de34ad.pdf" TargetMode="External"/><Relationship Id="rId92" Type="http://schemas.openxmlformats.org/officeDocument/2006/relationships/hyperlink" Target="mailto:mikhail.rossoshanskiy@deepsea.com" TargetMode="External"/><Relationship Id="rId2" Type="http://schemas.openxmlformats.org/officeDocument/2006/relationships/hyperlink" Target="mailto:zp.li1@siat.ac.cn" TargetMode="External"/><Relationship Id="rId29" Type="http://schemas.openxmlformats.org/officeDocument/2006/relationships/hyperlink" Target="https://simplyk-bucket-production.s3.ca-central-1.amazonaws.com/organizations/0/f/b/4/e-ticket/tickets-238b93de-ef02-4610-92ec-df025d1b4851.pdf" TargetMode="External"/><Relationship Id="rId24" Type="http://schemas.openxmlformats.org/officeDocument/2006/relationships/hyperlink" Target="https://www.zeffy.com/ticketing/e6db52ab-3f0a-4ece-be5d-5148b932fdb9" TargetMode="External"/><Relationship Id="rId40" Type="http://schemas.openxmlformats.org/officeDocument/2006/relationships/hyperlink" Target="https://www.zeffy.com/ticketing/e6db52ab-3f0a-4ece-be5d-5148b932fdb9" TargetMode="External"/><Relationship Id="rId45" Type="http://schemas.openxmlformats.org/officeDocument/2006/relationships/hyperlink" Target="https://simplyk-bucket-production.s3.ca-central-1.amazonaws.com/organizations/0/f/b/4/e-ticket/tickets-7eab9a02-a01b-47cc-a5cb-91b2de11068b.pdf" TargetMode="External"/><Relationship Id="rId66" Type="http://schemas.openxmlformats.org/officeDocument/2006/relationships/hyperlink" Target="https://www.zeffy.com/ticketing/e6db52ab-3f0a-4ece-be5d-5148b932fdb9" TargetMode="External"/><Relationship Id="rId87" Type="http://schemas.openxmlformats.org/officeDocument/2006/relationships/hyperlink" Target="https://www.zeffy.com/ticketing/e6db52ab-3f0a-4ece-be5d-5148b932fdb9" TargetMode="External"/><Relationship Id="rId110" Type="http://schemas.openxmlformats.org/officeDocument/2006/relationships/hyperlink" Target="https://simplyk-bucket-production.s3.ca-central-1.amazonaws.com/organizations/0/f/b/4/e-ticket/tickets-b159ee6b-1a8f-4693-ae72-44ed4b915db9.pdf" TargetMode="External"/><Relationship Id="rId115" Type="http://schemas.openxmlformats.org/officeDocument/2006/relationships/hyperlink" Target="https://www.zeffy.com/ticketing/e6db52ab-3f0a-4ece-be5d-5148b932fdb9" TargetMode="External"/><Relationship Id="rId61" Type="http://schemas.openxmlformats.org/officeDocument/2006/relationships/hyperlink" Target="https://simplyk-bucket-production.s3.ca-central-1.amazonaws.com/organizations/0/f/b/4/e-ticket/tickets-9dacc58b-1f5f-4275-9b99-9aada7a6a4cd.pdf" TargetMode="External"/><Relationship Id="rId82" Type="http://schemas.openxmlformats.org/officeDocument/2006/relationships/hyperlink" Target="https://www.zeffy.com/ticketing/e6db52ab-3f0a-4ece-be5d-5148b932fdb9" TargetMode="External"/><Relationship Id="rId19" Type="http://schemas.openxmlformats.org/officeDocument/2006/relationships/hyperlink" Target="https://simplyk-bucket-production.s3.ca-central-1.amazonaws.com/organizations/0/f/b/4/e-ticket/tickets-a4342aaf-b897-4b8f-9bc5-59dc2444d5dd.pdf" TargetMode="External"/><Relationship Id="rId14" Type="http://schemas.openxmlformats.org/officeDocument/2006/relationships/hyperlink" Target="https://www.zeffy.com/ticketing/e6db52ab-3f0a-4ece-be5d-5148b932fdb9" TargetMode="External"/><Relationship Id="rId30" Type="http://schemas.openxmlformats.org/officeDocument/2006/relationships/hyperlink" Target="https://www.zeffy.com/ticketing/e6db52ab-3f0a-4ece-be5d-5148b932fdb9" TargetMode="External"/><Relationship Id="rId35" Type="http://schemas.openxmlformats.org/officeDocument/2006/relationships/hyperlink" Target="https://www.zeffy.com/ticketing/e6db52ab-3f0a-4ece-be5d-5148b932fdb9" TargetMode="External"/><Relationship Id="rId56" Type="http://schemas.openxmlformats.org/officeDocument/2006/relationships/hyperlink" Target="https://www.zeffy.com/ticketing/e6db52ab-3f0a-4ece-be5d-5148b932fdb9" TargetMode="External"/><Relationship Id="rId77" Type="http://schemas.openxmlformats.org/officeDocument/2006/relationships/hyperlink" Target="https://simplyk-bucket-production.s3.ca-central-1.amazonaws.com/organizations/0/f/b/4/e-ticket/tickets-7fc23041-81e9-47d4-ab44-a7cff4ed708e.pdf" TargetMode="External"/><Relationship Id="rId100" Type="http://schemas.openxmlformats.org/officeDocument/2006/relationships/hyperlink" Target="https://simplyk-bucket-production.s3.ca-central-1.amazonaws.com/organizations/0/f/b/4/e-ticket/tickets-1c7caa76-1706-43ac-a1df-557fbc19b5ad.pdf" TargetMode="External"/><Relationship Id="rId105" Type="http://schemas.openxmlformats.org/officeDocument/2006/relationships/hyperlink" Target="https://www.zeffy.com/ticketing/e6db52ab-3f0a-4ece-be5d-5148b932fdb9" TargetMode="External"/><Relationship Id="rId8" Type="http://schemas.openxmlformats.org/officeDocument/2006/relationships/hyperlink" Target="https://www.zeffy.com/ticketing/e6db52ab-3f0a-4ece-be5d-5148b932fdb9" TargetMode="External"/><Relationship Id="rId51" Type="http://schemas.openxmlformats.org/officeDocument/2006/relationships/hyperlink" Target="https://simplyk-bucket-production.s3.ca-central-1.amazonaws.com/organizations/0/f/b/4/e-ticket/tickets-0f5a10f6-3491-42d4-9d7f-bc38920ce00f.pdf" TargetMode="External"/><Relationship Id="rId72" Type="http://schemas.openxmlformats.org/officeDocument/2006/relationships/hyperlink" Target="https://www.zeffy.com/ticketing/e6db52ab-3f0a-4ece-be5d-5148b932fdb9" TargetMode="External"/><Relationship Id="rId93" Type="http://schemas.openxmlformats.org/officeDocument/2006/relationships/hyperlink" Target="https://www.zeffy.com/ticketing/e6db52ab-3f0a-4ece-be5d-5148b932fdb9" TargetMode="External"/><Relationship Id="rId98" Type="http://schemas.openxmlformats.org/officeDocument/2006/relationships/hyperlink" Target="https://simplyk-bucket-production.s3.ca-central-1.amazonaws.com/organizations/0/f/b/4/e-ticket/tickets-eea4f1d6-60d8-425c-bc63-2c543f04c646.pdf" TargetMode="External"/><Relationship Id="rId121" Type="http://schemas.openxmlformats.org/officeDocument/2006/relationships/hyperlink" Target="mailto:John.delbando@oregonstate.edu" TargetMode="External"/><Relationship Id="rId3" Type="http://schemas.openxmlformats.org/officeDocument/2006/relationships/hyperlink" Target="https://www.zeffy.com/ticketing/e6db52ab-3f0a-4ece-be5d-5148b932fdb9" TargetMode="External"/><Relationship Id="rId25" Type="http://schemas.openxmlformats.org/officeDocument/2006/relationships/hyperlink" Target="https://simplyk-bucket-production.s3.ca-central-1.amazonaws.com/organizations/0/f/b/4/e-ticket/tickets-08d2536e-f35e-4da0-8849-5b8cc24257dd.pdf" TargetMode="External"/><Relationship Id="rId46" Type="http://schemas.openxmlformats.org/officeDocument/2006/relationships/hyperlink" Target="https://www.zeffy.com/ticketing/e6db52ab-3f0a-4ece-be5d-5148b932fdb9" TargetMode="External"/><Relationship Id="rId67" Type="http://schemas.openxmlformats.org/officeDocument/2006/relationships/hyperlink" Target="https://simplyk-bucket-production.s3.ca-central-1.amazonaws.com/organizations/0/f/b/4/e-ticket/tickets-3382f010-cc6e-48a8-9e08-4fd5223825fa.pdf" TargetMode="External"/><Relationship Id="rId116" Type="http://schemas.openxmlformats.org/officeDocument/2006/relationships/hyperlink" Target="https://simplyk-bucket-production.s3.ca-central-1.amazonaws.com/organizations/0/f/b/4/e-ticket/tickets-941f10a3-791f-45be-94bb-6287c371a558.pdf" TargetMode="External"/><Relationship Id="rId20" Type="http://schemas.openxmlformats.org/officeDocument/2006/relationships/hyperlink" Target="https://www.zeffy.com/ticketing/e6db52ab-3f0a-4ece-be5d-5148b932fdb9" TargetMode="External"/><Relationship Id="rId41" Type="http://schemas.openxmlformats.org/officeDocument/2006/relationships/hyperlink" Target="https://simplyk-bucket-production.s3.ca-central-1.amazonaws.com/organizations/0/f/b/4/e-ticket/tickets-50c7fa65-3f64-4b1a-9989-403a30c532f4.pdf" TargetMode="External"/><Relationship Id="rId62" Type="http://schemas.openxmlformats.org/officeDocument/2006/relationships/hyperlink" Target="https://www.zeffy.com/ticketing/e6db52ab-3f0a-4ece-be5d-5148b932fdb9" TargetMode="External"/><Relationship Id="rId83" Type="http://schemas.openxmlformats.org/officeDocument/2006/relationships/hyperlink" Target="https://simplyk-bucket-production.s3.ca-central-1.amazonaws.com/organizations/0/f/b/4/e-ticket/tickets-0c7bc7cf-3f4c-4c3e-a094-7a397a2a317e.pdf" TargetMode="External"/><Relationship Id="rId88" Type="http://schemas.openxmlformats.org/officeDocument/2006/relationships/hyperlink" Target="https://simplyk-bucket-production.s3.ca-central-1.amazonaws.com/organizations/0/f/b/4/e-ticket/tickets-1b9528e9-f605-44b6-ba9b-93191186d637.pdf" TargetMode="External"/><Relationship Id="rId111" Type="http://schemas.openxmlformats.org/officeDocument/2006/relationships/hyperlink" Target="https://www.zeffy.com/ticketing/e6db52ab-3f0a-4ece-be5d-5148b932fdb9" TargetMode="External"/><Relationship Id="rId15" Type="http://schemas.openxmlformats.org/officeDocument/2006/relationships/hyperlink" Target="https://simplyk-bucket-production.s3.ca-central-1.amazonaws.com/organizations/0/f/b/4/e-ticket/tickets-0755f816-4cf7-4ae0-861d-39c4a1f74c8a.pdf" TargetMode="External"/><Relationship Id="rId36" Type="http://schemas.openxmlformats.org/officeDocument/2006/relationships/hyperlink" Target="https://simplyk-bucket-production.s3.ca-central-1.amazonaws.com/organizations/0/f/b/4/e-ticket/tickets-da29f3a5-34fe-458b-bf54-f3f8321d4c56.pdf" TargetMode="External"/><Relationship Id="rId57" Type="http://schemas.openxmlformats.org/officeDocument/2006/relationships/hyperlink" Target="https://simplyk-bucket-production.s3.ca-central-1.amazonaws.com/organizations/0/f/b/4/e-ticket/tickets-e9668b55-ddaa-4303-8a81-cc114ec5890d.pdf" TargetMode="External"/><Relationship Id="rId106" Type="http://schemas.openxmlformats.org/officeDocument/2006/relationships/hyperlink" Target="https://simplyk-bucket-production.s3.ca-central-1.amazonaws.com/organizations/0/f/b/4/e-ticket/tickets-277741a6-6d5d-4920-89ac-b1f6a740f4fc.pdf" TargetMode="External"/><Relationship Id="rId10" Type="http://schemas.openxmlformats.org/officeDocument/2006/relationships/hyperlink" Target="https://www.zeffy.com/ticketing/e6db52ab-3f0a-4ece-be5d-5148b932fdb9" TargetMode="External"/><Relationship Id="rId31" Type="http://schemas.openxmlformats.org/officeDocument/2006/relationships/hyperlink" Target="https://simplyk-bucket-production.s3.ca-central-1.amazonaws.com/organizations/0/f/b/4/e-ticket/tickets-977e1fc3-67ab-4142-907c-a3d3561fc135.pdf" TargetMode="External"/><Relationship Id="rId52" Type="http://schemas.openxmlformats.org/officeDocument/2006/relationships/hyperlink" Target="https://www.zeffy.com/ticketing/e6db52ab-3f0a-4ece-be5d-5148b932fdb9" TargetMode="External"/><Relationship Id="rId73" Type="http://schemas.openxmlformats.org/officeDocument/2006/relationships/hyperlink" Target="https://simplyk-bucket-production.s3.ca-central-1.amazonaws.com/organizations/0/f/b/4/e-ticket/tickets-7f351d01-3c8a-4285-b2ef-c283fd8c0c74.pdf" TargetMode="External"/><Relationship Id="rId78" Type="http://schemas.openxmlformats.org/officeDocument/2006/relationships/hyperlink" Target="https://www.zeffy.com/ticketing/e6db52ab-3f0a-4ece-be5d-5148b932fdb9" TargetMode="External"/><Relationship Id="rId94" Type="http://schemas.openxmlformats.org/officeDocument/2006/relationships/hyperlink" Target="https://simplyk-bucket-production.s3.ca-central-1.amazonaws.com/organizations/0/f/b/4/e-ticket/tickets-a0e3404b-8c46-4d21-a7e2-aeb2040f47ac.pdf" TargetMode="External"/><Relationship Id="rId99" Type="http://schemas.openxmlformats.org/officeDocument/2006/relationships/hyperlink" Target="https://www.zeffy.com/ticketing/e6db52ab-3f0a-4ece-be5d-5148b932fdb9" TargetMode="External"/><Relationship Id="rId101" Type="http://schemas.openxmlformats.org/officeDocument/2006/relationships/hyperlink" Target="https://www.zeffy.com/ticketing/e6db52ab-3f0a-4ece-be5d-5148b932fdb9" TargetMode="External"/><Relationship Id="rId122" Type="http://schemas.openxmlformats.org/officeDocument/2006/relationships/hyperlink" Target="mailto:paschoentag@geomar.de"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mailto:mikhail.rossoshanskiy@deepsea.com" TargetMode="External"/><Relationship Id="rId3" Type="http://schemas.openxmlformats.org/officeDocument/2006/relationships/hyperlink" Target="mailto:jonny.savage@jncc.gov.uk" TargetMode="External"/><Relationship Id="rId7" Type="http://schemas.openxmlformats.org/officeDocument/2006/relationships/hyperlink" Target="mailto:drew.smith@deepsea.com" TargetMode="External"/><Relationship Id="rId2" Type="http://schemas.openxmlformats.org/officeDocument/2006/relationships/hyperlink" Target="mailto:zp.li1@siat.ac.cn" TargetMode="External"/><Relationship Id="rId1" Type="http://schemas.openxmlformats.org/officeDocument/2006/relationships/hyperlink" Target="mailto:zs.zhou@siat.ac.cn" TargetMode="External"/><Relationship Id="rId6" Type="http://schemas.openxmlformats.org/officeDocument/2006/relationships/hyperlink" Target="mailto:megan@ai.fish" TargetMode="External"/><Relationship Id="rId5" Type="http://schemas.openxmlformats.org/officeDocument/2006/relationships/hyperlink" Target="mailto:paulina.sepa@fcdarwin.org.ec" TargetMode="External"/><Relationship Id="rId4" Type="http://schemas.openxmlformats.org/officeDocument/2006/relationships/hyperlink" Target="mailto:esther.marcayata21@gmail.com"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mailto:chris.jackett@csiro.au" TargetMode="External"/><Relationship Id="rId18" Type="http://schemas.openxmlformats.org/officeDocument/2006/relationships/hyperlink" Target="mailto:gtroni@mbari.org" TargetMode="External"/><Relationship Id="rId26" Type="http://schemas.openxmlformats.org/officeDocument/2006/relationships/hyperlink" Target="mailto:larissa.oliveira@ucc.ie" TargetMode="External"/><Relationship Id="rId3" Type="http://schemas.openxmlformats.org/officeDocument/2006/relationships/hyperlink" Target="mailto:benjamin.grassian@whoi.edu" TargetMode="External"/><Relationship Id="rId21" Type="http://schemas.openxmlformats.org/officeDocument/2006/relationships/hyperlink" Target="mailto:ec9g15@soton.ac.uk" TargetMode="External"/><Relationship Id="rId34" Type="http://schemas.openxmlformats.org/officeDocument/2006/relationships/hyperlink" Target="mailto:jp.li@siat.ac.cn" TargetMode="External"/><Relationship Id="rId7" Type="http://schemas.openxmlformats.org/officeDocument/2006/relationships/hyperlink" Target="mailto:mojmas@noc.ac.uk" TargetMode="External"/><Relationship Id="rId12" Type="http://schemas.openxmlformats.org/officeDocument/2006/relationships/hyperlink" Target="mailto:dna@informatik.uni-kiel.de" TargetMode="External"/><Relationship Id="rId17" Type="http://schemas.openxmlformats.org/officeDocument/2006/relationships/hyperlink" Target="mailto:holly.bowers@sjsu.edu" TargetMode="External"/><Relationship Id="rId25" Type="http://schemas.openxmlformats.org/officeDocument/2006/relationships/hyperlink" Target="mailto:bff1n21@soton.ac.uk" TargetMode="External"/><Relationship Id="rId33" Type="http://schemas.openxmlformats.org/officeDocument/2006/relationships/hyperlink" Target="mailto:laurence.declippele@glasgow.ac.uk" TargetMode="External"/><Relationship Id="rId2" Type="http://schemas.openxmlformats.org/officeDocument/2006/relationships/hyperlink" Target="mailto:francesco.pomati@eawag.ch" TargetMode="External"/><Relationship Id="rId16" Type="http://schemas.openxmlformats.org/officeDocument/2006/relationships/hyperlink" Target="mailto:joost@mbari.org" TargetMode="External"/><Relationship Id="rId20" Type="http://schemas.openxmlformats.org/officeDocument/2006/relationships/hyperlink" Target="https://vimeo.com/871465906/4caed4807a" TargetMode="External"/><Relationship Id="rId29" Type="http://schemas.openxmlformats.org/officeDocument/2006/relationships/hyperlink" Target="mailto:john.halpin@sams.ac.uk" TargetMode="External"/><Relationship Id="rId1" Type="http://schemas.openxmlformats.org/officeDocument/2006/relationships/hyperlink" Target="mailto:barbara.neves@dfo-mpo.gc.ca" TargetMode="External"/><Relationship Id="rId6" Type="http://schemas.openxmlformats.org/officeDocument/2006/relationships/hyperlink" Target="mailto:tkwasnitschka@geomar.de" TargetMode="External"/><Relationship Id="rId11" Type="http://schemas.openxmlformats.org/officeDocument/2006/relationships/hyperlink" Target="mailto:jennifer.durden@noc.ac.uk" TargetMode="External"/><Relationship Id="rId24" Type="http://schemas.openxmlformats.org/officeDocument/2006/relationships/hyperlink" Target="mailto:lcai@whoi.edu" TargetMode="External"/><Relationship Id="rId32" Type="http://schemas.openxmlformats.org/officeDocument/2006/relationships/hyperlink" Target="mailto:tobias.ferreira@noc.ac.uk" TargetMode="External"/><Relationship Id="rId5" Type="http://schemas.openxmlformats.org/officeDocument/2006/relationships/hyperlink" Target="mailto:goetzf@si.edu" TargetMode="External"/><Relationship Id="rId15" Type="http://schemas.openxmlformats.org/officeDocument/2006/relationships/hyperlink" Target="mailto:nils.piechaud@hi.no" TargetMode="External"/><Relationship Id="rId23" Type="http://schemas.openxmlformats.org/officeDocument/2006/relationships/hyperlink" Target="mailto:tea.isler@awi.de" TargetMode="External"/><Relationship Id="rId28" Type="http://schemas.openxmlformats.org/officeDocument/2006/relationships/hyperlink" Target="mailto:Manup@stanford.EDU" TargetMode="External"/><Relationship Id="rId10" Type="http://schemas.openxmlformats.org/officeDocument/2006/relationships/hyperlink" Target="mailto:catherine.borremans@ifremer.fr" TargetMode="External"/><Relationship Id="rId19" Type="http://schemas.openxmlformats.org/officeDocument/2006/relationships/hyperlink" Target="mailto:yvonne@inspiredplanet.ca" TargetMode="External"/><Relationship Id="rId31" Type="http://schemas.openxmlformats.org/officeDocument/2006/relationships/hyperlink" Target="mailto:petervegan1223@gmail.com" TargetMode="External"/><Relationship Id="rId4" Type="http://schemas.openxmlformats.org/officeDocument/2006/relationships/hyperlink" Target="mailto:giaya.d@northeastern.edu" TargetMode="External"/><Relationship Id="rId9" Type="http://schemas.openxmlformats.org/officeDocument/2006/relationships/hyperlink" Target="mailto:kakani@mbari.org" TargetMode="External"/><Relationship Id="rId14" Type="http://schemas.openxmlformats.org/officeDocument/2006/relationships/hyperlink" Target="mailto:cdurkin@mbari.org" TargetMode="External"/><Relationship Id="rId22" Type="http://schemas.openxmlformats.org/officeDocument/2006/relationships/hyperlink" Target="mailto:klas.moeller@hereon.de" TargetMode="External"/><Relationship Id="rId27" Type="http://schemas.openxmlformats.org/officeDocument/2006/relationships/hyperlink" Target="mailto:ashley.marranzino@noaa.gov" TargetMode="External"/><Relationship Id="rId30" Type="http://schemas.openxmlformats.org/officeDocument/2006/relationships/hyperlink" Target="mailto:isaelegbede@gmail.com" TargetMode="External"/><Relationship Id="rId35" Type="http://schemas.openxmlformats.org/officeDocument/2006/relationships/hyperlink" Target="mailto:paula.castelloes@clsbrasil.com" TargetMode="External"/><Relationship Id="rId8" Type="http://schemas.openxmlformats.org/officeDocument/2006/relationships/hyperlink" Target="mailto:pushyami.kaveti@ntnu.no"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mailto:mashkoor.malik@noaa.gov" TargetMode="External"/><Relationship Id="rId13" Type="http://schemas.openxmlformats.org/officeDocument/2006/relationships/hyperlink" Target="mailto:rob.harbour@jncc.gov.uk" TargetMode="External"/><Relationship Id="rId3" Type="http://schemas.openxmlformats.org/officeDocument/2006/relationships/hyperlink" Target="mailto:dlangenk@cebitec.uni-bielefeld.de" TargetMode="External"/><Relationship Id="rId7" Type="http://schemas.openxmlformats.org/officeDocument/2006/relationships/hyperlink" Target="mailto:jlindholm@csumb.edu" TargetMode="External"/><Relationship Id="rId12" Type="http://schemas.openxmlformats.org/officeDocument/2006/relationships/hyperlink" Target="http://squidle.org/" TargetMode="External"/><Relationship Id="rId2" Type="http://schemas.openxmlformats.org/officeDocument/2006/relationships/hyperlink" Target="mailto:attcart@uw.edu" TargetMode="External"/><Relationship Id="rId16" Type="http://schemas.openxmlformats.org/officeDocument/2006/relationships/comments" Target="../comments4.xml"/><Relationship Id="rId1" Type="http://schemas.openxmlformats.org/officeDocument/2006/relationships/hyperlink" Target="mailto:jaime.davies@unigib.edu.gi" TargetMode="External"/><Relationship Id="rId6" Type="http://schemas.openxmlformats.org/officeDocument/2006/relationships/hyperlink" Target="mailto:hruhl@mbari.org" TargetMode="External"/><Relationship Id="rId11" Type="http://schemas.openxmlformats.org/officeDocument/2006/relationships/hyperlink" Target="mailto:ariell@greybits.com.au" TargetMode="External"/><Relationship Id="rId5" Type="http://schemas.openxmlformats.org/officeDocument/2006/relationships/hyperlink" Target="mailto:brian@mbari.org" TargetMode="External"/><Relationship Id="rId15" Type="http://schemas.openxmlformats.org/officeDocument/2006/relationships/vmlDrawing" Target="../drawings/vmlDrawing4.vml"/><Relationship Id="rId10" Type="http://schemas.openxmlformats.org/officeDocument/2006/relationships/hyperlink" Target="mailto:issie@mbari.org" TargetMode="External"/><Relationship Id="rId4" Type="http://schemas.openxmlformats.org/officeDocument/2006/relationships/hyperlink" Target="mailto:kbarnard@mbari.org" TargetMode="External"/><Relationship Id="rId9" Type="http://schemas.openxmlformats.org/officeDocument/2006/relationships/hyperlink" Target="mailto:julie.rose@noaa.gove" TargetMode="External"/><Relationship Id="rId14" Type="http://schemas.openxmlformats.org/officeDocument/2006/relationships/hyperlink" Target="mailto:Jeremy@thesextonco.com" TargetMode="External"/></Relationships>
</file>

<file path=xl/worksheets/_rels/sheet1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3.xml.rels><?xml version="1.0" encoding="UTF-8" standalone="yes"?>
<Relationships xmlns="http://schemas.openxmlformats.org/package/2006/relationships"><Relationship Id="rId3" Type="http://schemas.openxmlformats.org/officeDocument/2006/relationships/hyperlink" Target="https://maps.app.goo.gl/aTBmoEdNzV3qes4k7" TargetMode="External"/><Relationship Id="rId2" Type="http://schemas.openxmlformats.org/officeDocument/2006/relationships/hyperlink" Target="https://maps.app.goo.gl/TKU1KKhhKLUCSW2P6" TargetMode="External"/><Relationship Id="rId1" Type="http://schemas.openxmlformats.org/officeDocument/2006/relationships/hyperlink" Target="https://maps.app.goo.gl/n72Qpp1pLMsGA3166" TargetMode="External"/><Relationship Id="rId4" Type="http://schemas.openxmlformats.org/officeDocument/2006/relationships/hyperlink" Target="https://maps.app.goo.gl/qAzUEAdmJQXte6y67"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issie@mbari.org" TargetMode="External"/><Relationship Id="rId3" Type="http://schemas.openxmlformats.org/officeDocument/2006/relationships/hyperlink" Target="mailto:dlangenk@cebitec.uni-bielefeld.de" TargetMode="External"/><Relationship Id="rId7" Type="http://schemas.openxmlformats.org/officeDocument/2006/relationships/hyperlink" Target="mailto:mashkoor.malik@noaa.gov" TargetMode="External"/><Relationship Id="rId2" Type="http://schemas.openxmlformats.org/officeDocument/2006/relationships/hyperlink" Target="mailto:attcart@uw.edu" TargetMode="External"/><Relationship Id="rId1" Type="http://schemas.openxmlformats.org/officeDocument/2006/relationships/hyperlink" Target="mailto:jaime.davies@unigib.edu.gi" TargetMode="External"/><Relationship Id="rId6" Type="http://schemas.openxmlformats.org/officeDocument/2006/relationships/hyperlink" Target="mailto:jlindholm@csumb.edu" TargetMode="External"/><Relationship Id="rId11" Type="http://schemas.openxmlformats.org/officeDocument/2006/relationships/hyperlink" Target="mailto:Jeremy@thesextonco.com" TargetMode="External"/><Relationship Id="rId5" Type="http://schemas.openxmlformats.org/officeDocument/2006/relationships/hyperlink" Target="mailto:hruhl@mbari.org" TargetMode="External"/><Relationship Id="rId10" Type="http://schemas.openxmlformats.org/officeDocument/2006/relationships/hyperlink" Target="mailto:rob.harbour@jncc.gov.uk" TargetMode="External"/><Relationship Id="rId4" Type="http://schemas.openxmlformats.org/officeDocument/2006/relationships/hyperlink" Target="mailto:kbarnard@mbari.org" TargetMode="External"/><Relationship Id="rId9" Type="http://schemas.openxmlformats.org/officeDocument/2006/relationships/hyperlink" Target="mailto:ariell@greybits.com.au"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iis.u-tokyo.ac.jp/en/research/staff/toshihiro-maki/" TargetMode="Externa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C94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6640625" defaultRowHeight="15.75" customHeight="1"/>
  <cols>
    <col min="1" max="1" width="14.6640625" customWidth="1"/>
    <col min="2" max="2" width="15.33203125" customWidth="1"/>
    <col min="3" max="3" width="5" customWidth="1"/>
    <col min="4" max="4" width="23" customWidth="1"/>
    <col min="5" max="5" width="2.83203125" customWidth="1"/>
    <col min="6" max="6" width="17.83203125" customWidth="1"/>
    <col min="7" max="7" width="12.6640625" customWidth="1"/>
    <col min="8" max="9" width="12.83203125" customWidth="1"/>
    <col min="10" max="10" width="13" customWidth="1"/>
    <col min="11" max="11" width="3" customWidth="1"/>
    <col min="12" max="12" width="19.5" customWidth="1"/>
    <col min="13" max="13" width="16.5" customWidth="1"/>
  </cols>
  <sheetData>
    <row r="1" spans="1:29" ht="13">
      <c r="A1" s="1"/>
      <c r="B1" s="248">
        <v>45572</v>
      </c>
      <c r="C1" s="249">
        <v>45573</v>
      </c>
      <c r="D1" s="242"/>
      <c r="E1" s="249">
        <v>45574</v>
      </c>
      <c r="F1" s="241"/>
      <c r="G1" s="241"/>
      <c r="H1" s="241"/>
      <c r="I1" s="241"/>
      <c r="J1" s="242"/>
      <c r="K1" s="249">
        <v>45575</v>
      </c>
      <c r="L1" s="242"/>
      <c r="M1" s="250">
        <v>45576</v>
      </c>
      <c r="N1" s="2"/>
      <c r="O1" s="2"/>
      <c r="P1" s="2"/>
      <c r="Q1" s="2"/>
      <c r="R1" s="2"/>
      <c r="S1" s="2"/>
      <c r="T1" s="2"/>
      <c r="U1" s="2"/>
      <c r="V1" s="2"/>
      <c r="W1" s="2"/>
      <c r="X1" s="2"/>
      <c r="Y1" s="2"/>
      <c r="Z1" s="2"/>
      <c r="AA1" s="2"/>
      <c r="AB1" s="2"/>
      <c r="AC1" s="2"/>
    </row>
    <row r="2" spans="1:29" ht="28">
      <c r="A2" s="3" t="s">
        <v>0</v>
      </c>
      <c r="B2" s="228"/>
      <c r="C2" s="252" t="s">
        <v>1</v>
      </c>
      <c r="D2" s="228"/>
      <c r="E2" s="252" t="s">
        <v>1</v>
      </c>
      <c r="F2" s="237"/>
      <c r="G2" s="4" t="s">
        <v>2</v>
      </c>
      <c r="H2" s="4" t="s">
        <v>3</v>
      </c>
      <c r="I2" s="4" t="s">
        <v>4</v>
      </c>
      <c r="J2" s="5" t="s">
        <v>5</v>
      </c>
      <c r="K2" s="252" t="s">
        <v>1</v>
      </c>
      <c r="L2" s="228"/>
      <c r="M2" s="251"/>
      <c r="N2" s="6"/>
      <c r="O2" s="6"/>
      <c r="P2" s="6"/>
      <c r="Q2" s="6"/>
      <c r="R2" s="6"/>
      <c r="S2" s="6"/>
      <c r="T2" s="6"/>
      <c r="U2" s="6"/>
      <c r="V2" s="6"/>
      <c r="W2" s="6"/>
      <c r="X2" s="6"/>
      <c r="Y2" s="6"/>
      <c r="Z2" s="6"/>
      <c r="AA2" s="6"/>
      <c r="AB2" s="6"/>
      <c r="AC2" s="6"/>
    </row>
    <row r="3" spans="1:29" ht="13">
      <c r="A3" s="7">
        <v>0.33333333333333331</v>
      </c>
      <c r="B3" s="8"/>
      <c r="C3" s="253" t="s">
        <v>6</v>
      </c>
      <c r="D3" s="242"/>
      <c r="E3" s="253" t="s">
        <v>6</v>
      </c>
      <c r="F3" s="241"/>
      <c r="G3" s="241"/>
      <c r="H3" s="241"/>
      <c r="I3" s="241"/>
      <c r="J3" s="218" t="s">
        <v>7</v>
      </c>
      <c r="K3" s="253" t="s">
        <v>6</v>
      </c>
      <c r="L3" s="242"/>
      <c r="M3" s="9"/>
    </row>
    <row r="4" spans="1:29" ht="13">
      <c r="A4" s="10">
        <v>0.34375</v>
      </c>
      <c r="B4" s="11"/>
      <c r="C4" s="225"/>
      <c r="D4" s="219"/>
      <c r="E4" s="225"/>
      <c r="F4" s="222"/>
      <c r="G4" s="222"/>
      <c r="H4" s="222"/>
      <c r="I4" s="222"/>
      <c r="J4" s="219"/>
      <c r="K4" s="225"/>
      <c r="L4" s="219"/>
      <c r="M4" s="12"/>
    </row>
    <row r="5" spans="1:29" ht="13">
      <c r="A5" s="10">
        <v>0.35416666666666669</v>
      </c>
      <c r="B5" s="11"/>
      <c r="C5" s="225"/>
      <c r="D5" s="219"/>
      <c r="E5" s="225"/>
      <c r="F5" s="222"/>
      <c r="G5" s="222"/>
      <c r="H5" s="222"/>
      <c r="I5" s="222"/>
      <c r="J5" s="219"/>
      <c r="K5" s="225"/>
      <c r="L5" s="219"/>
      <c r="M5" s="12"/>
    </row>
    <row r="6" spans="1:29" ht="13">
      <c r="A6" s="10">
        <v>0.36458333333333331</v>
      </c>
      <c r="B6" s="11"/>
      <c r="C6" s="225"/>
      <c r="D6" s="219"/>
      <c r="E6" s="225"/>
      <c r="F6" s="222"/>
      <c r="G6" s="222"/>
      <c r="H6" s="222"/>
      <c r="I6" s="222"/>
      <c r="J6" s="219"/>
      <c r="K6" s="225"/>
      <c r="L6" s="219"/>
      <c r="M6" s="12"/>
    </row>
    <row r="7" spans="1:29" ht="14">
      <c r="A7" s="10">
        <v>0.375</v>
      </c>
      <c r="B7" s="11"/>
      <c r="C7" s="254" t="s">
        <v>8</v>
      </c>
      <c r="D7" s="219"/>
      <c r="E7" s="224" t="s">
        <v>9</v>
      </c>
      <c r="F7" s="222"/>
      <c r="G7" s="221" t="s">
        <v>10</v>
      </c>
      <c r="H7" s="221" t="s">
        <v>11</v>
      </c>
      <c r="I7" s="255" t="s">
        <v>12</v>
      </c>
      <c r="J7" s="219"/>
      <c r="K7" s="254" t="s">
        <v>13</v>
      </c>
      <c r="L7" s="219"/>
      <c r="M7" s="13" t="s">
        <v>14</v>
      </c>
    </row>
    <row r="8" spans="1:29" ht="14">
      <c r="A8" s="10">
        <v>0.38541666666666669</v>
      </c>
      <c r="B8" s="11"/>
      <c r="C8" s="229" t="s">
        <v>15</v>
      </c>
      <c r="D8" s="14" t="s">
        <v>16</v>
      </c>
      <c r="E8" s="225"/>
      <c r="F8" s="222"/>
      <c r="G8" s="222"/>
      <c r="H8" s="222"/>
      <c r="I8" s="222"/>
      <c r="J8" s="219"/>
      <c r="K8" s="256" t="s">
        <v>17</v>
      </c>
      <c r="L8" s="14" t="s">
        <v>18</v>
      </c>
      <c r="M8" s="15" t="s">
        <v>19</v>
      </c>
    </row>
    <row r="9" spans="1:29" ht="13">
      <c r="A9" s="10">
        <v>0.39583333333333331</v>
      </c>
      <c r="B9" s="11"/>
      <c r="C9" s="225"/>
      <c r="D9" s="14" t="s">
        <v>20</v>
      </c>
      <c r="E9" s="225"/>
      <c r="F9" s="222"/>
      <c r="G9" s="222"/>
      <c r="H9" s="222"/>
      <c r="I9" s="222"/>
      <c r="J9" s="219"/>
      <c r="K9" s="225"/>
      <c r="L9" s="14" t="s">
        <v>21</v>
      </c>
      <c r="M9" s="257" t="s">
        <v>22</v>
      </c>
    </row>
    <row r="10" spans="1:29" ht="13">
      <c r="A10" s="10">
        <v>0.40625</v>
      </c>
      <c r="B10" s="11"/>
      <c r="C10" s="225"/>
      <c r="D10" s="14" t="s">
        <v>23</v>
      </c>
      <c r="E10" s="225"/>
      <c r="F10" s="222"/>
      <c r="G10" s="222"/>
      <c r="H10" s="222"/>
      <c r="I10" s="222"/>
      <c r="J10" s="219"/>
      <c r="K10" s="225"/>
      <c r="L10" s="14" t="s">
        <v>24</v>
      </c>
      <c r="M10" s="258"/>
    </row>
    <row r="11" spans="1:29" ht="13">
      <c r="A11" s="10">
        <v>0.41666666666666669</v>
      </c>
      <c r="B11" s="11"/>
      <c r="C11" s="225"/>
      <c r="D11" s="14" t="s">
        <v>25</v>
      </c>
      <c r="E11" s="223" t="s">
        <v>26</v>
      </c>
      <c r="F11" s="222"/>
      <c r="G11" s="222"/>
      <c r="H11" s="222"/>
      <c r="I11" s="222"/>
      <c r="J11" s="219"/>
      <c r="K11" s="225"/>
      <c r="L11" s="14" t="s">
        <v>27</v>
      </c>
      <c r="M11" s="258"/>
    </row>
    <row r="12" spans="1:29" ht="13">
      <c r="A12" s="10">
        <v>0.42708333333333331</v>
      </c>
      <c r="B12" s="11"/>
      <c r="C12" s="225"/>
      <c r="D12" s="14" t="s">
        <v>28</v>
      </c>
      <c r="E12" s="222"/>
      <c r="F12" s="222"/>
      <c r="G12" s="222"/>
      <c r="H12" s="222"/>
      <c r="I12" s="222"/>
      <c r="J12" s="219"/>
      <c r="K12" s="225"/>
      <c r="L12" s="14" t="s">
        <v>29</v>
      </c>
      <c r="M12" s="258"/>
    </row>
    <row r="13" spans="1:29" ht="13">
      <c r="A13" s="10">
        <v>0.4375</v>
      </c>
      <c r="B13" s="11"/>
      <c r="C13" s="225"/>
      <c r="D13" s="14" t="s">
        <v>30</v>
      </c>
      <c r="E13" s="221" t="s">
        <v>31</v>
      </c>
      <c r="F13" s="222"/>
      <c r="G13" s="221" t="s">
        <v>32</v>
      </c>
      <c r="H13" s="221" t="s">
        <v>33</v>
      </c>
      <c r="I13" s="221" t="s">
        <v>34</v>
      </c>
      <c r="J13" s="219"/>
      <c r="K13" s="230" t="s">
        <v>26</v>
      </c>
      <c r="L13" s="219"/>
      <c r="M13" s="258"/>
    </row>
    <row r="14" spans="1:29" ht="13">
      <c r="A14" s="10">
        <v>0.44791666666666669</v>
      </c>
      <c r="B14" s="11"/>
      <c r="C14" s="232" t="s">
        <v>26</v>
      </c>
      <c r="D14" s="219"/>
      <c r="E14" s="222"/>
      <c r="F14" s="222"/>
      <c r="G14" s="222"/>
      <c r="H14" s="222"/>
      <c r="I14" s="222"/>
      <c r="J14" s="219"/>
      <c r="K14" s="225"/>
      <c r="L14" s="219"/>
      <c r="M14" s="258"/>
    </row>
    <row r="15" spans="1:29" ht="19.5" customHeight="1">
      <c r="A15" s="10">
        <v>0.45833333333333331</v>
      </c>
      <c r="B15" s="11"/>
      <c r="C15" s="229" t="s">
        <v>35</v>
      </c>
      <c r="D15" s="14" t="s">
        <v>36</v>
      </c>
      <c r="E15" s="222"/>
      <c r="F15" s="222"/>
      <c r="G15" s="222"/>
      <c r="H15" s="222"/>
      <c r="I15" s="222"/>
      <c r="J15" s="219"/>
      <c r="K15" s="256" t="s">
        <v>37</v>
      </c>
      <c r="L15" s="14" t="s">
        <v>38</v>
      </c>
      <c r="M15" s="258"/>
    </row>
    <row r="16" spans="1:29" ht="19.5" customHeight="1">
      <c r="A16" s="10">
        <v>0.46875</v>
      </c>
      <c r="B16" s="11"/>
      <c r="C16" s="225"/>
      <c r="D16" s="14" t="s">
        <v>39</v>
      </c>
      <c r="E16" s="222"/>
      <c r="F16" s="222"/>
      <c r="G16" s="222"/>
      <c r="H16" s="222"/>
      <c r="I16" s="222"/>
      <c r="J16" s="219"/>
      <c r="K16" s="225"/>
      <c r="L16" s="14" t="s">
        <v>40</v>
      </c>
      <c r="M16" s="258"/>
    </row>
    <row r="17" spans="1:13" ht="19.5" customHeight="1">
      <c r="A17" s="10">
        <v>0.47916666666666669</v>
      </c>
      <c r="B17" s="11"/>
      <c r="C17" s="225"/>
      <c r="D17" s="14" t="s">
        <v>41</v>
      </c>
      <c r="E17" s="223" t="s">
        <v>42</v>
      </c>
      <c r="F17" s="222"/>
      <c r="G17" s="222"/>
      <c r="H17" s="222"/>
      <c r="I17" s="222"/>
      <c r="J17" s="16"/>
      <c r="K17" s="225"/>
      <c r="L17" s="14" t="s">
        <v>43</v>
      </c>
      <c r="M17" s="258"/>
    </row>
    <row r="18" spans="1:13" ht="19.5" customHeight="1">
      <c r="A18" s="10">
        <v>0.48958333333333331</v>
      </c>
      <c r="B18" s="11"/>
      <c r="C18" s="225"/>
      <c r="D18" s="14" t="s">
        <v>44</v>
      </c>
      <c r="E18" s="222"/>
      <c r="F18" s="222"/>
      <c r="G18" s="222"/>
      <c r="H18" s="222"/>
      <c r="I18" s="222"/>
      <c r="J18" s="16"/>
      <c r="K18" s="225"/>
      <c r="L18" s="14" t="s">
        <v>45</v>
      </c>
      <c r="M18" s="258"/>
    </row>
    <row r="19" spans="1:13" ht="13">
      <c r="A19" s="10">
        <v>0.5</v>
      </c>
      <c r="B19" s="11"/>
      <c r="C19" s="230" t="s">
        <v>42</v>
      </c>
      <c r="D19" s="219"/>
      <c r="E19" s="222"/>
      <c r="F19" s="222"/>
      <c r="G19" s="222"/>
      <c r="H19" s="222"/>
      <c r="I19" s="222"/>
      <c r="J19" s="220" t="s">
        <v>46</v>
      </c>
      <c r="K19" s="230" t="s">
        <v>42</v>
      </c>
      <c r="L19" s="219"/>
      <c r="M19" s="258"/>
    </row>
    <row r="20" spans="1:13" ht="13">
      <c r="A20" s="10">
        <v>0.51041666666666663</v>
      </c>
      <c r="B20" s="11"/>
      <c r="C20" s="225"/>
      <c r="D20" s="219"/>
      <c r="E20" s="222"/>
      <c r="F20" s="222"/>
      <c r="G20" s="222"/>
      <c r="H20" s="222"/>
      <c r="I20" s="222"/>
      <c r="J20" s="219"/>
      <c r="K20" s="225"/>
      <c r="L20" s="219"/>
      <c r="M20" s="258"/>
    </row>
    <row r="21" spans="1:13" ht="13">
      <c r="A21" s="10">
        <v>0.52083333333333337</v>
      </c>
      <c r="B21" s="11"/>
      <c r="C21" s="225"/>
      <c r="D21" s="219"/>
      <c r="E21" s="222"/>
      <c r="F21" s="222"/>
      <c r="G21" s="222"/>
      <c r="H21" s="222"/>
      <c r="I21" s="222"/>
      <c r="J21" s="219"/>
      <c r="K21" s="225"/>
      <c r="L21" s="219"/>
      <c r="M21" s="12"/>
    </row>
    <row r="22" spans="1:13" ht="13">
      <c r="A22" s="10">
        <v>0.53125</v>
      </c>
      <c r="B22" s="11"/>
      <c r="C22" s="225"/>
      <c r="D22" s="219"/>
      <c r="E22" s="222"/>
      <c r="F22" s="222"/>
      <c r="G22" s="222"/>
      <c r="H22" s="222"/>
      <c r="I22" s="222"/>
      <c r="J22" s="219"/>
      <c r="K22" s="225"/>
      <c r="L22" s="219"/>
      <c r="M22" s="12"/>
    </row>
    <row r="23" spans="1:13" ht="13">
      <c r="A23" s="10">
        <v>0.54166666666666663</v>
      </c>
      <c r="B23" s="11"/>
      <c r="C23" s="225"/>
      <c r="D23" s="219"/>
      <c r="E23" s="224" t="s">
        <v>47</v>
      </c>
      <c r="F23" s="222"/>
      <c r="G23" s="221" t="s">
        <v>48</v>
      </c>
      <c r="H23" s="221" t="s">
        <v>49</v>
      </c>
      <c r="I23" s="221" t="s">
        <v>50</v>
      </c>
      <c r="J23" s="219"/>
      <c r="K23" s="225"/>
      <c r="L23" s="219"/>
      <c r="M23" s="12"/>
    </row>
    <row r="24" spans="1:13" ht="13">
      <c r="A24" s="10">
        <v>0.55208333333333337</v>
      </c>
      <c r="B24" s="11"/>
      <c r="C24" s="225"/>
      <c r="D24" s="219"/>
      <c r="E24" s="225"/>
      <c r="F24" s="222"/>
      <c r="G24" s="222"/>
      <c r="H24" s="222"/>
      <c r="I24" s="222"/>
      <c r="J24" s="219"/>
      <c r="K24" s="225"/>
      <c r="L24" s="219"/>
      <c r="M24" s="12"/>
    </row>
    <row r="25" spans="1:13" ht="13">
      <c r="A25" s="10">
        <v>0.5625</v>
      </c>
      <c r="B25" s="11"/>
      <c r="C25" s="231" t="s">
        <v>37</v>
      </c>
      <c r="D25" s="14" t="s">
        <v>51</v>
      </c>
      <c r="E25" s="225"/>
      <c r="F25" s="222"/>
      <c r="G25" s="222"/>
      <c r="H25" s="222"/>
      <c r="I25" s="222"/>
      <c r="J25" s="219"/>
      <c r="K25" s="256" t="s">
        <v>15</v>
      </c>
      <c r="L25" s="14" t="s">
        <v>52</v>
      </c>
      <c r="M25" s="12"/>
    </row>
    <row r="26" spans="1:13" ht="13">
      <c r="A26" s="10">
        <v>0.57291666666666663</v>
      </c>
      <c r="B26" s="11"/>
      <c r="C26" s="225"/>
      <c r="D26" s="14" t="s">
        <v>53</v>
      </c>
      <c r="E26" s="225"/>
      <c r="F26" s="222"/>
      <c r="G26" s="222"/>
      <c r="H26" s="222"/>
      <c r="I26" s="222"/>
      <c r="J26" s="219"/>
      <c r="K26" s="225"/>
      <c r="L26" s="14" t="s">
        <v>54</v>
      </c>
      <c r="M26" s="12"/>
    </row>
    <row r="27" spans="1:13" ht="13">
      <c r="A27" s="10">
        <v>0.58333333333333337</v>
      </c>
      <c r="B27" s="11"/>
      <c r="C27" s="225"/>
      <c r="D27" s="14" t="s">
        <v>55</v>
      </c>
      <c r="E27" s="223" t="s">
        <v>26</v>
      </c>
      <c r="F27" s="222"/>
      <c r="G27" s="222"/>
      <c r="H27" s="222"/>
      <c r="I27" s="222"/>
      <c r="J27" s="219"/>
      <c r="K27" s="225"/>
      <c r="L27" s="14" t="s">
        <v>56</v>
      </c>
      <c r="M27" s="12"/>
    </row>
    <row r="28" spans="1:13" ht="13">
      <c r="A28" s="10">
        <v>0.59375</v>
      </c>
      <c r="B28" s="11"/>
      <c r="C28" s="225"/>
      <c r="D28" s="14" t="s">
        <v>57</v>
      </c>
      <c r="E28" s="222"/>
      <c r="F28" s="222"/>
      <c r="G28" s="222"/>
      <c r="H28" s="222"/>
      <c r="I28" s="222"/>
      <c r="J28" s="219"/>
      <c r="K28" s="225"/>
      <c r="L28" s="14" t="s">
        <v>58</v>
      </c>
      <c r="M28" s="12"/>
    </row>
    <row r="29" spans="1:13" ht="13">
      <c r="A29" s="10">
        <v>0.60416666666666663</v>
      </c>
      <c r="B29" s="11"/>
      <c r="C29" s="225"/>
      <c r="D29" s="14" t="s">
        <v>59</v>
      </c>
      <c r="E29" s="221" t="s">
        <v>60</v>
      </c>
      <c r="F29" s="222"/>
      <c r="G29" s="221" t="s">
        <v>61</v>
      </c>
      <c r="H29" s="221" t="s">
        <v>62</v>
      </c>
      <c r="I29" s="221" t="s">
        <v>63</v>
      </c>
      <c r="J29" s="219"/>
      <c r="K29" s="225"/>
      <c r="L29" s="14" t="s">
        <v>64</v>
      </c>
      <c r="M29" s="12"/>
    </row>
    <row r="30" spans="1:13" ht="13">
      <c r="A30" s="10">
        <v>0.61458333333333337</v>
      </c>
      <c r="B30" s="11"/>
      <c r="C30" s="225"/>
      <c r="D30" s="14" t="s">
        <v>65</v>
      </c>
      <c r="E30" s="222"/>
      <c r="F30" s="222"/>
      <c r="G30" s="222"/>
      <c r="H30" s="222"/>
      <c r="I30" s="222"/>
      <c r="J30" s="219"/>
      <c r="K30" s="225"/>
      <c r="L30" s="14" t="s">
        <v>66</v>
      </c>
      <c r="M30" s="12"/>
    </row>
    <row r="31" spans="1:13" ht="13">
      <c r="A31" s="10">
        <v>0.625</v>
      </c>
      <c r="B31" s="11"/>
      <c r="C31" s="230" t="s">
        <v>26</v>
      </c>
      <c r="D31" s="219"/>
      <c r="E31" s="222"/>
      <c r="F31" s="222"/>
      <c r="G31" s="222"/>
      <c r="H31" s="222"/>
      <c r="I31" s="222"/>
      <c r="J31" s="219"/>
      <c r="K31" s="230" t="s">
        <v>26</v>
      </c>
      <c r="L31" s="219"/>
      <c r="M31" s="12"/>
    </row>
    <row r="32" spans="1:13" ht="13">
      <c r="A32" s="10">
        <v>0.63541666666666663</v>
      </c>
      <c r="B32" s="11"/>
      <c r="C32" s="225"/>
      <c r="D32" s="219"/>
      <c r="E32" s="222"/>
      <c r="F32" s="222"/>
      <c r="G32" s="222"/>
      <c r="H32" s="222"/>
      <c r="I32" s="222"/>
      <c r="J32" s="219"/>
      <c r="K32" s="225"/>
      <c r="L32" s="219"/>
      <c r="M32" s="12"/>
    </row>
    <row r="33" spans="1:13" ht="21.75" customHeight="1">
      <c r="A33" s="10">
        <v>0.64583333333333337</v>
      </c>
      <c r="B33" s="11"/>
      <c r="C33" s="231" t="s">
        <v>67</v>
      </c>
      <c r="D33" s="17" t="s">
        <v>68</v>
      </c>
      <c r="E33" s="238" t="s">
        <v>69</v>
      </c>
      <c r="F33" s="222"/>
      <c r="G33" s="222"/>
      <c r="H33" s="222"/>
      <c r="I33" s="222"/>
      <c r="J33" s="219"/>
      <c r="K33" s="239" t="s">
        <v>70</v>
      </c>
      <c r="L33" s="219"/>
      <c r="M33" s="12"/>
    </row>
    <row r="34" spans="1:13" ht="21.75" customHeight="1">
      <c r="A34" s="10">
        <v>0.65625</v>
      </c>
      <c r="B34" s="11"/>
      <c r="C34" s="225"/>
      <c r="D34" s="17" t="s">
        <v>71</v>
      </c>
      <c r="E34" s="225"/>
      <c r="F34" s="222"/>
      <c r="G34" s="222"/>
      <c r="H34" s="222"/>
      <c r="I34" s="222"/>
      <c r="J34" s="219"/>
      <c r="K34" s="222"/>
      <c r="L34" s="219"/>
      <c r="M34" s="12"/>
    </row>
    <row r="35" spans="1:13" ht="21.75" customHeight="1">
      <c r="A35" s="18">
        <v>0.66666666666666663</v>
      </c>
      <c r="B35" s="19" t="s">
        <v>72</v>
      </c>
      <c r="C35" s="225"/>
      <c r="D35" s="17" t="s">
        <v>73</v>
      </c>
      <c r="E35" s="225"/>
      <c r="F35" s="222"/>
      <c r="G35" s="222"/>
      <c r="H35" s="222"/>
      <c r="I35" s="222"/>
      <c r="J35" s="219"/>
      <c r="K35" s="259" t="s">
        <v>74</v>
      </c>
      <c r="L35" s="219"/>
      <c r="M35" s="12"/>
    </row>
    <row r="36" spans="1:13" ht="21.75" customHeight="1">
      <c r="A36" s="10">
        <v>0.67708333333333337</v>
      </c>
      <c r="B36" s="233" t="s">
        <v>75</v>
      </c>
      <c r="C36" s="225"/>
      <c r="D36" s="17" t="s">
        <v>76</v>
      </c>
      <c r="E36" s="225"/>
      <c r="F36" s="222"/>
      <c r="G36" s="222"/>
      <c r="H36" s="222"/>
      <c r="I36" s="222"/>
      <c r="J36" s="219"/>
      <c r="K36" s="222"/>
      <c r="L36" s="219"/>
      <c r="M36" s="12"/>
    </row>
    <row r="37" spans="1:13" ht="13">
      <c r="A37" s="10">
        <v>0.6875</v>
      </c>
      <c r="B37" s="234"/>
      <c r="C37" s="244" t="s">
        <v>77</v>
      </c>
      <c r="D37" s="219"/>
      <c r="E37" s="239" t="s">
        <v>78</v>
      </c>
      <c r="F37" s="222"/>
      <c r="G37" s="222"/>
      <c r="H37" s="222"/>
      <c r="I37" s="222"/>
      <c r="J37" s="219"/>
      <c r="K37" s="222"/>
      <c r="L37" s="219"/>
      <c r="M37" s="12"/>
    </row>
    <row r="38" spans="1:13" ht="13">
      <c r="A38" s="10">
        <v>0.69791666666666663</v>
      </c>
      <c r="B38" s="234"/>
      <c r="C38" s="225"/>
      <c r="D38" s="219"/>
      <c r="E38" s="222"/>
      <c r="F38" s="222"/>
      <c r="G38" s="222"/>
      <c r="H38" s="222"/>
      <c r="I38" s="222"/>
      <c r="J38" s="219"/>
      <c r="K38" s="222"/>
      <c r="L38" s="219"/>
      <c r="M38" s="12"/>
    </row>
    <row r="39" spans="1:13" ht="28">
      <c r="A39" s="7">
        <v>0.70833333333333337</v>
      </c>
      <c r="B39" s="20" t="s">
        <v>72</v>
      </c>
      <c r="C39" s="245" t="s">
        <v>79</v>
      </c>
      <c r="D39" s="242"/>
      <c r="E39" s="240" t="s">
        <v>80</v>
      </c>
      <c r="F39" s="241"/>
      <c r="G39" s="241"/>
      <c r="H39" s="241"/>
      <c r="I39" s="241"/>
      <c r="J39" s="242"/>
      <c r="K39" s="240" t="s">
        <v>74</v>
      </c>
      <c r="L39" s="242"/>
      <c r="M39" s="9"/>
    </row>
    <row r="40" spans="1:13" ht="13">
      <c r="A40" s="10">
        <v>0.71875</v>
      </c>
      <c r="B40" s="233" t="s">
        <v>75</v>
      </c>
      <c r="C40" s="225"/>
      <c r="D40" s="219"/>
      <c r="E40" s="222"/>
      <c r="F40" s="222"/>
      <c r="G40" s="222"/>
      <c r="H40" s="222"/>
      <c r="I40" s="222"/>
      <c r="J40" s="219"/>
      <c r="K40" s="222"/>
      <c r="L40" s="219"/>
      <c r="M40" s="12"/>
    </row>
    <row r="41" spans="1:13" ht="13">
      <c r="A41" s="10">
        <v>0.72916666666666663</v>
      </c>
      <c r="B41" s="234"/>
      <c r="C41" s="225"/>
      <c r="D41" s="219"/>
      <c r="E41" s="222"/>
      <c r="F41" s="222"/>
      <c r="G41" s="222"/>
      <c r="H41" s="222"/>
      <c r="I41" s="222"/>
      <c r="J41" s="219"/>
      <c r="K41" s="260" t="s">
        <v>81</v>
      </c>
      <c r="L41" s="219"/>
      <c r="M41" s="12"/>
    </row>
    <row r="42" spans="1:13" ht="13">
      <c r="A42" s="10">
        <v>0.73958333333333337</v>
      </c>
      <c r="B42" s="234"/>
      <c r="C42" s="225"/>
      <c r="D42" s="219"/>
      <c r="E42" s="222"/>
      <c r="F42" s="222"/>
      <c r="G42" s="222"/>
      <c r="H42" s="222"/>
      <c r="I42" s="222"/>
      <c r="J42" s="219"/>
      <c r="K42" s="261" t="s">
        <v>82</v>
      </c>
      <c r="L42" s="219"/>
      <c r="M42" s="12"/>
    </row>
    <row r="43" spans="1:13" ht="13">
      <c r="A43" s="10">
        <v>0.75</v>
      </c>
      <c r="B43" s="234"/>
      <c r="C43" s="246"/>
      <c r="D43" s="219"/>
      <c r="E43" s="222"/>
      <c r="F43" s="222"/>
      <c r="G43" s="222"/>
      <c r="H43" s="222"/>
      <c r="I43" s="222"/>
      <c r="J43" s="219"/>
      <c r="K43" s="222"/>
      <c r="L43" s="219"/>
      <c r="M43" s="12"/>
    </row>
    <row r="44" spans="1:13" ht="13">
      <c r="A44" s="10">
        <v>0.76041666666666663</v>
      </c>
      <c r="B44" s="234"/>
      <c r="C44" s="246"/>
      <c r="D44" s="219"/>
      <c r="E44" s="222"/>
      <c r="F44" s="222"/>
      <c r="G44" s="222"/>
      <c r="H44" s="222"/>
      <c r="I44" s="222"/>
      <c r="J44" s="219"/>
      <c r="K44" s="222"/>
      <c r="L44" s="219"/>
      <c r="M44" s="12"/>
    </row>
    <row r="45" spans="1:13" ht="13">
      <c r="A45" s="10">
        <v>0.77083333333333337</v>
      </c>
      <c r="B45" s="234"/>
      <c r="C45" s="247" t="s">
        <v>83</v>
      </c>
      <c r="D45" s="219"/>
      <c r="E45" s="243"/>
      <c r="F45" s="222"/>
      <c r="G45" s="222"/>
      <c r="H45" s="222"/>
      <c r="I45" s="222"/>
      <c r="J45" s="219"/>
      <c r="K45" s="222"/>
      <c r="L45" s="219"/>
      <c r="M45" s="12"/>
    </row>
    <row r="46" spans="1:13" ht="13">
      <c r="A46" s="10">
        <v>0.78125</v>
      </c>
      <c r="B46" s="234"/>
      <c r="C46" s="226" t="s">
        <v>84</v>
      </c>
      <c r="D46" s="219"/>
      <c r="E46" s="243"/>
      <c r="F46" s="222"/>
      <c r="G46" s="222"/>
      <c r="H46" s="222"/>
      <c r="I46" s="222"/>
      <c r="J46" s="219"/>
      <c r="K46" s="254" t="s">
        <v>85</v>
      </c>
      <c r="L46" s="219"/>
      <c r="M46" s="12"/>
    </row>
    <row r="47" spans="1:13" ht="13">
      <c r="A47" s="10">
        <v>0.79166666666666663</v>
      </c>
      <c r="B47" s="11"/>
      <c r="C47" s="225"/>
      <c r="D47" s="219"/>
      <c r="E47" s="235" t="s">
        <v>86</v>
      </c>
      <c r="F47" s="222"/>
      <c r="G47" s="222"/>
      <c r="H47" s="222"/>
      <c r="I47" s="222"/>
      <c r="J47" s="219"/>
      <c r="K47" s="256"/>
      <c r="L47" s="219"/>
      <c r="M47" s="12"/>
    </row>
    <row r="48" spans="1:13" ht="13">
      <c r="A48" s="10">
        <v>0.80208333333333337</v>
      </c>
      <c r="B48" s="11"/>
      <c r="C48" s="225"/>
      <c r="D48" s="219"/>
      <c r="E48" s="236" t="s">
        <v>87</v>
      </c>
      <c r="F48" s="222"/>
      <c r="G48" s="222"/>
      <c r="H48" s="222"/>
      <c r="I48" s="222"/>
      <c r="J48" s="219"/>
      <c r="K48" s="256"/>
      <c r="L48" s="219"/>
      <c r="M48" s="12"/>
    </row>
    <row r="49" spans="1:13" ht="13">
      <c r="A49" s="10">
        <v>0.8125</v>
      </c>
      <c r="B49" s="11"/>
      <c r="C49" s="225"/>
      <c r="D49" s="219"/>
      <c r="E49" s="222"/>
      <c r="F49" s="222"/>
      <c r="G49" s="222"/>
      <c r="H49" s="222"/>
      <c r="I49" s="222"/>
      <c r="J49" s="219"/>
      <c r="K49" s="256"/>
      <c r="L49" s="219"/>
      <c r="M49" s="12"/>
    </row>
    <row r="50" spans="1:13" ht="13">
      <c r="A50" s="10">
        <v>0.82291666666666663</v>
      </c>
      <c r="B50" s="11"/>
      <c r="C50" s="225"/>
      <c r="D50" s="219"/>
      <c r="E50" s="222"/>
      <c r="F50" s="222"/>
      <c r="G50" s="222"/>
      <c r="H50" s="222"/>
      <c r="I50" s="222"/>
      <c r="J50" s="219"/>
      <c r="K50" s="256"/>
      <c r="L50" s="219"/>
      <c r="M50" s="12"/>
    </row>
    <row r="51" spans="1:13" ht="13">
      <c r="A51" s="10">
        <v>0.83333333333333337</v>
      </c>
      <c r="B51" s="11"/>
      <c r="C51" s="225"/>
      <c r="D51" s="219"/>
      <c r="E51" s="222"/>
      <c r="F51" s="222"/>
      <c r="G51" s="222"/>
      <c r="H51" s="222"/>
      <c r="I51" s="222"/>
      <c r="J51" s="219"/>
      <c r="K51" s="256"/>
      <c r="L51" s="219"/>
      <c r="M51" s="12"/>
    </row>
    <row r="52" spans="1:13" ht="13">
      <c r="A52" s="10">
        <v>0.84375</v>
      </c>
      <c r="B52" s="11"/>
      <c r="C52" s="225"/>
      <c r="D52" s="219"/>
      <c r="E52" s="222"/>
      <c r="F52" s="222"/>
      <c r="G52" s="222"/>
      <c r="H52" s="222"/>
      <c r="I52" s="222"/>
      <c r="J52" s="219"/>
      <c r="K52" s="256"/>
      <c r="L52" s="219"/>
      <c r="M52" s="12"/>
    </row>
    <row r="53" spans="1:13" ht="13">
      <c r="A53" s="10">
        <v>0.85416666666666663</v>
      </c>
      <c r="B53" s="11"/>
      <c r="C53" s="225"/>
      <c r="D53" s="219"/>
      <c r="E53" s="222"/>
      <c r="F53" s="222"/>
      <c r="G53" s="222"/>
      <c r="H53" s="222"/>
      <c r="I53" s="222"/>
      <c r="J53" s="219"/>
      <c r="K53" s="256"/>
      <c r="L53" s="219"/>
      <c r="M53" s="12"/>
    </row>
    <row r="54" spans="1:13" ht="13">
      <c r="A54" s="10">
        <v>0.86458333333333337</v>
      </c>
      <c r="B54" s="11"/>
      <c r="C54" s="225"/>
      <c r="D54" s="219"/>
      <c r="E54" s="222"/>
      <c r="F54" s="222"/>
      <c r="G54" s="222"/>
      <c r="H54" s="222"/>
      <c r="I54" s="222"/>
      <c r="J54" s="219"/>
      <c r="K54" s="256"/>
      <c r="L54" s="219"/>
      <c r="M54" s="12"/>
    </row>
    <row r="55" spans="1:13" ht="13">
      <c r="A55" s="10">
        <v>0.875</v>
      </c>
      <c r="B55" s="11"/>
      <c r="C55" s="225"/>
      <c r="D55" s="219"/>
      <c r="E55" s="222"/>
      <c r="F55" s="222"/>
      <c r="G55" s="222"/>
      <c r="H55" s="222"/>
      <c r="I55" s="222"/>
      <c r="J55" s="219"/>
      <c r="K55" s="256"/>
      <c r="L55" s="219"/>
      <c r="M55" s="12"/>
    </row>
    <row r="56" spans="1:13" ht="13">
      <c r="A56" s="10">
        <v>0.88541666666666663</v>
      </c>
      <c r="B56" s="11"/>
      <c r="C56" s="225"/>
      <c r="D56" s="219"/>
      <c r="E56" s="222"/>
      <c r="F56" s="222"/>
      <c r="G56" s="222"/>
      <c r="H56" s="222"/>
      <c r="I56" s="222"/>
      <c r="J56" s="219"/>
      <c r="K56" s="256"/>
      <c r="L56" s="219"/>
      <c r="M56" s="12"/>
    </row>
    <row r="57" spans="1:13" ht="13">
      <c r="A57" s="10">
        <v>0.89583333333333337</v>
      </c>
      <c r="B57" s="11"/>
      <c r="C57" s="225"/>
      <c r="D57" s="219"/>
      <c r="E57" s="222"/>
      <c r="F57" s="222"/>
      <c r="G57" s="222"/>
      <c r="H57" s="222"/>
      <c r="I57" s="222"/>
      <c r="J57" s="219"/>
      <c r="K57" s="256"/>
      <c r="L57" s="219"/>
      <c r="M57" s="12"/>
    </row>
    <row r="58" spans="1:13" ht="13">
      <c r="A58" s="22">
        <v>0.90625</v>
      </c>
      <c r="B58" s="23"/>
      <c r="C58" s="227"/>
      <c r="D58" s="228"/>
      <c r="E58" s="237"/>
      <c r="F58" s="237"/>
      <c r="G58" s="237"/>
      <c r="H58" s="237"/>
      <c r="I58" s="237"/>
      <c r="J58" s="228"/>
      <c r="K58" s="262"/>
      <c r="L58" s="228"/>
      <c r="M58" s="24"/>
    </row>
    <row r="59" spans="1:13" ht="13">
      <c r="C59" s="25"/>
      <c r="K59" s="26"/>
      <c r="M59" s="27"/>
    </row>
    <row r="60" spans="1:13" ht="13">
      <c r="C60" s="25"/>
      <c r="K60" s="26"/>
      <c r="M60" s="27"/>
    </row>
    <row r="61" spans="1:13" ht="13">
      <c r="C61" s="25"/>
      <c r="K61" s="26"/>
      <c r="M61" s="27"/>
    </row>
    <row r="62" spans="1:13" ht="13">
      <c r="C62" s="25"/>
      <c r="K62" s="26"/>
      <c r="M62" s="27"/>
    </row>
    <row r="63" spans="1:13" ht="13">
      <c r="C63" s="25"/>
      <c r="K63" s="26"/>
      <c r="M63" s="27"/>
    </row>
    <row r="64" spans="1:13" ht="13">
      <c r="C64" s="25"/>
      <c r="K64" s="26"/>
      <c r="M64" s="27"/>
    </row>
    <row r="65" spans="3:13" ht="13">
      <c r="C65" s="25"/>
      <c r="K65" s="26"/>
      <c r="M65" s="27"/>
    </row>
    <row r="66" spans="3:13" ht="13">
      <c r="C66" s="25"/>
      <c r="K66" s="26"/>
      <c r="M66" s="27"/>
    </row>
    <row r="67" spans="3:13" ht="13">
      <c r="C67" s="25"/>
      <c r="K67" s="26"/>
      <c r="M67" s="27"/>
    </row>
    <row r="68" spans="3:13" ht="13">
      <c r="C68" s="25"/>
      <c r="K68" s="26"/>
      <c r="M68" s="27"/>
    </row>
    <row r="69" spans="3:13" ht="13">
      <c r="C69" s="25"/>
      <c r="K69" s="26"/>
      <c r="M69" s="27"/>
    </row>
    <row r="70" spans="3:13" ht="13">
      <c r="C70" s="25"/>
      <c r="K70" s="26"/>
      <c r="M70" s="27"/>
    </row>
    <row r="71" spans="3:13" ht="13">
      <c r="C71" s="25"/>
      <c r="K71" s="26"/>
      <c r="M71" s="27"/>
    </row>
    <row r="72" spans="3:13" ht="13">
      <c r="C72" s="25"/>
      <c r="K72" s="26"/>
      <c r="M72" s="27"/>
    </row>
    <row r="73" spans="3:13" ht="13">
      <c r="C73" s="25"/>
      <c r="K73" s="26"/>
      <c r="M73" s="27"/>
    </row>
    <row r="74" spans="3:13" ht="13">
      <c r="C74" s="25"/>
      <c r="K74" s="26"/>
      <c r="M74" s="27"/>
    </row>
    <row r="75" spans="3:13" ht="13">
      <c r="C75" s="25"/>
      <c r="K75" s="26"/>
      <c r="M75" s="27"/>
    </row>
    <row r="76" spans="3:13" ht="13">
      <c r="C76" s="25"/>
      <c r="K76" s="26"/>
      <c r="M76" s="27"/>
    </row>
    <row r="77" spans="3:13" ht="13">
      <c r="C77" s="25"/>
      <c r="K77" s="26"/>
      <c r="M77" s="27"/>
    </row>
    <row r="78" spans="3:13" ht="13">
      <c r="C78" s="25"/>
      <c r="K78" s="26"/>
      <c r="M78" s="27"/>
    </row>
    <row r="79" spans="3:13" ht="13">
      <c r="C79" s="25"/>
      <c r="K79" s="26"/>
      <c r="M79" s="27"/>
    </row>
    <row r="80" spans="3:13" ht="13">
      <c r="C80" s="25"/>
      <c r="K80" s="26"/>
      <c r="M80" s="27"/>
    </row>
    <row r="81" spans="3:13" ht="13">
      <c r="C81" s="25"/>
      <c r="K81" s="26"/>
      <c r="M81" s="27"/>
    </row>
    <row r="82" spans="3:13" ht="13">
      <c r="C82" s="25"/>
      <c r="K82" s="26"/>
      <c r="M82" s="27"/>
    </row>
    <row r="83" spans="3:13" ht="13">
      <c r="C83" s="25"/>
      <c r="K83" s="26"/>
      <c r="M83" s="27"/>
    </row>
    <row r="84" spans="3:13" ht="13">
      <c r="C84" s="25"/>
      <c r="K84" s="26"/>
      <c r="M84" s="27"/>
    </row>
    <row r="85" spans="3:13" ht="13">
      <c r="C85" s="25"/>
      <c r="K85" s="26"/>
      <c r="M85" s="27"/>
    </row>
    <row r="86" spans="3:13" ht="13">
      <c r="C86" s="25"/>
      <c r="K86" s="26"/>
      <c r="M86" s="27"/>
    </row>
    <row r="87" spans="3:13" ht="13">
      <c r="C87" s="25"/>
      <c r="K87" s="26"/>
      <c r="M87" s="27"/>
    </row>
    <row r="88" spans="3:13" ht="13">
      <c r="C88" s="25"/>
      <c r="K88" s="26"/>
      <c r="M88" s="27"/>
    </row>
    <row r="89" spans="3:13" ht="13">
      <c r="C89" s="25"/>
      <c r="K89" s="26"/>
      <c r="M89" s="27"/>
    </row>
    <row r="90" spans="3:13" ht="13">
      <c r="C90" s="25"/>
      <c r="K90" s="26"/>
      <c r="M90" s="27"/>
    </row>
    <row r="91" spans="3:13" ht="13">
      <c r="C91" s="25"/>
      <c r="K91" s="26"/>
      <c r="M91" s="27"/>
    </row>
    <row r="92" spans="3:13" ht="13">
      <c r="C92" s="25"/>
      <c r="K92" s="26"/>
      <c r="M92" s="27"/>
    </row>
    <row r="93" spans="3:13" ht="13">
      <c r="C93" s="25"/>
      <c r="K93" s="26"/>
      <c r="M93" s="27"/>
    </row>
    <row r="94" spans="3:13" ht="13">
      <c r="C94" s="25"/>
      <c r="K94" s="26"/>
      <c r="M94" s="27"/>
    </row>
    <row r="95" spans="3:13" ht="13">
      <c r="C95" s="25"/>
      <c r="K95" s="26"/>
      <c r="M95" s="27"/>
    </row>
    <row r="96" spans="3:13" ht="13">
      <c r="C96" s="25"/>
      <c r="K96" s="26"/>
      <c r="M96" s="27"/>
    </row>
    <row r="97" spans="3:13" ht="13">
      <c r="C97" s="25"/>
      <c r="K97" s="26"/>
      <c r="M97" s="27"/>
    </row>
    <row r="98" spans="3:13" ht="13">
      <c r="C98" s="25"/>
      <c r="K98" s="26"/>
      <c r="M98" s="27"/>
    </row>
    <row r="99" spans="3:13" ht="13">
      <c r="C99" s="25"/>
      <c r="K99" s="26"/>
      <c r="M99" s="27"/>
    </row>
    <row r="100" spans="3:13" ht="13">
      <c r="C100" s="25"/>
      <c r="K100" s="26"/>
      <c r="M100" s="27"/>
    </row>
    <row r="101" spans="3:13" ht="13">
      <c r="C101" s="25"/>
      <c r="K101" s="26"/>
      <c r="M101" s="27"/>
    </row>
    <row r="102" spans="3:13" ht="13">
      <c r="C102" s="25"/>
      <c r="K102" s="26"/>
      <c r="M102" s="27"/>
    </row>
    <row r="103" spans="3:13" ht="13">
      <c r="C103" s="25"/>
      <c r="K103" s="26"/>
      <c r="M103" s="27"/>
    </row>
    <row r="104" spans="3:13" ht="13">
      <c r="C104" s="25"/>
      <c r="K104" s="26"/>
      <c r="M104" s="27"/>
    </row>
    <row r="105" spans="3:13" ht="13">
      <c r="C105" s="25"/>
      <c r="K105" s="26"/>
      <c r="M105" s="27"/>
    </row>
    <row r="106" spans="3:13" ht="13">
      <c r="C106" s="25"/>
      <c r="K106" s="26"/>
      <c r="M106" s="27"/>
    </row>
    <row r="107" spans="3:13" ht="13">
      <c r="C107" s="25"/>
      <c r="K107" s="26"/>
      <c r="M107" s="27"/>
    </row>
    <row r="108" spans="3:13" ht="13">
      <c r="C108" s="25"/>
      <c r="K108" s="26"/>
      <c r="M108" s="27"/>
    </row>
    <row r="109" spans="3:13" ht="13">
      <c r="C109" s="25"/>
      <c r="K109" s="26"/>
      <c r="M109" s="27"/>
    </row>
    <row r="110" spans="3:13" ht="13">
      <c r="C110" s="25"/>
      <c r="K110" s="26"/>
      <c r="M110" s="27"/>
    </row>
    <row r="111" spans="3:13" ht="13">
      <c r="C111" s="25"/>
      <c r="K111" s="26"/>
      <c r="M111" s="27"/>
    </row>
    <row r="112" spans="3:13" ht="13">
      <c r="C112" s="25"/>
      <c r="K112" s="26"/>
      <c r="M112" s="27"/>
    </row>
    <row r="113" spans="3:13" ht="13">
      <c r="C113" s="25"/>
      <c r="K113" s="26"/>
      <c r="M113" s="27"/>
    </row>
    <row r="114" spans="3:13" ht="13">
      <c r="C114" s="25"/>
      <c r="K114" s="26"/>
      <c r="M114" s="27"/>
    </row>
    <row r="115" spans="3:13" ht="13">
      <c r="C115" s="25"/>
      <c r="K115" s="26"/>
      <c r="M115" s="27"/>
    </row>
    <row r="116" spans="3:13" ht="13">
      <c r="C116" s="25"/>
      <c r="K116" s="26"/>
      <c r="M116" s="27"/>
    </row>
    <row r="117" spans="3:13" ht="13">
      <c r="C117" s="25"/>
      <c r="K117" s="26"/>
      <c r="M117" s="27"/>
    </row>
    <row r="118" spans="3:13" ht="13">
      <c r="C118" s="25"/>
      <c r="K118" s="26"/>
      <c r="M118" s="27"/>
    </row>
    <row r="119" spans="3:13" ht="13">
      <c r="C119" s="25"/>
      <c r="K119" s="26"/>
      <c r="M119" s="27"/>
    </row>
    <row r="120" spans="3:13" ht="13">
      <c r="C120" s="25"/>
      <c r="K120" s="26"/>
      <c r="M120" s="27"/>
    </row>
    <row r="121" spans="3:13" ht="13">
      <c r="C121" s="25"/>
      <c r="K121" s="26"/>
      <c r="M121" s="27"/>
    </row>
    <row r="122" spans="3:13" ht="13">
      <c r="C122" s="25"/>
      <c r="K122" s="26"/>
      <c r="M122" s="27"/>
    </row>
    <row r="123" spans="3:13" ht="13">
      <c r="C123" s="25"/>
      <c r="K123" s="26"/>
      <c r="M123" s="27"/>
    </row>
    <row r="124" spans="3:13" ht="13">
      <c r="C124" s="25"/>
      <c r="K124" s="26"/>
      <c r="M124" s="27"/>
    </row>
    <row r="125" spans="3:13" ht="13">
      <c r="C125" s="25"/>
      <c r="K125" s="26"/>
      <c r="M125" s="27"/>
    </row>
    <row r="126" spans="3:13" ht="13">
      <c r="C126" s="25"/>
      <c r="K126" s="26"/>
      <c r="M126" s="27"/>
    </row>
    <row r="127" spans="3:13" ht="13">
      <c r="C127" s="25"/>
      <c r="K127" s="26"/>
      <c r="M127" s="27"/>
    </row>
    <row r="128" spans="3:13" ht="13">
      <c r="C128" s="25"/>
      <c r="K128" s="26"/>
      <c r="M128" s="27"/>
    </row>
    <row r="129" spans="3:13" ht="13">
      <c r="C129" s="25"/>
      <c r="K129" s="26"/>
      <c r="M129" s="27"/>
    </row>
    <row r="130" spans="3:13" ht="13">
      <c r="C130" s="25"/>
      <c r="K130" s="26"/>
      <c r="M130" s="27"/>
    </row>
    <row r="131" spans="3:13" ht="13">
      <c r="C131" s="25"/>
      <c r="K131" s="26"/>
      <c r="M131" s="27"/>
    </row>
    <row r="132" spans="3:13" ht="13">
      <c r="C132" s="25"/>
      <c r="K132" s="26"/>
      <c r="M132" s="27"/>
    </row>
    <row r="133" spans="3:13" ht="13">
      <c r="C133" s="25"/>
      <c r="K133" s="26"/>
      <c r="M133" s="27"/>
    </row>
    <row r="134" spans="3:13" ht="13">
      <c r="C134" s="25"/>
      <c r="K134" s="26"/>
      <c r="M134" s="27"/>
    </row>
    <row r="135" spans="3:13" ht="13">
      <c r="C135" s="25"/>
      <c r="K135" s="26"/>
      <c r="M135" s="27"/>
    </row>
    <row r="136" spans="3:13" ht="13">
      <c r="C136" s="25"/>
      <c r="K136" s="26"/>
      <c r="M136" s="27"/>
    </row>
    <row r="137" spans="3:13" ht="13">
      <c r="C137" s="25"/>
      <c r="K137" s="26"/>
      <c r="M137" s="27"/>
    </row>
    <row r="138" spans="3:13" ht="13">
      <c r="C138" s="25"/>
      <c r="K138" s="26"/>
      <c r="M138" s="27"/>
    </row>
    <row r="139" spans="3:13" ht="13">
      <c r="C139" s="25"/>
      <c r="K139" s="26"/>
      <c r="M139" s="27"/>
    </row>
    <row r="140" spans="3:13" ht="13">
      <c r="C140" s="25"/>
      <c r="K140" s="26"/>
      <c r="M140" s="27"/>
    </row>
    <row r="141" spans="3:13" ht="13">
      <c r="C141" s="25"/>
      <c r="K141" s="26"/>
      <c r="M141" s="27"/>
    </row>
    <row r="142" spans="3:13" ht="13">
      <c r="C142" s="25"/>
      <c r="K142" s="26"/>
      <c r="M142" s="27"/>
    </row>
    <row r="143" spans="3:13" ht="13">
      <c r="C143" s="25"/>
      <c r="K143" s="26"/>
      <c r="M143" s="27"/>
    </row>
    <row r="144" spans="3:13" ht="13">
      <c r="C144" s="25"/>
      <c r="K144" s="26"/>
      <c r="M144" s="27"/>
    </row>
    <row r="145" spans="3:13" ht="13">
      <c r="C145" s="25"/>
      <c r="K145" s="26"/>
      <c r="M145" s="27"/>
    </row>
    <row r="146" spans="3:13" ht="13">
      <c r="C146" s="25"/>
      <c r="K146" s="26"/>
      <c r="M146" s="27"/>
    </row>
    <row r="147" spans="3:13" ht="13">
      <c r="C147" s="25"/>
      <c r="K147" s="26"/>
      <c r="M147" s="27"/>
    </row>
    <row r="148" spans="3:13" ht="13">
      <c r="C148" s="25"/>
      <c r="K148" s="26"/>
      <c r="M148" s="27"/>
    </row>
    <row r="149" spans="3:13" ht="13">
      <c r="C149" s="25"/>
      <c r="K149" s="26"/>
      <c r="M149" s="27"/>
    </row>
    <row r="150" spans="3:13" ht="13">
      <c r="C150" s="25"/>
      <c r="K150" s="26"/>
      <c r="M150" s="27"/>
    </row>
    <row r="151" spans="3:13" ht="13">
      <c r="C151" s="25"/>
      <c r="K151" s="26"/>
      <c r="M151" s="27"/>
    </row>
    <row r="152" spans="3:13" ht="13">
      <c r="C152" s="25"/>
      <c r="K152" s="26"/>
      <c r="M152" s="27"/>
    </row>
    <row r="153" spans="3:13" ht="13">
      <c r="C153" s="25"/>
      <c r="K153" s="26"/>
      <c r="M153" s="27"/>
    </row>
    <row r="154" spans="3:13" ht="13">
      <c r="C154" s="25"/>
      <c r="K154" s="26"/>
      <c r="M154" s="27"/>
    </row>
    <row r="155" spans="3:13" ht="13">
      <c r="C155" s="25"/>
      <c r="K155" s="26"/>
      <c r="M155" s="27"/>
    </row>
    <row r="156" spans="3:13" ht="13">
      <c r="C156" s="25"/>
      <c r="K156" s="26"/>
      <c r="M156" s="27"/>
    </row>
    <row r="157" spans="3:13" ht="13">
      <c r="C157" s="25"/>
      <c r="K157" s="26"/>
      <c r="M157" s="27"/>
    </row>
    <row r="158" spans="3:13" ht="13">
      <c r="C158" s="25"/>
      <c r="K158" s="26"/>
      <c r="M158" s="27"/>
    </row>
    <row r="159" spans="3:13" ht="13">
      <c r="C159" s="25"/>
      <c r="K159" s="26"/>
      <c r="M159" s="27"/>
    </row>
    <row r="160" spans="3:13" ht="13">
      <c r="C160" s="25"/>
      <c r="K160" s="26"/>
      <c r="M160" s="27"/>
    </row>
    <row r="161" spans="3:13" ht="13">
      <c r="C161" s="25"/>
      <c r="K161" s="26"/>
      <c r="M161" s="27"/>
    </row>
    <row r="162" spans="3:13" ht="13">
      <c r="C162" s="25"/>
      <c r="K162" s="26"/>
      <c r="M162" s="27"/>
    </row>
    <row r="163" spans="3:13" ht="13">
      <c r="C163" s="25"/>
      <c r="K163" s="26"/>
      <c r="M163" s="27"/>
    </row>
    <row r="164" spans="3:13" ht="13">
      <c r="C164" s="25"/>
      <c r="K164" s="26"/>
      <c r="M164" s="27"/>
    </row>
    <row r="165" spans="3:13" ht="13">
      <c r="C165" s="25"/>
      <c r="K165" s="26"/>
      <c r="M165" s="27"/>
    </row>
    <row r="166" spans="3:13" ht="13">
      <c r="C166" s="25"/>
      <c r="K166" s="26"/>
      <c r="M166" s="27"/>
    </row>
    <row r="167" spans="3:13" ht="13">
      <c r="C167" s="25"/>
      <c r="K167" s="26"/>
      <c r="M167" s="27"/>
    </row>
    <row r="168" spans="3:13" ht="13">
      <c r="C168" s="25"/>
      <c r="K168" s="26"/>
      <c r="M168" s="27"/>
    </row>
    <row r="169" spans="3:13" ht="13">
      <c r="C169" s="25"/>
      <c r="K169" s="26"/>
      <c r="M169" s="27"/>
    </row>
    <row r="170" spans="3:13" ht="13">
      <c r="C170" s="25"/>
      <c r="K170" s="26"/>
      <c r="M170" s="27"/>
    </row>
    <row r="171" spans="3:13" ht="13">
      <c r="C171" s="25"/>
      <c r="K171" s="26"/>
      <c r="M171" s="27"/>
    </row>
    <row r="172" spans="3:13" ht="13">
      <c r="C172" s="25"/>
      <c r="K172" s="26"/>
      <c r="M172" s="27"/>
    </row>
    <row r="173" spans="3:13" ht="13">
      <c r="C173" s="25"/>
      <c r="K173" s="26"/>
      <c r="M173" s="27"/>
    </row>
    <row r="174" spans="3:13" ht="13">
      <c r="C174" s="25"/>
      <c r="K174" s="26"/>
      <c r="M174" s="27"/>
    </row>
    <row r="175" spans="3:13" ht="13">
      <c r="C175" s="25"/>
      <c r="K175" s="26"/>
      <c r="M175" s="27"/>
    </row>
    <row r="176" spans="3:13" ht="13">
      <c r="C176" s="25"/>
      <c r="K176" s="26"/>
      <c r="M176" s="27"/>
    </row>
    <row r="177" spans="3:13" ht="13">
      <c r="C177" s="25"/>
      <c r="K177" s="26"/>
      <c r="M177" s="27"/>
    </row>
    <row r="178" spans="3:13" ht="13">
      <c r="C178" s="25"/>
      <c r="K178" s="26"/>
      <c r="M178" s="27"/>
    </row>
    <row r="179" spans="3:13" ht="13">
      <c r="C179" s="25"/>
      <c r="K179" s="26"/>
      <c r="M179" s="27"/>
    </row>
    <row r="180" spans="3:13" ht="13">
      <c r="C180" s="25"/>
      <c r="K180" s="26"/>
      <c r="M180" s="27"/>
    </row>
    <row r="181" spans="3:13" ht="13">
      <c r="C181" s="25"/>
      <c r="K181" s="26"/>
      <c r="M181" s="27"/>
    </row>
    <row r="182" spans="3:13" ht="13">
      <c r="C182" s="25"/>
      <c r="K182" s="26"/>
      <c r="M182" s="27"/>
    </row>
    <row r="183" spans="3:13" ht="13">
      <c r="C183" s="25"/>
      <c r="K183" s="26"/>
      <c r="M183" s="27"/>
    </row>
    <row r="184" spans="3:13" ht="13">
      <c r="C184" s="25"/>
      <c r="K184" s="26"/>
      <c r="M184" s="27"/>
    </row>
    <row r="185" spans="3:13" ht="13">
      <c r="C185" s="25"/>
      <c r="K185" s="26"/>
      <c r="M185" s="27"/>
    </row>
    <row r="186" spans="3:13" ht="13">
      <c r="C186" s="25"/>
      <c r="K186" s="26"/>
      <c r="M186" s="27"/>
    </row>
    <row r="187" spans="3:13" ht="13">
      <c r="C187" s="25"/>
      <c r="K187" s="26"/>
      <c r="M187" s="27"/>
    </row>
    <row r="188" spans="3:13" ht="13">
      <c r="C188" s="25"/>
      <c r="K188" s="26"/>
      <c r="M188" s="27"/>
    </row>
    <row r="189" spans="3:13" ht="13">
      <c r="C189" s="25"/>
      <c r="K189" s="26"/>
      <c r="M189" s="27"/>
    </row>
    <row r="190" spans="3:13" ht="13">
      <c r="C190" s="25"/>
      <c r="K190" s="26"/>
      <c r="M190" s="27"/>
    </row>
    <row r="191" spans="3:13" ht="13">
      <c r="C191" s="25"/>
      <c r="K191" s="26"/>
      <c r="M191" s="27"/>
    </row>
    <row r="192" spans="3:13" ht="13">
      <c r="C192" s="25"/>
      <c r="K192" s="26"/>
      <c r="M192" s="27"/>
    </row>
    <row r="193" spans="3:13" ht="13">
      <c r="C193" s="25"/>
      <c r="K193" s="26"/>
      <c r="M193" s="27"/>
    </row>
    <row r="194" spans="3:13" ht="13">
      <c r="C194" s="25"/>
      <c r="K194" s="26"/>
      <c r="M194" s="27"/>
    </row>
    <row r="195" spans="3:13" ht="13">
      <c r="C195" s="25"/>
      <c r="K195" s="26"/>
      <c r="M195" s="27"/>
    </row>
    <row r="196" spans="3:13" ht="13">
      <c r="C196" s="25"/>
      <c r="K196" s="26"/>
      <c r="M196" s="27"/>
    </row>
    <row r="197" spans="3:13" ht="13">
      <c r="C197" s="25"/>
      <c r="K197" s="26"/>
      <c r="M197" s="27"/>
    </row>
    <row r="198" spans="3:13" ht="13">
      <c r="C198" s="25"/>
      <c r="K198" s="26"/>
      <c r="M198" s="27"/>
    </row>
    <row r="199" spans="3:13" ht="13">
      <c r="C199" s="25"/>
      <c r="K199" s="26"/>
      <c r="M199" s="27"/>
    </row>
    <row r="200" spans="3:13" ht="13">
      <c r="C200" s="25"/>
      <c r="K200" s="26"/>
      <c r="M200" s="27"/>
    </row>
    <row r="201" spans="3:13" ht="13">
      <c r="C201" s="25"/>
      <c r="K201" s="26"/>
      <c r="M201" s="27"/>
    </row>
    <row r="202" spans="3:13" ht="13">
      <c r="C202" s="25"/>
      <c r="K202" s="26"/>
      <c r="M202" s="27"/>
    </row>
    <row r="203" spans="3:13" ht="13">
      <c r="C203" s="25"/>
      <c r="K203" s="26"/>
      <c r="M203" s="27"/>
    </row>
    <row r="204" spans="3:13" ht="13">
      <c r="C204" s="25"/>
      <c r="K204" s="26"/>
      <c r="M204" s="27"/>
    </row>
    <row r="205" spans="3:13" ht="13">
      <c r="C205" s="25"/>
      <c r="K205" s="26"/>
      <c r="M205" s="27"/>
    </row>
    <row r="206" spans="3:13" ht="13">
      <c r="C206" s="25"/>
      <c r="K206" s="26"/>
      <c r="M206" s="27"/>
    </row>
    <row r="207" spans="3:13" ht="13">
      <c r="C207" s="25"/>
      <c r="K207" s="26"/>
      <c r="M207" s="27"/>
    </row>
    <row r="208" spans="3:13" ht="13">
      <c r="C208" s="25"/>
      <c r="K208" s="26"/>
      <c r="M208" s="27"/>
    </row>
    <row r="209" spans="3:13" ht="13">
      <c r="C209" s="25"/>
      <c r="K209" s="26"/>
      <c r="M209" s="27"/>
    </row>
    <row r="210" spans="3:13" ht="13">
      <c r="C210" s="25"/>
      <c r="K210" s="26"/>
      <c r="M210" s="27"/>
    </row>
    <row r="211" spans="3:13" ht="13">
      <c r="C211" s="25"/>
      <c r="K211" s="26"/>
      <c r="M211" s="27"/>
    </row>
    <row r="212" spans="3:13" ht="13">
      <c r="C212" s="25"/>
      <c r="K212" s="26"/>
      <c r="M212" s="27"/>
    </row>
    <row r="213" spans="3:13" ht="13">
      <c r="C213" s="25"/>
      <c r="K213" s="26"/>
      <c r="M213" s="27"/>
    </row>
    <row r="214" spans="3:13" ht="13">
      <c r="C214" s="25"/>
      <c r="K214" s="26"/>
      <c r="M214" s="27"/>
    </row>
    <row r="215" spans="3:13" ht="13">
      <c r="C215" s="25"/>
      <c r="K215" s="26"/>
      <c r="M215" s="27"/>
    </row>
    <row r="216" spans="3:13" ht="13">
      <c r="C216" s="25"/>
      <c r="K216" s="26"/>
      <c r="M216" s="27"/>
    </row>
    <row r="217" spans="3:13" ht="13">
      <c r="C217" s="25"/>
      <c r="K217" s="26"/>
      <c r="M217" s="27"/>
    </row>
    <row r="218" spans="3:13" ht="13">
      <c r="C218" s="25"/>
      <c r="K218" s="26"/>
      <c r="M218" s="27"/>
    </row>
    <row r="219" spans="3:13" ht="13">
      <c r="C219" s="25"/>
      <c r="K219" s="26"/>
      <c r="M219" s="27"/>
    </row>
    <row r="220" spans="3:13" ht="13">
      <c r="C220" s="25"/>
      <c r="K220" s="26"/>
      <c r="M220" s="27"/>
    </row>
    <row r="221" spans="3:13" ht="13">
      <c r="C221" s="25"/>
      <c r="K221" s="26"/>
      <c r="M221" s="27"/>
    </row>
    <row r="222" spans="3:13" ht="13">
      <c r="C222" s="25"/>
      <c r="K222" s="26"/>
      <c r="M222" s="27"/>
    </row>
    <row r="223" spans="3:13" ht="13">
      <c r="C223" s="25"/>
      <c r="K223" s="26"/>
      <c r="M223" s="27"/>
    </row>
    <row r="224" spans="3:13" ht="13">
      <c r="C224" s="25"/>
      <c r="K224" s="26"/>
      <c r="M224" s="27"/>
    </row>
    <row r="225" spans="3:13" ht="13">
      <c r="C225" s="25"/>
      <c r="K225" s="26"/>
      <c r="M225" s="27"/>
    </row>
    <row r="226" spans="3:13" ht="13">
      <c r="C226" s="25"/>
      <c r="K226" s="26"/>
      <c r="M226" s="27"/>
    </row>
    <row r="227" spans="3:13" ht="13">
      <c r="C227" s="25"/>
      <c r="K227" s="26"/>
      <c r="M227" s="27"/>
    </row>
    <row r="228" spans="3:13" ht="13">
      <c r="C228" s="25"/>
      <c r="K228" s="26"/>
      <c r="M228" s="27"/>
    </row>
    <row r="229" spans="3:13" ht="13">
      <c r="C229" s="25"/>
      <c r="K229" s="26"/>
      <c r="M229" s="27"/>
    </row>
    <row r="230" spans="3:13" ht="13">
      <c r="C230" s="25"/>
      <c r="K230" s="26"/>
      <c r="M230" s="27"/>
    </row>
    <row r="231" spans="3:13" ht="13">
      <c r="C231" s="25"/>
      <c r="K231" s="26"/>
      <c r="M231" s="27"/>
    </row>
    <row r="232" spans="3:13" ht="13">
      <c r="C232" s="25"/>
      <c r="K232" s="26"/>
      <c r="M232" s="27"/>
    </row>
    <row r="233" spans="3:13" ht="13">
      <c r="C233" s="25"/>
      <c r="K233" s="26"/>
      <c r="M233" s="27"/>
    </row>
    <row r="234" spans="3:13" ht="13">
      <c r="C234" s="25"/>
      <c r="K234" s="26"/>
      <c r="M234" s="27"/>
    </row>
    <row r="235" spans="3:13" ht="13">
      <c r="C235" s="25"/>
      <c r="K235" s="26"/>
      <c r="M235" s="27"/>
    </row>
    <row r="236" spans="3:13" ht="13">
      <c r="C236" s="25"/>
      <c r="K236" s="26"/>
      <c r="M236" s="27"/>
    </row>
    <row r="237" spans="3:13" ht="13">
      <c r="C237" s="25"/>
      <c r="K237" s="26"/>
      <c r="M237" s="27"/>
    </row>
    <row r="238" spans="3:13" ht="13">
      <c r="C238" s="25"/>
      <c r="K238" s="26"/>
      <c r="M238" s="27"/>
    </row>
    <row r="239" spans="3:13" ht="13">
      <c r="C239" s="25"/>
      <c r="K239" s="26"/>
      <c r="M239" s="27"/>
    </row>
    <row r="240" spans="3:13" ht="13">
      <c r="C240" s="25"/>
      <c r="K240" s="26"/>
      <c r="M240" s="27"/>
    </row>
    <row r="241" spans="3:13" ht="13">
      <c r="C241" s="25"/>
      <c r="K241" s="26"/>
      <c r="M241" s="27"/>
    </row>
    <row r="242" spans="3:13" ht="13">
      <c r="C242" s="25"/>
      <c r="K242" s="26"/>
      <c r="M242" s="27"/>
    </row>
    <row r="243" spans="3:13" ht="13">
      <c r="C243" s="25"/>
      <c r="K243" s="26"/>
      <c r="M243" s="27"/>
    </row>
    <row r="244" spans="3:13" ht="13">
      <c r="C244" s="25"/>
      <c r="K244" s="26"/>
      <c r="M244" s="27"/>
    </row>
    <row r="245" spans="3:13" ht="13">
      <c r="C245" s="25"/>
      <c r="K245" s="26"/>
      <c r="M245" s="27"/>
    </row>
    <row r="246" spans="3:13" ht="13">
      <c r="C246" s="25"/>
      <c r="K246" s="26"/>
      <c r="M246" s="27"/>
    </row>
    <row r="247" spans="3:13" ht="13">
      <c r="C247" s="25"/>
      <c r="K247" s="26"/>
      <c r="M247" s="27"/>
    </row>
    <row r="248" spans="3:13" ht="13">
      <c r="C248" s="25"/>
      <c r="K248" s="26"/>
      <c r="M248" s="27"/>
    </row>
    <row r="249" spans="3:13" ht="13">
      <c r="C249" s="25"/>
      <c r="K249" s="26"/>
      <c r="M249" s="27"/>
    </row>
    <row r="250" spans="3:13" ht="13">
      <c r="C250" s="25"/>
      <c r="K250" s="26"/>
      <c r="M250" s="27"/>
    </row>
    <row r="251" spans="3:13" ht="13">
      <c r="C251" s="25"/>
      <c r="K251" s="26"/>
      <c r="M251" s="27"/>
    </row>
    <row r="252" spans="3:13" ht="13">
      <c r="C252" s="25"/>
      <c r="K252" s="26"/>
      <c r="M252" s="27"/>
    </row>
    <row r="253" spans="3:13" ht="13">
      <c r="C253" s="25"/>
      <c r="K253" s="26"/>
      <c r="M253" s="27"/>
    </row>
    <row r="254" spans="3:13" ht="13">
      <c r="C254" s="25"/>
      <c r="K254" s="26"/>
      <c r="M254" s="27"/>
    </row>
    <row r="255" spans="3:13" ht="13">
      <c r="C255" s="25"/>
      <c r="K255" s="26"/>
      <c r="M255" s="27"/>
    </row>
    <row r="256" spans="3:13" ht="13">
      <c r="C256" s="25"/>
      <c r="K256" s="26"/>
      <c r="M256" s="27"/>
    </row>
    <row r="257" spans="3:13" ht="13">
      <c r="C257" s="25"/>
      <c r="K257" s="26"/>
      <c r="M257" s="27"/>
    </row>
    <row r="258" spans="3:13" ht="13">
      <c r="C258" s="25"/>
      <c r="K258" s="26"/>
      <c r="M258" s="27"/>
    </row>
    <row r="259" spans="3:13" ht="13">
      <c r="C259" s="25"/>
      <c r="K259" s="26"/>
      <c r="M259" s="27"/>
    </row>
    <row r="260" spans="3:13" ht="13">
      <c r="C260" s="25"/>
      <c r="K260" s="26"/>
      <c r="M260" s="27"/>
    </row>
    <row r="261" spans="3:13" ht="13">
      <c r="C261" s="25"/>
      <c r="K261" s="26"/>
      <c r="M261" s="27"/>
    </row>
    <row r="262" spans="3:13" ht="13">
      <c r="C262" s="25"/>
      <c r="K262" s="26"/>
      <c r="M262" s="27"/>
    </row>
    <row r="263" spans="3:13" ht="13">
      <c r="C263" s="25"/>
      <c r="K263" s="26"/>
      <c r="M263" s="27"/>
    </row>
    <row r="264" spans="3:13" ht="13">
      <c r="C264" s="25"/>
      <c r="K264" s="26"/>
      <c r="M264" s="27"/>
    </row>
    <row r="265" spans="3:13" ht="13">
      <c r="C265" s="25"/>
      <c r="K265" s="26"/>
      <c r="M265" s="27"/>
    </row>
    <row r="266" spans="3:13" ht="13">
      <c r="C266" s="25"/>
      <c r="K266" s="26"/>
      <c r="M266" s="27"/>
    </row>
    <row r="267" spans="3:13" ht="13">
      <c r="C267" s="25"/>
      <c r="K267" s="26"/>
      <c r="M267" s="27"/>
    </row>
    <row r="268" spans="3:13" ht="13">
      <c r="C268" s="25"/>
      <c r="K268" s="26"/>
      <c r="M268" s="27"/>
    </row>
    <row r="269" spans="3:13" ht="13">
      <c r="C269" s="25"/>
      <c r="K269" s="26"/>
      <c r="M269" s="27"/>
    </row>
    <row r="270" spans="3:13" ht="13">
      <c r="C270" s="25"/>
      <c r="K270" s="26"/>
      <c r="M270" s="27"/>
    </row>
    <row r="271" spans="3:13" ht="13">
      <c r="C271" s="25"/>
      <c r="K271" s="26"/>
      <c r="M271" s="27"/>
    </row>
    <row r="272" spans="3:13" ht="13">
      <c r="C272" s="25"/>
      <c r="K272" s="26"/>
      <c r="M272" s="27"/>
    </row>
    <row r="273" spans="3:13" ht="13">
      <c r="C273" s="25"/>
      <c r="K273" s="26"/>
      <c r="M273" s="27"/>
    </row>
    <row r="274" spans="3:13" ht="13">
      <c r="C274" s="25"/>
      <c r="K274" s="26"/>
      <c r="M274" s="27"/>
    </row>
    <row r="275" spans="3:13" ht="13">
      <c r="C275" s="25"/>
      <c r="K275" s="26"/>
      <c r="M275" s="27"/>
    </row>
    <row r="276" spans="3:13" ht="13">
      <c r="C276" s="25"/>
      <c r="K276" s="26"/>
      <c r="M276" s="27"/>
    </row>
    <row r="277" spans="3:13" ht="13">
      <c r="C277" s="25"/>
      <c r="K277" s="26"/>
      <c r="M277" s="27"/>
    </row>
    <row r="278" spans="3:13" ht="13">
      <c r="C278" s="25"/>
      <c r="K278" s="26"/>
      <c r="M278" s="27"/>
    </row>
    <row r="279" spans="3:13" ht="13">
      <c r="C279" s="25"/>
      <c r="K279" s="26"/>
      <c r="M279" s="27"/>
    </row>
    <row r="280" spans="3:13" ht="13">
      <c r="C280" s="25"/>
      <c r="K280" s="26"/>
      <c r="M280" s="27"/>
    </row>
    <row r="281" spans="3:13" ht="13">
      <c r="C281" s="25"/>
      <c r="K281" s="26"/>
      <c r="M281" s="27"/>
    </row>
    <row r="282" spans="3:13" ht="13">
      <c r="C282" s="25"/>
      <c r="K282" s="26"/>
      <c r="M282" s="27"/>
    </row>
    <row r="283" spans="3:13" ht="13">
      <c r="C283" s="25"/>
      <c r="K283" s="26"/>
      <c r="M283" s="27"/>
    </row>
    <row r="284" spans="3:13" ht="13">
      <c r="C284" s="25"/>
      <c r="K284" s="26"/>
      <c r="M284" s="27"/>
    </row>
    <row r="285" spans="3:13" ht="13">
      <c r="C285" s="25"/>
      <c r="K285" s="26"/>
      <c r="M285" s="27"/>
    </row>
    <row r="286" spans="3:13" ht="13">
      <c r="C286" s="25"/>
      <c r="K286" s="26"/>
      <c r="M286" s="27"/>
    </row>
    <row r="287" spans="3:13" ht="13">
      <c r="C287" s="25"/>
      <c r="K287" s="26"/>
      <c r="M287" s="27"/>
    </row>
    <row r="288" spans="3:13" ht="13">
      <c r="C288" s="25"/>
      <c r="K288" s="26"/>
      <c r="M288" s="27"/>
    </row>
    <row r="289" spans="3:13" ht="13">
      <c r="C289" s="25"/>
      <c r="K289" s="26"/>
      <c r="M289" s="27"/>
    </row>
    <row r="290" spans="3:13" ht="13">
      <c r="C290" s="25"/>
      <c r="K290" s="26"/>
      <c r="M290" s="27"/>
    </row>
    <row r="291" spans="3:13" ht="13">
      <c r="C291" s="25"/>
      <c r="K291" s="26"/>
      <c r="M291" s="27"/>
    </row>
    <row r="292" spans="3:13" ht="13">
      <c r="C292" s="25"/>
      <c r="K292" s="26"/>
      <c r="M292" s="27"/>
    </row>
    <row r="293" spans="3:13" ht="13">
      <c r="C293" s="25"/>
      <c r="K293" s="26"/>
      <c r="M293" s="27"/>
    </row>
    <row r="294" spans="3:13" ht="13">
      <c r="C294" s="25"/>
      <c r="K294" s="26"/>
      <c r="M294" s="27"/>
    </row>
    <row r="295" spans="3:13" ht="13">
      <c r="C295" s="25"/>
      <c r="K295" s="26"/>
      <c r="M295" s="27"/>
    </row>
    <row r="296" spans="3:13" ht="13">
      <c r="C296" s="25"/>
      <c r="K296" s="26"/>
      <c r="M296" s="27"/>
    </row>
    <row r="297" spans="3:13" ht="13">
      <c r="C297" s="25"/>
      <c r="K297" s="26"/>
      <c r="M297" s="27"/>
    </row>
    <row r="298" spans="3:13" ht="13">
      <c r="C298" s="25"/>
      <c r="K298" s="26"/>
      <c r="M298" s="27"/>
    </row>
    <row r="299" spans="3:13" ht="13">
      <c r="C299" s="25"/>
      <c r="K299" s="26"/>
      <c r="M299" s="27"/>
    </row>
    <row r="300" spans="3:13" ht="13">
      <c r="C300" s="25"/>
      <c r="K300" s="26"/>
      <c r="M300" s="27"/>
    </row>
    <row r="301" spans="3:13" ht="13">
      <c r="C301" s="25"/>
      <c r="K301" s="26"/>
      <c r="M301" s="27"/>
    </row>
    <row r="302" spans="3:13" ht="13">
      <c r="C302" s="25"/>
      <c r="K302" s="26"/>
      <c r="M302" s="27"/>
    </row>
    <row r="303" spans="3:13" ht="13">
      <c r="C303" s="25"/>
      <c r="K303" s="26"/>
      <c r="M303" s="27"/>
    </row>
    <row r="304" spans="3:13" ht="13">
      <c r="C304" s="25"/>
      <c r="K304" s="26"/>
      <c r="M304" s="27"/>
    </row>
    <row r="305" spans="3:13" ht="13">
      <c r="C305" s="25"/>
      <c r="K305" s="26"/>
      <c r="M305" s="27"/>
    </row>
    <row r="306" spans="3:13" ht="13">
      <c r="C306" s="25"/>
      <c r="K306" s="26"/>
      <c r="M306" s="27"/>
    </row>
    <row r="307" spans="3:13" ht="13">
      <c r="C307" s="25"/>
      <c r="K307" s="26"/>
      <c r="M307" s="27"/>
    </row>
    <row r="308" spans="3:13" ht="13">
      <c r="C308" s="25"/>
      <c r="K308" s="26"/>
      <c r="M308" s="27"/>
    </row>
    <row r="309" spans="3:13" ht="13">
      <c r="C309" s="25"/>
      <c r="K309" s="26"/>
      <c r="M309" s="27"/>
    </row>
    <row r="310" spans="3:13" ht="13">
      <c r="C310" s="25"/>
      <c r="K310" s="26"/>
      <c r="M310" s="27"/>
    </row>
    <row r="311" spans="3:13" ht="13">
      <c r="C311" s="25"/>
      <c r="K311" s="26"/>
      <c r="M311" s="27"/>
    </row>
    <row r="312" spans="3:13" ht="13">
      <c r="C312" s="25"/>
      <c r="K312" s="26"/>
      <c r="M312" s="27"/>
    </row>
    <row r="313" spans="3:13" ht="13">
      <c r="C313" s="25"/>
      <c r="K313" s="26"/>
      <c r="M313" s="27"/>
    </row>
    <row r="314" spans="3:13" ht="13">
      <c r="C314" s="25"/>
      <c r="K314" s="26"/>
      <c r="M314" s="27"/>
    </row>
    <row r="315" spans="3:13" ht="13">
      <c r="C315" s="25"/>
      <c r="K315" s="26"/>
      <c r="M315" s="27"/>
    </row>
    <row r="316" spans="3:13" ht="13">
      <c r="C316" s="25"/>
      <c r="K316" s="26"/>
      <c r="M316" s="27"/>
    </row>
    <row r="317" spans="3:13" ht="13">
      <c r="C317" s="25"/>
      <c r="K317" s="26"/>
      <c r="M317" s="27"/>
    </row>
    <row r="318" spans="3:13" ht="13">
      <c r="C318" s="25"/>
      <c r="K318" s="26"/>
      <c r="M318" s="27"/>
    </row>
    <row r="319" spans="3:13" ht="13">
      <c r="C319" s="25"/>
      <c r="K319" s="26"/>
      <c r="M319" s="27"/>
    </row>
    <row r="320" spans="3:13" ht="13">
      <c r="C320" s="25"/>
      <c r="K320" s="26"/>
      <c r="M320" s="27"/>
    </row>
    <row r="321" spans="3:13" ht="13">
      <c r="C321" s="25"/>
      <c r="K321" s="26"/>
      <c r="M321" s="27"/>
    </row>
    <row r="322" spans="3:13" ht="13">
      <c r="C322" s="25"/>
      <c r="K322" s="26"/>
      <c r="M322" s="27"/>
    </row>
    <row r="323" spans="3:13" ht="13">
      <c r="C323" s="25"/>
      <c r="K323" s="26"/>
      <c r="M323" s="27"/>
    </row>
    <row r="324" spans="3:13" ht="13">
      <c r="C324" s="25"/>
      <c r="K324" s="26"/>
      <c r="M324" s="27"/>
    </row>
    <row r="325" spans="3:13" ht="13">
      <c r="C325" s="25"/>
      <c r="K325" s="26"/>
      <c r="M325" s="27"/>
    </row>
    <row r="326" spans="3:13" ht="13">
      <c r="C326" s="25"/>
      <c r="K326" s="26"/>
      <c r="M326" s="27"/>
    </row>
    <row r="327" spans="3:13" ht="13">
      <c r="C327" s="25"/>
      <c r="K327" s="26"/>
      <c r="M327" s="27"/>
    </row>
    <row r="328" spans="3:13" ht="13">
      <c r="C328" s="25"/>
      <c r="K328" s="26"/>
      <c r="M328" s="27"/>
    </row>
    <row r="329" spans="3:13" ht="13">
      <c r="C329" s="25"/>
      <c r="K329" s="26"/>
      <c r="M329" s="27"/>
    </row>
    <row r="330" spans="3:13" ht="13">
      <c r="C330" s="25"/>
      <c r="K330" s="26"/>
      <c r="M330" s="27"/>
    </row>
    <row r="331" spans="3:13" ht="13">
      <c r="C331" s="25"/>
      <c r="K331" s="26"/>
      <c r="M331" s="27"/>
    </row>
    <row r="332" spans="3:13" ht="13">
      <c r="C332" s="25"/>
      <c r="K332" s="26"/>
      <c r="M332" s="27"/>
    </row>
    <row r="333" spans="3:13" ht="13">
      <c r="C333" s="25"/>
      <c r="K333" s="26"/>
      <c r="M333" s="27"/>
    </row>
    <row r="334" spans="3:13" ht="13">
      <c r="C334" s="25"/>
      <c r="K334" s="26"/>
      <c r="M334" s="27"/>
    </row>
    <row r="335" spans="3:13" ht="13">
      <c r="C335" s="25"/>
      <c r="K335" s="26"/>
      <c r="M335" s="27"/>
    </row>
    <row r="336" spans="3:13" ht="13">
      <c r="C336" s="25"/>
      <c r="K336" s="26"/>
      <c r="M336" s="27"/>
    </row>
    <row r="337" spans="3:13" ht="13">
      <c r="C337" s="25"/>
      <c r="K337" s="26"/>
      <c r="M337" s="27"/>
    </row>
    <row r="338" spans="3:13" ht="13">
      <c r="C338" s="25"/>
      <c r="K338" s="26"/>
      <c r="M338" s="27"/>
    </row>
    <row r="339" spans="3:13" ht="13">
      <c r="C339" s="25"/>
      <c r="K339" s="26"/>
      <c r="M339" s="27"/>
    </row>
    <row r="340" spans="3:13" ht="13">
      <c r="C340" s="25"/>
      <c r="K340" s="26"/>
      <c r="M340" s="27"/>
    </row>
    <row r="341" spans="3:13" ht="13">
      <c r="C341" s="25"/>
      <c r="K341" s="26"/>
      <c r="M341" s="27"/>
    </row>
    <row r="342" spans="3:13" ht="13">
      <c r="C342" s="25"/>
      <c r="K342" s="26"/>
      <c r="M342" s="27"/>
    </row>
    <row r="343" spans="3:13" ht="13">
      <c r="C343" s="25"/>
      <c r="K343" s="26"/>
      <c r="M343" s="27"/>
    </row>
    <row r="344" spans="3:13" ht="13">
      <c r="C344" s="25"/>
      <c r="K344" s="26"/>
      <c r="M344" s="27"/>
    </row>
    <row r="345" spans="3:13" ht="13">
      <c r="C345" s="25"/>
      <c r="K345" s="26"/>
      <c r="M345" s="27"/>
    </row>
    <row r="346" spans="3:13" ht="13">
      <c r="C346" s="25"/>
      <c r="K346" s="26"/>
      <c r="M346" s="27"/>
    </row>
    <row r="347" spans="3:13" ht="13">
      <c r="C347" s="25"/>
      <c r="K347" s="26"/>
      <c r="M347" s="27"/>
    </row>
    <row r="348" spans="3:13" ht="13">
      <c r="C348" s="25"/>
      <c r="K348" s="26"/>
      <c r="M348" s="27"/>
    </row>
    <row r="349" spans="3:13" ht="13">
      <c r="C349" s="25"/>
      <c r="K349" s="26"/>
      <c r="M349" s="27"/>
    </row>
    <row r="350" spans="3:13" ht="13">
      <c r="C350" s="25"/>
      <c r="K350" s="26"/>
      <c r="M350" s="27"/>
    </row>
    <row r="351" spans="3:13" ht="13">
      <c r="C351" s="25"/>
      <c r="K351" s="26"/>
      <c r="M351" s="27"/>
    </row>
    <row r="352" spans="3:13" ht="13">
      <c r="C352" s="25"/>
      <c r="K352" s="26"/>
      <c r="M352" s="27"/>
    </row>
    <row r="353" spans="3:13" ht="13">
      <c r="C353" s="25"/>
      <c r="K353" s="26"/>
      <c r="M353" s="27"/>
    </row>
    <row r="354" spans="3:13" ht="13">
      <c r="C354" s="25"/>
      <c r="K354" s="26"/>
      <c r="M354" s="27"/>
    </row>
    <row r="355" spans="3:13" ht="13">
      <c r="C355" s="25"/>
      <c r="K355" s="26"/>
      <c r="M355" s="27"/>
    </row>
    <row r="356" spans="3:13" ht="13">
      <c r="C356" s="25"/>
      <c r="K356" s="26"/>
      <c r="M356" s="27"/>
    </row>
    <row r="357" spans="3:13" ht="13">
      <c r="C357" s="25"/>
      <c r="K357" s="26"/>
      <c r="M357" s="27"/>
    </row>
    <row r="358" spans="3:13" ht="13">
      <c r="C358" s="25"/>
      <c r="K358" s="26"/>
      <c r="M358" s="27"/>
    </row>
    <row r="359" spans="3:13" ht="13">
      <c r="C359" s="25"/>
      <c r="K359" s="26"/>
      <c r="M359" s="27"/>
    </row>
    <row r="360" spans="3:13" ht="13">
      <c r="C360" s="25"/>
      <c r="K360" s="26"/>
      <c r="M360" s="27"/>
    </row>
    <row r="361" spans="3:13" ht="13">
      <c r="C361" s="25"/>
      <c r="K361" s="26"/>
      <c r="M361" s="27"/>
    </row>
    <row r="362" spans="3:13" ht="13">
      <c r="C362" s="25"/>
      <c r="K362" s="26"/>
      <c r="M362" s="27"/>
    </row>
    <row r="363" spans="3:13" ht="13">
      <c r="C363" s="25"/>
      <c r="K363" s="26"/>
      <c r="M363" s="27"/>
    </row>
    <row r="364" spans="3:13" ht="13">
      <c r="C364" s="25"/>
      <c r="K364" s="26"/>
      <c r="M364" s="27"/>
    </row>
    <row r="365" spans="3:13" ht="13">
      <c r="C365" s="25"/>
      <c r="K365" s="26"/>
      <c r="M365" s="27"/>
    </row>
    <row r="366" spans="3:13" ht="13">
      <c r="C366" s="25"/>
      <c r="K366" s="26"/>
      <c r="M366" s="27"/>
    </row>
    <row r="367" spans="3:13" ht="13">
      <c r="C367" s="25"/>
      <c r="K367" s="26"/>
      <c r="M367" s="27"/>
    </row>
    <row r="368" spans="3:13" ht="13">
      <c r="C368" s="25"/>
      <c r="K368" s="26"/>
      <c r="M368" s="27"/>
    </row>
    <row r="369" spans="3:13" ht="13">
      <c r="C369" s="25"/>
      <c r="K369" s="26"/>
      <c r="M369" s="27"/>
    </row>
    <row r="370" spans="3:13" ht="13">
      <c r="C370" s="25"/>
      <c r="K370" s="26"/>
      <c r="M370" s="27"/>
    </row>
    <row r="371" spans="3:13" ht="13">
      <c r="C371" s="25"/>
      <c r="K371" s="26"/>
      <c r="M371" s="27"/>
    </row>
    <row r="372" spans="3:13" ht="13">
      <c r="C372" s="25"/>
      <c r="K372" s="26"/>
      <c r="M372" s="27"/>
    </row>
    <row r="373" spans="3:13" ht="13">
      <c r="C373" s="25"/>
      <c r="K373" s="26"/>
      <c r="M373" s="27"/>
    </row>
    <row r="374" spans="3:13" ht="13">
      <c r="C374" s="25"/>
      <c r="K374" s="26"/>
      <c r="M374" s="27"/>
    </row>
    <row r="375" spans="3:13" ht="13">
      <c r="C375" s="25"/>
      <c r="K375" s="26"/>
      <c r="M375" s="27"/>
    </row>
    <row r="376" spans="3:13" ht="13">
      <c r="C376" s="25"/>
      <c r="K376" s="26"/>
      <c r="M376" s="27"/>
    </row>
    <row r="377" spans="3:13" ht="13">
      <c r="C377" s="25"/>
      <c r="K377" s="26"/>
      <c r="M377" s="27"/>
    </row>
    <row r="378" spans="3:13" ht="13">
      <c r="C378" s="25"/>
      <c r="K378" s="26"/>
      <c r="M378" s="27"/>
    </row>
    <row r="379" spans="3:13" ht="13">
      <c r="C379" s="25"/>
      <c r="K379" s="26"/>
      <c r="M379" s="27"/>
    </row>
    <row r="380" spans="3:13" ht="13">
      <c r="C380" s="25"/>
      <c r="K380" s="26"/>
      <c r="M380" s="27"/>
    </row>
    <row r="381" spans="3:13" ht="13">
      <c r="C381" s="25"/>
      <c r="K381" s="26"/>
      <c r="M381" s="27"/>
    </row>
    <row r="382" spans="3:13" ht="13">
      <c r="C382" s="25"/>
      <c r="K382" s="26"/>
      <c r="M382" s="27"/>
    </row>
    <row r="383" spans="3:13" ht="13">
      <c r="C383" s="25"/>
      <c r="K383" s="26"/>
      <c r="M383" s="27"/>
    </row>
    <row r="384" spans="3:13" ht="13">
      <c r="C384" s="25"/>
      <c r="K384" s="26"/>
      <c r="M384" s="27"/>
    </row>
    <row r="385" spans="3:13" ht="13">
      <c r="C385" s="25"/>
      <c r="K385" s="26"/>
      <c r="M385" s="27"/>
    </row>
    <row r="386" spans="3:13" ht="13">
      <c r="C386" s="25"/>
      <c r="K386" s="26"/>
      <c r="M386" s="27"/>
    </row>
    <row r="387" spans="3:13" ht="13">
      <c r="C387" s="25"/>
      <c r="K387" s="26"/>
      <c r="M387" s="27"/>
    </row>
    <row r="388" spans="3:13" ht="13">
      <c r="C388" s="25"/>
      <c r="K388" s="26"/>
      <c r="M388" s="27"/>
    </row>
    <row r="389" spans="3:13" ht="13">
      <c r="C389" s="25"/>
      <c r="K389" s="26"/>
      <c r="M389" s="27"/>
    </row>
    <row r="390" spans="3:13" ht="13">
      <c r="C390" s="25"/>
      <c r="K390" s="26"/>
      <c r="M390" s="27"/>
    </row>
    <row r="391" spans="3:13" ht="13">
      <c r="C391" s="25"/>
      <c r="K391" s="26"/>
      <c r="M391" s="27"/>
    </row>
    <row r="392" spans="3:13" ht="13">
      <c r="C392" s="25"/>
      <c r="K392" s="26"/>
      <c r="M392" s="27"/>
    </row>
    <row r="393" spans="3:13" ht="13">
      <c r="C393" s="25"/>
      <c r="K393" s="26"/>
      <c r="M393" s="27"/>
    </row>
    <row r="394" spans="3:13" ht="13">
      <c r="C394" s="25"/>
      <c r="K394" s="26"/>
      <c r="M394" s="27"/>
    </row>
    <row r="395" spans="3:13" ht="13">
      <c r="C395" s="25"/>
      <c r="K395" s="26"/>
      <c r="M395" s="27"/>
    </row>
    <row r="396" spans="3:13" ht="13">
      <c r="C396" s="25"/>
      <c r="K396" s="26"/>
      <c r="M396" s="27"/>
    </row>
    <row r="397" spans="3:13" ht="13">
      <c r="C397" s="25"/>
      <c r="K397" s="26"/>
      <c r="M397" s="27"/>
    </row>
    <row r="398" spans="3:13" ht="13">
      <c r="C398" s="25"/>
      <c r="K398" s="26"/>
      <c r="M398" s="27"/>
    </row>
    <row r="399" spans="3:13" ht="13">
      <c r="C399" s="25"/>
      <c r="K399" s="26"/>
      <c r="M399" s="27"/>
    </row>
    <row r="400" spans="3:13" ht="13">
      <c r="C400" s="25"/>
      <c r="K400" s="26"/>
      <c r="M400" s="27"/>
    </row>
    <row r="401" spans="3:13" ht="13">
      <c r="C401" s="25"/>
      <c r="K401" s="26"/>
      <c r="M401" s="27"/>
    </row>
    <row r="402" spans="3:13" ht="13">
      <c r="C402" s="25"/>
      <c r="K402" s="26"/>
      <c r="M402" s="27"/>
    </row>
    <row r="403" spans="3:13" ht="13">
      <c r="C403" s="25"/>
      <c r="K403" s="26"/>
      <c r="M403" s="27"/>
    </row>
    <row r="404" spans="3:13" ht="13">
      <c r="C404" s="25"/>
      <c r="K404" s="26"/>
      <c r="M404" s="27"/>
    </row>
    <row r="405" spans="3:13" ht="13">
      <c r="C405" s="25"/>
      <c r="K405" s="26"/>
      <c r="M405" s="27"/>
    </row>
    <row r="406" spans="3:13" ht="13">
      <c r="C406" s="25"/>
      <c r="K406" s="26"/>
      <c r="M406" s="27"/>
    </row>
    <row r="407" spans="3:13" ht="13">
      <c r="C407" s="25"/>
      <c r="K407" s="26"/>
      <c r="M407" s="27"/>
    </row>
    <row r="408" spans="3:13" ht="13">
      <c r="C408" s="25"/>
      <c r="K408" s="26"/>
      <c r="M408" s="27"/>
    </row>
    <row r="409" spans="3:13" ht="13">
      <c r="C409" s="25"/>
      <c r="K409" s="26"/>
      <c r="M409" s="27"/>
    </row>
    <row r="410" spans="3:13" ht="13">
      <c r="C410" s="25"/>
      <c r="K410" s="26"/>
      <c r="M410" s="27"/>
    </row>
    <row r="411" spans="3:13" ht="13">
      <c r="C411" s="25"/>
      <c r="K411" s="26"/>
      <c r="M411" s="27"/>
    </row>
    <row r="412" spans="3:13" ht="13">
      <c r="C412" s="25"/>
      <c r="K412" s="26"/>
      <c r="M412" s="27"/>
    </row>
    <row r="413" spans="3:13" ht="13">
      <c r="C413" s="25"/>
      <c r="K413" s="26"/>
      <c r="M413" s="27"/>
    </row>
    <row r="414" spans="3:13" ht="13">
      <c r="C414" s="25"/>
      <c r="K414" s="26"/>
      <c r="M414" s="27"/>
    </row>
    <row r="415" spans="3:13" ht="13">
      <c r="C415" s="25"/>
      <c r="K415" s="26"/>
      <c r="M415" s="27"/>
    </row>
    <row r="416" spans="3:13" ht="13">
      <c r="C416" s="25"/>
      <c r="K416" s="26"/>
      <c r="M416" s="27"/>
    </row>
    <row r="417" spans="3:13" ht="13">
      <c r="C417" s="25"/>
      <c r="K417" s="26"/>
      <c r="M417" s="27"/>
    </row>
    <row r="418" spans="3:13" ht="13">
      <c r="C418" s="25"/>
      <c r="K418" s="26"/>
      <c r="M418" s="27"/>
    </row>
    <row r="419" spans="3:13" ht="13">
      <c r="C419" s="25"/>
      <c r="K419" s="26"/>
      <c r="M419" s="27"/>
    </row>
    <row r="420" spans="3:13" ht="13">
      <c r="C420" s="25"/>
      <c r="K420" s="26"/>
      <c r="M420" s="27"/>
    </row>
    <row r="421" spans="3:13" ht="13">
      <c r="C421" s="25"/>
      <c r="K421" s="26"/>
      <c r="M421" s="27"/>
    </row>
    <row r="422" spans="3:13" ht="13">
      <c r="C422" s="25"/>
      <c r="K422" s="26"/>
      <c r="M422" s="27"/>
    </row>
    <row r="423" spans="3:13" ht="13">
      <c r="C423" s="25"/>
      <c r="K423" s="26"/>
      <c r="M423" s="27"/>
    </row>
    <row r="424" spans="3:13" ht="13">
      <c r="C424" s="25"/>
      <c r="K424" s="26"/>
      <c r="M424" s="27"/>
    </row>
    <row r="425" spans="3:13" ht="13">
      <c r="C425" s="25"/>
      <c r="K425" s="26"/>
      <c r="M425" s="27"/>
    </row>
    <row r="426" spans="3:13" ht="13">
      <c r="C426" s="25"/>
      <c r="K426" s="26"/>
      <c r="M426" s="27"/>
    </row>
    <row r="427" spans="3:13" ht="13">
      <c r="C427" s="25"/>
      <c r="K427" s="26"/>
      <c r="M427" s="27"/>
    </row>
    <row r="428" spans="3:13" ht="13">
      <c r="C428" s="25"/>
      <c r="K428" s="26"/>
      <c r="M428" s="27"/>
    </row>
    <row r="429" spans="3:13" ht="13">
      <c r="C429" s="25"/>
      <c r="K429" s="26"/>
      <c r="M429" s="27"/>
    </row>
    <row r="430" spans="3:13" ht="13">
      <c r="C430" s="25"/>
      <c r="K430" s="26"/>
      <c r="M430" s="27"/>
    </row>
    <row r="431" spans="3:13" ht="13">
      <c r="C431" s="25"/>
      <c r="K431" s="26"/>
      <c r="M431" s="27"/>
    </row>
    <row r="432" spans="3:13" ht="13">
      <c r="C432" s="25"/>
      <c r="K432" s="26"/>
      <c r="M432" s="27"/>
    </row>
    <row r="433" spans="3:13" ht="13">
      <c r="C433" s="25"/>
      <c r="K433" s="26"/>
      <c r="M433" s="27"/>
    </row>
    <row r="434" spans="3:13" ht="13">
      <c r="C434" s="25"/>
      <c r="K434" s="26"/>
      <c r="M434" s="27"/>
    </row>
    <row r="435" spans="3:13" ht="13">
      <c r="C435" s="25"/>
      <c r="K435" s="26"/>
      <c r="M435" s="27"/>
    </row>
    <row r="436" spans="3:13" ht="13">
      <c r="C436" s="25"/>
      <c r="K436" s="26"/>
      <c r="M436" s="27"/>
    </row>
    <row r="437" spans="3:13" ht="13">
      <c r="C437" s="25"/>
      <c r="K437" s="26"/>
      <c r="M437" s="27"/>
    </row>
    <row r="438" spans="3:13" ht="13">
      <c r="C438" s="25"/>
      <c r="K438" s="26"/>
      <c r="M438" s="27"/>
    </row>
    <row r="439" spans="3:13" ht="13">
      <c r="C439" s="25"/>
      <c r="K439" s="26"/>
      <c r="M439" s="27"/>
    </row>
    <row r="440" spans="3:13" ht="13">
      <c r="C440" s="25"/>
      <c r="K440" s="26"/>
      <c r="M440" s="27"/>
    </row>
    <row r="441" spans="3:13" ht="13">
      <c r="C441" s="25"/>
      <c r="K441" s="26"/>
      <c r="M441" s="27"/>
    </row>
    <row r="442" spans="3:13" ht="13">
      <c r="C442" s="25"/>
      <c r="K442" s="26"/>
      <c r="M442" s="27"/>
    </row>
    <row r="443" spans="3:13" ht="13">
      <c r="C443" s="25"/>
      <c r="K443" s="26"/>
      <c r="M443" s="27"/>
    </row>
    <row r="444" spans="3:13" ht="13">
      <c r="C444" s="25"/>
      <c r="K444" s="26"/>
      <c r="M444" s="27"/>
    </row>
    <row r="445" spans="3:13" ht="13">
      <c r="C445" s="25"/>
      <c r="K445" s="26"/>
      <c r="M445" s="27"/>
    </row>
    <row r="446" spans="3:13" ht="13">
      <c r="C446" s="25"/>
      <c r="K446" s="26"/>
      <c r="M446" s="27"/>
    </row>
    <row r="447" spans="3:13" ht="13">
      <c r="C447" s="25"/>
      <c r="K447" s="26"/>
      <c r="M447" s="27"/>
    </row>
    <row r="448" spans="3:13" ht="13">
      <c r="C448" s="25"/>
      <c r="K448" s="26"/>
      <c r="M448" s="27"/>
    </row>
    <row r="449" spans="3:13" ht="13">
      <c r="C449" s="25"/>
      <c r="K449" s="26"/>
      <c r="M449" s="27"/>
    </row>
    <row r="450" spans="3:13" ht="13">
      <c r="C450" s="25"/>
      <c r="K450" s="26"/>
      <c r="M450" s="27"/>
    </row>
    <row r="451" spans="3:13" ht="13">
      <c r="C451" s="25"/>
      <c r="K451" s="26"/>
      <c r="M451" s="27"/>
    </row>
    <row r="452" spans="3:13" ht="13">
      <c r="C452" s="25"/>
      <c r="K452" s="26"/>
      <c r="M452" s="27"/>
    </row>
    <row r="453" spans="3:13" ht="13">
      <c r="C453" s="25"/>
      <c r="K453" s="26"/>
      <c r="M453" s="27"/>
    </row>
    <row r="454" spans="3:13" ht="13">
      <c r="C454" s="25"/>
      <c r="K454" s="26"/>
      <c r="M454" s="27"/>
    </row>
    <row r="455" spans="3:13" ht="13">
      <c r="C455" s="25"/>
      <c r="K455" s="26"/>
      <c r="M455" s="27"/>
    </row>
    <row r="456" spans="3:13" ht="13">
      <c r="C456" s="25"/>
      <c r="K456" s="26"/>
      <c r="M456" s="27"/>
    </row>
    <row r="457" spans="3:13" ht="13">
      <c r="C457" s="25"/>
      <c r="K457" s="26"/>
      <c r="M457" s="27"/>
    </row>
    <row r="458" spans="3:13" ht="13">
      <c r="C458" s="25"/>
      <c r="K458" s="26"/>
      <c r="M458" s="27"/>
    </row>
    <row r="459" spans="3:13" ht="13">
      <c r="C459" s="25"/>
      <c r="K459" s="26"/>
      <c r="M459" s="27"/>
    </row>
    <row r="460" spans="3:13" ht="13">
      <c r="C460" s="25"/>
      <c r="K460" s="26"/>
      <c r="M460" s="27"/>
    </row>
    <row r="461" spans="3:13" ht="13">
      <c r="C461" s="25"/>
      <c r="K461" s="26"/>
      <c r="M461" s="27"/>
    </row>
    <row r="462" spans="3:13" ht="13">
      <c r="C462" s="25"/>
      <c r="K462" s="26"/>
      <c r="M462" s="27"/>
    </row>
    <row r="463" spans="3:13" ht="13">
      <c r="C463" s="25"/>
      <c r="K463" s="26"/>
      <c r="M463" s="27"/>
    </row>
    <row r="464" spans="3:13" ht="13">
      <c r="C464" s="25"/>
      <c r="K464" s="26"/>
      <c r="M464" s="27"/>
    </row>
    <row r="465" spans="3:13" ht="13">
      <c r="C465" s="25"/>
      <c r="K465" s="26"/>
      <c r="M465" s="27"/>
    </row>
    <row r="466" spans="3:13" ht="13">
      <c r="C466" s="25"/>
      <c r="K466" s="26"/>
      <c r="M466" s="27"/>
    </row>
    <row r="467" spans="3:13" ht="13">
      <c r="C467" s="25"/>
      <c r="K467" s="26"/>
      <c r="M467" s="27"/>
    </row>
    <row r="468" spans="3:13" ht="13">
      <c r="C468" s="25"/>
      <c r="K468" s="26"/>
      <c r="M468" s="27"/>
    </row>
    <row r="469" spans="3:13" ht="13">
      <c r="C469" s="25"/>
      <c r="K469" s="26"/>
      <c r="M469" s="27"/>
    </row>
    <row r="470" spans="3:13" ht="13">
      <c r="C470" s="25"/>
      <c r="K470" s="26"/>
      <c r="M470" s="27"/>
    </row>
    <row r="471" spans="3:13" ht="13">
      <c r="C471" s="25"/>
      <c r="K471" s="26"/>
      <c r="M471" s="27"/>
    </row>
    <row r="472" spans="3:13" ht="13">
      <c r="C472" s="25"/>
      <c r="K472" s="26"/>
      <c r="M472" s="27"/>
    </row>
    <row r="473" spans="3:13" ht="13">
      <c r="C473" s="25"/>
      <c r="K473" s="26"/>
      <c r="M473" s="27"/>
    </row>
    <row r="474" spans="3:13" ht="13">
      <c r="C474" s="25"/>
      <c r="K474" s="26"/>
      <c r="M474" s="27"/>
    </row>
    <row r="475" spans="3:13" ht="13">
      <c r="C475" s="25"/>
      <c r="K475" s="26"/>
      <c r="M475" s="27"/>
    </row>
    <row r="476" spans="3:13" ht="13">
      <c r="C476" s="25"/>
      <c r="K476" s="26"/>
      <c r="M476" s="27"/>
    </row>
    <row r="477" spans="3:13" ht="13">
      <c r="C477" s="25"/>
      <c r="K477" s="26"/>
      <c r="M477" s="27"/>
    </row>
    <row r="478" spans="3:13" ht="13">
      <c r="C478" s="25"/>
      <c r="K478" s="26"/>
      <c r="M478" s="27"/>
    </row>
    <row r="479" spans="3:13" ht="13">
      <c r="C479" s="25"/>
      <c r="K479" s="26"/>
      <c r="M479" s="27"/>
    </row>
    <row r="480" spans="3:13" ht="13">
      <c r="C480" s="25"/>
      <c r="K480" s="26"/>
      <c r="M480" s="27"/>
    </row>
    <row r="481" spans="3:13" ht="13">
      <c r="C481" s="25"/>
      <c r="K481" s="26"/>
      <c r="M481" s="27"/>
    </row>
    <row r="482" spans="3:13" ht="13">
      <c r="C482" s="25"/>
      <c r="K482" s="26"/>
      <c r="M482" s="27"/>
    </row>
    <row r="483" spans="3:13" ht="13">
      <c r="C483" s="25"/>
      <c r="K483" s="26"/>
      <c r="M483" s="27"/>
    </row>
    <row r="484" spans="3:13" ht="13">
      <c r="C484" s="25"/>
      <c r="K484" s="26"/>
      <c r="M484" s="27"/>
    </row>
    <row r="485" spans="3:13" ht="13">
      <c r="C485" s="25"/>
      <c r="K485" s="26"/>
      <c r="M485" s="27"/>
    </row>
    <row r="486" spans="3:13" ht="13">
      <c r="C486" s="25"/>
      <c r="K486" s="26"/>
      <c r="M486" s="27"/>
    </row>
    <row r="487" spans="3:13" ht="13">
      <c r="C487" s="25"/>
      <c r="K487" s="26"/>
      <c r="M487" s="27"/>
    </row>
    <row r="488" spans="3:13" ht="13">
      <c r="C488" s="25"/>
      <c r="K488" s="26"/>
      <c r="M488" s="27"/>
    </row>
    <row r="489" spans="3:13" ht="13">
      <c r="C489" s="25"/>
      <c r="K489" s="26"/>
      <c r="M489" s="27"/>
    </row>
    <row r="490" spans="3:13" ht="13">
      <c r="C490" s="25"/>
      <c r="K490" s="26"/>
      <c r="M490" s="27"/>
    </row>
    <row r="491" spans="3:13" ht="13">
      <c r="C491" s="25"/>
      <c r="K491" s="26"/>
      <c r="M491" s="27"/>
    </row>
    <row r="492" spans="3:13" ht="13">
      <c r="C492" s="25"/>
      <c r="K492" s="26"/>
      <c r="M492" s="27"/>
    </row>
    <row r="493" spans="3:13" ht="13">
      <c r="C493" s="25"/>
      <c r="K493" s="26"/>
      <c r="M493" s="27"/>
    </row>
    <row r="494" spans="3:13" ht="13">
      <c r="C494" s="25"/>
      <c r="K494" s="26"/>
      <c r="M494" s="27"/>
    </row>
    <row r="495" spans="3:13" ht="13">
      <c r="C495" s="25"/>
      <c r="K495" s="26"/>
      <c r="M495" s="27"/>
    </row>
    <row r="496" spans="3:13" ht="13">
      <c r="C496" s="25"/>
      <c r="K496" s="26"/>
      <c r="M496" s="27"/>
    </row>
    <row r="497" spans="3:13" ht="13">
      <c r="C497" s="25"/>
      <c r="K497" s="26"/>
      <c r="M497" s="27"/>
    </row>
    <row r="498" spans="3:13" ht="13">
      <c r="C498" s="25"/>
      <c r="K498" s="26"/>
      <c r="M498" s="27"/>
    </row>
    <row r="499" spans="3:13" ht="13">
      <c r="C499" s="25"/>
      <c r="K499" s="26"/>
      <c r="M499" s="27"/>
    </row>
    <row r="500" spans="3:13" ht="13">
      <c r="C500" s="25"/>
      <c r="K500" s="26"/>
      <c r="M500" s="27"/>
    </row>
    <row r="501" spans="3:13" ht="13">
      <c r="C501" s="25"/>
      <c r="K501" s="26"/>
      <c r="M501" s="27"/>
    </row>
    <row r="502" spans="3:13" ht="13">
      <c r="C502" s="25"/>
      <c r="K502" s="26"/>
      <c r="M502" s="27"/>
    </row>
    <row r="503" spans="3:13" ht="13">
      <c r="C503" s="25"/>
      <c r="K503" s="26"/>
      <c r="M503" s="27"/>
    </row>
    <row r="504" spans="3:13" ht="13">
      <c r="C504" s="25"/>
      <c r="K504" s="26"/>
      <c r="M504" s="27"/>
    </row>
    <row r="505" spans="3:13" ht="13">
      <c r="C505" s="25"/>
      <c r="K505" s="26"/>
      <c r="M505" s="27"/>
    </row>
    <row r="506" spans="3:13" ht="13">
      <c r="C506" s="25"/>
      <c r="K506" s="26"/>
      <c r="M506" s="27"/>
    </row>
    <row r="507" spans="3:13" ht="13">
      <c r="C507" s="25"/>
      <c r="K507" s="26"/>
      <c r="M507" s="27"/>
    </row>
    <row r="508" spans="3:13" ht="13">
      <c r="C508" s="25"/>
      <c r="K508" s="26"/>
      <c r="M508" s="27"/>
    </row>
    <row r="509" spans="3:13" ht="13">
      <c r="C509" s="25"/>
      <c r="K509" s="26"/>
      <c r="M509" s="27"/>
    </row>
    <row r="510" spans="3:13" ht="13">
      <c r="C510" s="25"/>
      <c r="K510" s="26"/>
      <c r="M510" s="27"/>
    </row>
    <row r="511" spans="3:13" ht="13">
      <c r="C511" s="25"/>
      <c r="K511" s="26"/>
      <c r="M511" s="27"/>
    </row>
    <row r="512" spans="3:13" ht="13">
      <c r="C512" s="25"/>
      <c r="K512" s="26"/>
      <c r="M512" s="27"/>
    </row>
    <row r="513" spans="3:13" ht="13">
      <c r="C513" s="25"/>
      <c r="K513" s="26"/>
      <c r="M513" s="27"/>
    </row>
    <row r="514" spans="3:13" ht="13">
      <c r="C514" s="25"/>
      <c r="K514" s="26"/>
      <c r="M514" s="27"/>
    </row>
    <row r="515" spans="3:13" ht="13">
      <c r="C515" s="25"/>
      <c r="K515" s="26"/>
      <c r="M515" s="27"/>
    </row>
    <row r="516" spans="3:13" ht="13">
      <c r="C516" s="25"/>
      <c r="K516" s="26"/>
      <c r="M516" s="27"/>
    </row>
    <row r="517" spans="3:13" ht="13">
      <c r="C517" s="25"/>
      <c r="K517" s="26"/>
      <c r="M517" s="27"/>
    </row>
    <row r="518" spans="3:13" ht="13">
      <c r="C518" s="25"/>
      <c r="K518" s="26"/>
      <c r="M518" s="27"/>
    </row>
    <row r="519" spans="3:13" ht="13">
      <c r="C519" s="25"/>
      <c r="K519" s="26"/>
      <c r="M519" s="27"/>
    </row>
    <row r="520" spans="3:13" ht="13">
      <c r="C520" s="25"/>
      <c r="K520" s="26"/>
      <c r="M520" s="27"/>
    </row>
    <row r="521" spans="3:13" ht="13">
      <c r="C521" s="25"/>
      <c r="K521" s="26"/>
      <c r="M521" s="27"/>
    </row>
    <row r="522" spans="3:13" ht="13">
      <c r="C522" s="25"/>
      <c r="K522" s="26"/>
      <c r="M522" s="27"/>
    </row>
    <row r="523" spans="3:13" ht="13">
      <c r="C523" s="25"/>
      <c r="K523" s="26"/>
      <c r="M523" s="27"/>
    </row>
    <row r="524" spans="3:13" ht="13">
      <c r="C524" s="25"/>
      <c r="K524" s="26"/>
      <c r="M524" s="27"/>
    </row>
    <row r="525" spans="3:13" ht="13">
      <c r="C525" s="25"/>
      <c r="K525" s="26"/>
      <c r="M525" s="27"/>
    </row>
    <row r="526" spans="3:13" ht="13">
      <c r="C526" s="25"/>
      <c r="K526" s="26"/>
      <c r="M526" s="27"/>
    </row>
    <row r="527" spans="3:13" ht="13">
      <c r="C527" s="25"/>
      <c r="K527" s="26"/>
      <c r="M527" s="27"/>
    </row>
    <row r="528" spans="3:13" ht="13">
      <c r="C528" s="25"/>
      <c r="K528" s="26"/>
      <c r="M528" s="27"/>
    </row>
    <row r="529" spans="3:13" ht="13">
      <c r="C529" s="25"/>
      <c r="K529" s="26"/>
      <c r="M529" s="27"/>
    </row>
    <row r="530" spans="3:13" ht="13">
      <c r="C530" s="25"/>
      <c r="K530" s="26"/>
      <c r="M530" s="27"/>
    </row>
    <row r="531" spans="3:13" ht="13">
      <c r="C531" s="25"/>
      <c r="K531" s="26"/>
      <c r="M531" s="27"/>
    </row>
    <row r="532" spans="3:13" ht="13">
      <c r="C532" s="25"/>
      <c r="K532" s="26"/>
      <c r="M532" s="27"/>
    </row>
    <row r="533" spans="3:13" ht="13">
      <c r="C533" s="25"/>
      <c r="K533" s="26"/>
      <c r="M533" s="27"/>
    </row>
    <row r="534" spans="3:13" ht="13">
      <c r="C534" s="25"/>
      <c r="K534" s="26"/>
      <c r="M534" s="27"/>
    </row>
    <row r="535" spans="3:13" ht="13">
      <c r="C535" s="25"/>
      <c r="K535" s="26"/>
      <c r="M535" s="27"/>
    </row>
    <row r="536" spans="3:13" ht="13">
      <c r="C536" s="25"/>
      <c r="K536" s="26"/>
      <c r="M536" s="27"/>
    </row>
    <row r="537" spans="3:13" ht="13">
      <c r="C537" s="25"/>
      <c r="K537" s="26"/>
      <c r="M537" s="27"/>
    </row>
    <row r="538" spans="3:13" ht="13">
      <c r="C538" s="25"/>
      <c r="K538" s="26"/>
      <c r="M538" s="27"/>
    </row>
    <row r="539" spans="3:13" ht="13">
      <c r="C539" s="25"/>
      <c r="K539" s="26"/>
      <c r="M539" s="27"/>
    </row>
    <row r="540" spans="3:13" ht="13">
      <c r="C540" s="25"/>
      <c r="K540" s="26"/>
      <c r="M540" s="27"/>
    </row>
    <row r="541" spans="3:13" ht="13">
      <c r="C541" s="25"/>
      <c r="K541" s="26"/>
      <c r="M541" s="27"/>
    </row>
    <row r="542" spans="3:13" ht="13">
      <c r="C542" s="25"/>
      <c r="K542" s="26"/>
      <c r="M542" s="27"/>
    </row>
    <row r="543" spans="3:13" ht="13">
      <c r="C543" s="25"/>
      <c r="K543" s="26"/>
      <c r="M543" s="27"/>
    </row>
    <row r="544" spans="3:13" ht="13">
      <c r="C544" s="25"/>
      <c r="K544" s="26"/>
      <c r="M544" s="27"/>
    </row>
    <row r="545" spans="3:13" ht="13">
      <c r="C545" s="25"/>
      <c r="K545" s="26"/>
      <c r="M545" s="27"/>
    </row>
    <row r="546" spans="3:13" ht="13">
      <c r="C546" s="25"/>
      <c r="K546" s="26"/>
      <c r="M546" s="27"/>
    </row>
    <row r="547" spans="3:13" ht="13">
      <c r="C547" s="25"/>
      <c r="K547" s="26"/>
      <c r="M547" s="27"/>
    </row>
    <row r="548" spans="3:13" ht="13">
      <c r="C548" s="25"/>
      <c r="K548" s="26"/>
      <c r="M548" s="27"/>
    </row>
    <row r="549" spans="3:13" ht="13">
      <c r="C549" s="25"/>
      <c r="K549" s="26"/>
      <c r="M549" s="27"/>
    </row>
    <row r="550" spans="3:13" ht="13">
      <c r="C550" s="25"/>
      <c r="K550" s="26"/>
      <c r="M550" s="27"/>
    </row>
    <row r="551" spans="3:13" ht="13">
      <c r="C551" s="25"/>
      <c r="K551" s="26"/>
      <c r="M551" s="27"/>
    </row>
    <row r="552" spans="3:13" ht="13">
      <c r="C552" s="25"/>
      <c r="K552" s="26"/>
      <c r="M552" s="27"/>
    </row>
    <row r="553" spans="3:13" ht="13">
      <c r="C553" s="25"/>
      <c r="K553" s="26"/>
      <c r="M553" s="27"/>
    </row>
    <row r="554" spans="3:13" ht="13">
      <c r="C554" s="25"/>
      <c r="K554" s="26"/>
      <c r="M554" s="27"/>
    </row>
    <row r="555" spans="3:13" ht="13">
      <c r="C555" s="25"/>
      <c r="K555" s="26"/>
      <c r="M555" s="27"/>
    </row>
    <row r="556" spans="3:13" ht="13">
      <c r="C556" s="25"/>
      <c r="K556" s="26"/>
      <c r="M556" s="27"/>
    </row>
    <row r="557" spans="3:13" ht="13">
      <c r="C557" s="25"/>
      <c r="K557" s="26"/>
      <c r="M557" s="27"/>
    </row>
    <row r="558" spans="3:13" ht="13">
      <c r="C558" s="25"/>
      <c r="K558" s="26"/>
      <c r="M558" s="27"/>
    </row>
    <row r="559" spans="3:13" ht="13">
      <c r="C559" s="25"/>
      <c r="K559" s="26"/>
      <c r="M559" s="27"/>
    </row>
    <row r="560" spans="3:13" ht="13">
      <c r="C560" s="25"/>
      <c r="K560" s="26"/>
      <c r="M560" s="27"/>
    </row>
    <row r="561" spans="3:13" ht="13">
      <c r="C561" s="25"/>
      <c r="K561" s="26"/>
      <c r="M561" s="27"/>
    </row>
    <row r="562" spans="3:13" ht="13">
      <c r="C562" s="25"/>
      <c r="K562" s="26"/>
      <c r="M562" s="27"/>
    </row>
    <row r="563" spans="3:13" ht="13">
      <c r="C563" s="25"/>
      <c r="K563" s="26"/>
      <c r="M563" s="27"/>
    </row>
    <row r="564" spans="3:13" ht="13">
      <c r="C564" s="25"/>
      <c r="K564" s="26"/>
      <c r="M564" s="27"/>
    </row>
    <row r="565" spans="3:13" ht="13">
      <c r="C565" s="25"/>
      <c r="K565" s="26"/>
      <c r="M565" s="27"/>
    </row>
    <row r="566" spans="3:13" ht="13">
      <c r="C566" s="25"/>
      <c r="K566" s="26"/>
      <c r="M566" s="27"/>
    </row>
    <row r="567" spans="3:13" ht="13">
      <c r="C567" s="25"/>
      <c r="K567" s="26"/>
      <c r="M567" s="27"/>
    </row>
    <row r="568" spans="3:13" ht="13">
      <c r="C568" s="25"/>
      <c r="K568" s="26"/>
      <c r="M568" s="27"/>
    </row>
    <row r="569" spans="3:13" ht="13">
      <c r="C569" s="25"/>
      <c r="K569" s="26"/>
      <c r="M569" s="27"/>
    </row>
    <row r="570" spans="3:13" ht="13">
      <c r="C570" s="25"/>
      <c r="K570" s="26"/>
      <c r="M570" s="27"/>
    </row>
    <row r="571" spans="3:13" ht="13">
      <c r="C571" s="25"/>
      <c r="K571" s="26"/>
      <c r="M571" s="27"/>
    </row>
    <row r="572" spans="3:13" ht="13">
      <c r="C572" s="25"/>
      <c r="K572" s="26"/>
      <c r="M572" s="27"/>
    </row>
    <row r="573" spans="3:13" ht="13">
      <c r="C573" s="25"/>
      <c r="K573" s="26"/>
      <c r="M573" s="27"/>
    </row>
    <row r="574" spans="3:13" ht="13">
      <c r="C574" s="25"/>
      <c r="K574" s="26"/>
      <c r="M574" s="27"/>
    </row>
    <row r="575" spans="3:13" ht="13">
      <c r="C575" s="25"/>
      <c r="K575" s="26"/>
      <c r="M575" s="27"/>
    </row>
    <row r="576" spans="3:13" ht="13">
      <c r="C576" s="25"/>
      <c r="K576" s="26"/>
      <c r="M576" s="27"/>
    </row>
    <row r="577" spans="3:13" ht="13">
      <c r="C577" s="25"/>
      <c r="K577" s="26"/>
      <c r="M577" s="27"/>
    </row>
    <row r="578" spans="3:13" ht="13">
      <c r="C578" s="25"/>
      <c r="K578" s="26"/>
      <c r="M578" s="27"/>
    </row>
    <row r="579" spans="3:13" ht="13">
      <c r="C579" s="25"/>
      <c r="K579" s="26"/>
      <c r="M579" s="27"/>
    </row>
    <row r="580" spans="3:13" ht="13">
      <c r="C580" s="25"/>
      <c r="K580" s="26"/>
      <c r="M580" s="27"/>
    </row>
    <row r="581" spans="3:13" ht="13">
      <c r="C581" s="25"/>
      <c r="K581" s="26"/>
      <c r="M581" s="27"/>
    </row>
    <row r="582" spans="3:13" ht="13">
      <c r="C582" s="25"/>
      <c r="K582" s="26"/>
      <c r="M582" s="27"/>
    </row>
    <row r="583" spans="3:13" ht="13">
      <c r="C583" s="25"/>
      <c r="K583" s="26"/>
      <c r="M583" s="27"/>
    </row>
    <row r="584" spans="3:13" ht="13">
      <c r="C584" s="25"/>
      <c r="K584" s="26"/>
      <c r="M584" s="27"/>
    </row>
    <row r="585" spans="3:13" ht="13">
      <c r="C585" s="25"/>
      <c r="K585" s="26"/>
      <c r="M585" s="27"/>
    </row>
    <row r="586" spans="3:13" ht="13">
      <c r="C586" s="25"/>
      <c r="K586" s="26"/>
      <c r="M586" s="27"/>
    </row>
    <row r="587" spans="3:13" ht="13">
      <c r="C587" s="25"/>
      <c r="K587" s="26"/>
      <c r="M587" s="27"/>
    </row>
    <row r="588" spans="3:13" ht="13">
      <c r="C588" s="25"/>
      <c r="K588" s="26"/>
      <c r="M588" s="27"/>
    </row>
    <row r="589" spans="3:13" ht="13">
      <c r="C589" s="25"/>
      <c r="K589" s="26"/>
      <c r="M589" s="27"/>
    </row>
    <row r="590" spans="3:13" ht="13">
      <c r="C590" s="25"/>
      <c r="K590" s="26"/>
      <c r="M590" s="27"/>
    </row>
    <row r="591" spans="3:13" ht="13">
      <c r="C591" s="25"/>
      <c r="K591" s="26"/>
      <c r="M591" s="27"/>
    </row>
    <row r="592" spans="3:13" ht="13">
      <c r="C592" s="25"/>
      <c r="K592" s="26"/>
      <c r="M592" s="27"/>
    </row>
    <row r="593" spans="3:13" ht="13">
      <c r="C593" s="25"/>
      <c r="K593" s="26"/>
      <c r="M593" s="27"/>
    </row>
    <row r="594" spans="3:13" ht="13">
      <c r="C594" s="25"/>
      <c r="K594" s="26"/>
      <c r="M594" s="27"/>
    </row>
    <row r="595" spans="3:13" ht="13">
      <c r="C595" s="25"/>
      <c r="K595" s="26"/>
      <c r="M595" s="27"/>
    </row>
    <row r="596" spans="3:13" ht="13">
      <c r="C596" s="25"/>
      <c r="K596" s="26"/>
      <c r="M596" s="27"/>
    </row>
    <row r="597" spans="3:13" ht="13">
      <c r="C597" s="25"/>
      <c r="K597" s="26"/>
      <c r="M597" s="27"/>
    </row>
    <row r="598" spans="3:13" ht="13">
      <c r="C598" s="25"/>
      <c r="K598" s="26"/>
      <c r="M598" s="27"/>
    </row>
    <row r="599" spans="3:13" ht="13">
      <c r="C599" s="25"/>
      <c r="K599" s="26"/>
      <c r="M599" s="27"/>
    </row>
    <row r="600" spans="3:13" ht="13">
      <c r="C600" s="25"/>
      <c r="K600" s="26"/>
      <c r="M600" s="27"/>
    </row>
    <row r="601" spans="3:13" ht="13">
      <c r="C601" s="25"/>
      <c r="K601" s="26"/>
      <c r="M601" s="27"/>
    </row>
    <row r="602" spans="3:13" ht="13">
      <c r="C602" s="25"/>
      <c r="K602" s="26"/>
      <c r="M602" s="27"/>
    </row>
    <row r="603" spans="3:13" ht="13">
      <c r="C603" s="25"/>
      <c r="K603" s="26"/>
      <c r="M603" s="27"/>
    </row>
    <row r="604" spans="3:13" ht="13">
      <c r="C604" s="25"/>
      <c r="K604" s="26"/>
      <c r="M604" s="27"/>
    </row>
    <row r="605" spans="3:13" ht="13">
      <c r="C605" s="25"/>
      <c r="K605" s="26"/>
      <c r="M605" s="27"/>
    </row>
    <row r="606" spans="3:13" ht="13">
      <c r="C606" s="25"/>
      <c r="K606" s="26"/>
      <c r="M606" s="27"/>
    </row>
    <row r="607" spans="3:13" ht="13">
      <c r="C607" s="25"/>
      <c r="K607" s="26"/>
      <c r="M607" s="27"/>
    </row>
    <row r="608" spans="3:13" ht="13">
      <c r="C608" s="25"/>
      <c r="K608" s="26"/>
      <c r="M608" s="27"/>
    </row>
    <row r="609" spans="3:13" ht="13">
      <c r="C609" s="25"/>
      <c r="K609" s="26"/>
      <c r="M609" s="27"/>
    </row>
    <row r="610" spans="3:13" ht="13">
      <c r="C610" s="25"/>
      <c r="K610" s="26"/>
      <c r="M610" s="27"/>
    </row>
    <row r="611" spans="3:13" ht="13">
      <c r="C611" s="25"/>
      <c r="K611" s="26"/>
      <c r="M611" s="27"/>
    </row>
    <row r="612" spans="3:13" ht="13">
      <c r="C612" s="25"/>
      <c r="K612" s="26"/>
      <c r="M612" s="27"/>
    </row>
    <row r="613" spans="3:13" ht="13">
      <c r="C613" s="25"/>
      <c r="K613" s="26"/>
      <c r="M613" s="27"/>
    </row>
    <row r="614" spans="3:13" ht="13">
      <c r="C614" s="25"/>
      <c r="K614" s="26"/>
      <c r="M614" s="27"/>
    </row>
    <row r="615" spans="3:13" ht="13">
      <c r="C615" s="25"/>
      <c r="K615" s="26"/>
      <c r="M615" s="27"/>
    </row>
    <row r="616" spans="3:13" ht="13">
      <c r="C616" s="25"/>
      <c r="K616" s="26"/>
      <c r="M616" s="27"/>
    </row>
    <row r="617" spans="3:13" ht="13">
      <c r="C617" s="25"/>
      <c r="K617" s="26"/>
      <c r="M617" s="27"/>
    </row>
    <row r="618" spans="3:13" ht="13">
      <c r="C618" s="25"/>
      <c r="K618" s="26"/>
      <c r="M618" s="27"/>
    </row>
    <row r="619" spans="3:13" ht="13">
      <c r="C619" s="25"/>
      <c r="K619" s="26"/>
      <c r="M619" s="27"/>
    </row>
    <row r="620" spans="3:13" ht="13">
      <c r="C620" s="25"/>
      <c r="K620" s="26"/>
      <c r="M620" s="27"/>
    </row>
    <row r="621" spans="3:13" ht="13">
      <c r="C621" s="25"/>
      <c r="K621" s="26"/>
      <c r="M621" s="27"/>
    </row>
    <row r="622" spans="3:13" ht="13">
      <c r="C622" s="25"/>
      <c r="K622" s="26"/>
      <c r="M622" s="27"/>
    </row>
    <row r="623" spans="3:13" ht="13">
      <c r="C623" s="25"/>
      <c r="K623" s="26"/>
      <c r="M623" s="27"/>
    </row>
    <row r="624" spans="3:13" ht="13">
      <c r="C624" s="25"/>
      <c r="K624" s="26"/>
      <c r="M624" s="27"/>
    </row>
    <row r="625" spans="3:13" ht="13">
      <c r="C625" s="25"/>
      <c r="K625" s="26"/>
      <c r="M625" s="27"/>
    </row>
    <row r="626" spans="3:13" ht="13">
      <c r="C626" s="25"/>
      <c r="K626" s="26"/>
      <c r="M626" s="27"/>
    </row>
    <row r="627" spans="3:13" ht="13">
      <c r="C627" s="25"/>
      <c r="K627" s="26"/>
      <c r="M627" s="27"/>
    </row>
    <row r="628" spans="3:13" ht="13">
      <c r="C628" s="25"/>
      <c r="K628" s="26"/>
      <c r="M628" s="27"/>
    </row>
    <row r="629" spans="3:13" ht="13">
      <c r="C629" s="25"/>
      <c r="K629" s="26"/>
      <c r="M629" s="27"/>
    </row>
    <row r="630" spans="3:13" ht="13">
      <c r="C630" s="25"/>
      <c r="K630" s="26"/>
      <c r="M630" s="27"/>
    </row>
    <row r="631" spans="3:13" ht="13">
      <c r="C631" s="25"/>
      <c r="K631" s="26"/>
      <c r="M631" s="27"/>
    </row>
    <row r="632" spans="3:13" ht="13">
      <c r="C632" s="25"/>
      <c r="K632" s="26"/>
      <c r="M632" s="27"/>
    </row>
    <row r="633" spans="3:13" ht="13">
      <c r="C633" s="25"/>
      <c r="K633" s="26"/>
      <c r="M633" s="27"/>
    </row>
    <row r="634" spans="3:13" ht="13">
      <c r="C634" s="25"/>
      <c r="K634" s="26"/>
      <c r="M634" s="27"/>
    </row>
    <row r="635" spans="3:13" ht="13">
      <c r="C635" s="25"/>
      <c r="K635" s="26"/>
      <c r="M635" s="27"/>
    </row>
    <row r="636" spans="3:13" ht="13">
      <c r="C636" s="25"/>
      <c r="K636" s="26"/>
      <c r="M636" s="27"/>
    </row>
    <row r="637" spans="3:13" ht="13">
      <c r="C637" s="25"/>
      <c r="K637" s="26"/>
      <c r="M637" s="27"/>
    </row>
    <row r="638" spans="3:13" ht="13">
      <c r="C638" s="25"/>
      <c r="K638" s="26"/>
      <c r="M638" s="27"/>
    </row>
    <row r="639" spans="3:13" ht="13">
      <c r="C639" s="25"/>
      <c r="K639" s="26"/>
      <c r="M639" s="27"/>
    </row>
    <row r="640" spans="3:13" ht="13">
      <c r="C640" s="25"/>
      <c r="K640" s="26"/>
      <c r="M640" s="27"/>
    </row>
    <row r="641" spans="3:13" ht="13">
      <c r="C641" s="25"/>
      <c r="K641" s="26"/>
      <c r="M641" s="27"/>
    </row>
    <row r="642" spans="3:13" ht="13">
      <c r="C642" s="25"/>
      <c r="K642" s="26"/>
      <c r="M642" s="27"/>
    </row>
    <row r="643" spans="3:13" ht="13">
      <c r="C643" s="25"/>
      <c r="K643" s="26"/>
      <c r="M643" s="27"/>
    </row>
    <row r="644" spans="3:13" ht="13">
      <c r="C644" s="25"/>
      <c r="K644" s="26"/>
      <c r="M644" s="27"/>
    </row>
    <row r="645" spans="3:13" ht="13">
      <c r="C645" s="25"/>
      <c r="K645" s="26"/>
      <c r="M645" s="27"/>
    </row>
    <row r="646" spans="3:13" ht="13">
      <c r="C646" s="25"/>
      <c r="K646" s="26"/>
      <c r="M646" s="27"/>
    </row>
    <row r="647" spans="3:13" ht="13">
      <c r="C647" s="25"/>
      <c r="K647" s="26"/>
      <c r="M647" s="27"/>
    </row>
    <row r="648" spans="3:13" ht="13">
      <c r="C648" s="25"/>
      <c r="K648" s="26"/>
      <c r="M648" s="27"/>
    </row>
    <row r="649" spans="3:13" ht="13">
      <c r="C649" s="25"/>
      <c r="K649" s="26"/>
      <c r="M649" s="27"/>
    </row>
    <row r="650" spans="3:13" ht="13">
      <c r="C650" s="25"/>
      <c r="K650" s="26"/>
      <c r="M650" s="27"/>
    </row>
    <row r="651" spans="3:13" ht="13">
      <c r="C651" s="25"/>
      <c r="K651" s="26"/>
      <c r="M651" s="27"/>
    </row>
    <row r="652" spans="3:13" ht="13">
      <c r="C652" s="25"/>
      <c r="K652" s="26"/>
      <c r="M652" s="27"/>
    </row>
    <row r="653" spans="3:13" ht="13">
      <c r="C653" s="25"/>
      <c r="K653" s="26"/>
      <c r="M653" s="27"/>
    </row>
    <row r="654" spans="3:13" ht="13">
      <c r="C654" s="25"/>
      <c r="K654" s="26"/>
      <c r="M654" s="27"/>
    </row>
    <row r="655" spans="3:13" ht="13">
      <c r="C655" s="25"/>
      <c r="K655" s="26"/>
      <c r="M655" s="27"/>
    </row>
    <row r="656" spans="3:13" ht="13">
      <c r="C656" s="25"/>
      <c r="K656" s="26"/>
      <c r="M656" s="27"/>
    </row>
    <row r="657" spans="3:13" ht="13">
      <c r="C657" s="25"/>
      <c r="K657" s="26"/>
      <c r="M657" s="27"/>
    </row>
    <row r="658" spans="3:13" ht="13">
      <c r="C658" s="25"/>
      <c r="K658" s="26"/>
      <c r="M658" s="27"/>
    </row>
    <row r="659" spans="3:13" ht="13">
      <c r="C659" s="25"/>
      <c r="K659" s="26"/>
      <c r="M659" s="27"/>
    </row>
    <row r="660" spans="3:13" ht="13">
      <c r="C660" s="25"/>
      <c r="K660" s="26"/>
      <c r="M660" s="27"/>
    </row>
    <row r="661" spans="3:13" ht="13">
      <c r="C661" s="25"/>
      <c r="K661" s="26"/>
      <c r="M661" s="27"/>
    </row>
    <row r="662" spans="3:13" ht="13">
      <c r="C662" s="25"/>
      <c r="K662" s="26"/>
      <c r="M662" s="27"/>
    </row>
    <row r="663" spans="3:13" ht="13">
      <c r="C663" s="25"/>
      <c r="K663" s="26"/>
      <c r="M663" s="27"/>
    </row>
    <row r="664" spans="3:13" ht="13">
      <c r="C664" s="25"/>
      <c r="K664" s="26"/>
      <c r="M664" s="27"/>
    </row>
    <row r="665" spans="3:13" ht="13">
      <c r="C665" s="25"/>
      <c r="K665" s="26"/>
      <c r="M665" s="27"/>
    </row>
    <row r="666" spans="3:13" ht="13">
      <c r="C666" s="25"/>
      <c r="K666" s="26"/>
      <c r="M666" s="27"/>
    </row>
    <row r="667" spans="3:13" ht="13">
      <c r="C667" s="25"/>
      <c r="K667" s="26"/>
      <c r="M667" s="27"/>
    </row>
    <row r="668" spans="3:13" ht="13">
      <c r="C668" s="25"/>
      <c r="K668" s="26"/>
      <c r="M668" s="27"/>
    </row>
    <row r="669" spans="3:13" ht="13">
      <c r="C669" s="25"/>
      <c r="K669" s="26"/>
      <c r="M669" s="27"/>
    </row>
    <row r="670" spans="3:13" ht="13">
      <c r="C670" s="25"/>
      <c r="K670" s="26"/>
      <c r="M670" s="27"/>
    </row>
    <row r="671" spans="3:13" ht="13">
      <c r="C671" s="25"/>
      <c r="K671" s="26"/>
      <c r="M671" s="27"/>
    </row>
    <row r="672" spans="3:13" ht="13">
      <c r="C672" s="25"/>
      <c r="K672" s="26"/>
      <c r="M672" s="27"/>
    </row>
    <row r="673" spans="3:13" ht="13">
      <c r="C673" s="25"/>
      <c r="K673" s="26"/>
      <c r="M673" s="27"/>
    </row>
    <row r="674" spans="3:13" ht="13">
      <c r="C674" s="25"/>
      <c r="K674" s="26"/>
      <c r="M674" s="27"/>
    </row>
    <row r="675" spans="3:13" ht="13">
      <c r="C675" s="25"/>
      <c r="K675" s="26"/>
      <c r="M675" s="27"/>
    </row>
    <row r="676" spans="3:13" ht="13">
      <c r="C676" s="25"/>
      <c r="K676" s="26"/>
      <c r="M676" s="27"/>
    </row>
    <row r="677" spans="3:13" ht="13">
      <c r="C677" s="25"/>
      <c r="K677" s="26"/>
      <c r="M677" s="27"/>
    </row>
    <row r="678" spans="3:13" ht="13">
      <c r="C678" s="25"/>
      <c r="K678" s="26"/>
      <c r="M678" s="27"/>
    </row>
    <row r="679" spans="3:13" ht="13">
      <c r="C679" s="25"/>
      <c r="K679" s="26"/>
      <c r="M679" s="27"/>
    </row>
    <row r="680" spans="3:13" ht="13">
      <c r="C680" s="25"/>
      <c r="K680" s="26"/>
      <c r="M680" s="27"/>
    </row>
    <row r="681" spans="3:13" ht="13">
      <c r="C681" s="25"/>
      <c r="K681" s="26"/>
      <c r="M681" s="27"/>
    </row>
    <row r="682" spans="3:13" ht="13">
      <c r="C682" s="25"/>
      <c r="K682" s="26"/>
      <c r="M682" s="27"/>
    </row>
    <row r="683" spans="3:13" ht="13">
      <c r="C683" s="25"/>
      <c r="K683" s="26"/>
      <c r="M683" s="27"/>
    </row>
    <row r="684" spans="3:13" ht="13">
      <c r="C684" s="25"/>
      <c r="K684" s="26"/>
      <c r="M684" s="27"/>
    </row>
    <row r="685" spans="3:13" ht="13">
      <c r="C685" s="25"/>
      <c r="K685" s="26"/>
      <c r="M685" s="27"/>
    </row>
    <row r="686" spans="3:13" ht="13">
      <c r="C686" s="25"/>
      <c r="K686" s="26"/>
      <c r="M686" s="27"/>
    </row>
    <row r="687" spans="3:13" ht="13">
      <c r="C687" s="25"/>
      <c r="K687" s="26"/>
      <c r="M687" s="27"/>
    </row>
    <row r="688" spans="3:13" ht="13">
      <c r="C688" s="25"/>
      <c r="K688" s="26"/>
      <c r="M688" s="27"/>
    </row>
    <row r="689" spans="3:13" ht="13">
      <c r="C689" s="25"/>
      <c r="K689" s="26"/>
      <c r="M689" s="27"/>
    </row>
    <row r="690" spans="3:13" ht="13">
      <c r="C690" s="25"/>
      <c r="K690" s="26"/>
      <c r="M690" s="27"/>
    </row>
    <row r="691" spans="3:13" ht="13">
      <c r="C691" s="25"/>
      <c r="K691" s="26"/>
      <c r="M691" s="27"/>
    </row>
    <row r="692" spans="3:13" ht="13">
      <c r="C692" s="25"/>
      <c r="K692" s="26"/>
      <c r="M692" s="27"/>
    </row>
    <row r="693" spans="3:13" ht="13">
      <c r="C693" s="25"/>
      <c r="K693" s="26"/>
      <c r="M693" s="27"/>
    </row>
    <row r="694" spans="3:13" ht="13">
      <c r="C694" s="25"/>
      <c r="K694" s="26"/>
      <c r="M694" s="27"/>
    </row>
    <row r="695" spans="3:13" ht="13">
      <c r="C695" s="25"/>
      <c r="K695" s="26"/>
      <c r="M695" s="27"/>
    </row>
    <row r="696" spans="3:13" ht="13">
      <c r="C696" s="25"/>
      <c r="K696" s="26"/>
      <c r="M696" s="27"/>
    </row>
    <row r="697" spans="3:13" ht="13">
      <c r="C697" s="25"/>
      <c r="K697" s="26"/>
      <c r="M697" s="27"/>
    </row>
    <row r="698" spans="3:13" ht="13">
      <c r="C698" s="25"/>
      <c r="K698" s="26"/>
      <c r="M698" s="27"/>
    </row>
    <row r="699" spans="3:13" ht="13">
      <c r="C699" s="25"/>
      <c r="K699" s="26"/>
      <c r="M699" s="27"/>
    </row>
    <row r="700" spans="3:13" ht="13">
      <c r="C700" s="25"/>
      <c r="K700" s="26"/>
      <c r="M700" s="27"/>
    </row>
    <row r="701" spans="3:13" ht="13">
      <c r="C701" s="25"/>
      <c r="K701" s="26"/>
      <c r="M701" s="27"/>
    </row>
    <row r="702" spans="3:13" ht="13">
      <c r="C702" s="25"/>
      <c r="K702" s="26"/>
      <c r="M702" s="27"/>
    </row>
    <row r="703" spans="3:13" ht="13">
      <c r="C703" s="25"/>
      <c r="K703" s="26"/>
      <c r="M703" s="27"/>
    </row>
    <row r="704" spans="3:13" ht="13">
      <c r="C704" s="25"/>
      <c r="K704" s="26"/>
      <c r="M704" s="27"/>
    </row>
    <row r="705" spans="3:13" ht="13">
      <c r="C705" s="25"/>
      <c r="K705" s="26"/>
      <c r="M705" s="27"/>
    </row>
    <row r="706" spans="3:13" ht="13">
      <c r="C706" s="25"/>
      <c r="K706" s="26"/>
      <c r="M706" s="27"/>
    </row>
    <row r="707" spans="3:13" ht="13">
      <c r="C707" s="25"/>
      <c r="K707" s="26"/>
      <c r="M707" s="27"/>
    </row>
    <row r="708" spans="3:13" ht="13">
      <c r="C708" s="25"/>
      <c r="K708" s="26"/>
      <c r="M708" s="27"/>
    </row>
    <row r="709" spans="3:13" ht="13">
      <c r="C709" s="25"/>
      <c r="K709" s="26"/>
      <c r="M709" s="27"/>
    </row>
    <row r="710" spans="3:13" ht="13">
      <c r="C710" s="25"/>
      <c r="K710" s="26"/>
      <c r="M710" s="27"/>
    </row>
    <row r="711" spans="3:13" ht="13">
      <c r="C711" s="25"/>
      <c r="K711" s="26"/>
      <c r="M711" s="27"/>
    </row>
    <row r="712" spans="3:13" ht="13">
      <c r="C712" s="25"/>
      <c r="K712" s="26"/>
      <c r="M712" s="27"/>
    </row>
    <row r="713" spans="3:13" ht="13">
      <c r="C713" s="25"/>
      <c r="K713" s="26"/>
      <c r="M713" s="27"/>
    </row>
    <row r="714" spans="3:13" ht="13">
      <c r="C714" s="25"/>
      <c r="K714" s="26"/>
      <c r="M714" s="27"/>
    </row>
    <row r="715" spans="3:13" ht="13">
      <c r="C715" s="25"/>
      <c r="K715" s="26"/>
      <c r="M715" s="27"/>
    </row>
    <row r="716" spans="3:13" ht="13">
      <c r="C716" s="25"/>
      <c r="K716" s="26"/>
      <c r="M716" s="27"/>
    </row>
    <row r="717" spans="3:13" ht="13">
      <c r="C717" s="25"/>
      <c r="K717" s="26"/>
      <c r="M717" s="27"/>
    </row>
    <row r="718" spans="3:13" ht="13">
      <c r="C718" s="25"/>
      <c r="K718" s="26"/>
      <c r="M718" s="27"/>
    </row>
    <row r="719" spans="3:13" ht="13">
      <c r="C719" s="25"/>
      <c r="K719" s="26"/>
      <c r="M719" s="27"/>
    </row>
    <row r="720" spans="3:13" ht="13">
      <c r="C720" s="25"/>
      <c r="K720" s="26"/>
      <c r="M720" s="27"/>
    </row>
    <row r="721" spans="3:13" ht="13">
      <c r="C721" s="25"/>
      <c r="K721" s="26"/>
      <c r="M721" s="27"/>
    </row>
    <row r="722" spans="3:13" ht="13">
      <c r="C722" s="25"/>
      <c r="K722" s="26"/>
      <c r="M722" s="27"/>
    </row>
    <row r="723" spans="3:13" ht="13">
      <c r="C723" s="25"/>
      <c r="K723" s="26"/>
      <c r="M723" s="27"/>
    </row>
    <row r="724" spans="3:13" ht="13">
      <c r="C724" s="25"/>
      <c r="K724" s="26"/>
      <c r="M724" s="27"/>
    </row>
    <row r="725" spans="3:13" ht="13">
      <c r="C725" s="25"/>
      <c r="K725" s="26"/>
      <c r="M725" s="27"/>
    </row>
    <row r="726" spans="3:13" ht="13">
      <c r="C726" s="25"/>
      <c r="K726" s="26"/>
      <c r="M726" s="27"/>
    </row>
    <row r="727" spans="3:13" ht="13">
      <c r="C727" s="25"/>
      <c r="K727" s="26"/>
      <c r="M727" s="27"/>
    </row>
    <row r="728" spans="3:13" ht="13">
      <c r="C728" s="25"/>
      <c r="K728" s="26"/>
      <c r="M728" s="27"/>
    </row>
    <row r="729" spans="3:13" ht="13">
      <c r="C729" s="25"/>
      <c r="K729" s="26"/>
      <c r="M729" s="27"/>
    </row>
    <row r="730" spans="3:13" ht="13">
      <c r="C730" s="25"/>
      <c r="K730" s="26"/>
      <c r="M730" s="27"/>
    </row>
    <row r="731" spans="3:13" ht="13">
      <c r="C731" s="25"/>
      <c r="K731" s="26"/>
      <c r="M731" s="27"/>
    </row>
    <row r="732" spans="3:13" ht="13">
      <c r="C732" s="25"/>
      <c r="K732" s="26"/>
      <c r="M732" s="27"/>
    </row>
    <row r="733" spans="3:13" ht="13">
      <c r="C733" s="25"/>
      <c r="K733" s="26"/>
      <c r="M733" s="27"/>
    </row>
    <row r="734" spans="3:13" ht="13">
      <c r="C734" s="25"/>
      <c r="K734" s="26"/>
      <c r="M734" s="27"/>
    </row>
    <row r="735" spans="3:13" ht="13">
      <c r="C735" s="25"/>
      <c r="K735" s="26"/>
      <c r="M735" s="27"/>
    </row>
    <row r="736" spans="3:13" ht="13">
      <c r="C736" s="25"/>
      <c r="K736" s="26"/>
      <c r="M736" s="27"/>
    </row>
    <row r="737" spans="3:13" ht="13">
      <c r="C737" s="25"/>
      <c r="K737" s="26"/>
      <c r="M737" s="27"/>
    </row>
    <row r="738" spans="3:13" ht="13">
      <c r="C738" s="25"/>
      <c r="K738" s="26"/>
      <c r="M738" s="27"/>
    </row>
    <row r="739" spans="3:13" ht="13">
      <c r="C739" s="25"/>
      <c r="K739" s="26"/>
      <c r="M739" s="27"/>
    </row>
    <row r="740" spans="3:13" ht="13">
      <c r="C740" s="25"/>
      <c r="K740" s="26"/>
      <c r="M740" s="27"/>
    </row>
    <row r="741" spans="3:13" ht="13">
      <c r="C741" s="25"/>
      <c r="K741" s="26"/>
      <c r="M741" s="27"/>
    </row>
    <row r="742" spans="3:13" ht="13">
      <c r="C742" s="25"/>
      <c r="K742" s="26"/>
      <c r="M742" s="27"/>
    </row>
    <row r="743" spans="3:13" ht="13">
      <c r="C743" s="25"/>
      <c r="K743" s="26"/>
      <c r="M743" s="27"/>
    </row>
    <row r="744" spans="3:13" ht="13">
      <c r="C744" s="25"/>
      <c r="K744" s="26"/>
      <c r="M744" s="27"/>
    </row>
    <row r="745" spans="3:13" ht="13">
      <c r="C745" s="25"/>
      <c r="K745" s="26"/>
      <c r="M745" s="27"/>
    </row>
    <row r="746" spans="3:13" ht="13">
      <c r="C746" s="25"/>
      <c r="K746" s="26"/>
      <c r="M746" s="27"/>
    </row>
    <row r="747" spans="3:13" ht="13">
      <c r="C747" s="25"/>
      <c r="K747" s="26"/>
      <c r="M747" s="27"/>
    </row>
    <row r="748" spans="3:13" ht="13">
      <c r="C748" s="25"/>
      <c r="K748" s="26"/>
      <c r="M748" s="27"/>
    </row>
    <row r="749" spans="3:13" ht="13">
      <c r="C749" s="25"/>
      <c r="K749" s="26"/>
      <c r="M749" s="27"/>
    </row>
    <row r="750" spans="3:13" ht="13">
      <c r="C750" s="25"/>
      <c r="K750" s="26"/>
      <c r="M750" s="27"/>
    </row>
    <row r="751" spans="3:13" ht="13">
      <c r="C751" s="25"/>
      <c r="K751" s="26"/>
      <c r="M751" s="27"/>
    </row>
    <row r="752" spans="3:13" ht="13">
      <c r="C752" s="25"/>
      <c r="K752" s="26"/>
      <c r="M752" s="27"/>
    </row>
    <row r="753" spans="3:13" ht="13">
      <c r="C753" s="25"/>
      <c r="K753" s="26"/>
      <c r="M753" s="27"/>
    </row>
    <row r="754" spans="3:13" ht="13">
      <c r="C754" s="25"/>
      <c r="K754" s="26"/>
      <c r="M754" s="27"/>
    </row>
    <row r="755" spans="3:13" ht="13">
      <c r="C755" s="25"/>
      <c r="K755" s="26"/>
      <c r="M755" s="27"/>
    </row>
    <row r="756" spans="3:13" ht="13">
      <c r="C756" s="25"/>
      <c r="K756" s="26"/>
      <c r="M756" s="27"/>
    </row>
    <row r="757" spans="3:13" ht="13">
      <c r="C757" s="25"/>
      <c r="K757" s="26"/>
      <c r="M757" s="27"/>
    </row>
    <row r="758" spans="3:13" ht="13">
      <c r="C758" s="25"/>
      <c r="K758" s="26"/>
      <c r="M758" s="27"/>
    </row>
    <row r="759" spans="3:13" ht="13">
      <c r="C759" s="25"/>
      <c r="K759" s="26"/>
      <c r="M759" s="27"/>
    </row>
    <row r="760" spans="3:13" ht="13">
      <c r="C760" s="25"/>
      <c r="K760" s="26"/>
      <c r="M760" s="27"/>
    </row>
    <row r="761" spans="3:13" ht="13">
      <c r="C761" s="25"/>
      <c r="K761" s="26"/>
      <c r="M761" s="27"/>
    </row>
    <row r="762" spans="3:13" ht="13">
      <c r="C762" s="25"/>
      <c r="K762" s="26"/>
      <c r="M762" s="27"/>
    </row>
    <row r="763" spans="3:13" ht="13">
      <c r="C763" s="25"/>
      <c r="K763" s="26"/>
      <c r="M763" s="27"/>
    </row>
    <row r="764" spans="3:13" ht="13">
      <c r="C764" s="25"/>
      <c r="K764" s="26"/>
      <c r="M764" s="27"/>
    </row>
    <row r="765" spans="3:13" ht="13">
      <c r="C765" s="25"/>
      <c r="K765" s="26"/>
      <c r="M765" s="27"/>
    </row>
    <row r="766" spans="3:13" ht="13">
      <c r="C766" s="25"/>
      <c r="K766" s="26"/>
      <c r="M766" s="27"/>
    </row>
    <row r="767" spans="3:13" ht="13">
      <c r="C767" s="25"/>
      <c r="K767" s="26"/>
      <c r="M767" s="27"/>
    </row>
    <row r="768" spans="3:13" ht="13">
      <c r="C768" s="25"/>
      <c r="K768" s="26"/>
      <c r="M768" s="27"/>
    </row>
    <row r="769" spans="3:13" ht="13">
      <c r="C769" s="25"/>
      <c r="K769" s="26"/>
      <c r="M769" s="27"/>
    </row>
    <row r="770" spans="3:13" ht="13">
      <c r="C770" s="25"/>
      <c r="K770" s="26"/>
      <c r="M770" s="27"/>
    </row>
    <row r="771" spans="3:13" ht="13">
      <c r="C771" s="25"/>
      <c r="K771" s="26"/>
      <c r="M771" s="27"/>
    </row>
    <row r="772" spans="3:13" ht="13">
      <c r="C772" s="25"/>
      <c r="K772" s="26"/>
      <c r="M772" s="27"/>
    </row>
    <row r="773" spans="3:13" ht="13">
      <c r="C773" s="25"/>
      <c r="K773" s="26"/>
      <c r="M773" s="27"/>
    </row>
    <row r="774" spans="3:13" ht="13">
      <c r="C774" s="25"/>
      <c r="K774" s="26"/>
      <c r="M774" s="27"/>
    </row>
    <row r="775" spans="3:13" ht="13">
      <c r="C775" s="25"/>
      <c r="K775" s="26"/>
      <c r="M775" s="27"/>
    </row>
    <row r="776" spans="3:13" ht="13">
      <c r="C776" s="25"/>
      <c r="K776" s="26"/>
      <c r="M776" s="27"/>
    </row>
    <row r="777" spans="3:13" ht="13">
      <c r="C777" s="25"/>
      <c r="K777" s="26"/>
      <c r="M777" s="27"/>
    </row>
    <row r="778" spans="3:13" ht="13">
      <c r="C778" s="25"/>
      <c r="K778" s="26"/>
      <c r="M778" s="27"/>
    </row>
    <row r="779" spans="3:13" ht="13">
      <c r="C779" s="25"/>
      <c r="K779" s="26"/>
      <c r="M779" s="27"/>
    </row>
    <row r="780" spans="3:13" ht="13">
      <c r="C780" s="25"/>
      <c r="K780" s="26"/>
      <c r="M780" s="27"/>
    </row>
    <row r="781" spans="3:13" ht="13">
      <c r="C781" s="25"/>
      <c r="K781" s="26"/>
      <c r="M781" s="27"/>
    </row>
    <row r="782" spans="3:13" ht="13">
      <c r="C782" s="25"/>
      <c r="K782" s="26"/>
      <c r="M782" s="27"/>
    </row>
    <row r="783" spans="3:13" ht="13">
      <c r="C783" s="25"/>
      <c r="K783" s="26"/>
      <c r="M783" s="27"/>
    </row>
    <row r="784" spans="3:13" ht="13">
      <c r="C784" s="25"/>
      <c r="K784" s="26"/>
      <c r="M784" s="27"/>
    </row>
    <row r="785" spans="3:13" ht="13">
      <c r="C785" s="25"/>
      <c r="K785" s="26"/>
      <c r="M785" s="27"/>
    </row>
    <row r="786" spans="3:13" ht="13">
      <c r="C786" s="25"/>
      <c r="K786" s="26"/>
      <c r="M786" s="27"/>
    </row>
    <row r="787" spans="3:13" ht="13">
      <c r="C787" s="25"/>
      <c r="K787" s="26"/>
      <c r="M787" s="27"/>
    </row>
    <row r="788" spans="3:13" ht="13">
      <c r="C788" s="25"/>
      <c r="K788" s="26"/>
      <c r="M788" s="27"/>
    </row>
    <row r="789" spans="3:13" ht="13">
      <c r="C789" s="25"/>
      <c r="K789" s="26"/>
      <c r="M789" s="27"/>
    </row>
    <row r="790" spans="3:13" ht="13">
      <c r="C790" s="25"/>
      <c r="K790" s="26"/>
      <c r="M790" s="27"/>
    </row>
    <row r="791" spans="3:13" ht="13">
      <c r="C791" s="25"/>
      <c r="K791" s="26"/>
      <c r="M791" s="27"/>
    </row>
    <row r="792" spans="3:13" ht="13">
      <c r="C792" s="25"/>
      <c r="K792" s="26"/>
      <c r="M792" s="27"/>
    </row>
    <row r="793" spans="3:13" ht="13">
      <c r="C793" s="25"/>
      <c r="K793" s="26"/>
      <c r="M793" s="27"/>
    </row>
    <row r="794" spans="3:13" ht="13">
      <c r="C794" s="25"/>
      <c r="K794" s="26"/>
      <c r="M794" s="27"/>
    </row>
    <row r="795" spans="3:13" ht="13">
      <c r="C795" s="25"/>
      <c r="K795" s="26"/>
      <c r="M795" s="27"/>
    </row>
    <row r="796" spans="3:13" ht="13">
      <c r="C796" s="25"/>
      <c r="K796" s="26"/>
      <c r="M796" s="27"/>
    </row>
    <row r="797" spans="3:13" ht="13">
      <c r="C797" s="25"/>
      <c r="K797" s="26"/>
      <c r="M797" s="27"/>
    </row>
    <row r="798" spans="3:13" ht="13">
      <c r="C798" s="25"/>
      <c r="K798" s="26"/>
      <c r="M798" s="27"/>
    </row>
    <row r="799" spans="3:13" ht="13">
      <c r="C799" s="25"/>
      <c r="K799" s="26"/>
      <c r="M799" s="27"/>
    </row>
    <row r="800" spans="3:13" ht="13">
      <c r="C800" s="25"/>
      <c r="K800" s="26"/>
      <c r="M800" s="27"/>
    </row>
    <row r="801" spans="3:13" ht="13">
      <c r="C801" s="25"/>
      <c r="K801" s="26"/>
      <c r="M801" s="27"/>
    </row>
    <row r="802" spans="3:13" ht="13">
      <c r="C802" s="25"/>
      <c r="K802" s="26"/>
      <c r="M802" s="27"/>
    </row>
    <row r="803" spans="3:13" ht="13">
      <c r="C803" s="25"/>
      <c r="K803" s="26"/>
      <c r="M803" s="27"/>
    </row>
    <row r="804" spans="3:13" ht="13">
      <c r="C804" s="25"/>
      <c r="K804" s="26"/>
      <c r="M804" s="27"/>
    </row>
    <row r="805" spans="3:13" ht="13">
      <c r="C805" s="25"/>
      <c r="K805" s="26"/>
      <c r="M805" s="27"/>
    </row>
    <row r="806" spans="3:13" ht="13">
      <c r="C806" s="25"/>
      <c r="K806" s="26"/>
      <c r="M806" s="27"/>
    </row>
    <row r="807" spans="3:13" ht="13">
      <c r="C807" s="25"/>
      <c r="K807" s="26"/>
      <c r="M807" s="27"/>
    </row>
    <row r="808" spans="3:13" ht="13">
      <c r="C808" s="25"/>
      <c r="K808" s="26"/>
      <c r="M808" s="27"/>
    </row>
    <row r="809" spans="3:13" ht="13">
      <c r="C809" s="25"/>
      <c r="K809" s="26"/>
      <c r="M809" s="27"/>
    </row>
    <row r="810" spans="3:13" ht="13">
      <c r="C810" s="25"/>
      <c r="K810" s="26"/>
      <c r="M810" s="27"/>
    </row>
    <row r="811" spans="3:13" ht="13">
      <c r="C811" s="25"/>
      <c r="K811" s="26"/>
      <c r="M811" s="27"/>
    </row>
    <row r="812" spans="3:13" ht="13">
      <c r="C812" s="25"/>
      <c r="K812" s="26"/>
      <c r="M812" s="27"/>
    </row>
    <row r="813" spans="3:13" ht="13">
      <c r="C813" s="25"/>
      <c r="K813" s="26"/>
      <c r="M813" s="27"/>
    </row>
    <row r="814" spans="3:13" ht="13">
      <c r="C814" s="25"/>
      <c r="K814" s="26"/>
      <c r="M814" s="27"/>
    </row>
    <row r="815" spans="3:13" ht="13">
      <c r="C815" s="25"/>
      <c r="K815" s="26"/>
      <c r="M815" s="27"/>
    </row>
    <row r="816" spans="3:13" ht="13">
      <c r="C816" s="25"/>
      <c r="K816" s="26"/>
      <c r="M816" s="27"/>
    </row>
    <row r="817" spans="3:13" ht="13">
      <c r="C817" s="25"/>
      <c r="K817" s="26"/>
      <c r="M817" s="27"/>
    </row>
    <row r="818" spans="3:13" ht="13">
      <c r="C818" s="25"/>
      <c r="K818" s="26"/>
      <c r="M818" s="27"/>
    </row>
    <row r="819" spans="3:13" ht="13">
      <c r="C819" s="25"/>
      <c r="K819" s="26"/>
      <c r="M819" s="27"/>
    </row>
    <row r="820" spans="3:13" ht="13">
      <c r="C820" s="25"/>
      <c r="K820" s="26"/>
      <c r="M820" s="27"/>
    </row>
    <row r="821" spans="3:13" ht="13">
      <c r="C821" s="25"/>
      <c r="K821" s="26"/>
      <c r="M821" s="27"/>
    </row>
    <row r="822" spans="3:13" ht="13">
      <c r="C822" s="25"/>
      <c r="K822" s="26"/>
      <c r="M822" s="27"/>
    </row>
    <row r="823" spans="3:13" ht="13">
      <c r="C823" s="25"/>
      <c r="K823" s="26"/>
      <c r="M823" s="27"/>
    </row>
    <row r="824" spans="3:13" ht="13">
      <c r="C824" s="25"/>
      <c r="K824" s="26"/>
      <c r="M824" s="27"/>
    </row>
    <row r="825" spans="3:13" ht="13">
      <c r="C825" s="25"/>
      <c r="K825" s="26"/>
      <c r="M825" s="27"/>
    </row>
    <row r="826" spans="3:13" ht="13">
      <c r="C826" s="25"/>
      <c r="K826" s="26"/>
      <c r="M826" s="27"/>
    </row>
    <row r="827" spans="3:13" ht="13">
      <c r="C827" s="25"/>
      <c r="K827" s="26"/>
      <c r="M827" s="27"/>
    </row>
    <row r="828" spans="3:13" ht="13">
      <c r="C828" s="25"/>
      <c r="K828" s="26"/>
      <c r="M828" s="27"/>
    </row>
    <row r="829" spans="3:13" ht="13">
      <c r="C829" s="25"/>
      <c r="K829" s="26"/>
      <c r="M829" s="27"/>
    </row>
    <row r="830" spans="3:13" ht="13">
      <c r="C830" s="25"/>
      <c r="K830" s="26"/>
      <c r="M830" s="27"/>
    </row>
    <row r="831" spans="3:13" ht="13">
      <c r="C831" s="25"/>
      <c r="K831" s="26"/>
      <c r="M831" s="27"/>
    </row>
    <row r="832" spans="3:13" ht="13">
      <c r="C832" s="25"/>
      <c r="K832" s="26"/>
      <c r="M832" s="27"/>
    </row>
    <row r="833" spans="3:13" ht="13">
      <c r="C833" s="25"/>
      <c r="K833" s="26"/>
      <c r="M833" s="27"/>
    </row>
    <row r="834" spans="3:13" ht="13">
      <c r="C834" s="25"/>
      <c r="K834" s="26"/>
      <c r="M834" s="27"/>
    </row>
    <row r="835" spans="3:13" ht="13">
      <c r="C835" s="25"/>
      <c r="K835" s="26"/>
      <c r="M835" s="27"/>
    </row>
    <row r="836" spans="3:13" ht="13">
      <c r="C836" s="25"/>
      <c r="K836" s="26"/>
      <c r="M836" s="27"/>
    </row>
    <row r="837" spans="3:13" ht="13">
      <c r="C837" s="25"/>
      <c r="K837" s="26"/>
      <c r="M837" s="27"/>
    </row>
    <row r="838" spans="3:13" ht="13">
      <c r="C838" s="25"/>
      <c r="K838" s="26"/>
      <c r="M838" s="27"/>
    </row>
    <row r="839" spans="3:13" ht="13">
      <c r="C839" s="25"/>
      <c r="K839" s="26"/>
      <c r="M839" s="27"/>
    </row>
    <row r="840" spans="3:13" ht="13">
      <c r="C840" s="25"/>
      <c r="K840" s="26"/>
      <c r="M840" s="27"/>
    </row>
    <row r="841" spans="3:13" ht="13">
      <c r="C841" s="25"/>
      <c r="K841" s="26"/>
      <c r="M841" s="27"/>
    </row>
    <row r="842" spans="3:13" ht="13">
      <c r="C842" s="25"/>
      <c r="K842" s="26"/>
      <c r="M842" s="27"/>
    </row>
    <row r="843" spans="3:13" ht="13">
      <c r="C843" s="25"/>
      <c r="K843" s="26"/>
      <c r="M843" s="27"/>
    </row>
    <row r="844" spans="3:13" ht="13">
      <c r="C844" s="25"/>
      <c r="K844" s="26"/>
      <c r="M844" s="27"/>
    </row>
    <row r="845" spans="3:13" ht="13">
      <c r="C845" s="25"/>
      <c r="K845" s="26"/>
      <c r="M845" s="27"/>
    </row>
    <row r="846" spans="3:13" ht="13">
      <c r="C846" s="25"/>
      <c r="K846" s="26"/>
      <c r="M846" s="27"/>
    </row>
    <row r="847" spans="3:13" ht="13">
      <c r="C847" s="25"/>
      <c r="K847" s="26"/>
      <c r="M847" s="27"/>
    </row>
    <row r="848" spans="3:13" ht="13">
      <c r="C848" s="25"/>
      <c r="K848" s="26"/>
      <c r="M848" s="27"/>
    </row>
    <row r="849" spans="3:13" ht="13">
      <c r="C849" s="25"/>
      <c r="K849" s="26"/>
      <c r="M849" s="27"/>
    </row>
    <row r="850" spans="3:13" ht="13">
      <c r="C850" s="25"/>
      <c r="K850" s="26"/>
      <c r="M850" s="27"/>
    </row>
    <row r="851" spans="3:13" ht="13">
      <c r="C851" s="25"/>
      <c r="K851" s="26"/>
      <c r="M851" s="27"/>
    </row>
    <row r="852" spans="3:13" ht="13">
      <c r="C852" s="25"/>
      <c r="K852" s="26"/>
      <c r="M852" s="27"/>
    </row>
    <row r="853" spans="3:13" ht="13">
      <c r="C853" s="25"/>
      <c r="K853" s="26"/>
      <c r="M853" s="27"/>
    </row>
    <row r="854" spans="3:13" ht="13">
      <c r="C854" s="25"/>
      <c r="K854" s="26"/>
      <c r="M854" s="27"/>
    </row>
    <row r="855" spans="3:13" ht="13">
      <c r="C855" s="25"/>
      <c r="K855" s="26"/>
      <c r="M855" s="27"/>
    </row>
    <row r="856" spans="3:13" ht="13">
      <c r="C856" s="25"/>
      <c r="K856" s="26"/>
      <c r="M856" s="27"/>
    </row>
    <row r="857" spans="3:13" ht="13">
      <c r="C857" s="25"/>
      <c r="K857" s="26"/>
      <c r="M857" s="27"/>
    </row>
    <row r="858" spans="3:13" ht="13">
      <c r="C858" s="25"/>
      <c r="K858" s="26"/>
      <c r="M858" s="27"/>
    </row>
    <row r="859" spans="3:13" ht="13">
      <c r="C859" s="25"/>
      <c r="K859" s="26"/>
      <c r="M859" s="27"/>
    </row>
    <row r="860" spans="3:13" ht="13">
      <c r="C860" s="25"/>
      <c r="K860" s="26"/>
      <c r="M860" s="27"/>
    </row>
    <row r="861" spans="3:13" ht="13">
      <c r="C861" s="25"/>
      <c r="K861" s="26"/>
      <c r="M861" s="27"/>
    </row>
    <row r="862" spans="3:13" ht="13">
      <c r="C862" s="25"/>
      <c r="K862" s="26"/>
      <c r="M862" s="27"/>
    </row>
    <row r="863" spans="3:13" ht="13">
      <c r="C863" s="25"/>
      <c r="K863" s="26"/>
      <c r="M863" s="27"/>
    </row>
    <row r="864" spans="3:13" ht="13">
      <c r="C864" s="25"/>
      <c r="K864" s="26"/>
      <c r="M864" s="27"/>
    </row>
    <row r="865" spans="3:13" ht="13">
      <c r="C865" s="25"/>
      <c r="K865" s="26"/>
      <c r="M865" s="27"/>
    </row>
    <row r="866" spans="3:13" ht="13">
      <c r="C866" s="25"/>
      <c r="K866" s="26"/>
      <c r="M866" s="27"/>
    </row>
    <row r="867" spans="3:13" ht="13">
      <c r="C867" s="25"/>
      <c r="K867" s="26"/>
      <c r="M867" s="27"/>
    </row>
    <row r="868" spans="3:13" ht="13">
      <c r="C868" s="25"/>
      <c r="K868" s="26"/>
      <c r="M868" s="27"/>
    </row>
    <row r="869" spans="3:13" ht="13">
      <c r="C869" s="25"/>
      <c r="K869" s="26"/>
      <c r="M869" s="27"/>
    </row>
    <row r="870" spans="3:13" ht="13">
      <c r="C870" s="25"/>
      <c r="K870" s="26"/>
      <c r="M870" s="27"/>
    </row>
    <row r="871" spans="3:13" ht="13">
      <c r="C871" s="25"/>
      <c r="K871" s="26"/>
      <c r="M871" s="27"/>
    </row>
    <row r="872" spans="3:13" ht="13">
      <c r="C872" s="25"/>
      <c r="K872" s="26"/>
      <c r="M872" s="27"/>
    </row>
    <row r="873" spans="3:13" ht="13">
      <c r="C873" s="25"/>
      <c r="K873" s="26"/>
      <c r="M873" s="27"/>
    </row>
    <row r="874" spans="3:13" ht="13">
      <c r="C874" s="25"/>
      <c r="K874" s="26"/>
      <c r="M874" s="27"/>
    </row>
    <row r="875" spans="3:13" ht="13">
      <c r="C875" s="25"/>
      <c r="K875" s="26"/>
      <c r="M875" s="27"/>
    </row>
    <row r="876" spans="3:13" ht="13">
      <c r="C876" s="25"/>
      <c r="K876" s="26"/>
      <c r="M876" s="27"/>
    </row>
    <row r="877" spans="3:13" ht="13">
      <c r="C877" s="25"/>
      <c r="K877" s="26"/>
      <c r="M877" s="27"/>
    </row>
    <row r="878" spans="3:13" ht="13">
      <c r="C878" s="25"/>
      <c r="K878" s="26"/>
      <c r="M878" s="27"/>
    </row>
    <row r="879" spans="3:13" ht="13">
      <c r="C879" s="25"/>
      <c r="K879" s="26"/>
      <c r="M879" s="27"/>
    </row>
    <row r="880" spans="3:13" ht="13">
      <c r="C880" s="25"/>
      <c r="K880" s="26"/>
      <c r="M880" s="27"/>
    </row>
    <row r="881" spans="3:13" ht="13">
      <c r="C881" s="25"/>
      <c r="K881" s="26"/>
      <c r="M881" s="27"/>
    </row>
    <row r="882" spans="3:13" ht="13">
      <c r="C882" s="25"/>
      <c r="K882" s="26"/>
      <c r="M882" s="27"/>
    </row>
    <row r="883" spans="3:13" ht="13">
      <c r="C883" s="25"/>
      <c r="K883" s="26"/>
      <c r="M883" s="27"/>
    </row>
    <row r="884" spans="3:13" ht="13">
      <c r="C884" s="25"/>
      <c r="K884" s="26"/>
      <c r="M884" s="27"/>
    </row>
    <row r="885" spans="3:13" ht="13">
      <c r="C885" s="25"/>
      <c r="K885" s="26"/>
      <c r="M885" s="27"/>
    </row>
    <row r="886" spans="3:13" ht="13">
      <c r="C886" s="25"/>
      <c r="K886" s="26"/>
      <c r="M886" s="27"/>
    </row>
    <row r="887" spans="3:13" ht="13">
      <c r="C887" s="25"/>
      <c r="K887" s="26"/>
      <c r="M887" s="27"/>
    </row>
    <row r="888" spans="3:13" ht="13">
      <c r="C888" s="25"/>
      <c r="K888" s="26"/>
      <c r="M888" s="27"/>
    </row>
    <row r="889" spans="3:13" ht="13">
      <c r="C889" s="25"/>
      <c r="K889" s="26"/>
      <c r="M889" s="27"/>
    </row>
    <row r="890" spans="3:13" ht="13">
      <c r="C890" s="25"/>
      <c r="K890" s="26"/>
      <c r="M890" s="27"/>
    </row>
    <row r="891" spans="3:13" ht="13">
      <c r="C891" s="25"/>
      <c r="K891" s="26"/>
      <c r="M891" s="27"/>
    </row>
    <row r="892" spans="3:13" ht="13">
      <c r="C892" s="25"/>
      <c r="K892" s="26"/>
      <c r="M892" s="27"/>
    </row>
    <row r="893" spans="3:13" ht="13">
      <c r="C893" s="25"/>
      <c r="K893" s="26"/>
      <c r="M893" s="27"/>
    </row>
    <row r="894" spans="3:13" ht="13">
      <c r="C894" s="25"/>
      <c r="K894" s="26"/>
      <c r="M894" s="27"/>
    </row>
    <row r="895" spans="3:13" ht="13">
      <c r="C895" s="25"/>
      <c r="K895" s="26"/>
      <c r="M895" s="27"/>
    </row>
    <row r="896" spans="3:13" ht="13">
      <c r="C896" s="25"/>
      <c r="K896" s="26"/>
      <c r="M896" s="27"/>
    </row>
    <row r="897" spans="3:13" ht="13">
      <c r="C897" s="25"/>
      <c r="K897" s="26"/>
      <c r="M897" s="27"/>
    </row>
    <row r="898" spans="3:13" ht="13">
      <c r="C898" s="25"/>
      <c r="K898" s="26"/>
      <c r="M898" s="27"/>
    </row>
    <row r="899" spans="3:13" ht="13">
      <c r="C899" s="25"/>
      <c r="K899" s="26"/>
      <c r="M899" s="27"/>
    </row>
    <row r="900" spans="3:13" ht="13">
      <c r="C900" s="25"/>
      <c r="K900" s="26"/>
      <c r="M900" s="27"/>
    </row>
    <row r="901" spans="3:13" ht="13">
      <c r="C901" s="25"/>
      <c r="K901" s="26"/>
      <c r="M901" s="27"/>
    </row>
    <row r="902" spans="3:13" ht="13">
      <c r="C902" s="25"/>
      <c r="K902" s="26"/>
      <c r="M902" s="27"/>
    </row>
    <row r="903" spans="3:13" ht="13">
      <c r="C903" s="25"/>
      <c r="K903" s="26"/>
      <c r="M903" s="27"/>
    </row>
    <row r="904" spans="3:13" ht="13">
      <c r="C904" s="25"/>
      <c r="K904" s="26"/>
      <c r="M904" s="27"/>
    </row>
    <row r="905" spans="3:13" ht="13">
      <c r="C905" s="25"/>
      <c r="K905" s="26"/>
      <c r="M905" s="27"/>
    </row>
    <row r="906" spans="3:13" ht="13">
      <c r="C906" s="25"/>
      <c r="K906" s="26"/>
      <c r="M906" s="27"/>
    </row>
    <row r="907" spans="3:13" ht="13">
      <c r="C907" s="25"/>
      <c r="K907" s="26"/>
      <c r="M907" s="27"/>
    </row>
    <row r="908" spans="3:13" ht="13">
      <c r="C908" s="25"/>
      <c r="K908" s="26"/>
      <c r="M908" s="27"/>
    </row>
    <row r="909" spans="3:13" ht="13">
      <c r="C909" s="25"/>
      <c r="K909" s="26"/>
      <c r="M909" s="27"/>
    </row>
    <row r="910" spans="3:13" ht="13">
      <c r="C910" s="25"/>
      <c r="K910" s="26"/>
      <c r="M910" s="27"/>
    </row>
    <row r="911" spans="3:13" ht="13">
      <c r="C911" s="25"/>
      <c r="K911" s="26"/>
      <c r="M911" s="27"/>
    </row>
    <row r="912" spans="3:13" ht="13">
      <c r="C912" s="25"/>
      <c r="K912" s="26"/>
      <c r="M912" s="27"/>
    </row>
    <row r="913" spans="3:13" ht="13">
      <c r="C913" s="25"/>
      <c r="K913" s="26"/>
      <c r="M913" s="27"/>
    </row>
    <row r="914" spans="3:13" ht="13">
      <c r="C914" s="25"/>
      <c r="K914" s="26"/>
      <c r="M914" s="27"/>
    </row>
    <row r="915" spans="3:13" ht="13">
      <c r="C915" s="25"/>
      <c r="K915" s="26"/>
      <c r="M915" s="27"/>
    </row>
    <row r="916" spans="3:13" ht="13">
      <c r="C916" s="25"/>
      <c r="K916" s="26"/>
      <c r="M916" s="27"/>
    </row>
    <row r="917" spans="3:13" ht="13">
      <c r="C917" s="25"/>
      <c r="K917" s="26"/>
      <c r="M917" s="27"/>
    </row>
    <row r="918" spans="3:13" ht="13">
      <c r="C918" s="25"/>
      <c r="K918" s="26"/>
      <c r="M918" s="27"/>
    </row>
    <row r="919" spans="3:13" ht="13">
      <c r="C919" s="25"/>
      <c r="K919" s="26"/>
      <c r="M919" s="27"/>
    </row>
    <row r="920" spans="3:13" ht="13">
      <c r="C920" s="25"/>
      <c r="K920" s="26"/>
      <c r="M920" s="27"/>
    </row>
    <row r="921" spans="3:13" ht="13">
      <c r="C921" s="25"/>
      <c r="K921" s="26"/>
      <c r="M921" s="27"/>
    </row>
    <row r="922" spans="3:13" ht="13">
      <c r="C922" s="25"/>
      <c r="K922" s="26"/>
      <c r="M922" s="27"/>
    </row>
    <row r="923" spans="3:13" ht="13">
      <c r="C923" s="25"/>
      <c r="K923" s="26"/>
      <c r="M923" s="27"/>
    </row>
    <row r="924" spans="3:13" ht="13">
      <c r="C924" s="25"/>
      <c r="K924" s="26"/>
      <c r="M924" s="27"/>
    </row>
    <row r="925" spans="3:13" ht="13">
      <c r="C925" s="25"/>
      <c r="K925" s="26"/>
      <c r="M925" s="27"/>
    </row>
    <row r="926" spans="3:13" ht="13">
      <c r="C926" s="25"/>
      <c r="K926" s="26"/>
      <c r="M926" s="27"/>
    </row>
    <row r="927" spans="3:13" ht="13">
      <c r="C927" s="25"/>
      <c r="K927" s="26"/>
      <c r="M927" s="27"/>
    </row>
    <row r="928" spans="3:13" ht="13">
      <c r="C928" s="25"/>
      <c r="K928" s="26"/>
      <c r="M928" s="27"/>
    </row>
    <row r="929" spans="3:13" ht="13">
      <c r="C929" s="25"/>
      <c r="K929" s="26"/>
      <c r="M929" s="27"/>
    </row>
    <row r="930" spans="3:13" ht="13">
      <c r="C930" s="25"/>
      <c r="K930" s="26"/>
      <c r="M930" s="27"/>
    </row>
    <row r="931" spans="3:13" ht="13">
      <c r="C931" s="25"/>
      <c r="K931" s="26"/>
      <c r="M931" s="27"/>
    </row>
    <row r="932" spans="3:13" ht="13">
      <c r="C932" s="25"/>
      <c r="K932" s="26"/>
      <c r="M932" s="27"/>
    </row>
    <row r="933" spans="3:13" ht="13">
      <c r="C933" s="25"/>
      <c r="K933" s="26"/>
      <c r="M933" s="27"/>
    </row>
    <row r="934" spans="3:13" ht="13">
      <c r="C934" s="25"/>
      <c r="K934" s="26"/>
      <c r="M934" s="27"/>
    </row>
    <row r="935" spans="3:13" ht="13">
      <c r="C935" s="25"/>
      <c r="K935" s="26"/>
      <c r="M935" s="27"/>
    </row>
    <row r="936" spans="3:13" ht="13">
      <c r="C936" s="25"/>
      <c r="K936" s="26"/>
      <c r="M936" s="27"/>
    </row>
    <row r="937" spans="3:13" ht="13">
      <c r="C937" s="25"/>
      <c r="K937" s="26"/>
      <c r="M937" s="27"/>
    </row>
    <row r="938" spans="3:13" ht="13">
      <c r="C938" s="25"/>
      <c r="K938" s="26"/>
      <c r="M938" s="27"/>
    </row>
    <row r="939" spans="3:13" ht="13">
      <c r="C939" s="25"/>
      <c r="K939" s="26"/>
      <c r="M939" s="27"/>
    </row>
    <row r="940" spans="3:13" ht="13">
      <c r="C940" s="25"/>
      <c r="K940" s="26"/>
      <c r="M940" s="27"/>
    </row>
    <row r="941" spans="3:13" ht="13">
      <c r="C941" s="25"/>
      <c r="K941" s="26"/>
      <c r="M941" s="27"/>
    </row>
  </sheetData>
  <mergeCells count="81">
    <mergeCell ref="K56:L56"/>
    <mergeCell ref="K57:L57"/>
    <mergeCell ref="K58:L58"/>
    <mergeCell ref="K46:L46"/>
    <mergeCell ref="K47:L47"/>
    <mergeCell ref="K48:L48"/>
    <mergeCell ref="K49:L49"/>
    <mergeCell ref="K50:L50"/>
    <mergeCell ref="K51:L51"/>
    <mergeCell ref="K52:L52"/>
    <mergeCell ref="K41:L41"/>
    <mergeCell ref="K42:L45"/>
    <mergeCell ref="K53:L53"/>
    <mergeCell ref="K54:L54"/>
    <mergeCell ref="K55:L55"/>
    <mergeCell ref="K25:K30"/>
    <mergeCell ref="K31:L32"/>
    <mergeCell ref="K33:L34"/>
    <mergeCell ref="K35:L38"/>
    <mergeCell ref="K39:L40"/>
    <mergeCell ref="K3:L6"/>
    <mergeCell ref="K7:L7"/>
    <mergeCell ref="K8:K12"/>
    <mergeCell ref="M9:M20"/>
    <mergeCell ref="K13:L14"/>
    <mergeCell ref="K15:K18"/>
    <mergeCell ref="K19:L24"/>
    <mergeCell ref="C3:D6"/>
    <mergeCell ref="E3:I6"/>
    <mergeCell ref="C7:D7"/>
    <mergeCell ref="I7:I10"/>
    <mergeCell ref="C8:C13"/>
    <mergeCell ref="B1:B2"/>
    <mergeCell ref="C1:D1"/>
    <mergeCell ref="E1:J1"/>
    <mergeCell ref="K1:L1"/>
    <mergeCell ref="M1:M2"/>
    <mergeCell ref="E2:F2"/>
    <mergeCell ref="K2:L2"/>
    <mergeCell ref="C2:D2"/>
    <mergeCell ref="B36:B38"/>
    <mergeCell ref="E47:J47"/>
    <mergeCell ref="E48:J58"/>
    <mergeCell ref="E23:F26"/>
    <mergeCell ref="E29:F32"/>
    <mergeCell ref="E33:J36"/>
    <mergeCell ref="E37:J38"/>
    <mergeCell ref="E39:J44"/>
    <mergeCell ref="E45:J45"/>
    <mergeCell ref="E46:J46"/>
    <mergeCell ref="C37:D38"/>
    <mergeCell ref="C39:D42"/>
    <mergeCell ref="B40:B46"/>
    <mergeCell ref="C43:D43"/>
    <mergeCell ref="C44:D44"/>
    <mergeCell ref="C45:D45"/>
    <mergeCell ref="C46:D58"/>
    <mergeCell ref="E13:F16"/>
    <mergeCell ref="G13:G16"/>
    <mergeCell ref="E17:I22"/>
    <mergeCell ref="G23:G26"/>
    <mergeCell ref="H23:H26"/>
    <mergeCell ref="I23:I26"/>
    <mergeCell ref="H13:H16"/>
    <mergeCell ref="I13:I16"/>
    <mergeCell ref="C15:C18"/>
    <mergeCell ref="C19:D24"/>
    <mergeCell ref="C25:C30"/>
    <mergeCell ref="C31:D32"/>
    <mergeCell ref="C14:D14"/>
    <mergeCell ref="C33:C36"/>
    <mergeCell ref="J3:J16"/>
    <mergeCell ref="J19:J32"/>
    <mergeCell ref="H29:H32"/>
    <mergeCell ref="I29:I32"/>
    <mergeCell ref="E27:I28"/>
    <mergeCell ref="G29:G32"/>
    <mergeCell ref="G7:G10"/>
    <mergeCell ref="H7:H10"/>
    <mergeCell ref="E7:F10"/>
    <mergeCell ref="E11:I12"/>
  </mergeCells>
  <hyperlinks>
    <hyperlink ref="M8" r:id="rId1" xr:uid="{00000000-0004-0000-0000-000000000000}"/>
    <hyperlink ref="B36" r:id="rId2" xr:uid="{00000000-0004-0000-0000-000001000000}"/>
    <hyperlink ref="B40" r:id="rId3" xr:uid="{00000000-0004-0000-0000-000002000000}"/>
    <hyperlink ref="C46" r:id="rId4" xr:uid="{00000000-0004-0000-0000-000003000000}"/>
    <hyperlink ref="E48" r:id="rId5" xr:uid="{00000000-0004-0000-0000-000004000000}"/>
  </hyperlinks>
  <printOptions horizontalCentered="1" gridLines="1"/>
  <pageMargins left="0.7" right="0.7" top="1.5" bottom="0.75" header="0" footer="0"/>
  <pageSetup fitToHeight="0" pageOrder="overThenDown" orientation="landscape" cellComments="atEnd"/>
  <legacyDrawing r:id="rId6"/>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I1049"/>
  <sheetViews>
    <sheetView topLeftCell="B1" workbookViewId="0">
      <pane ySplit="1" topLeftCell="A96" activePane="bottomLeft" state="frozen"/>
      <selection pane="bottomLeft" activeCell="G24" sqref="G24"/>
    </sheetView>
  </sheetViews>
  <sheetFormatPr baseColWidth="10" defaultColWidth="12.6640625" defaultRowHeight="15.75" customHeight="1"/>
  <cols>
    <col min="1" max="1" width="12.6640625" hidden="1"/>
    <col min="2" max="2" width="22.83203125" customWidth="1"/>
    <col min="4" max="4" width="14" customWidth="1"/>
    <col min="5" max="5" width="33.83203125" customWidth="1"/>
    <col min="8" max="8" width="18.83203125" customWidth="1"/>
    <col min="15" max="16" width="12.6640625" hidden="1"/>
    <col min="20" max="20" width="12.6640625" hidden="1"/>
    <col min="22" max="22" width="12.6640625" hidden="1"/>
    <col min="23" max="23" width="27.83203125" customWidth="1"/>
    <col min="24" max="24" width="12.6640625" hidden="1"/>
    <col min="25" max="25" width="28.5" customWidth="1"/>
    <col min="26" max="26" width="12.6640625" hidden="1"/>
  </cols>
  <sheetData>
    <row r="1" spans="1:35" ht="15.75" customHeight="1">
      <c r="A1" s="109" t="s">
        <v>536</v>
      </c>
      <c r="B1" s="110" t="s">
        <v>537</v>
      </c>
      <c r="C1" s="109" t="s">
        <v>538</v>
      </c>
      <c r="D1" s="109" t="s">
        <v>539</v>
      </c>
      <c r="E1" s="109" t="s">
        <v>540</v>
      </c>
      <c r="F1" s="109" t="s">
        <v>264</v>
      </c>
      <c r="G1" s="109" t="s">
        <v>263</v>
      </c>
      <c r="H1" s="109" t="s">
        <v>541</v>
      </c>
      <c r="I1" s="109" t="s">
        <v>542</v>
      </c>
      <c r="J1" s="109" t="s">
        <v>543</v>
      </c>
      <c r="K1" s="109" t="s">
        <v>544</v>
      </c>
      <c r="L1" s="109" t="s">
        <v>545</v>
      </c>
      <c r="M1" s="109" t="s">
        <v>546</v>
      </c>
      <c r="N1" s="109" t="s">
        <v>267</v>
      </c>
      <c r="O1" s="109" t="s">
        <v>547</v>
      </c>
      <c r="P1" s="109" t="s">
        <v>548</v>
      </c>
      <c r="Q1" s="109" t="s">
        <v>549</v>
      </c>
      <c r="R1" s="109" t="s">
        <v>550</v>
      </c>
      <c r="S1" s="109" t="s">
        <v>551</v>
      </c>
      <c r="T1" s="109" t="s">
        <v>552</v>
      </c>
      <c r="U1" s="109" t="s">
        <v>553</v>
      </c>
      <c r="V1" s="109" t="s">
        <v>554</v>
      </c>
      <c r="W1" s="109" t="s">
        <v>555</v>
      </c>
      <c r="X1" s="109" t="s">
        <v>556</v>
      </c>
      <c r="Y1" s="109" t="s">
        <v>557</v>
      </c>
      <c r="Z1" s="109" t="s">
        <v>558</v>
      </c>
      <c r="AA1" s="109" t="s">
        <v>559</v>
      </c>
      <c r="AB1" s="109"/>
      <c r="AC1" s="109"/>
      <c r="AD1" s="109"/>
      <c r="AE1" s="109"/>
      <c r="AF1" s="109"/>
      <c r="AG1" s="109"/>
      <c r="AH1" s="109"/>
      <c r="AI1" s="109"/>
    </row>
    <row r="2" spans="1:35" ht="15.75" customHeight="1">
      <c r="A2" s="111"/>
      <c r="B2" s="112">
        <v>45545.209027777775</v>
      </c>
      <c r="C2" s="111">
        <v>0</v>
      </c>
      <c r="D2" s="111"/>
      <c r="E2" s="111" t="s">
        <v>560</v>
      </c>
      <c r="F2" s="111" t="s">
        <v>561</v>
      </c>
      <c r="G2" s="111" t="s">
        <v>562</v>
      </c>
      <c r="H2" s="111" t="s">
        <v>563</v>
      </c>
      <c r="I2" s="111" t="s">
        <v>564</v>
      </c>
      <c r="J2" s="111"/>
      <c r="K2" s="111"/>
      <c r="L2" s="111"/>
      <c r="M2" s="111"/>
      <c r="N2" s="111"/>
      <c r="O2" s="111"/>
      <c r="P2" s="111"/>
      <c r="Q2" s="111"/>
      <c r="R2" s="111"/>
      <c r="S2" s="111"/>
      <c r="T2" s="111"/>
      <c r="U2" s="111"/>
      <c r="V2" s="111"/>
      <c r="W2" s="111"/>
      <c r="X2" s="111"/>
      <c r="Y2" s="111"/>
      <c r="Z2" s="111"/>
      <c r="AA2" s="111" t="b">
        <v>0</v>
      </c>
      <c r="AB2" s="111"/>
      <c r="AC2" s="111"/>
      <c r="AD2" s="111"/>
      <c r="AE2" s="111"/>
      <c r="AF2" s="111"/>
      <c r="AG2" s="111"/>
      <c r="AH2" s="111"/>
      <c r="AI2" s="111"/>
    </row>
    <row r="3" spans="1:35" ht="15.75" customHeight="1">
      <c r="A3" s="111"/>
      <c r="B3" s="112">
        <v>45545.209027777775</v>
      </c>
      <c r="C3" s="111">
        <v>0</v>
      </c>
      <c r="D3" s="111"/>
      <c r="E3" s="111" t="s">
        <v>560</v>
      </c>
      <c r="F3" s="111" t="s">
        <v>565</v>
      </c>
      <c r="G3" s="111" t="s">
        <v>566</v>
      </c>
      <c r="H3" s="111" t="s">
        <v>563</v>
      </c>
      <c r="I3" s="111" t="s">
        <v>567</v>
      </c>
      <c r="J3" s="111"/>
      <c r="K3" s="111"/>
      <c r="L3" s="111"/>
      <c r="M3" s="111"/>
      <c r="N3" s="111"/>
      <c r="O3" s="111"/>
      <c r="P3" s="111"/>
      <c r="Q3" s="111"/>
      <c r="R3" s="111"/>
      <c r="S3" s="111"/>
      <c r="T3" s="111"/>
      <c r="U3" s="111"/>
      <c r="V3" s="111"/>
      <c r="W3" s="111"/>
      <c r="X3" s="111"/>
      <c r="Y3" s="111"/>
      <c r="Z3" s="111"/>
      <c r="AA3" s="111" t="b">
        <v>0</v>
      </c>
      <c r="AB3" s="111"/>
      <c r="AC3" s="111"/>
      <c r="AD3" s="111"/>
      <c r="AE3" s="111"/>
      <c r="AF3" s="111"/>
      <c r="AG3" s="111"/>
      <c r="AH3" s="111"/>
      <c r="AI3" s="111"/>
    </row>
    <row r="4" spans="1:35" ht="15.75" customHeight="1">
      <c r="A4" s="113"/>
      <c r="B4" s="114">
        <v>45545.209027777775</v>
      </c>
      <c r="C4" s="113">
        <v>0</v>
      </c>
      <c r="D4" s="113"/>
      <c r="E4" s="113" t="s">
        <v>568</v>
      </c>
      <c r="F4" s="113" t="s">
        <v>569</v>
      </c>
      <c r="G4" s="113" t="s">
        <v>570</v>
      </c>
      <c r="H4" s="113" t="s">
        <v>571</v>
      </c>
      <c r="I4" s="113" t="s">
        <v>572</v>
      </c>
      <c r="J4" s="113"/>
      <c r="K4" s="113"/>
      <c r="L4" s="113"/>
      <c r="M4" s="113"/>
      <c r="N4" s="113"/>
      <c r="O4" s="113"/>
      <c r="P4" s="113"/>
      <c r="Q4" s="113"/>
      <c r="R4" s="113"/>
      <c r="S4" s="113"/>
      <c r="T4" s="113"/>
      <c r="U4" s="113"/>
      <c r="V4" s="113"/>
      <c r="W4" s="113"/>
      <c r="X4" s="113"/>
      <c r="Y4" s="113" t="s">
        <v>573</v>
      </c>
      <c r="Z4" s="113"/>
      <c r="AA4" s="113" t="b">
        <v>0</v>
      </c>
      <c r="AB4" s="113"/>
      <c r="AC4" s="113"/>
      <c r="AD4" s="113"/>
      <c r="AE4" s="113"/>
      <c r="AF4" s="113"/>
      <c r="AG4" s="113"/>
      <c r="AH4" s="113"/>
      <c r="AI4" s="113"/>
    </row>
    <row r="5" spans="1:35" ht="15.75" customHeight="1">
      <c r="A5" s="113"/>
      <c r="B5" s="114">
        <v>45545.209027777775</v>
      </c>
      <c r="C5" s="113">
        <v>0</v>
      </c>
      <c r="D5" s="113"/>
      <c r="E5" s="113" t="s">
        <v>568</v>
      </c>
      <c r="F5" s="113" t="s">
        <v>574</v>
      </c>
      <c r="G5" s="113" t="s">
        <v>575</v>
      </c>
      <c r="H5" s="113" t="s">
        <v>571</v>
      </c>
      <c r="I5" s="115" t="s">
        <v>576</v>
      </c>
      <c r="J5" s="113"/>
      <c r="K5" s="113"/>
      <c r="L5" s="113"/>
      <c r="M5" s="113"/>
      <c r="N5" s="113"/>
      <c r="O5" s="113"/>
      <c r="P5" s="113"/>
      <c r="Q5" s="113"/>
      <c r="R5" s="113"/>
      <c r="S5" s="113"/>
      <c r="T5" s="113"/>
      <c r="U5" s="113"/>
      <c r="V5" s="113"/>
      <c r="W5" s="113"/>
      <c r="X5" s="113"/>
      <c r="Y5" s="113" t="s">
        <v>577</v>
      </c>
      <c r="Z5" s="113"/>
      <c r="AA5" s="113" t="b">
        <v>0</v>
      </c>
      <c r="AB5" s="113"/>
      <c r="AC5" s="113"/>
      <c r="AD5" s="113"/>
      <c r="AE5" s="113"/>
      <c r="AF5" s="113"/>
      <c r="AG5" s="113"/>
      <c r="AH5" s="113"/>
      <c r="AI5" s="113"/>
    </row>
    <row r="6" spans="1:35" ht="15.75" customHeight="1">
      <c r="A6" s="116" t="s">
        <v>578</v>
      </c>
      <c r="B6" s="117">
        <v>45408.018750000003</v>
      </c>
      <c r="C6" s="118">
        <v>100</v>
      </c>
      <c r="D6" s="116"/>
      <c r="E6" s="116" t="s">
        <v>579</v>
      </c>
      <c r="F6" s="116" t="s">
        <v>580</v>
      </c>
      <c r="G6" s="116" t="s">
        <v>581</v>
      </c>
      <c r="H6" s="116" t="s">
        <v>582</v>
      </c>
      <c r="I6" s="116" t="s">
        <v>583</v>
      </c>
      <c r="J6" s="116" t="s">
        <v>584</v>
      </c>
      <c r="K6" s="116" t="s">
        <v>585</v>
      </c>
      <c r="L6" s="116" t="s">
        <v>586</v>
      </c>
      <c r="M6" s="116" t="s">
        <v>587</v>
      </c>
      <c r="N6" s="116" t="s">
        <v>588</v>
      </c>
      <c r="O6" s="116" t="s">
        <v>589</v>
      </c>
      <c r="P6" s="116" t="s">
        <v>590</v>
      </c>
      <c r="Q6" s="116" t="s">
        <v>591</v>
      </c>
      <c r="R6" s="116" t="s">
        <v>592</v>
      </c>
      <c r="S6" s="118">
        <v>11</v>
      </c>
      <c r="T6" s="116" t="s">
        <v>593</v>
      </c>
      <c r="U6" s="118">
        <v>100</v>
      </c>
      <c r="V6" s="116" t="s">
        <v>594</v>
      </c>
      <c r="W6" s="116"/>
      <c r="X6" s="116"/>
      <c r="Y6" s="116"/>
      <c r="Z6" s="116" t="s">
        <v>595</v>
      </c>
      <c r="AA6" s="116" t="b">
        <v>0</v>
      </c>
      <c r="AB6" s="116"/>
      <c r="AC6" s="116"/>
      <c r="AD6" s="116"/>
      <c r="AE6" s="116"/>
      <c r="AF6" s="116"/>
      <c r="AG6" s="116"/>
      <c r="AH6" s="116"/>
      <c r="AI6" s="116"/>
    </row>
    <row r="7" spans="1:35" ht="15.75" customHeight="1">
      <c r="A7" s="116" t="s">
        <v>578</v>
      </c>
      <c r="B7" s="117">
        <v>45425.436805555553</v>
      </c>
      <c r="C7" s="118">
        <v>100</v>
      </c>
      <c r="D7" s="116"/>
      <c r="E7" s="116" t="s">
        <v>579</v>
      </c>
      <c r="F7" s="116" t="s">
        <v>596</v>
      </c>
      <c r="G7" s="116" t="s">
        <v>597</v>
      </c>
      <c r="H7" s="116"/>
      <c r="I7" s="116" t="s">
        <v>598</v>
      </c>
      <c r="J7" s="116" t="s">
        <v>599</v>
      </c>
      <c r="K7" s="116" t="s">
        <v>600</v>
      </c>
      <c r="L7" s="116" t="s">
        <v>601</v>
      </c>
      <c r="M7" s="116" t="s">
        <v>600</v>
      </c>
      <c r="N7" s="116" t="s">
        <v>602</v>
      </c>
      <c r="O7" s="116" t="s">
        <v>589</v>
      </c>
      <c r="P7" s="116" t="s">
        <v>590</v>
      </c>
      <c r="Q7" s="116" t="s">
        <v>591</v>
      </c>
      <c r="R7" s="116" t="s">
        <v>592</v>
      </c>
      <c r="S7" s="118">
        <v>16</v>
      </c>
      <c r="T7" s="116" t="s">
        <v>593</v>
      </c>
      <c r="U7" s="118">
        <v>100</v>
      </c>
      <c r="V7" s="116" t="s">
        <v>603</v>
      </c>
      <c r="W7" s="116"/>
      <c r="X7" s="116"/>
      <c r="Y7" s="116"/>
      <c r="Z7" s="116" t="s">
        <v>604</v>
      </c>
      <c r="AA7" s="116" t="b">
        <v>0</v>
      </c>
      <c r="AB7" s="116"/>
      <c r="AC7" s="116"/>
      <c r="AD7" s="116"/>
      <c r="AE7" s="116"/>
      <c r="AF7" s="116"/>
      <c r="AG7" s="116"/>
      <c r="AH7" s="116"/>
      <c r="AI7" s="116"/>
    </row>
    <row r="8" spans="1:35" ht="15.75" customHeight="1">
      <c r="A8" s="116" t="s">
        <v>578</v>
      </c>
      <c r="B8" s="117">
        <v>45461.237500000003</v>
      </c>
      <c r="C8" s="118">
        <v>100</v>
      </c>
      <c r="D8" s="116"/>
      <c r="E8" s="116" t="s">
        <v>579</v>
      </c>
      <c r="F8" s="116" t="s">
        <v>605</v>
      </c>
      <c r="G8" s="116" t="s">
        <v>606</v>
      </c>
      <c r="H8" s="116" t="s">
        <v>607</v>
      </c>
      <c r="I8" s="116" t="s">
        <v>608</v>
      </c>
      <c r="J8" s="116" t="s">
        <v>609</v>
      </c>
      <c r="K8" s="116" t="s">
        <v>610</v>
      </c>
      <c r="L8" s="116" t="s">
        <v>611</v>
      </c>
      <c r="M8" s="116" t="s">
        <v>612</v>
      </c>
      <c r="N8" s="116" t="s">
        <v>613</v>
      </c>
      <c r="O8" s="116" t="s">
        <v>589</v>
      </c>
      <c r="P8" s="116" t="s">
        <v>590</v>
      </c>
      <c r="Q8" s="116" t="s">
        <v>591</v>
      </c>
      <c r="R8" s="116" t="s">
        <v>592</v>
      </c>
      <c r="S8" s="118">
        <v>26</v>
      </c>
      <c r="T8" s="116" t="s">
        <v>593</v>
      </c>
      <c r="U8" s="118">
        <v>100</v>
      </c>
      <c r="V8" s="116" t="s">
        <v>614</v>
      </c>
      <c r="W8" s="116"/>
      <c r="X8" s="116"/>
      <c r="Y8" s="116"/>
      <c r="Z8" s="116" t="s">
        <v>615</v>
      </c>
      <c r="AA8" s="116" t="b">
        <v>0</v>
      </c>
      <c r="AB8" s="116"/>
      <c r="AC8" s="116"/>
      <c r="AD8" s="116"/>
      <c r="AE8" s="116"/>
      <c r="AF8" s="116"/>
      <c r="AG8" s="116"/>
      <c r="AH8" s="116"/>
      <c r="AI8" s="116"/>
    </row>
    <row r="9" spans="1:35" ht="15.75" customHeight="1">
      <c r="A9" s="116" t="s">
        <v>578</v>
      </c>
      <c r="B9" s="117">
        <v>45462.970833333333</v>
      </c>
      <c r="C9" s="118">
        <v>100</v>
      </c>
      <c r="D9" s="116"/>
      <c r="E9" s="116" t="s">
        <v>579</v>
      </c>
      <c r="F9" s="116" t="s">
        <v>616</v>
      </c>
      <c r="G9" s="116" t="s">
        <v>617</v>
      </c>
      <c r="H9" s="116"/>
      <c r="I9" s="116" t="s">
        <v>618</v>
      </c>
      <c r="J9" s="116" t="s">
        <v>619</v>
      </c>
      <c r="K9" s="116" t="s">
        <v>620</v>
      </c>
      <c r="L9" s="116" t="s">
        <v>621</v>
      </c>
      <c r="M9" s="116" t="s">
        <v>622</v>
      </c>
      <c r="N9" s="116" t="s">
        <v>623</v>
      </c>
      <c r="O9" s="116" t="s">
        <v>589</v>
      </c>
      <c r="P9" s="116" t="s">
        <v>590</v>
      </c>
      <c r="Q9" s="116" t="s">
        <v>591</v>
      </c>
      <c r="R9" s="116" t="s">
        <v>592</v>
      </c>
      <c r="S9" s="118">
        <v>27</v>
      </c>
      <c r="T9" s="116" t="s">
        <v>593</v>
      </c>
      <c r="U9" s="118">
        <v>100</v>
      </c>
      <c r="V9" s="116" t="s">
        <v>624</v>
      </c>
      <c r="W9" s="116"/>
      <c r="X9" s="116"/>
      <c r="Y9" s="116"/>
      <c r="Z9" s="116" t="s">
        <v>615</v>
      </c>
      <c r="AA9" s="116" t="b">
        <v>0</v>
      </c>
      <c r="AB9" s="116"/>
      <c r="AC9" s="116"/>
      <c r="AD9" s="116"/>
      <c r="AE9" s="116"/>
      <c r="AF9" s="116"/>
      <c r="AG9" s="116"/>
      <c r="AH9" s="116"/>
      <c r="AI9" s="116"/>
    </row>
    <row r="10" spans="1:35" ht="15.75" customHeight="1">
      <c r="A10" s="116" t="s">
        <v>578</v>
      </c>
      <c r="B10" s="117">
        <v>45463.324999999997</v>
      </c>
      <c r="C10" s="118">
        <v>100</v>
      </c>
      <c r="D10" s="116"/>
      <c r="E10" s="116" t="s">
        <v>579</v>
      </c>
      <c r="F10" s="116" t="s">
        <v>625</v>
      </c>
      <c r="G10" s="116" t="s">
        <v>626</v>
      </c>
      <c r="H10" s="116"/>
      <c r="I10" s="116" t="s">
        <v>627</v>
      </c>
      <c r="J10" s="116" t="s">
        <v>628</v>
      </c>
      <c r="K10" s="116" t="s">
        <v>629</v>
      </c>
      <c r="L10" s="116" t="s">
        <v>630</v>
      </c>
      <c r="M10" s="116" t="s">
        <v>631</v>
      </c>
      <c r="N10" s="116" t="s">
        <v>632</v>
      </c>
      <c r="O10" s="116" t="s">
        <v>633</v>
      </c>
      <c r="P10" s="116" t="s">
        <v>590</v>
      </c>
      <c r="Q10" s="116" t="s">
        <v>591</v>
      </c>
      <c r="R10" s="116" t="s">
        <v>592</v>
      </c>
      <c r="S10" s="118">
        <v>28</v>
      </c>
      <c r="T10" s="116" t="s">
        <v>593</v>
      </c>
      <c r="U10" s="118">
        <v>100</v>
      </c>
      <c r="V10" s="116" t="s">
        <v>634</v>
      </c>
      <c r="W10" s="116"/>
      <c r="X10" s="116"/>
      <c r="Y10" s="116"/>
      <c r="Z10" s="116" t="s">
        <v>615</v>
      </c>
      <c r="AA10" s="116" t="b">
        <v>0</v>
      </c>
      <c r="AB10" s="116"/>
      <c r="AC10" s="116"/>
      <c r="AD10" s="116"/>
      <c r="AE10" s="116"/>
      <c r="AF10" s="116"/>
      <c r="AG10" s="116"/>
      <c r="AH10" s="116"/>
      <c r="AI10" s="116"/>
    </row>
    <row r="11" spans="1:35" ht="15.75" customHeight="1">
      <c r="A11" s="116" t="s">
        <v>578</v>
      </c>
      <c r="B11" s="117">
        <v>45468.56527777778</v>
      </c>
      <c r="C11" s="118">
        <v>100</v>
      </c>
      <c r="D11" s="116"/>
      <c r="E11" s="116" t="s">
        <v>579</v>
      </c>
      <c r="F11" s="116" t="s">
        <v>635</v>
      </c>
      <c r="G11" s="116" t="s">
        <v>636</v>
      </c>
      <c r="H11" s="116"/>
      <c r="I11" s="116" t="s">
        <v>637</v>
      </c>
      <c r="J11" s="116" t="s">
        <v>638</v>
      </c>
      <c r="K11" s="116" t="s">
        <v>639</v>
      </c>
      <c r="L11" s="116" t="s">
        <v>640</v>
      </c>
      <c r="M11" s="116" t="s">
        <v>612</v>
      </c>
      <c r="N11" s="116" t="s">
        <v>613</v>
      </c>
      <c r="O11" s="116" t="s">
        <v>589</v>
      </c>
      <c r="P11" s="116" t="s">
        <v>590</v>
      </c>
      <c r="Q11" s="116" t="s">
        <v>591</v>
      </c>
      <c r="R11" s="116" t="s">
        <v>592</v>
      </c>
      <c r="S11" s="118">
        <v>31</v>
      </c>
      <c r="T11" s="116" t="s">
        <v>593</v>
      </c>
      <c r="U11" s="118">
        <v>100</v>
      </c>
      <c r="V11" s="116" t="s">
        <v>641</v>
      </c>
      <c r="W11" s="116"/>
      <c r="X11" s="116"/>
      <c r="Y11" s="116"/>
      <c r="Z11" s="116" t="s">
        <v>642</v>
      </c>
      <c r="AA11" s="116" t="b">
        <v>0</v>
      </c>
      <c r="AB11" s="116"/>
      <c r="AC11" s="116"/>
      <c r="AD11" s="116"/>
      <c r="AE11" s="116"/>
      <c r="AF11" s="116"/>
      <c r="AG11" s="116"/>
      <c r="AH11" s="116"/>
      <c r="AI11" s="116"/>
    </row>
    <row r="12" spans="1:35" ht="15.75" customHeight="1">
      <c r="A12" s="116" t="s">
        <v>578</v>
      </c>
      <c r="B12" s="117">
        <v>45469.052777777775</v>
      </c>
      <c r="C12" s="118">
        <v>100</v>
      </c>
      <c r="D12" s="116"/>
      <c r="E12" s="116" t="s">
        <v>579</v>
      </c>
      <c r="F12" s="116" t="s">
        <v>643</v>
      </c>
      <c r="G12" s="116" t="s">
        <v>644</v>
      </c>
      <c r="H12" s="116"/>
      <c r="I12" s="116" t="s">
        <v>645</v>
      </c>
      <c r="J12" s="116" t="s">
        <v>646</v>
      </c>
      <c r="K12" s="116" t="s">
        <v>315</v>
      </c>
      <c r="L12" s="116" t="s">
        <v>647</v>
      </c>
      <c r="M12" s="116" t="s">
        <v>648</v>
      </c>
      <c r="N12" s="116" t="s">
        <v>602</v>
      </c>
      <c r="O12" s="116" t="s">
        <v>589</v>
      </c>
      <c r="P12" s="116" t="s">
        <v>590</v>
      </c>
      <c r="Q12" s="116" t="s">
        <v>591</v>
      </c>
      <c r="R12" s="116" t="s">
        <v>592</v>
      </c>
      <c r="S12" s="118">
        <v>32</v>
      </c>
      <c r="T12" s="116" t="s">
        <v>593</v>
      </c>
      <c r="U12" s="118">
        <v>100</v>
      </c>
      <c r="V12" s="116" t="s">
        <v>649</v>
      </c>
      <c r="W12" s="116"/>
      <c r="X12" s="116"/>
      <c r="Y12" s="116"/>
      <c r="Z12" s="116" t="s">
        <v>642</v>
      </c>
      <c r="AA12" s="116" t="b">
        <v>0</v>
      </c>
      <c r="AB12" s="116"/>
      <c r="AC12" s="116"/>
      <c r="AD12" s="116"/>
      <c r="AE12" s="116"/>
      <c r="AF12" s="116"/>
      <c r="AG12" s="116"/>
      <c r="AH12" s="116"/>
      <c r="AI12" s="116"/>
    </row>
    <row r="13" spans="1:35" ht="15.75" customHeight="1">
      <c r="A13" s="116" t="s">
        <v>578</v>
      </c>
      <c r="B13" s="117">
        <v>45471.302083333336</v>
      </c>
      <c r="C13" s="118">
        <v>100</v>
      </c>
      <c r="D13" s="116"/>
      <c r="E13" s="116" t="s">
        <v>579</v>
      </c>
      <c r="F13" s="116" t="s">
        <v>650</v>
      </c>
      <c r="G13" s="116" t="s">
        <v>651</v>
      </c>
      <c r="H13" s="116" t="s">
        <v>652</v>
      </c>
      <c r="I13" s="116" t="s">
        <v>653</v>
      </c>
      <c r="J13" s="116" t="s">
        <v>654</v>
      </c>
      <c r="K13" s="116" t="s">
        <v>655</v>
      </c>
      <c r="L13" s="116" t="s">
        <v>656</v>
      </c>
      <c r="M13" s="116"/>
      <c r="N13" s="116" t="s">
        <v>588</v>
      </c>
      <c r="O13" s="116" t="s">
        <v>633</v>
      </c>
      <c r="P13" s="116" t="s">
        <v>590</v>
      </c>
      <c r="Q13" s="116" t="s">
        <v>591</v>
      </c>
      <c r="R13" s="116" t="s">
        <v>592</v>
      </c>
      <c r="S13" s="118">
        <v>37</v>
      </c>
      <c r="T13" s="116" t="s">
        <v>593</v>
      </c>
      <c r="U13" s="118">
        <v>100</v>
      </c>
      <c r="V13" s="116" t="s">
        <v>657</v>
      </c>
      <c r="W13" s="116"/>
      <c r="X13" s="116"/>
      <c r="Y13" s="116"/>
      <c r="Z13" s="116" t="s">
        <v>658</v>
      </c>
      <c r="AA13" s="116" t="b">
        <v>0</v>
      </c>
      <c r="AB13" s="116"/>
      <c r="AC13" s="116"/>
      <c r="AD13" s="116"/>
      <c r="AE13" s="116"/>
      <c r="AF13" s="116"/>
      <c r="AG13" s="116"/>
      <c r="AH13" s="116"/>
      <c r="AI13" s="116"/>
    </row>
    <row r="14" spans="1:35" ht="15.75" customHeight="1">
      <c r="A14" s="116" t="s">
        <v>578</v>
      </c>
      <c r="B14" s="117">
        <v>45473.518055555556</v>
      </c>
      <c r="C14" s="118">
        <v>100</v>
      </c>
      <c r="D14" s="116"/>
      <c r="E14" s="116" t="s">
        <v>579</v>
      </c>
      <c r="F14" s="116" t="s">
        <v>659</v>
      </c>
      <c r="G14" s="116" t="s">
        <v>660</v>
      </c>
      <c r="H14" s="116" t="s">
        <v>661</v>
      </c>
      <c r="I14" s="116" t="s">
        <v>662</v>
      </c>
      <c r="J14" s="116" t="s">
        <v>663</v>
      </c>
      <c r="K14" s="116" t="s">
        <v>664</v>
      </c>
      <c r="L14" s="116" t="s">
        <v>665</v>
      </c>
      <c r="M14" s="116" t="s">
        <v>631</v>
      </c>
      <c r="N14" s="116" t="s">
        <v>632</v>
      </c>
      <c r="O14" s="116" t="s">
        <v>589</v>
      </c>
      <c r="P14" s="116" t="s">
        <v>590</v>
      </c>
      <c r="Q14" s="116" t="s">
        <v>591</v>
      </c>
      <c r="R14" s="116" t="s">
        <v>592</v>
      </c>
      <c r="S14" s="118">
        <v>40</v>
      </c>
      <c r="T14" s="116" t="s">
        <v>593</v>
      </c>
      <c r="U14" s="118">
        <v>100</v>
      </c>
      <c r="V14" s="116" t="s">
        <v>666</v>
      </c>
      <c r="W14" s="116"/>
      <c r="X14" s="116"/>
      <c r="Y14" s="116"/>
      <c r="Z14" s="116" t="s">
        <v>658</v>
      </c>
      <c r="AA14" s="116" t="b">
        <v>0</v>
      </c>
      <c r="AB14" s="116"/>
      <c r="AC14" s="116"/>
      <c r="AD14" s="116"/>
      <c r="AE14" s="116"/>
      <c r="AF14" s="116"/>
      <c r="AG14" s="116"/>
      <c r="AH14" s="116"/>
      <c r="AI14" s="116"/>
    </row>
    <row r="15" spans="1:35" ht="15.75" customHeight="1">
      <c r="A15" s="116" t="s">
        <v>578</v>
      </c>
      <c r="B15" s="117">
        <v>45482.749305555553</v>
      </c>
      <c r="C15" s="118">
        <v>100</v>
      </c>
      <c r="D15" s="116"/>
      <c r="E15" s="116" t="s">
        <v>579</v>
      </c>
      <c r="F15" s="116" t="s">
        <v>667</v>
      </c>
      <c r="G15" s="116" t="s">
        <v>668</v>
      </c>
      <c r="H15" s="116" t="s">
        <v>669</v>
      </c>
      <c r="I15" s="116" t="s">
        <v>670</v>
      </c>
      <c r="J15" s="116" t="s">
        <v>671</v>
      </c>
      <c r="K15" s="116" t="s">
        <v>672</v>
      </c>
      <c r="L15" s="116" t="s">
        <v>673</v>
      </c>
      <c r="M15" s="116" t="s">
        <v>672</v>
      </c>
      <c r="N15" s="116" t="s">
        <v>674</v>
      </c>
      <c r="O15" s="116" t="s">
        <v>589</v>
      </c>
      <c r="P15" s="116" t="s">
        <v>590</v>
      </c>
      <c r="Q15" s="116" t="s">
        <v>591</v>
      </c>
      <c r="R15" s="116" t="s">
        <v>592</v>
      </c>
      <c r="S15" s="118">
        <v>44</v>
      </c>
      <c r="T15" s="116" t="s">
        <v>593</v>
      </c>
      <c r="U15" s="118">
        <v>100</v>
      </c>
      <c r="V15" s="116" t="s">
        <v>675</v>
      </c>
      <c r="W15" s="118">
        <v>2</v>
      </c>
      <c r="X15" s="116" t="s">
        <v>676</v>
      </c>
      <c r="Y15" s="116"/>
      <c r="Z15" s="116" t="s">
        <v>677</v>
      </c>
      <c r="AA15" s="116" t="b">
        <v>0</v>
      </c>
      <c r="AB15" s="116"/>
      <c r="AC15" s="116"/>
      <c r="AD15" s="116"/>
      <c r="AE15" s="116"/>
      <c r="AF15" s="116"/>
      <c r="AG15" s="116"/>
      <c r="AH15" s="116"/>
      <c r="AI15" s="116"/>
    </row>
    <row r="16" spans="1:35" ht="15.75" customHeight="1">
      <c r="A16" s="116" t="s">
        <v>578</v>
      </c>
      <c r="B16" s="117">
        <v>45495.051388888889</v>
      </c>
      <c r="C16" s="118">
        <v>100</v>
      </c>
      <c r="D16" s="116"/>
      <c r="E16" s="116" t="s">
        <v>579</v>
      </c>
      <c r="F16" s="116" t="s">
        <v>678</v>
      </c>
      <c r="G16" s="116" t="s">
        <v>679</v>
      </c>
      <c r="H16" s="116"/>
      <c r="I16" s="116" t="s">
        <v>680</v>
      </c>
      <c r="J16" s="116" t="s">
        <v>681</v>
      </c>
      <c r="K16" s="116" t="s">
        <v>682</v>
      </c>
      <c r="L16" s="116" t="s">
        <v>683</v>
      </c>
      <c r="M16" s="116" t="s">
        <v>684</v>
      </c>
      <c r="N16" s="116" t="s">
        <v>602</v>
      </c>
      <c r="O16" s="116" t="s">
        <v>589</v>
      </c>
      <c r="P16" s="116" t="s">
        <v>590</v>
      </c>
      <c r="Q16" s="116" t="s">
        <v>591</v>
      </c>
      <c r="R16" s="116" t="s">
        <v>592</v>
      </c>
      <c r="S16" s="118">
        <v>49</v>
      </c>
      <c r="T16" s="116" t="s">
        <v>593</v>
      </c>
      <c r="U16" s="118">
        <v>100</v>
      </c>
      <c r="V16" s="116" t="s">
        <v>685</v>
      </c>
      <c r="W16" s="116"/>
      <c r="X16" s="116"/>
      <c r="Y16" s="116"/>
      <c r="Z16" s="116" t="s">
        <v>686</v>
      </c>
      <c r="AA16" s="116" t="b">
        <v>0</v>
      </c>
      <c r="AB16" s="116"/>
      <c r="AC16" s="116"/>
      <c r="AD16" s="116"/>
      <c r="AE16" s="116"/>
      <c r="AF16" s="116"/>
      <c r="AG16" s="116"/>
      <c r="AH16" s="116"/>
      <c r="AI16" s="116"/>
    </row>
    <row r="17" spans="1:35" ht="15.75" customHeight="1">
      <c r="A17" s="116" t="s">
        <v>578</v>
      </c>
      <c r="B17" s="117">
        <v>45499.104166666664</v>
      </c>
      <c r="C17" s="118">
        <v>100</v>
      </c>
      <c r="D17" s="116"/>
      <c r="E17" s="116" t="s">
        <v>579</v>
      </c>
      <c r="F17" s="116" t="s">
        <v>377</v>
      </c>
      <c r="G17" s="116" t="s">
        <v>687</v>
      </c>
      <c r="H17" s="116"/>
      <c r="I17" s="116" t="s">
        <v>688</v>
      </c>
      <c r="J17" s="116" t="s">
        <v>689</v>
      </c>
      <c r="K17" s="116" t="s">
        <v>690</v>
      </c>
      <c r="L17" s="116" t="s">
        <v>691</v>
      </c>
      <c r="M17" s="116"/>
      <c r="N17" s="116" t="s">
        <v>602</v>
      </c>
      <c r="O17" s="116" t="s">
        <v>633</v>
      </c>
      <c r="P17" s="116" t="s">
        <v>590</v>
      </c>
      <c r="Q17" s="116" t="s">
        <v>591</v>
      </c>
      <c r="R17" s="116" t="s">
        <v>592</v>
      </c>
      <c r="S17" s="118">
        <v>52</v>
      </c>
      <c r="T17" s="116" t="s">
        <v>593</v>
      </c>
      <c r="U17" s="118">
        <v>100</v>
      </c>
      <c r="V17" s="116" t="s">
        <v>692</v>
      </c>
      <c r="W17" s="116"/>
      <c r="X17" s="116"/>
      <c r="Y17" s="116"/>
      <c r="Z17" s="116" t="s">
        <v>693</v>
      </c>
      <c r="AA17" s="116" t="b">
        <v>0</v>
      </c>
      <c r="AB17" s="116"/>
      <c r="AC17" s="116"/>
      <c r="AD17" s="116"/>
      <c r="AE17" s="116"/>
      <c r="AF17" s="116"/>
      <c r="AG17" s="116"/>
      <c r="AH17" s="116"/>
      <c r="AI17" s="116"/>
    </row>
    <row r="18" spans="1:35" ht="15.75" customHeight="1">
      <c r="A18" s="116" t="s">
        <v>578</v>
      </c>
      <c r="B18" s="117">
        <v>45502.455555555556</v>
      </c>
      <c r="C18" s="118">
        <v>100</v>
      </c>
      <c r="D18" s="116"/>
      <c r="E18" s="116" t="s">
        <v>579</v>
      </c>
      <c r="F18" s="116" t="s">
        <v>694</v>
      </c>
      <c r="G18" s="116" t="s">
        <v>695</v>
      </c>
      <c r="H18" s="116" t="s">
        <v>696</v>
      </c>
      <c r="I18" s="116" t="s">
        <v>697</v>
      </c>
      <c r="J18" s="116" t="s">
        <v>698</v>
      </c>
      <c r="K18" s="116" t="s">
        <v>699</v>
      </c>
      <c r="L18" s="116" t="s">
        <v>700</v>
      </c>
      <c r="M18" s="116" t="s">
        <v>701</v>
      </c>
      <c r="N18" s="116" t="s">
        <v>632</v>
      </c>
      <c r="O18" s="116" t="s">
        <v>589</v>
      </c>
      <c r="P18" s="116" t="s">
        <v>590</v>
      </c>
      <c r="Q18" s="116" t="s">
        <v>591</v>
      </c>
      <c r="R18" s="116" t="s">
        <v>592</v>
      </c>
      <c r="S18" s="118">
        <v>55</v>
      </c>
      <c r="T18" s="116" t="s">
        <v>593</v>
      </c>
      <c r="U18" s="118">
        <v>100</v>
      </c>
      <c r="V18" s="116" t="s">
        <v>702</v>
      </c>
      <c r="W18" s="116"/>
      <c r="X18" s="116"/>
      <c r="Y18" s="116"/>
      <c r="Z18" s="116" t="s">
        <v>693</v>
      </c>
      <c r="AA18" s="116" t="b">
        <v>0</v>
      </c>
      <c r="AB18" s="116"/>
      <c r="AC18" s="116"/>
      <c r="AD18" s="116"/>
      <c r="AE18" s="116"/>
      <c r="AF18" s="116"/>
      <c r="AG18" s="116"/>
      <c r="AH18" s="116"/>
      <c r="AI18" s="116"/>
    </row>
    <row r="19" spans="1:35" ht="15.75" customHeight="1">
      <c r="A19" s="116" t="s">
        <v>578</v>
      </c>
      <c r="B19" s="117">
        <v>45503.771527777775</v>
      </c>
      <c r="C19" s="118">
        <v>100</v>
      </c>
      <c r="D19" s="116"/>
      <c r="E19" s="116" t="s">
        <v>579</v>
      </c>
      <c r="F19" s="116" t="s">
        <v>703</v>
      </c>
      <c r="G19" s="116" t="s">
        <v>704</v>
      </c>
      <c r="H19" s="116" t="s">
        <v>696</v>
      </c>
      <c r="I19" s="116" t="s">
        <v>705</v>
      </c>
      <c r="J19" s="116" t="s">
        <v>706</v>
      </c>
      <c r="K19" s="116" t="s">
        <v>707</v>
      </c>
      <c r="L19" s="116" t="s">
        <v>708</v>
      </c>
      <c r="M19" s="116" t="s">
        <v>709</v>
      </c>
      <c r="N19" s="116" t="s">
        <v>632</v>
      </c>
      <c r="O19" s="116" t="s">
        <v>589</v>
      </c>
      <c r="P19" s="116" t="s">
        <v>590</v>
      </c>
      <c r="Q19" s="116" t="s">
        <v>591</v>
      </c>
      <c r="R19" s="116" t="s">
        <v>592</v>
      </c>
      <c r="S19" s="118">
        <v>66</v>
      </c>
      <c r="T19" s="116" t="s">
        <v>593</v>
      </c>
      <c r="U19" s="118">
        <v>100</v>
      </c>
      <c r="V19" s="116" t="s">
        <v>710</v>
      </c>
      <c r="W19" s="116"/>
      <c r="X19" s="116"/>
      <c r="Y19" s="116"/>
      <c r="Z19" s="116" t="s">
        <v>693</v>
      </c>
      <c r="AA19" s="116" t="b">
        <v>0</v>
      </c>
      <c r="AB19" s="116"/>
      <c r="AC19" s="116"/>
      <c r="AD19" s="116"/>
      <c r="AE19" s="116"/>
      <c r="AF19" s="116"/>
      <c r="AG19" s="116"/>
      <c r="AH19" s="116"/>
      <c r="AI19" s="116"/>
    </row>
    <row r="20" spans="1:35" ht="15.75" customHeight="1">
      <c r="A20" s="116" t="s">
        <v>578</v>
      </c>
      <c r="B20" s="117">
        <v>45504.368055555555</v>
      </c>
      <c r="C20" s="118">
        <v>100</v>
      </c>
      <c r="D20" s="116"/>
      <c r="E20" s="116" t="s">
        <v>579</v>
      </c>
      <c r="F20" s="116" t="s">
        <v>311</v>
      </c>
      <c r="G20" s="116" t="s">
        <v>310</v>
      </c>
      <c r="H20" s="116" t="s">
        <v>711</v>
      </c>
      <c r="I20" s="116" t="s">
        <v>712</v>
      </c>
      <c r="J20" s="116" t="s">
        <v>713</v>
      </c>
      <c r="K20" s="116" t="s">
        <v>600</v>
      </c>
      <c r="L20" s="116" t="s">
        <v>714</v>
      </c>
      <c r="M20" s="116" t="s">
        <v>715</v>
      </c>
      <c r="N20" s="116" t="s">
        <v>602</v>
      </c>
      <c r="O20" s="116" t="s">
        <v>589</v>
      </c>
      <c r="P20" s="116" t="s">
        <v>590</v>
      </c>
      <c r="Q20" s="116" t="s">
        <v>591</v>
      </c>
      <c r="R20" s="116" t="s">
        <v>592</v>
      </c>
      <c r="S20" s="118">
        <v>73</v>
      </c>
      <c r="T20" s="116" t="s">
        <v>593</v>
      </c>
      <c r="U20" s="118">
        <v>100</v>
      </c>
      <c r="V20" s="116" t="s">
        <v>716</v>
      </c>
      <c r="W20" s="116"/>
      <c r="X20" s="116"/>
      <c r="Y20" s="116"/>
      <c r="Z20" s="116" t="s">
        <v>693</v>
      </c>
      <c r="AA20" s="116" t="b">
        <v>0</v>
      </c>
      <c r="AB20" s="116"/>
      <c r="AC20" s="116"/>
      <c r="AD20" s="116"/>
      <c r="AE20" s="116"/>
      <c r="AF20" s="116"/>
      <c r="AG20" s="116"/>
      <c r="AH20" s="116"/>
      <c r="AI20" s="116"/>
    </row>
    <row r="21" spans="1:35" ht="15.75" customHeight="1">
      <c r="A21" s="116" t="s">
        <v>578</v>
      </c>
      <c r="B21" s="117">
        <v>45505.279861111114</v>
      </c>
      <c r="C21" s="118">
        <v>100</v>
      </c>
      <c r="D21" s="116"/>
      <c r="E21" s="116" t="s">
        <v>579</v>
      </c>
      <c r="F21" s="116" t="s">
        <v>717</v>
      </c>
      <c r="G21" s="116" t="s">
        <v>718</v>
      </c>
      <c r="H21" s="116" t="s">
        <v>719</v>
      </c>
      <c r="I21" s="116" t="s">
        <v>720</v>
      </c>
      <c r="J21" s="116" t="s">
        <v>721</v>
      </c>
      <c r="K21" s="116" t="s">
        <v>722</v>
      </c>
      <c r="L21" s="116" t="s">
        <v>723</v>
      </c>
      <c r="M21" s="116" t="s">
        <v>724</v>
      </c>
      <c r="N21" s="116" t="s">
        <v>725</v>
      </c>
      <c r="O21" s="116" t="s">
        <v>589</v>
      </c>
      <c r="P21" s="116" t="s">
        <v>590</v>
      </c>
      <c r="Q21" s="116" t="s">
        <v>591</v>
      </c>
      <c r="R21" s="116" t="s">
        <v>592</v>
      </c>
      <c r="S21" s="118">
        <v>80</v>
      </c>
      <c r="T21" s="116" t="s">
        <v>593</v>
      </c>
      <c r="U21" s="118">
        <v>100</v>
      </c>
      <c r="V21" s="116" t="s">
        <v>726</v>
      </c>
      <c r="W21" s="116"/>
      <c r="X21" s="116"/>
      <c r="Y21" s="116"/>
      <c r="Z21" s="116" t="s">
        <v>693</v>
      </c>
      <c r="AA21" s="116" t="b">
        <v>0</v>
      </c>
      <c r="AB21" s="116"/>
      <c r="AC21" s="116"/>
      <c r="AD21" s="116"/>
      <c r="AE21" s="116"/>
      <c r="AF21" s="116"/>
      <c r="AG21" s="116"/>
      <c r="AH21" s="116"/>
      <c r="AI21" s="116"/>
    </row>
    <row r="22" spans="1:35" ht="15.75" customHeight="1">
      <c r="A22" s="116" t="s">
        <v>578</v>
      </c>
      <c r="B22" s="117">
        <v>45505.279861111114</v>
      </c>
      <c r="C22" s="116">
        <v>100</v>
      </c>
      <c r="D22" s="116"/>
      <c r="E22" s="116" t="s">
        <v>579</v>
      </c>
      <c r="F22" s="116" t="s">
        <v>727</v>
      </c>
      <c r="G22" s="116" t="s">
        <v>728</v>
      </c>
      <c r="H22" s="116" t="s">
        <v>719</v>
      </c>
      <c r="I22" s="119" t="s">
        <v>729</v>
      </c>
      <c r="J22" s="116" t="s">
        <v>721</v>
      </c>
      <c r="K22" s="116" t="s">
        <v>722</v>
      </c>
      <c r="L22" s="116" t="s">
        <v>723</v>
      </c>
      <c r="M22" s="116" t="s">
        <v>724</v>
      </c>
      <c r="N22" s="116" t="s">
        <v>725</v>
      </c>
      <c r="O22" s="116" t="s">
        <v>589</v>
      </c>
      <c r="P22" s="116" t="s">
        <v>590</v>
      </c>
      <c r="Q22" s="116" t="s">
        <v>591</v>
      </c>
      <c r="R22" s="116" t="s">
        <v>592</v>
      </c>
      <c r="S22" s="118">
        <v>79</v>
      </c>
      <c r="T22" s="116" t="s">
        <v>593</v>
      </c>
      <c r="U22" s="118">
        <v>100</v>
      </c>
      <c r="V22" s="116" t="s">
        <v>726</v>
      </c>
      <c r="W22" s="116"/>
      <c r="X22" s="116"/>
      <c r="Y22" s="116"/>
      <c r="Z22" s="116" t="s">
        <v>693</v>
      </c>
      <c r="AA22" s="116" t="b">
        <v>0</v>
      </c>
      <c r="AB22" s="116"/>
      <c r="AC22" s="116"/>
      <c r="AD22" s="116"/>
      <c r="AE22" s="116"/>
      <c r="AF22" s="116"/>
      <c r="AG22" s="116"/>
      <c r="AH22" s="116"/>
      <c r="AI22" s="116"/>
    </row>
    <row r="23" spans="1:35" ht="15.75" customHeight="1">
      <c r="A23" s="116" t="s">
        <v>578</v>
      </c>
      <c r="B23" s="117">
        <v>45505.279861111114</v>
      </c>
      <c r="C23" s="116">
        <v>100</v>
      </c>
      <c r="D23" s="116"/>
      <c r="E23" s="116" t="s">
        <v>579</v>
      </c>
      <c r="F23" s="116" t="s">
        <v>717</v>
      </c>
      <c r="G23" s="116" t="s">
        <v>730</v>
      </c>
      <c r="H23" s="116" t="s">
        <v>719</v>
      </c>
      <c r="I23" s="119" t="s">
        <v>731</v>
      </c>
      <c r="J23" s="116" t="s">
        <v>721</v>
      </c>
      <c r="K23" s="116" t="s">
        <v>722</v>
      </c>
      <c r="L23" s="116" t="s">
        <v>723</v>
      </c>
      <c r="M23" s="116" t="s">
        <v>724</v>
      </c>
      <c r="N23" s="116" t="s">
        <v>725</v>
      </c>
      <c r="O23" s="116" t="s">
        <v>589</v>
      </c>
      <c r="P23" s="116" t="s">
        <v>590</v>
      </c>
      <c r="Q23" s="116" t="s">
        <v>591</v>
      </c>
      <c r="R23" s="116" t="s">
        <v>592</v>
      </c>
      <c r="S23" s="118">
        <v>81</v>
      </c>
      <c r="T23" s="116" t="s">
        <v>593</v>
      </c>
      <c r="U23" s="118">
        <v>100</v>
      </c>
      <c r="V23" s="116" t="s">
        <v>726</v>
      </c>
      <c r="W23" s="116"/>
      <c r="X23" s="116"/>
      <c r="Y23" s="116"/>
      <c r="Z23" s="116" t="s">
        <v>693</v>
      </c>
      <c r="AA23" s="116" t="b">
        <v>0</v>
      </c>
      <c r="AB23" s="116"/>
      <c r="AC23" s="116"/>
      <c r="AD23" s="116"/>
      <c r="AE23" s="116"/>
      <c r="AF23" s="116"/>
      <c r="AG23" s="116"/>
      <c r="AH23" s="116"/>
      <c r="AI23" s="116"/>
    </row>
    <row r="24" spans="1:35" ht="15.75" customHeight="1">
      <c r="A24" s="116" t="s">
        <v>578</v>
      </c>
      <c r="B24" s="117">
        <v>45510.290277777778</v>
      </c>
      <c r="C24" s="118">
        <v>100</v>
      </c>
      <c r="D24" s="116"/>
      <c r="E24" s="116" t="s">
        <v>579</v>
      </c>
      <c r="F24" s="116" t="s">
        <v>732</v>
      </c>
      <c r="G24" s="116" t="s">
        <v>733</v>
      </c>
      <c r="H24" s="116" t="s">
        <v>734</v>
      </c>
      <c r="I24" s="116" t="s">
        <v>735</v>
      </c>
      <c r="J24" s="116" t="s">
        <v>736</v>
      </c>
      <c r="K24" s="116" t="s">
        <v>737</v>
      </c>
      <c r="L24" s="116" t="s">
        <v>738</v>
      </c>
      <c r="M24" s="116" t="s">
        <v>701</v>
      </c>
      <c r="N24" s="116" t="s">
        <v>632</v>
      </c>
      <c r="O24" s="116" t="s">
        <v>589</v>
      </c>
      <c r="P24" s="116" t="s">
        <v>590</v>
      </c>
      <c r="Q24" s="116" t="s">
        <v>591</v>
      </c>
      <c r="R24" s="116" t="s">
        <v>592</v>
      </c>
      <c r="S24" s="118">
        <v>84</v>
      </c>
      <c r="T24" s="116" t="s">
        <v>593</v>
      </c>
      <c r="U24" s="118">
        <v>100</v>
      </c>
      <c r="V24" s="116" t="s">
        <v>739</v>
      </c>
      <c r="W24" s="116"/>
      <c r="X24" s="116"/>
      <c r="Y24" s="116"/>
      <c r="Z24" s="116" t="s">
        <v>740</v>
      </c>
      <c r="AA24" s="116" t="b">
        <v>0</v>
      </c>
      <c r="AB24" s="116"/>
      <c r="AC24" s="116"/>
      <c r="AD24" s="116"/>
      <c r="AE24" s="116"/>
      <c r="AF24" s="116"/>
      <c r="AG24" s="116"/>
      <c r="AH24" s="116"/>
      <c r="AI24" s="116"/>
    </row>
    <row r="25" spans="1:35" ht="15.75" customHeight="1">
      <c r="A25" s="116" t="s">
        <v>578</v>
      </c>
      <c r="B25" s="117">
        <v>45511.238888888889</v>
      </c>
      <c r="C25" s="118">
        <v>100</v>
      </c>
      <c r="D25" s="116"/>
      <c r="E25" s="116" t="s">
        <v>579</v>
      </c>
      <c r="F25" s="116" t="s">
        <v>741</v>
      </c>
      <c r="G25" s="116" t="s">
        <v>742</v>
      </c>
      <c r="H25" s="116" t="s">
        <v>711</v>
      </c>
      <c r="I25" s="116" t="s">
        <v>743</v>
      </c>
      <c r="J25" s="116" t="s">
        <v>713</v>
      </c>
      <c r="K25" s="116" t="s">
        <v>600</v>
      </c>
      <c r="L25" s="116" t="s">
        <v>714</v>
      </c>
      <c r="M25" s="116" t="s">
        <v>715</v>
      </c>
      <c r="N25" s="116" t="s">
        <v>602</v>
      </c>
      <c r="O25" s="116" t="s">
        <v>589</v>
      </c>
      <c r="P25" s="116" t="s">
        <v>590</v>
      </c>
      <c r="Q25" s="116" t="s">
        <v>591</v>
      </c>
      <c r="R25" s="116" t="s">
        <v>592</v>
      </c>
      <c r="S25" s="118">
        <v>86</v>
      </c>
      <c r="T25" s="116" t="s">
        <v>593</v>
      </c>
      <c r="U25" s="118">
        <v>100</v>
      </c>
      <c r="V25" s="116" t="s">
        <v>744</v>
      </c>
      <c r="W25" s="116"/>
      <c r="X25" s="116"/>
      <c r="Y25" s="116"/>
      <c r="Z25" s="116" t="s">
        <v>740</v>
      </c>
      <c r="AA25" s="116" t="b">
        <v>0</v>
      </c>
      <c r="AB25" s="116"/>
      <c r="AC25" s="116"/>
      <c r="AD25" s="116"/>
      <c r="AE25" s="116"/>
      <c r="AF25" s="116"/>
      <c r="AG25" s="116"/>
      <c r="AH25" s="116"/>
      <c r="AI25" s="116"/>
    </row>
    <row r="26" spans="1:35" ht="15.75" customHeight="1">
      <c r="A26" s="116" t="s">
        <v>578</v>
      </c>
      <c r="B26" s="117">
        <v>45511.263888888891</v>
      </c>
      <c r="C26" s="118">
        <v>100</v>
      </c>
      <c r="D26" s="116"/>
      <c r="E26" s="116" t="s">
        <v>579</v>
      </c>
      <c r="F26" s="116" t="s">
        <v>745</v>
      </c>
      <c r="G26" s="116" t="s">
        <v>746</v>
      </c>
      <c r="H26" s="116" t="s">
        <v>711</v>
      </c>
      <c r="I26" s="116" t="s">
        <v>747</v>
      </c>
      <c r="J26" s="116" t="s">
        <v>713</v>
      </c>
      <c r="K26" s="116" t="s">
        <v>600</v>
      </c>
      <c r="L26" s="116" t="s">
        <v>714</v>
      </c>
      <c r="M26" s="116" t="s">
        <v>715</v>
      </c>
      <c r="N26" s="116" t="s">
        <v>602</v>
      </c>
      <c r="O26" s="116" t="s">
        <v>589</v>
      </c>
      <c r="P26" s="116" t="s">
        <v>590</v>
      </c>
      <c r="Q26" s="116" t="s">
        <v>591</v>
      </c>
      <c r="R26" s="116" t="s">
        <v>592</v>
      </c>
      <c r="S26" s="118">
        <v>87</v>
      </c>
      <c r="T26" s="116" t="s">
        <v>593</v>
      </c>
      <c r="U26" s="118">
        <v>100</v>
      </c>
      <c r="V26" s="116" t="s">
        <v>748</v>
      </c>
      <c r="W26" s="116"/>
      <c r="X26" s="116"/>
      <c r="Y26" s="116"/>
      <c r="Z26" s="116" t="s">
        <v>740</v>
      </c>
      <c r="AA26" s="116" t="b">
        <v>0</v>
      </c>
      <c r="AB26" s="116"/>
      <c r="AC26" s="116"/>
      <c r="AD26" s="116"/>
      <c r="AE26" s="116"/>
      <c r="AF26" s="116"/>
      <c r="AG26" s="116"/>
      <c r="AH26" s="116"/>
      <c r="AI26" s="116"/>
    </row>
    <row r="27" spans="1:35" ht="15.75" customHeight="1">
      <c r="A27" s="116" t="s">
        <v>578</v>
      </c>
      <c r="B27" s="117">
        <v>45511.85</v>
      </c>
      <c r="C27" s="118">
        <v>100</v>
      </c>
      <c r="D27" s="116"/>
      <c r="E27" s="116" t="s">
        <v>579</v>
      </c>
      <c r="F27" s="116" t="s">
        <v>749</v>
      </c>
      <c r="G27" s="116" t="s">
        <v>750</v>
      </c>
      <c r="H27" s="116" t="s">
        <v>303</v>
      </c>
      <c r="I27" s="116" t="s">
        <v>751</v>
      </c>
      <c r="J27" s="116" t="s">
        <v>752</v>
      </c>
      <c r="K27" s="116" t="s">
        <v>753</v>
      </c>
      <c r="L27" s="116" t="s">
        <v>754</v>
      </c>
      <c r="M27" s="116" t="s">
        <v>755</v>
      </c>
      <c r="N27" s="116" t="s">
        <v>756</v>
      </c>
      <c r="O27" s="116" t="s">
        <v>589</v>
      </c>
      <c r="P27" s="116" t="s">
        <v>590</v>
      </c>
      <c r="Q27" s="116" t="s">
        <v>591</v>
      </c>
      <c r="R27" s="116" t="s">
        <v>592</v>
      </c>
      <c r="S27" s="118">
        <v>93</v>
      </c>
      <c r="T27" s="116" t="s">
        <v>593</v>
      </c>
      <c r="U27" s="118">
        <v>100</v>
      </c>
      <c r="V27" s="116" t="s">
        <v>757</v>
      </c>
      <c r="W27" s="116"/>
      <c r="X27" s="116"/>
      <c r="Y27" s="116"/>
      <c r="Z27" s="116" t="s">
        <v>740</v>
      </c>
      <c r="AA27" s="116" t="b">
        <v>0</v>
      </c>
      <c r="AB27" s="116"/>
      <c r="AC27" s="116"/>
      <c r="AD27" s="116"/>
      <c r="AE27" s="116"/>
      <c r="AF27" s="116"/>
      <c r="AG27" s="116"/>
      <c r="AH27" s="116"/>
      <c r="AI27" s="116"/>
    </row>
    <row r="28" spans="1:35" ht="15.75" customHeight="1">
      <c r="A28" s="116" t="s">
        <v>578</v>
      </c>
      <c r="B28" s="117">
        <v>45511.932638888888</v>
      </c>
      <c r="C28" s="118">
        <v>100</v>
      </c>
      <c r="D28" s="116"/>
      <c r="E28" s="116" t="s">
        <v>579</v>
      </c>
      <c r="F28" s="116" t="s">
        <v>758</v>
      </c>
      <c r="G28" s="116" t="s">
        <v>759</v>
      </c>
      <c r="H28" s="116" t="s">
        <v>760</v>
      </c>
      <c r="I28" s="116" t="s">
        <v>761</v>
      </c>
      <c r="J28" s="116" t="s">
        <v>762</v>
      </c>
      <c r="K28" s="116" t="s">
        <v>763</v>
      </c>
      <c r="L28" s="116" t="s">
        <v>764</v>
      </c>
      <c r="M28" s="116" t="s">
        <v>765</v>
      </c>
      <c r="N28" s="116" t="s">
        <v>756</v>
      </c>
      <c r="O28" s="116" t="s">
        <v>589</v>
      </c>
      <c r="P28" s="116" t="s">
        <v>590</v>
      </c>
      <c r="Q28" s="116" t="s">
        <v>591</v>
      </c>
      <c r="R28" s="116" t="s">
        <v>592</v>
      </c>
      <c r="S28" s="118">
        <v>94</v>
      </c>
      <c r="T28" s="116" t="s">
        <v>593</v>
      </c>
      <c r="U28" s="118">
        <v>100</v>
      </c>
      <c r="V28" s="116" t="s">
        <v>766</v>
      </c>
      <c r="W28" s="116"/>
      <c r="X28" s="116"/>
      <c r="Y28" s="116"/>
      <c r="Z28" s="116" t="s">
        <v>740</v>
      </c>
      <c r="AA28" s="116" t="b">
        <v>0</v>
      </c>
      <c r="AB28" s="116"/>
      <c r="AC28" s="116"/>
      <c r="AD28" s="116"/>
      <c r="AE28" s="116"/>
      <c r="AF28" s="116"/>
      <c r="AG28" s="116"/>
      <c r="AH28" s="116"/>
      <c r="AI28" s="116"/>
    </row>
    <row r="29" spans="1:35" ht="15.75" customHeight="1">
      <c r="A29" s="116" t="s">
        <v>578</v>
      </c>
      <c r="B29" s="117">
        <v>45511.981249999997</v>
      </c>
      <c r="C29" s="118">
        <v>100</v>
      </c>
      <c r="D29" s="116"/>
      <c r="E29" s="116" t="s">
        <v>579</v>
      </c>
      <c r="F29" s="116" t="s">
        <v>767</v>
      </c>
      <c r="G29" s="116" t="s">
        <v>768</v>
      </c>
      <c r="H29" s="116" t="s">
        <v>769</v>
      </c>
      <c r="I29" s="116" t="s">
        <v>770</v>
      </c>
      <c r="J29" s="116" t="s">
        <v>771</v>
      </c>
      <c r="K29" s="116" t="s">
        <v>772</v>
      </c>
      <c r="L29" s="116" t="s">
        <v>773</v>
      </c>
      <c r="M29" s="116" t="s">
        <v>765</v>
      </c>
      <c r="N29" s="116" t="s">
        <v>756</v>
      </c>
      <c r="O29" s="116" t="s">
        <v>589</v>
      </c>
      <c r="P29" s="116" t="s">
        <v>590</v>
      </c>
      <c r="Q29" s="116" t="s">
        <v>591</v>
      </c>
      <c r="R29" s="116" t="s">
        <v>592</v>
      </c>
      <c r="S29" s="118">
        <v>96</v>
      </c>
      <c r="T29" s="116" t="s">
        <v>593</v>
      </c>
      <c r="U29" s="118">
        <v>100</v>
      </c>
      <c r="V29" s="116" t="s">
        <v>774</v>
      </c>
      <c r="W29" s="116"/>
      <c r="X29" s="116"/>
      <c r="Y29" s="116" t="s">
        <v>775</v>
      </c>
      <c r="Z29" s="116" t="s">
        <v>740</v>
      </c>
      <c r="AA29" s="116" t="b">
        <v>0</v>
      </c>
      <c r="AB29" s="116"/>
      <c r="AC29" s="116"/>
      <c r="AD29" s="116"/>
      <c r="AE29" s="116"/>
      <c r="AF29" s="116"/>
      <c r="AG29" s="116"/>
      <c r="AH29" s="116"/>
      <c r="AI29" s="116"/>
    </row>
    <row r="30" spans="1:35" ht="15.75" customHeight="1">
      <c r="A30" s="116" t="s">
        <v>578</v>
      </c>
      <c r="B30" s="117">
        <v>45512.308333333334</v>
      </c>
      <c r="C30" s="118">
        <v>100</v>
      </c>
      <c r="D30" s="116"/>
      <c r="E30" s="116" t="s">
        <v>579</v>
      </c>
      <c r="F30" s="116" t="s">
        <v>776</v>
      </c>
      <c r="G30" s="116" t="s">
        <v>777</v>
      </c>
      <c r="H30" s="116" t="s">
        <v>778</v>
      </c>
      <c r="I30" s="116" t="s">
        <v>779</v>
      </c>
      <c r="J30" s="116" t="s">
        <v>780</v>
      </c>
      <c r="K30" s="116" t="s">
        <v>781</v>
      </c>
      <c r="L30" s="116" t="s">
        <v>782</v>
      </c>
      <c r="M30" s="116" t="s">
        <v>781</v>
      </c>
      <c r="N30" s="116" t="s">
        <v>783</v>
      </c>
      <c r="O30" s="116" t="s">
        <v>589</v>
      </c>
      <c r="P30" s="116" t="s">
        <v>590</v>
      </c>
      <c r="Q30" s="116" t="s">
        <v>591</v>
      </c>
      <c r="R30" s="116" t="s">
        <v>592</v>
      </c>
      <c r="S30" s="118">
        <v>99</v>
      </c>
      <c r="T30" s="116" t="s">
        <v>593</v>
      </c>
      <c r="U30" s="118">
        <v>100</v>
      </c>
      <c r="V30" s="116" t="s">
        <v>784</v>
      </c>
      <c r="W30" s="116"/>
      <c r="X30" s="116"/>
      <c r="Y30" s="116"/>
      <c r="Z30" s="116" t="s">
        <v>740</v>
      </c>
      <c r="AA30" s="116" t="b">
        <v>0</v>
      </c>
      <c r="AB30" s="116"/>
      <c r="AC30" s="116"/>
      <c r="AD30" s="116"/>
      <c r="AE30" s="116"/>
      <c r="AF30" s="116"/>
      <c r="AG30" s="116"/>
      <c r="AH30" s="116"/>
      <c r="AI30" s="116"/>
    </row>
    <row r="31" spans="1:35" ht="15.75" customHeight="1">
      <c r="A31" s="116" t="s">
        <v>578</v>
      </c>
      <c r="B31" s="117">
        <v>45517.39166666667</v>
      </c>
      <c r="C31" s="118">
        <v>200</v>
      </c>
      <c r="D31" s="116"/>
      <c r="E31" s="116" t="s">
        <v>579</v>
      </c>
      <c r="F31" s="116" t="s">
        <v>785</v>
      </c>
      <c r="G31" s="116" t="s">
        <v>786</v>
      </c>
      <c r="H31" s="116" t="s">
        <v>661</v>
      </c>
      <c r="I31" s="116" t="s">
        <v>787</v>
      </c>
      <c r="J31" s="116" t="s">
        <v>788</v>
      </c>
      <c r="K31" s="116" t="s">
        <v>789</v>
      </c>
      <c r="L31" s="116" t="s">
        <v>790</v>
      </c>
      <c r="M31" s="116" t="s">
        <v>631</v>
      </c>
      <c r="N31" s="116" t="s">
        <v>632</v>
      </c>
      <c r="O31" s="116" t="s">
        <v>589</v>
      </c>
      <c r="P31" s="116" t="s">
        <v>590</v>
      </c>
      <c r="Q31" s="116" t="s">
        <v>591</v>
      </c>
      <c r="R31" s="116" t="s">
        <v>592</v>
      </c>
      <c r="S31" s="118">
        <v>116</v>
      </c>
      <c r="T31" s="116" t="s">
        <v>593</v>
      </c>
      <c r="U31" s="118">
        <v>200</v>
      </c>
      <c r="V31" s="116" t="s">
        <v>791</v>
      </c>
      <c r="W31" s="116"/>
      <c r="X31" s="116"/>
      <c r="Y31" s="116"/>
      <c r="Z31" s="116" t="s">
        <v>792</v>
      </c>
      <c r="AA31" s="116" t="b">
        <v>0</v>
      </c>
      <c r="AB31" s="116"/>
      <c r="AC31" s="116"/>
      <c r="AD31" s="116"/>
      <c r="AE31" s="116"/>
      <c r="AF31" s="116"/>
      <c r="AG31" s="116"/>
      <c r="AH31" s="116"/>
      <c r="AI31" s="116"/>
    </row>
    <row r="32" spans="1:35" ht="15.75" customHeight="1">
      <c r="A32" s="116" t="s">
        <v>578</v>
      </c>
      <c r="B32" s="117">
        <v>45517.484722222223</v>
      </c>
      <c r="C32" s="118">
        <v>200</v>
      </c>
      <c r="D32" s="116"/>
      <c r="E32" s="116" t="s">
        <v>579</v>
      </c>
      <c r="F32" s="116" t="s">
        <v>793</v>
      </c>
      <c r="G32" s="116" t="s">
        <v>794</v>
      </c>
      <c r="H32" s="116" t="s">
        <v>795</v>
      </c>
      <c r="I32" s="116" t="s">
        <v>796</v>
      </c>
      <c r="J32" s="116" t="s">
        <v>797</v>
      </c>
      <c r="K32" s="116" t="s">
        <v>798</v>
      </c>
      <c r="L32" s="116" t="s">
        <v>799</v>
      </c>
      <c r="M32" s="116" t="s">
        <v>800</v>
      </c>
      <c r="N32" s="116" t="s">
        <v>613</v>
      </c>
      <c r="O32" s="116" t="s">
        <v>589</v>
      </c>
      <c r="P32" s="116" t="s">
        <v>590</v>
      </c>
      <c r="Q32" s="116" t="s">
        <v>591</v>
      </c>
      <c r="R32" s="116" t="s">
        <v>592</v>
      </c>
      <c r="S32" s="118">
        <v>117</v>
      </c>
      <c r="T32" s="116" t="s">
        <v>593</v>
      </c>
      <c r="U32" s="118">
        <v>200</v>
      </c>
      <c r="V32" s="116" t="s">
        <v>801</v>
      </c>
      <c r="W32" s="116"/>
      <c r="X32" s="116"/>
      <c r="Y32" s="116"/>
      <c r="Z32" s="116" t="s">
        <v>792</v>
      </c>
      <c r="AA32" s="116" t="b">
        <v>0</v>
      </c>
      <c r="AB32" s="116"/>
      <c r="AC32" s="116"/>
      <c r="AD32" s="116"/>
      <c r="AE32" s="116"/>
      <c r="AF32" s="116"/>
      <c r="AG32" s="116"/>
      <c r="AH32" s="116"/>
      <c r="AI32" s="116"/>
    </row>
    <row r="33" spans="1:35" ht="15.75" customHeight="1">
      <c r="A33" s="116" t="s">
        <v>578</v>
      </c>
      <c r="B33" s="117">
        <v>45517.617361111108</v>
      </c>
      <c r="C33" s="118">
        <v>200</v>
      </c>
      <c r="D33" s="116"/>
      <c r="E33" s="116" t="s">
        <v>579</v>
      </c>
      <c r="F33" s="116" t="s">
        <v>802</v>
      </c>
      <c r="G33" s="116" t="s">
        <v>803</v>
      </c>
      <c r="H33" s="116" t="s">
        <v>696</v>
      </c>
      <c r="I33" s="116" t="s">
        <v>804</v>
      </c>
      <c r="J33" s="116" t="s">
        <v>805</v>
      </c>
      <c r="K33" s="116" t="s">
        <v>699</v>
      </c>
      <c r="L33" s="116" t="s">
        <v>700</v>
      </c>
      <c r="M33" s="116" t="s">
        <v>701</v>
      </c>
      <c r="N33" s="116" t="s">
        <v>632</v>
      </c>
      <c r="O33" s="116" t="s">
        <v>589</v>
      </c>
      <c r="P33" s="116" t="s">
        <v>590</v>
      </c>
      <c r="Q33" s="116" t="s">
        <v>591</v>
      </c>
      <c r="R33" s="116" t="s">
        <v>592</v>
      </c>
      <c r="S33" s="118">
        <v>119</v>
      </c>
      <c r="T33" s="116" t="s">
        <v>593</v>
      </c>
      <c r="U33" s="118">
        <v>200</v>
      </c>
      <c r="V33" s="116" t="s">
        <v>806</v>
      </c>
      <c r="W33" s="116"/>
      <c r="X33" s="116"/>
      <c r="Y33" s="116"/>
      <c r="Z33" s="116" t="s">
        <v>792</v>
      </c>
      <c r="AA33" s="116" t="b">
        <v>0</v>
      </c>
      <c r="AB33" s="116"/>
      <c r="AC33" s="116"/>
      <c r="AD33" s="116"/>
      <c r="AE33" s="116"/>
      <c r="AF33" s="116"/>
      <c r="AG33" s="116"/>
      <c r="AH33" s="116"/>
      <c r="AI33" s="116"/>
    </row>
    <row r="34" spans="1:35" ht="15">
      <c r="A34" s="116" t="s">
        <v>578</v>
      </c>
      <c r="B34" s="117">
        <v>45517.617361111108</v>
      </c>
      <c r="C34" s="118">
        <v>200</v>
      </c>
      <c r="D34" s="116"/>
      <c r="E34" s="116" t="s">
        <v>579</v>
      </c>
      <c r="F34" s="116" t="s">
        <v>807</v>
      </c>
      <c r="G34" s="116" t="s">
        <v>808</v>
      </c>
      <c r="H34" s="116" t="s">
        <v>696</v>
      </c>
      <c r="I34" s="116" t="s">
        <v>809</v>
      </c>
      <c r="J34" s="116" t="s">
        <v>805</v>
      </c>
      <c r="K34" s="116" t="s">
        <v>699</v>
      </c>
      <c r="L34" s="116" t="s">
        <v>700</v>
      </c>
      <c r="M34" s="116" t="s">
        <v>701</v>
      </c>
      <c r="N34" s="116" t="s">
        <v>632</v>
      </c>
      <c r="O34" s="116" t="s">
        <v>589</v>
      </c>
      <c r="P34" s="116" t="s">
        <v>590</v>
      </c>
      <c r="Q34" s="116" t="s">
        <v>591</v>
      </c>
      <c r="R34" s="116" t="s">
        <v>592</v>
      </c>
      <c r="S34" s="118">
        <v>118</v>
      </c>
      <c r="T34" s="116" t="s">
        <v>593</v>
      </c>
      <c r="U34" s="118">
        <v>200</v>
      </c>
      <c r="V34" s="116" t="s">
        <v>810</v>
      </c>
      <c r="W34" s="116"/>
      <c r="X34" s="116"/>
      <c r="Y34" s="116"/>
      <c r="Z34" s="116" t="s">
        <v>792</v>
      </c>
      <c r="AA34" s="116" t="b">
        <v>0</v>
      </c>
      <c r="AB34" s="116"/>
      <c r="AC34" s="116"/>
      <c r="AD34" s="116"/>
      <c r="AE34" s="116"/>
      <c r="AF34" s="116"/>
      <c r="AG34" s="116"/>
      <c r="AH34" s="116"/>
      <c r="AI34" s="116"/>
    </row>
    <row r="35" spans="1:35" ht="15">
      <c r="A35" s="116" t="s">
        <v>578</v>
      </c>
      <c r="B35" s="117">
        <v>45518.677083333336</v>
      </c>
      <c r="C35" s="118">
        <v>200</v>
      </c>
      <c r="D35" s="116"/>
      <c r="E35" s="116" t="s">
        <v>579</v>
      </c>
      <c r="F35" s="116" t="s">
        <v>811</v>
      </c>
      <c r="G35" s="116" t="s">
        <v>812</v>
      </c>
      <c r="H35" s="116" t="s">
        <v>813</v>
      </c>
      <c r="I35" s="116" t="s">
        <v>814</v>
      </c>
      <c r="J35" s="116" t="s">
        <v>815</v>
      </c>
      <c r="K35" s="116" t="s">
        <v>816</v>
      </c>
      <c r="L35" s="116" t="s">
        <v>817</v>
      </c>
      <c r="M35" s="116" t="s">
        <v>701</v>
      </c>
      <c r="N35" s="116" t="s">
        <v>632</v>
      </c>
      <c r="O35" s="116" t="s">
        <v>633</v>
      </c>
      <c r="P35" s="116" t="s">
        <v>590</v>
      </c>
      <c r="Q35" s="116" t="s">
        <v>591</v>
      </c>
      <c r="R35" s="116" t="s">
        <v>592</v>
      </c>
      <c r="S35" s="118">
        <v>120</v>
      </c>
      <c r="T35" s="116" t="s">
        <v>593</v>
      </c>
      <c r="U35" s="118">
        <v>200</v>
      </c>
      <c r="V35" s="116" t="s">
        <v>818</v>
      </c>
      <c r="W35" s="116"/>
      <c r="X35" s="116"/>
      <c r="Y35" s="116"/>
      <c r="Z35" s="116" t="s">
        <v>792</v>
      </c>
      <c r="AA35" s="116" t="b">
        <v>0</v>
      </c>
      <c r="AB35" s="116"/>
      <c r="AC35" s="116"/>
      <c r="AD35" s="116"/>
      <c r="AE35" s="116"/>
      <c r="AF35" s="116"/>
      <c r="AG35" s="116"/>
      <c r="AH35" s="116"/>
      <c r="AI35" s="116"/>
    </row>
    <row r="36" spans="1:35" ht="15">
      <c r="A36" s="116" t="s">
        <v>578</v>
      </c>
      <c r="B36" s="117">
        <v>45523.30972222222</v>
      </c>
      <c r="C36" s="118">
        <v>200</v>
      </c>
      <c r="D36" s="116"/>
      <c r="E36" s="116" t="s">
        <v>579</v>
      </c>
      <c r="F36" s="116" t="s">
        <v>819</v>
      </c>
      <c r="G36" s="116" t="s">
        <v>820</v>
      </c>
      <c r="H36" s="116" t="s">
        <v>821</v>
      </c>
      <c r="I36" s="116" t="s">
        <v>822</v>
      </c>
      <c r="J36" s="116" t="s">
        <v>823</v>
      </c>
      <c r="K36" s="116" t="s">
        <v>824</v>
      </c>
      <c r="L36" s="116" t="s">
        <v>825</v>
      </c>
      <c r="M36" s="116" t="s">
        <v>826</v>
      </c>
      <c r="N36" s="116" t="s">
        <v>632</v>
      </c>
      <c r="O36" s="116" t="s">
        <v>589</v>
      </c>
      <c r="P36" s="116" t="s">
        <v>590</v>
      </c>
      <c r="Q36" s="116" t="s">
        <v>591</v>
      </c>
      <c r="R36" s="116" t="s">
        <v>592</v>
      </c>
      <c r="S36" s="118">
        <v>123</v>
      </c>
      <c r="T36" s="116" t="s">
        <v>593</v>
      </c>
      <c r="U36" s="118">
        <v>200</v>
      </c>
      <c r="V36" s="116" t="s">
        <v>827</v>
      </c>
      <c r="W36" s="116"/>
      <c r="X36" s="116"/>
      <c r="Y36" s="116"/>
      <c r="Z36" s="116" t="s">
        <v>828</v>
      </c>
      <c r="AA36" s="116" t="b">
        <v>0</v>
      </c>
      <c r="AB36" s="116"/>
      <c r="AC36" s="116"/>
      <c r="AD36" s="116"/>
      <c r="AE36" s="116"/>
      <c r="AF36" s="116"/>
      <c r="AG36" s="116"/>
      <c r="AH36" s="116"/>
      <c r="AI36" s="116"/>
    </row>
    <row r="37" spans="1:35" ht="15">
      <c r="A37" s="116" t="s">
        <v>578</v>
      </c>
      <c r="B37" s="117">
        <v>45533.281944444447</v>
      </c>
      <c r="C37" s="118">
        <v>200</v>
      </c>
      <c r="D37" s="116"/>
      <c r="E37" s="116" t="s">
        <v>579</v>
      </c>
      <c r="F37" s="116" t="s">
        <v>829</v>
      </c>
      <c r="G37" s="116" t="s">
        <v>830</v>
      </c>
      <c r="H37" s="116" t="s">
        <v>831</v>
      </c>
      <c r="I37" s="116" t="s">
        <v>832</v>
      </c>
      <c r="J37" s="116" t="s">
        <v>833</v>
      </c>
      <c r="K37" s="116" t="s">
        <v>834</v>
      </c>
      <c r="L37" s="116" t="s">
        <v>835</v>
      </c>
      <c r="M37" s="116" t="s">
        <v>836</v>
      </c>
      <c r="N37" s="116" t="s">
        <v>613</v>
      </c>
      <c r="O37" s="116" t="s">
        <v>589</v>
      </c>
      <c r="P37" s="120" t="s">
        <v>590</v>
      </c>
      <c r="Q37" s="116" t="s">
        <v>591</v>
      </c>
      <c r="R37" s="116" t="s">
        <v>592</v>
      </c>
      <c r="S37" s="118">
        <v>130</v>
      </c>
      <c r="T37" s="121">
        <v>45572.604166666664</v>
      </c>
      <c r="U37" s="118">
        <v>200</v>
      </c>
      <c r="V37" s="284" t="s">
        <v>837</v>
      </c>
      <c r="W37" s="222"/>
      <c r="X37" s="122">
        <v>45537</v>
      </c>
      <c r="Y37" s="116"/>
      <c r="Z37" s="116"/>
      <c r="AA37" s="116" t="b">
        <v>0</v>
      </c>
      <c r="AB37" s="116"/>
      <c r="AC37" s="116"/>
      <c r="AD37" s="116"/>
      <c r="AE37" s="116"/>
      <c r="AF37" s="116"/>
      <c r="AG37" s="116"/>
      <c r="AH37" s="116"/>
      <c r="AI37" s="116"/>
    </row>
    <row r="38" spans="1:35" ht="15">
      <c r="A38" s="116" t="s">
        <v>578</v>
      </c>
      <c r="B38" s="117">
        <v>45538.539583333331</v>
      </c>
      <c r="C38" s="118">
        <v>200</v>
      </c>
      <c r="D38" s="116"/>
      <c r="E38" s="116" t="s">
        <v>579</v>
      </c>
      <c r="F38" s="116" t="s">
        <v>838</v>
      </c>
      <c r="G38" s="116" t="s">
        <v>483</v>
      </c>
      <c r="H38" s="116" t="s">
        <v>839</v>
      </c>
      <c r="I38" s="116" t="s">
        <v>840</v>
      </c>
      <c r="J38" s="116" t="s">
        <v>841</v>
      </c>
      <c r="K38" s="116" t="s">
        <v>842</v>
      </c>
      <c r="L38" s="118">
        <v>27244</v>
      </c>
      <c r="M38" s="116" t="s">
        <v>843</v>
      </c>
      <c r="N38" s="116" t="s">
        <v>632</v>
      </c>
      <c r="O38" s="116" t="s">
        <v>589</v>
      </c>
      <c r="P38" s="120" t="s">
        <v>590</v>
      </c>
      <c r="Q38" s="116" t="s">
        <v>591</v>
      </c>
      <c r="R38" s="116" t="s">
        <v>592</v>
      </c>
      <c r="S38" s="118">
        <v>132</v>
      </c>
      <c r="T38" s="121">
        <v>45572.604166666664</v>
      </c>
      <c r="U38" s="118">
        <v>200</v>
      </c>
      <c r="V38" s="284" t="s">
        <v>844</v>
      </c>
      <c r="W38" s="222"/>
      <c r="X38" s="116" t="s">
        <v>845</v>
      </c>
      <c r="Y38" s="116"/>
      <c r="Z38" s="116"/>
      <c r="AA38" s="116" t="b">
        <v>0</v>
      </c>
      <c r="AB38" s="116"/>
      <c r="AC38" s="116"/>
      <c r="AD38" s="116"/>
      <c r="AE38" s="116"/>
      <c r="AF38" s="116"/>
      <c r="AG38" s="116"/>
      <c r="AH38" s="116"/>
      <c r="AI38" s="116"/>
    </row>
    <row r="39" spans="1:35" ht="15">
      <c r="A39" s="123"/>
      <c r="B39" s="124">
        <v>45519</v>
      </c>
      <c r="C39" s="125">
        <v>0</v>
      </c>
      <c r="D39" s="123"/>
      <c r="E39" s="123" t="s">
        <v>846</v>
      </c>
      <c r="F39" s="123" t="s">
        <v>847</v>
      </c>
      <c r="G39" s="123" t="s">
        <v>848</v>
      </c>
      <c r="H39" s="123"/>
      <c r="I39" s="123" t="s">
        <v>849</v>
      </c>
      <c r="J39" s="123"/>
      <c r="K39" s="123"/>
      <c r="L39" s="123"/>
      <c r="M39" s="123"/>
      <c r="N39" s="123"/>
      <c r="O39" s="123"/>
      <c r="P39" s="123"/>
      <c r="Q39" s="123"/>
      <c r="R39" s="123"/>
      <c r="S39" s="123"/>
      <c r="T39" s="123"/>
      <c r="U39" s="123"/>
      <c r="V39" s="123"/>
      <c r="W39" s="123"/>
      <c r="X39" s="123"/>
      <c r="Y39" s="123" t="s">
        <v>850</v>
      </c>
      <c r="Z39" s="123"/>
      <c r="AA39" s="123" t="b">
        <v>0</v>
      </c>
      <c r="AB39" s="123"/>
      <c r="AC39" s="123"/>
      <c r="AD39" s="123"/>
      <c r="AE39" s="123"/>
      <c r="AF39" s="123"/>
      <c r="AG39" s="123"/>
      <c r="AH39" s="123"/>
      <c r="AI39" s="123"/>
    </row>
    <row r="40" spans="1:35" ht="15">
      <c r="A40" s="123"/>
      <c r="B40" s="124">
        <v>45517</v>
      </c>
      <c r="C40" s="125">
        <v>0</v>
      </c>
      <c r="D40" s="123"/>
      <c r="E40" s="123" t="s">
        <v>846</v>
      </c>
      <c r="F40" s="123" t="s">
        <v>851</v>
      </c>
      <c r="G40" s="123" t="s">
        <v>852</v>
      </c>
      <c r="H40" s="123"/>
      <c r="I40" s="123" t="s">
        <v>853</v>
      </c>
      <c r="J40" s="123"/>
      <c r="K40" s="123"/>
      <c r="L40" s="123"/>
      <c r="M40" s="123"/>
      <c r="N40" s="123"/>
      <c r="O40" s="123"/>
      <c r="P40" s="123"/>
      <c r="Q40" s="123"/>
      <c r="R40" s="123"/>
      <c r="S40" s="123"/>
      <c r="T40" s="123"/>
      <c r="U40" s="123"/>
      <c r="V40" s="123"/>
      <c r="W40" s="123"/>
      <c r="X40" s="123"/>
      <c r="Y40" s="123" t="s">
        <v>854</v>
      </c>
      <c r="Z40" s="123"/>
      <c r="AA40" s="123" t="b">
        <v>0</v>
      </c>
      <c r="AB40" s="123"/>
      <c r="AC40" s="123"/>
      <c r="AD40" s="123"/>
      <c r="AE40" s="123"/>
      <c r="AF40" s="123"/>
      <c r="AG40" s="123"/>
      <c r="AH40" s="123"/>
      <c r="AI40" s="123"/>
    </row>
    <row r="41" spans="1:35" ht="15">
      <c r="A41" s="109" t="s">
        <v>578</v>
      </c>
      <c r="B41" s="126">
        <v>45380.558333333334</v>
      </c>
      <c r="C41" s="127">
        <v>550</v>
      </c>
      <c r="D41" s="109"/>
      <c r="E41" s="109" t="s">
        <v>855</v>
      </c>
      <c r="F41" s="109" t="s">
        <v>856</v>
      </c>
      <c r="G41" s="109" t="s">
        <v>480</v>
      </c>
      <c r="H41" s="109" t="s">
        <v>374</v>
      </c>
      <c r="I41" s="109" t="s">
        <v>857</v>
      </c>
      <c r="J41" s="109" t="s">
        <v>858</v>
      </c>
      <c r="K41" s="109" t="s">
        <v>859</v>
      </c>
      <c r="L41" s="109" t="s">
        <v>860</v>
      </c>
      <c r="M41" s="109" t="s">
        <v>701</v>
      </c>
      <c r="N41" s="109" t="s">
        <v>632</v>
      </c>
      <c r="O41" s="109" t="s">
        <v>589</v>
      </c>
      <c r="P41" s="109" t="s">
        <v>590</v>
      </c>
      <c r="Q41" s="109" t="s">
        <v>591</v>
      </c>
      <c r="R41" s="109" t="s">
        <v>592</v>
      </c>
      <c r="S41" s="127">
        <v>1</v>
      </c>
      <c r="T41" s="109" t="s">
        <v>593</v>
      </c>
      <c r="U41" s="127">
        <v>550</v>
      </c>
      <c r="V41" s="109" t="s">
        <v>861</v>
      </c>
      <c r="W41" s="109"/>
      <c r="X41" s="109"/>
      <c r="Y41" s="109"/>
      <c r="Z41" s="109" t="s">
        <v>862</v>
      </c>
      <c r="AA41" s="109" t="b">
        <v>0</v>
      </c>
      <c r="AB41" s="109"/>
      <c r="AC41" s="109"/>
      <c r="AD41" s="109"/>
      <c r="AE41" s="109"/>
      <c r="AF41" s="109"/>
      <c r="AG41" s="109"/>
      <c r="AH41" s="109"/>
      <c r="AI41" s="109"/>
    </row>
    <row r="42" spans="1:35" ht="15">
      <c r="A42" s="109" t="s">
        <v>578</v>
      </c>
      <c r="B42" s="126">
        <v>45386.499305555553</v>
      </c>
      <c r="C42" s="127">
        <v>550</v>
      </c>
      <c r="D42" s="109"/>
      <c r="E42" s="109" t="s">
        <v>855</v>
      </c>
      <c r="F42" s="109" t="s">
        <v>863</v>
      </c>
      <c r="G42" s="109" t="s">
        <v>864</v>
      </c>
      <c r="H42" s="109" t="s">
        <v>865</v>
      </c>
      <c r="I42" s="109" t="s">
        <v>866</v>
      </c>
      <c r="J42" s="109" t="s">
        <v>867</v>
      </c>
      <c r="K42" s="109" t="s">
        <v>868</v>
      </c>
      <c r="L42" s="109" t="s">
        <v>869</v>
      </c>
      <c r="M42" s="109" t="s">
        <v>701</v>
      </c>
      <c r="N42" s="109" t="s">
        <v>632</v>
      </c>
      <c r="O42" s="109" t="s">
        <v>589</v>
      </c>
      <c r="P42" s="109" t="s">
        <v>590</v>
      </c>
      <c r="Q42" s="109" t="s">
        <v>591</v>
      </c>
      <c r="R42" s="109" t="s">
        <v>592</v>
      </c>
      <c r="S42" s="127">
        <v>2</v>
      </c>
      <c r="T42" s="109" t="s">
        <v>593</v>
      </c>
      <c r="U42" s="127">
        <v>550</v>
      </c>
      <c r="V42" s="109" t="s">
        <v>870</v>
      </c>
      <c r="W42" s="109"/>
      <c r="X42" s="109"/>
      <c r="Y42" s="109"/>
      <c r="Z42" s="109" t="s">
        <v>871</v>
      </c>
      <c r="AA42" s="109" t="b">
        <v>0</v>
      </c>
      <c r="AB42" s="109"/>
      <c r="AC42" s="109"/>
      <c r="AD42" s="109"/>
      <c r="AE42" s="109"/>
      <c r="AF42" s="109"/>
      <c r="AG42" s="109"/>
      <c r="AH42" s="109"/>
      <c r="AI42" s="109"/>
    </row>
    <row r="43" spans="1:35" ht="15">
      <c r="A43" s="109" t="s">
        <v>578</v>
      </c>
      <c r="B43" s="126">
        <v>45390.513194444444</v>
      </c>
      <c r="C43" s="127">
        <v>550</v>
      </c>
      <c r="D43" s="109"/>
      <c r="E43" s="109" t="s">
        <v>855</v>
      </c>
      <c r="F43" s="109" t="s">
        <v>872</v>
      </c>
      <c r="G43" s="109" t="s">
        <v>495</v>
      </c>
      <c r="H43" s="109" t="s">
        <v>374</v>
      </c>
      <c r="I43" s="109" t="s">
        <v>873</v>
      </c>
      <c r="J43" s="109" t="s">
        <v>858</v>
      </c>
      <c r="K43" s="109" t="s">
        <v>859</v>
      </c>
      <c r="L43" s="109" t="s">
        <v>860</v>
      </c>
      <c r="M43" s="109" t="s">
        <v>701</v>
      </c>
      <c r="N43" s="109" t="s">
        <v>632</v>
      </c>
      <c r="O43" s="109" t="s">
        <v>589</v>
      </c>
      <c r="P43" s="109" t="s">
        <v>590</v>
      </c>
      <c r="Q43" s="109" t="s">
        <v>591</v>
      </c>
      <c r="R43" s="109" t="s">
        <v>592</v>
      </c>
      <c r="S43" s="127">
        <v>4</v>
      </c>
      <c r="T43" s="109" t="s">
        <v>593</v>
      </c>
      <c r="U43" s="127">
        <v>550</v>
      </c>
      <c r="V43" s="109" t="s">
        <v>874</v>
      </c>
      <c r="W43" s="109"/>
      <c r="X43" s="109"/>
      <c r="Y43" s="109"/>
      <c r="Z43" s="109" t="s">
        <v>875</v>
      </c>
      <c r="AA43" s="109" t="b">
        <v>0</v>
      </c>
      <c r="AB43" s="109"/>
      <c r="AC43" s="109"/>
      <c r="AD43" s="109"/>
      <c r="AE43" s="109"/>
      <c r="AF43" s="109"/>
      <c r="AG43" s="109"/>
      <c r="AH43" s="109"/>
      <c r="AI43" s="109"/>
    </row>
    <row r="44" spans="1:35" ht="15">
      <c r="A44" s="109" t="s">
        <v>578</v>
      </c>
      <c r="B44" s="126">
        <v>45390.546527777777</v>
      </c>
      <c r="C44" s="127">
        <v>550</v>
      </c>
      <c r="D44" s="109"/>
      <c r="E44" s="109" t="s">
        <v>855</v>
      </c>
      <c r="F44" s="109" t="s">
        <v>876</v>
      </c>
      <c r="G44" s="109" t="s">
        <v>877</v>
      </c>
      <c r="H44" s="109" t="s">
        <v>374</v>
      </c>
      <c r="I44" s="109" t="s">
        <v>878</v>
      </c>
      <c r="J44" s="109" t="s">
        <v>879</v>
      </c>
      <c r="K44" s="109" t="s">
        <v>859</v>
      </c>
      <c r="L44" s="109" t="s">
        <v>860</v>
      </c>
      <c r="M44" s="109" t="s">
        <v>701</v>
      </c>
      <c r="N44" s="109" t="s">
        <v>632</v>
      </c>
      <c r="O44" s="109" t="s">
        <v>589</v>
      </c>
      <c r="P44" s="109" t="s">
        <v>590</v>
      </c>
      <c r="Q44" s="109" t="s">
        <v>591</v>
      </c>
      <c r="R44" s="109" t="s">
        <v>592</v>
      </c>
      <c r="S44" s="127">
        <v>5</v>
      </c>
      <c r="T44" s="109" t="s">
        <v>593</v>
      </c>
      <c r="U44" s="127">
        <v>550</v>
      </c>
      <c r="V44" s="109" t="s">
        <v>880</v>
      </c>
      <c r="W44" s="109"/>
      <c r="X44" s="109"/>
      <c r="Y44" s="109"/>
      <c r="Z44" s="109" t="s">
        <v>875</v>
      </c>
      <c r="AA44" s="109" t="b">
        <v>0</v>
      </c>
      <c r="AB44" s="109"/>
      <c r="AC44" s="109"/>
      <c r="AD44" s="109"/>
      <c r="AE44" s="109"/>
      <c r="AF44" s="109"/>
      <c r="AG44" s="109"/>
      <c r="AH44" s="109"/>
      <c r="AI44" s="109"/>
    </row>
    <row r="45" spans="1:35" s="209" customFormat="1" ht="15">
      <c r="A45" s="213" t="s">
        <v>578</v>
      </c>
      <c r="B45" s="214">
        <v>45390.574305555558</v>
      </c>
      <c r="C45" s="215">
        <v>550</v>
      </c>
      <c r="D45" s="213"/>
      <c r="E45" s="213" t="s">
        <v>855</v>
      </c>
      <c r="F45" s="213" t="s">
        <v>881</v>
      </c>
      <c r="G45" s="213" t="s">
        <v>882</v>
      </c>
      <c r="H45" s="213" t="s">
        <v>374</v>
      </c>
      <c r="I45" s="213" t="s">
        <v>883</v>
      </c>
      <c r="J45" s="213" t="s">
        <v>858</v>
      </c>
      <c r="K45" s="213" t="s">
        <v>859</v>
      </c>
      <c r="L45" s="213" t="s">
        <v>860</v>
      </c>
      <c r="M45" s="213" t="s">
        <v>701</v>
      </c>
      <c r="N45" s="213" t="s">
        <v>632</v>
      </c>
      <c r="O45" s="213" t="s">
        <v>589</v>
      </c>
      <c r="P45" s="213" t="s">
        <v>590</v>
      </c>
      <c r="Q45" s="213" t="s">
        <v>591</v>
      </c>
      <c r="R45" s="213" t="s">
        <v>592</v>
      </c>
      <c r="S45" s="215">
        <v>6</v>
      </c>
      <c r="T45" s="213" t="s">
        <v>593</v>
      </c>
      <c r="U45" s="215">
        <v>550</v>
      </c>
      <c r="V45" s="213" t="s">
        <v>884</v>
      </c>
      <c r="W45" s="213"/>
      <c r="X45" s="213"/>
      <c r="Y45" s="213"/>
      <c r="Z45" s="213" t="s">
        <v>875</v>
      </c>
      <c r="AA45" s="213" t="b">
        <v>0</v>
      </c>
      <c r="AB45" s="213"/>
      <c r="AC45" s="213"/>
      <c r="AD45" s="213"/>
      <c r="AE45" s="213"/>
      <c r="AF45" s="213"/>
      <c r="AG45" s="213"/>
      <c r="AH45" s="213"/>
      <c r="AI45" s="213"/>
    </row>
    <row r="46" spans="1:35" ht="15">
      <c r="A46" s="109" t="s">
        <v>578</v>
      </c>
      <c r="B46" s="126">
        <v>45391.452777777777</v>
      </c>
      <c r="C46" s="127">
        <v>550</v>
      </c>
      <c r="D46" s="109"/>
      <c r="E46" s="109" t="s">
        <v>855</v>
      </c>
      <c r="F46" s="109" t="s">
        <v>885</v>
      </c>
      <c r="G46" s="109" t="s">
        <v>886</v>
      </c>
      <c r="H46" s="109"/>
      <c r="I46" s="109" t="s">
        <v>887</v>
      </c>
      <c r="J46" s="109" t="s">
        <v>888</v>
      </c>
      <c r="K46" s="109" t="s">
        <v>889</v>
      </c>
      <c r="L46" s="109" t="s">
        <v>890</v>
      </c>
      <c r="M46" s="109" t="s">
        <v>612</v>
      </c>
      <c r="N46" s="109" t="s">
        <v>613</v>
      </c>
      <c r="O46" s="109" t="s">
        <v>589</v>
      </c>
      <c r="P46" s="109" t="s">
        <v>590</v>
      </c>
      <c r="Q46" s="109" t="s">
        <v>591</v>
      </c>
      <c r="R46" s="109" t="s">
        <v>592</v>
      </c>
      <c r="S46" s="127">
        <v>7</v>
      </c>
      <c r="T46" s="109" t="s">
        <v>593</v>
      </c>
      <c r="U46" s="127">
        <v>550</v>
      </c>
      <c r="V46" s="109" t="s">
        <v>891</v>
      </c>
      <c r="W46" s="109"/>
      <c r="X46" s="109"/>
      <c r="Y46" s="109"/>
      <c r="Z46" s="109" t="s">
        <v>875</v>
      </c>
      <c r="AA46" s="109" t="b">
        <v>0</v>
      </c>
      <c r="AB46" s="109"/>
      <c r="AC46" s="109"/>
      <c r="AD46" s="109"/>
      <c r="AE46" s="109"/>
      <c r="AF46" s="109"/>
      <c r="AG46" s="109"/>
      <c r="AH46" s="109"/>
      <c r="AI46" s="109"/>
    </row>
    <row r="47" spans="1:35" ht="15">
      <c r="A47" s="109" t="s">
        <v>578</v>
      </c>
      <c r="B47" s="126">
        <v>45396.591666666667</v>
      </c>
      <c r="C47" s="127">
        <v>550</v>
      </c>
      <c r="D47" s="109"/>
      <c r="E47" s="109" t="s">
        <v>855</v>
      </c>
      <c r="F47" s="109" t="s">
        <v>892</v>
      </c>
      <c r="G47" s="109" t="s">
        <v>893</v>
      </c>
      <c r="H47" s="109"/>
      <c r="I47" s="109" t="s">
        <v>894</v>
      </c>
      <c r="J47" s="109" t="s">
        <v>895</v>
      </c>
      <c r="K47" s="109" t="s">
        <v>896</v>
      </c>
      <c r="L47" s="109" t="s">
        <v>897</v>
      </c>
      <c r="M47" s="109" t="s">
        <v>701</v>
      </c>
      <c r="N47" s="109" t="s">
        <v>632</v>
      </c>
      <c r="O47" s="109" t="s">
        <v>589</v>
      </c>
      <c r="P47" s="109" t="s">
        <v>590</v>
      </c>
      <c r="Q47" s="109" t="s">
        <v>591</v>
      </c>
      <c r="R47" s="109" t="s">
        <v>592</v>
      </c>
      <c r="S47" s="127">
        <v>8</v>
      </c>
      <c r="T47" s="109" t="s">
        <v>593</v>
      </c>
      <c r="U47" s="127">
        <v>550</v>
      </c>
      <c r="V47" s="109" t="s">
        <v>898</v>
      </c>
      <c r="W47" s="109"/>
      <c r="X47" s="109"/>
      <c r="Y47" s="109"/>
      <c r="Z47" s="109" t="s">
        <v>899</v>
      </c>
      <c r="AA47" s="109" t="b">
        <v>0</v>
      </c>
      <c r="AB47" s="109"/>
      <c r="AC47" s="109"/>
      <c r="AD47" s="109"/>
      <c r="AE47" s="109"/>
      <c r="AF47" s="109"/>
      <c r="AG47" s="109"/>
      <c r="AH47" s="109"/>
      <c r="AI47" s="109"/>
    </row>
    <row r="48" spans="1:35" ht="15">
      <c r="A48" s="109" t="s">
        <v>578</v>
      </c>
      <c r="B48" s="126">
        <v>45404.386111111111</v>
      </c>
      <c r="C48" s="127">
        <v>550</v>
      </c>
      <c r="D48" s="109"/>
      <c r="E48" s="109" t="s">
        <v>855</v>
      </c>
      <c r="F48" s="109" t="s">
        <v>900</v>
      </c>
      <c r="G48" s="109" t="s">
        <v>901</v>
      </c>
      <c r="H48" s="109" t="s">
        <v>374</v>
      </c>
      <c r="I48" s="109" t="s">
        <v>902</v>
      </c>
      <c r="J48" s="109" t="s">
        <v>903</v>
      </c>
      <c r="K48" s="109" t="s">
        <v>859</v>
      </c>
      <c r="L48" s="109" t="s">
        <v>860</v>
      </c>
      <c r="M48" s="109" t="s">
        <v>701</v>
      </c>
      <c r="N48" s="109" t="s">
        <v>632</v>
      </c>
      <c r="O48" s="109" t="s">
        <v>589</v>
      </c>
      <c r="P48" s="109" t="s">
        <v>590</v>
      </c>
      <c r="Q48" s="109" t="s">
        <v>591</v>
      </c>
      <c r="R48" s="109" t="s">
        <v>592</v>
      </c>
      <c r="S48" s="127">
        <v>10</v>
      </c>
      <c r="T48" s="109" t="s">
        <v>593</v>
      </c>
      <c r="U48" s="127">
        <v>550</v>
      </c>
      <c r="V48" s="109" t="s">
        <v>904</v>
      </c>
      <c r="W48" s="109"/>
      <c r="X48" s="109"/>
      <c r="Y48" s="109"/>
      <c r="Z48" s="109" t="s">
        <v>905</v>
      </c>
      <c r="AA48" s="109" t="b">
        <v>0</v>
      </c>
      <c r="AB48" s="109"/>
      <c r="AC48" s="109"/>
      <c r="AD48" s="109"/>
      <c r="AE48" s="109"/>
      <c r="AF48" s="109"/>
      <c r="AG48" s="109"/>
      <c r="AH48" s="109"/>
      <c r="AI48" s="109"/>
    </row>
    <row r="49" spans="1:35" ht="15">
      <c r="A49" s="109" t="s">
        <v>578</v>
      </c>
      <c r="B49" s="126">
        <v>45411.613194444442</v>
      </c>
      <c r="C49" s="127">
        <v>550</v>
      </c>
      <c r="D49" s="109"/>
      <c r="E49" s="109" t="s">
        <v>855</v>
      </c>
      <c r="F49" s="109" t="s">
        <v>906</v>
      </c>
      <c r="G49" s="109" t="s">
        <v>907</v>
      </c>
      <c r="H49" s="109" t="s">
        <v>374</v>
      </c>
      <c r="I49" s="109" t="s">
        <v>908</v>
      </c>
      <c r="J49" s="109" t="s">
        <v>858</v>
      </c>
      <c r="K49" s="109" t="s">
        <v>859</v>
      </c>
      <c r="L49" s="109" t="s">
        <v>860</v>
      </c>
      <c r="M49" s="109" t="s">
        <v>701</v>
      </c>
      <c r="N49" s="109" t="s">
        <v>632</v>
      </c>
      <c r="O49" s="109" t="s">
        <v>589</v>
      </c>
      <c r="P49" s="109" t="s">
        <v>590</v>
      </c>
      <c r="Q49" s="109" t="s">
        <v>591</v>
      </c>
      <c r="R49" s="109" t="s">
        <v>592</v>
      </c>
      <c r="S49" s="127">
        <v>12</v>
      </c>
      <c r="T49" s="109" t="s">
        <v>593</v>
      </c>
      <c r="U49" s="127">
        <v>550</v>
      </c>
      <c r="V49" s="109" t="s">
        <v>909</v>
      </c>
      <c r="W49" s="109"/>
      <c r="X49" s="109"/>
      <c r="Y49" s="109"/>
      <c r="Z49" s="109" t="s">
        <v>595</v>
      </c>
      <c r="AA49" s="109" t="b">
        <v>0</v>
      </c>
      <c r="AB49" s="109"/>
      <c r="AC49" s="109"/>
      <c r="AD49" s="109"/>
      <c r="AE49" s="109"/>
      <c r="AF49" s="109"/>
      <c r="AG49" s="109"/>
      <c r="AH49" s="109"/>
      <c r="AI49" s="109"/>
    </row>
    <row r="50" spans="1:35" ht="15">
      <c r="A50" s="109" t="s">
        <v>578</v>
      </c>
      <c r="B50" s="126">
        <v>45411.613194444442</v>
      </c>
      <c r="C50" s="109">
        <v>550</v>
      </c>
      <c r="D50" s="109"/>
      <c r="E50" s="109" t="s">
        <v>855</v>
      </c>
      <c r="F50" s="109" t="s">
        <v>910</v>
      </c>
      <c r="G50" s="216" t="s">
        <v>911</v>
      </c>
      <c r="H50" s="109" t="s">
        <v>374</v>
      </c>
      <c r="I50" s="109" t="s">
        <v>912</v>
      </c>
      <c r="J50" s="109" t="s">
        <v>858</v>
      </c>
      <c r="K50" s="109" t="s">
        <v>859</v>
      </c>
      <c r="L50" s="109" t="s">
        <v>860</v>
      </c>
      <c r="M50" s="109" t="s">
        <v>701</v>
      </c>
      <c r="N50" s="109" t="s">
        <v>632</v>
      </c>
      <c r="O50" s="109" t="s">
        <v>589</v>
      </c>
      <c r="P50" s="109" t="s">
        <v>590</v>
      </c>
      <c r="Q50" s="109" t="s">
        <v>591</v>
      </c>
      <c r="R50" s="109" t="s">
        <v>592</v>
      </c>
      <c r="S50" s="127">
        <v>13</v>
      </c>
      <c r="T50" s="109" t="s">
        <v>593</v>
      </c>
      <c r="U50" s="127">
        <v>550</v>
      </c>
      <c r="V50" s="109" t="s">
        <v>909</v>
      </c>
      <c r="W50" s="109"/>
      <c r="X50" s="109"/>
      <c r="Y50" s="109"/>
      <c r="Z50" s="109" t="s">
        <v>595</v>
      </c>
      <c r="AA50" s="109" t="b">
        <v>0</v>
      </c>
      <c r="AB50" s="109"/>
      <c r="AC50" s="109"/>
      <c r="AD50" s="109"/>
      <c r="AE50" s="109"/>
      <c r="AF50" s="109"/>
      <c r="AG50" s="109"/>
      <c r="AH50" s="109"/>
      <c r="AI50" s="109"/>
    </row>
    <row r="51" spans="1:35" ht="15">
      <c r="A51" s="109" t="s">
        <v>578</v>
      </c>
      <c r="B51" s="126">
        <v>45413.603472222225</v>
      </c>
      <c r="C51" s="127">
        <v>550</v>
      </c>
      <c r="D51" s="109"/>
      <c r="E51" s="109" t="s">
        <v>855</v>
      </c>
      <c r="F51" s="109" t="s">
        <v>913</v>
      </c>
      <c r="G51" s="109" t="s">
        <v>483</v>
      </c>
      <c r="H51" s="109" t="s">
        <v>374</v>
      </c>
      <c r="I51" s="109" t="s">
        <v>914</v>
      </c>
      <c r="J51" s="109" t="s">
        <v>879</v>
      </c>
      <c r="K51" s="109" t="s">
        <v>859</v>
      </c>
      <c r="L51" s="109" t="s">
        <v>860</v>
      </c>
      <c r="M51" s="109" t="s">
        <v>701</v>
      </c>
      <c r="N51" s="109" t="s">
        <v>632</v>
      </c>
      <c r="O51" s="109" t="s">
        <v>589</v>
      </c>
      <c r="P51" s="109" t="s">
        <v>590</v>
      </c>
      <c r="Q51" s="109" t="s">
        <v>591</v>
      </c>
      <c r="R51" s="109" t="s">
        <v>592</v>
      </c>
      <c r="S51" s="127">
        <v>14</v>
      </c>
      <c r="T51" s="109" t="s">
        <v>593</v>
      </c>
      <c r="U51" s="127">
        <v>550</v>
      </c>
      <c r="V51" s="109" t="s">
        <v>915</v>
      </c>
      <c r="W51" s="109"/>
      <c r="X51" s="109"/>
      <c r="Y51" s="109"/>
      <c r="Z51" s="109" t="s">
        <v>595</v>
      </c>
      <c r="AA51" s="109" t="b">
        <v>0</v>
      </c>
      <c r="AB51" s="109"/>
      <c r="AC51" s="109"/>
      <c r="AD51" s="109"/>
      <c r="AE51" s="109"/>
      <c r="AF51" s="109"/>
      <c r="AG51" s="109"/>
      <c r="AH51" s="109"/>
      <c r="AI51" s="109"/>
    </row>
    <row r="52" spans="1:35" ht="15">
      <c r="A52" s="109" t="s">
        <v>578</v>
      </c>
      <c r="B52" s="126">
        <v>45420.680555555555</v>
      </c>
      <c r="C52" s="127">
        <v>550</v>
      </c>
      <c r="D52" s="109"/>
      <c r="E52" s="109" t="s">
        <v>855</v>
      </c>
      <c r="F52" s="109" t="s">
        <v>916</v>
      </c>
      <c r="G52" s="109" t="s">
        <v>917</v>
      </c>
      <c r="H52" s="109" t="s">
        <v>374</v>
      </c>
      <c r="I52" s="109" t="s">
        <v>918</v>
      </c>
      <c r="J52" s="109" t="s">
        <v>919</v>
      </c>
      <c r="K52" s="109" t="s">
        <v>859</v>
      </c>
      <c r="L52" s="109" t="s">
        <v>860</v>
      </c>
      <c r="M52" s="109" t="s">
        <v>701</v>
      </c>
      <c r="N52" s="109" t="s">
        <v>632</v>
      </c>
      <c r="O52" s="109" t="s">
        <v>589</v>
      </c>
      <c r="P52" s="109" t="s">
        <v>590</v>
      </c>
      <c r="Q52" s="109" t="s">
        <v>591</v>
      </c>
      <c r="R52" s="109" t="s">
        <v>592</v>
      </c>
      <c r="S52" s="127">
        <v>15</v>
      </c>
      <c r="T52" s="109" t="s">
        <v>593</v>
      </c>
      <c r="U52" s="127">
        <v>550</v>
      </c>
      <c r="V52" s="109" t="s">
        <v>920</v>
      </c>
      <c r="W52" s="109"/>
      <c r="X52" s="109"/>
      <c r="Y52" s="109"/>
      <c r="Z52" s="109" t="s">
        <v>921</v>
      </c>
      <c r="AA52" s="109" t="b">
        <v>0</v>
      </c>
      <c r="AB52" s="109"/>
      <c r="AC52" s="109"/>
      <c r="AD52" s="109"/>
      <c r="AE52" s="109"/>
      <c r="AF52" s="109"/>
      <c r="AG52" s="109"/>
      <c r="AH52" s="109"/>
      <c r="AI52" s="109"/>
    </row>
    <row r="53" spans="1:35" ht="15">
      <c r="A53" s="109" t="s">
        <v>578</v>
      </c>
      <c r="B53" s="126">
        <v>45436.611805555556</v>
      </c>
      <c r="C53" s="127">
        <v>550</v>
      </c>
      <c r="D53" s="109"/>
      <c r="E53" s="109" t="s">
        <v>855</v>
      </c>
      <c r="F53" s="109" t="s">
        <v>922</v>
      </c>
      <c r="G53" s="109" t="s">
        <v>923</v>
      </c>
      <c r="H53" s="109" t="s">
        <v>924</v>
      </c>
      <c r="I53" s="109" t="s">
        <v>925</v>
      </c>
      <c r="J53" s="109" t="s">
        <v>926</v>
      </c>
      <c r="K53" s="109" t="s">
        <v>927</v>
      </c>
      <c r="L53" s="109" t="s">
        <v>928</v>
      </c>
      <c r="M53" s="109" t="s">
        <v>701</v>
      </c>
      <c r="N53" s="109" t="s">
        <v>632</v>
      </c>
      <c r="O53" s="109" t="s">
        <v>589</v>
      </c>
      <c r="P53" s="109" t="s">
        <v>590</v>
      </c>
      <c r="Q53" s="109" t="s">
        <v>591</v>
      </c>
      <c r="R53" s="109" t="s">
        <v>592</v>
      </c>
      <c r="S53" s="127">
        <v>17</v>
      </c>
      <c r="T53" s="109" t="s">
        <v>593</v>
      </c>
      <c r="U53" s="127">
        <v>550</v>
      </c>
      <c r="V53" s="109" t="s">
        <v>929</v>
      </c>
      <c r="W53" s="109"/>
      <c r="X53" s="109"/>
      <c r="Y53" s="109"/>
      <c r="Z53" s="109" t="s">
        <v>930</v>
      </c>
      <c r="AA53" s="109" t="b">
        <v>0</v>
      </c>
      <c r="AB53" s="109"/>
      <c r="AC53" s="109"/>
      <c r="AD53" s="109"/>
      <c r="AE53" s="109"/>
      <c r="AF53" s="109"/>
      <c r="AG53" s="109"/>
      <c r="AH53" s="109"/>
      <c r="AI53" s="109"/>
    </row>
    <row r="54" spans="1:35" ht="15">
      <c r="A54" s="109" t="s">
        <v>578</v>
      </c>
      <c r="B54" s="126">
        <v>45442.581250000003</v>
      </c>
      <c r="C54" s="127">
        <v>550</v>
      </c>
      <c r="D54" s="109"/>
      <c r="E54" s="109" t="s">
        <v>855</v>
      </c>
      <c r="F54" s="109" t="s">
        <v>931</v>
      </c>
      <c r="G54" s="109" t="s">
        <v>932</v>
      </c>
      <c r="H54" s="109" t="s">
        <v>374</v>
      </c>
      <c r="I54" s="109" t="s">
        <v>933</v>
      </c>
      <c r="J54" s="109" t="s">
        <v>879</v>
      </c>
      <c r="K54" s="109" t="s">
        <v>859</v>
      </c>
      <c r="L54" s="109" t="s">
        <v>860</v>
      </c>
      <c r="M54" s="109" t="s">
        <v>701</v>
      </c>
      <c r="N54" s="109" t="s">
        <v>632</v>
      </c>
      <c r="O54" s="109" t="s">
        <v>589</v>
      </c>
      <c r="P54" s="109" t="s">
        <v>590</v>
      </c>
      <c r="Q54" s="109" t="s">
        <v>591</v>
      </c>
      <c r="R54" s="109" t="s">
        <v>592</v>
      </c>
      <c r="S54" s="127">
        <v>18</v>
      </c>
      <c r="T54" s="109" t="s">
        <v>593</v>
      </c>
      <c r="U54" s="127">
        <v>550</v>
      </c>
      <c r="V54" s="109" t="s">
        <v>934</v>
      </c>
      <c r="W54" s="109"/>
      <c r="X54" s="109"/>
      <c r="Y54" s="109"/>
      <c r="Z54" s="109" t="s">
        <v>930</v>
      </c>
      <c r="AA54" s="109" t="b">
        <v>0</v>
      </c>
      <c r="AB54" s="109"/>
      <c r="AC54" s="109"/>
      <c r="AD54" s="109"/>
      <c r="AE54" s="109"/>
      <c r="AF54" s="109"/>
      <c r="AG54" s="109"/>
      <c r="AH54" s="109"/>
      <c r="AI54" s="109"/>
    </row>
    <row r="55" spans="1:35" ht="15">
      <c r="A55" s="109" t="s">
        <v>578</v>
      </c>
      <c r="B55" s="126">
        <v>45442.682638888888</v>
      </c>
      <c r="C55" s="109">
        <v>550</v>
      </c>
      <c r="D55" s="109"/>
      <c r="E55" s="109" t="s">
        <v>855</v>
      </c>
      <c r="F55" s="109" t="s">
        <v>935</v>
      </c>
      <c r="G55" s="109" t="s">
        <v>936</v>
      </c>
      <c r="H55" s="109" t="s">
        <v>937</v>
      </c>
      <c r="I55" s="109" t="s">
        <v>938</v>
      </c>
      <c r="J55" s="109" t="s">
        <v>939</v>
      </c>
      <c r="K55" s="109" t="s">
        <v>940</v>
      </c>
      <c r="L55" s="109" t="s">
        <v>941</v>
      </c>
      <c r="M55" s="109" t="s">
        <v>942</v>
      </c>
      <c r="N55" s="109" t="s">
        <v>632</v>
      </c>
      <c r="O55" s="109" t="s">
        <v>589</v>
      </c>
      <c r="P55" s="109" t="s">
        <v>590</v>
      </c>
      <c r="Q55" s="109" t="s">
        <v>591</v>
      </c>
      <c r="R55" s="109" t="s">
        <v>592</v>
      </c>
      <c r="S55" s="127">
        <v>20</v>
      </c>
      <c r="T55" s="109" t="s">
        <v>593</v>
      </c>
      <c r="U55" s="127">
        <v>550</v>
      </c>
      <c r="V55" s="109" t="s">
        <v>943</v>
      </c>
      <c r="W55" s="109"/>
      <c r="X55" s="109"/>
      <c r="Y55" s="109"/>
      <c r="Z55" s="109" t="s">
        <v>930</v>
      </c>
      <c r="AA55" s="109" t="b">
        <v>0</v>
      </c>
      <c r="AB55" s="109"/>
      <c r="AC55" s="109"/>
      <c r="AD55" s="109"/>
      <c r="AE55" s="109"/>
      <c r="AF55" s="109"/>
      <c r="AG55" s="109"/>
      <c r="AH55" s="109"/>
      <c r="AI55" s="109"/>
    </row>
    <row r="56" spans="1:35" ht="15">
      <c r="A56" s="109" t="s">
        <v>578</v>
      </c>
      <c r="B56" s="126">
        <v>45447.39166666667</v>
      </c>
      <c r="C56" s="127">
        <v>550</v>
      </c>
      <c r="D56" s="109"/>
      <c r="E56" s="109" t="s">
        <v>855</v>
      </c>
      <c r="F56" s="109" t="s">
        <v>944</v>
      </c>
      <c r="G56" s="109" t="s">
        <v>945</v>
      </c>
      <c r="H56" s="109" t="s">
        <v>374</v>
      </c>
      <c r="I56" s="109" t="s">
        <v>946</v>
      </c>
      <c r="J56" s="109" t="s">
        <v>858</v>
      </c>
      <c r="K56" s="109" t="s">
        <v>859</v>
      </c>
      <c r="L56" s="109" t="s">
        <v>860</v>
      </c>
      <c r="M56" s="109" t="s">
        <v>701</v>
      </c>
      <c r="N56" s="109" t="s">
        <v>632</v>
      </c>
      <c r="O56" s="109" t="s">
        <v>589</v>
      </c>
      <c r="P56" s="109" t="s">
        <v>590</v>
      </c>
      <c r="Q56" s="109" t="s">
        <v>591</v>
      </c>
      <c r="R56" s="109" t="s">
        <v>592</v>
      </c>
      <c r="S56" s="127">
        <v>21</v>
      </c>
      <c r="T56" s="109" t="s">
        <v>593</v>
      </c>
      <c r="U56" s="127">
        <v>550</v>
      </c>
      <c r="V56" s="109" t="s">
        <v>947</v>
      </c>
      <c r="W56" s="109"/>
      <c r="X56" s="109"/>
      <c r="Y56" s="109"/>
      <c r="Z56" s="109" t="s">
        <v>948</v>
      </c>
      <c r="AA56" s="109" t="b">
        <v>0</v>
      </c>
      <c r="AB56" s="109"/>
      <c r="AC56" s="109"/>
      <c r="AD56" s="109"/>
      <c r="AE56" s="109"/>
      <c r="AF56" s="109"/>
      <c r="AG56" s="109"/>
      <c r="AH56" s="109"/>
      <c r="AI56" s="109"/>
    </row>
    <row r="57" spans="1:35" ht="15">
      <c r="A57" s="109" t="s">
        <v>578</v>
      </c>
      <c r="B57" s="126">
        <v>45453.320138888892</v>
      </c>
      <c r="C57" s="127">
        <v>550</v>
      </c>
      <c r="D57" s="109"/>
      <c r="E57" s="109" t="s">
        <v>855</v>
      </c>
      <c r="F57" s="109" t="s">
        <v>294</v>
      </c>
      <c r="G57" s="109" t="s">
        <v>293</v>
      </c>
      <c r="H57" s="109" t="s">
        <v>295</v>
      </c>
      <c r="I57" s="109" t="s">
        <v>949</v>
      </c>
      <c r="J57" s="109" t="s">
        <v>950</v>
      </c>
      <c r="K57" s="109" t="s">
        <v>951</v>
      </c>
      <c r="L57" s="109" t="s">
        <v>952</v>
      </c>
      <c r="M57" s="109" t="s">
        <v>709</v>
      </c>
      <c r="N57" s="109" t="s">
        <v>632</v>
      </c>
      <c r="O57" s="109" t="s">
        <v>589</v>
      </c>
      <c r="P57" s="109" t="s">
        <v>590</v>
      </c>
      <c r="Q57" s="109" t="s">
        <v>591</v>
      </c>
      <c r="R57" s="109" t="s">
        <v>592</v>
      </c>
      <c r="S57" s="127">
        <v>22</v>
      </c>
      <c r="T57" s="109" t="s">
        <v>593</v>
      </c>
      <c r="U57" s="127">
        <v>550</v>
      </c>
      <c r="V57" s="109" t="s">
        <v>953</v>
      </c>
      <c r="W57" s="109"/>
      <c r="X57" s="109"/>
      <c r="Y57" s="109"/>
      <c r="Z57" s="109" t="s">
        <v>954</v>
      </c>
      <c r="AA57" s="109" t="b">
        <v>0</v>
      </c>
      <c r="AB57" s="109"/>
      <c r="AC57" s="109"/>
      <c r="AD57" s="109"/>
      <c r="AE57" s="109"/>
      <c r="AF57" s="109"/>
      <c r="AG57" s="109"/>
      <c r="AH57" s="109"/>
      <c r="AI57" s="109"/>
    </row>
    <row r="58" spans="1:35" ht="15">
      <c r="A58" s="109" t="s">
        <v>578</v>
      </c>
      <c r="B58" s="126">
        <v>45453.765972222223</v>
      </c>
      <c r="C58" s="127">
        <v>550</v>
      </c>
      <c r="D58" s="109"/>
      <c r="E58" s="109" t="s">
        <v>855</v>
      </c>
      <c r="F58" s="109" t="s">
        <v>955</v>
      </c>
      <c r="G58" s="109" t="s">
        <v>956</v>
      </c>
      <c r="H58" s="109" t="s">
        <v>821</v>
      </c>
      <c r="I58" s="109" t="s">
        <v>957</v>
      </c>
      <c r="J58" s="109" t="s">
        <v>958</v>
      </c>
      <c r="K58" s="109" t="s">
        <v>959</v>
      </c>
      <c r="L58" s="109" t="s">
        <v>960</v>
      </c>
      <c r="M58" s="109" t="s">
        <v>826</v>
      </c>
      <c r="N58" s="109" t="s">
        <v>632</v>
      </c>
      <c r="O58" s="109" t="s">
        <v>633</v>
      </c>
      <c r="P58" s="109" t="s">
        <v>590</v>
      </c>
      <c r="Q58" s="109" t="s">
        <v>591</v>
      </c>
      <c r="R58" s="109" t="s">
        <v>592</v>
      </c>
      <c r="S58" s="127">
        <v>23</v>
      </c>
      <c r="T58" s="109" t="s">
        <v>593</v>
      </c>
      <c r="U58" s="127">
        <v>550</v>
      </c>
      <c r="V58" s="109" t="s">
        <v>961</v>
      </c>
      <c r="W58" s="109"/>
      <c r="X58" s="109"/>
      <c r="Y58" s="109"/>
      <c r="Z58" s="109" t="s">
        <v>954</v>
      </c>
      <c r="AA58" s="109" t="b">
        <v>0</v>
      </c>
      <c r="AB58" s="109"/>
      <c r="AC58" s="109"/>
      <c r="AD58" s="109"/>
      <c r="AE58" s="109"/>
      <c r="AF58" s="109"/>
      <c r="AG58" s="109"/>
      <c r="AH58" s="109"/>
      <c r="AI58" s="109"/>
    </row>
    <row r="59" spans="1:35" ht="15">
      <c r="A59" s="109" t="s">
        <v>578</v>
      </c>
      <c r="B59" s="126">
        <v>45453.811805555553</v>
      </c>
      <c r="C59" s="127">
        <v>550</v>
      </c>
      <c r="D59" s="109"/>
      <c r="E59" s="109" t="s">
        <v>855</v>
      </c>
      <c r="F59" s="109" t="s">
        <v>962</v>
      </c>
      <c r="G59" s="109" t="s">
        <v>963</v>
      </c>
      <c r="H59" s="109" t="s">
        <v>374</v>
      </c>
      <c r="I59" s="109" t="s">
        <v>964</v>
      </c>
      <c r="J59" s="109" t="s">
        <v>879</v>
      </c>
      <c r="K59" s="109" t="s">
        <v>859</v>
      </c>
      <c r="L59" s="109" t="s">
        <v>860</v>
      </c>
      <c r="M59" s="109" t="s">
        <v>701</v>
      </c>
      <c r="N59" s="109" t="s">
        <v>632</v>
      </c>
      <c r="O59" s="109" t="s">
        <v>633</v>
      </c>
      <c r="P59" s="109" t="s">
        <v>590</v>
      </c>
      <c r="Q59" s="109" t="s">
        <v>591</v>
      </c>
      <c r="R59" s="109" t="s">
        <v>592</v>
      </c>
      <c r="S59" s="127">
        <v>24</v>
      </c>
      <c r="T59" s="109" t="s">
        <v>593</v>
      </c>
      <c r="U59" s="127">
        <v>550</v>
      </c>
      <c r="V59" s="109" t="s">
        <v>965</v>
      </c>
      <c r="W59" s="109"/>
      <c r="X59" s="109"/>
      <c r="Y59" s="109"/>
      <c r="Z59" s="109" t="s">
        <v>954</v>
      </c>
      <c r="AA59" s="109" t="b">
        <v>0</v>
      </c>
      <c r="AB59" s="109"/>
      <c r="AC59" s="109"/>
      <c r="AD59" s="109"/>
      <c r="AE59" s="109"/>
      <c r="AF59" s="109"/>
      <c r="AG59" s="109"/>
      <c r="AH59" s="109"/>
      <c r="AI59" s="109"/>
    </row>
    <row r="60" spans="1:35" ht="15">
      <c r="A60" s="109" t="s">
        <v>578</v>
      </c>
      <c r="B60" s="126">
        <v>45460.136805555558</v>
      </c>
      <c r="C60" s="127">
        <v>550</v>
      </c>
      <c r="D60" s="109"/>
      <c r="E60" s="109" t="s">
        <v>855</v>
      </c>
      <c r="F60" s="109" t="s">
        <v>966</v>
      </c>
      <c r="G60" s="109" t="s">
        <v>967</v>
      </c>
      <c r="H60" s="109" t="s">
        <v>968</v>
      </c>
      <c r="I60" s="109" t="s">
        <v>969</v>
      </c>
      <c r="J60" s="109" t="s">
        <v>970</v>
      </c>
      <c r="K60" s="109" t="s">
        <v>971</v>
      </c>
      <c r="L60" s="109" t="s">
        <v>972</v>
      </c>
      <c r="M60" s="109" t="s">
        <v>973</v>
      </c>
      <c r="N60" s="109" t="s">
        <v>602</v>
      </c>
      <c r="O60" s="109" t="s">
        <v>589</v>
      </c>
      <c r="P60" s="109" t="s">
        <v>590</v>
      </c>
      <c r="Q60" s="109" t="s">
        <v>591</v>
      </c>
      <c r="R60" s="109" t="s">
        <v>592</v>
      </c>
      <c r="S60" s="127">
        <v>25</v>
      </c>
      <c r="T60" s="109" t="s">
        <v>593</v>
      </c>
      <c r="U60" s="127">
        <v>550</v>
      </c>
      <c r="V60" s="109" t="s">
        <v>974</v>
      </c>
      <c r="W60" s="109"/>
      <c r="X60" s="109"/>
      <c r="Y60" s="109"/>
      <c r="Z60" s="109" t="s">
        <v>615</v>
      </c>
      <c r="AA60" s="109" t="b">
        <v>0</v>
      </c>
      <c r="AB60" s="109"/>
      <c r="AC60" s="109"/>
      <c r="AD60" s="109"/>
      <c r="AE60" s="109"/>
      <c r="AF60" s="109"/>
      <c r="AG60" s="109"/>
      <c r="AH60" s="109"/>
      <c r="AI60" s="109"/>
    </row>
    <row r="61" spans="1:35" ht="15">
      <c r="A61" s="109" t="s">
        <v>578</v>
      </c>
      <c r="B61" s="126">
        <v>45464.398611111108</v>
      </c>
      <c r="C61" s="127">
        <v>550</v>
      </c>
      <c r="D61" s="109"/>
      <c r="E61" s="109" t="s">
        <v>855</v>
      </c>
      <c r="F61" s="109" t="s">
        <v>975</v>
      </c>
      <c r="G61" s="109" t="s">
        <v>976</v>
      </c>
      <c r="H61" s="109"/>
      <c r="I61" s="109" t="s">
        <v>977</v>
      </c>
      <c r="J61" s="109" t="s">
        <v>978</v>
      </c>
      <c r="K61" s="109" t="s">
        <v>979</v>
      </c>
      <c r="L61" s="109" t="s">
        <v>980</v>
      </c>
      <c r="M61" s="109"/>
      <c r="N61" s="109" t="s">
        <v>981</v>
      </c>
      <c r="O61" s="109" t="s">
        <v>633</v>
      </c>
      <c r="P61" s="109" t="s">
        <v>590</v>
      </c>
      <c r="Q61" s="109" t="s">
        <v>591</v>
      </c>
      <c r="R61" s="109" t="s">
        <v>592</v>
      </c>
      <c r="S61" s="127">
        <v>30</v>
      </c>
      <c r="T61" s="109" t="s">
        <v>593</v>
      </c>
      <c r="U61" s="127">
        <v>550</v>
      </c>
      <c r="V61" s="109" t="s">
        <v>982</v>
      </c>
      <c r="W61" s="109"/>
      <c r="X61" s="109"/>
      <c r="Y61" s="109"/>
      <c r="Z61" s="109" t="s">
        <v>642</v>
      </c>
      <c r="AA61" s="109" t="b">
        <v>0</v>
      </c>
      <c r="AB61" s="109"/>
      <c r="AC61" s="109"/>
      <c r="AD61" s="109"/>
      <c r="AE61" s="109"/>
      <c r="AF61" s="109"/>
      <c r="AG61" s="109"/>
      <c r="AH61" s="109"/>
      <c r="AI61" s="109"/>
    </row>
    <row r="62" spans="1:35" ht="15">
      <c r="A62" s="109" t="s">
        <v>578</v>
      </c>
      <c r="B62" s="126">
        <v>45469.092361111114</v>
      </c>
      <c r="C62" s="127">
        <v>550</v>
      </c>
      <c r="D62" s="109"/>
      <c r="E62" s="109" t="s">
        <v>855</v>
      </c>
      <c r="F62" s="109" t="s">
        <v>983</v>
      </c>
      <c r="G62" s="109" t="s">
        <v>984</v>
      </c>
      <c r="H62" s="109" t="s">
        <v>283</v>
      </c>
      <c r="I62" s="109" t="s">
        <v>985</v>
      </c>
      <c r="J62" s="109" t="s">
        <v>986</v>
      </c>
      <c r="K62" s="109" t="s">
        <v>987</v>
      </c>
      <c r="L62" s="109" t="s">
        <v>988</v>
      </c>
      <c r="M62" s="109" t="s">
        <v>989</v>
      </c>
      <c r="N62" s="109" t="s">
        <v>990</v>
      </c>
      <c r="O62" s="109" t="s">
        <v>589</v>
      </c>
      <c r="P62" s="109" t="s">
        <v>590</v>
      </c>
      <c r="Q62" s="109" t="s">
        <v>591</v>
      </c>
      <c r="R62" s="109" t="s">
        <v>592</v>
      </c>
      <c r="S62" s="127">
        <v>33</v>
      </c>
      <c r="T62" s="109" t="s">
        <v>593</v>
      </c>
      <c r="U62" s="127">
        <v>550</v>
      </c>
      <c r="V62" s="109" t="s">
        <v>991</v>
      </c>
      <c r="W62" s="109"/>
      <c r="X62" s="109"/>
      <c r="Y62" s="109"/>
      <c r="Z62" s="109" t="s">
        <v>642</v>
      </c>
      <c r="AA62" s="109" t="b">
        <v>0</v>
      </c>
      <c r="AB62" s="109"/>
      <c r="AC62" s="109"/>
      <c r="AD62" s="109"/>
      <c r="AE62" s="109"/>
      <c r="AF62" s="109"/>
      <c r="AG62" s="109"/>
      <c r="AH62" s="109"/>
      <c r="AI62" s="109"/>
    </row>
    <row r="63" spans="1:35" ht="15">
      <c r="A63" s="109" t="s">
        <v>578</v>
      </c>
      <c r="B63" s="126">
        <v>45471.009722222225</v>
      </c>
      <c r="C63" s="127">
        <v>550</v>
      </c>
      <c r="D63" s="109"/>
      <c r="E63" s="109" t="s">
        <v>855</v>
      </c>
      <c r="F63" s="109" t="s">
        <v>992</v>
      </c>
      <c r="G63" s="109" t="s">
        <v>877</v>
      </c>
      <c r="H63" s="109" t="s">
        <v>993</v>
      </c>
      <c r="I63" s="109" t="s">
        <v>994</v>
      </c>
      <c r="J63" s="109" t="s">
        <v>995</v>
      </c>
      <c r="K63" s="109" t="s">
        <v>585</v>
      </c>
      <c r="L63" s="109" t="s">
        <v>586</v>
      </c>
      <c r="M63" s="109" t="s">
        <v>587</v>
      </c>
      <c r="N63" s="109" t="s">
        <v>588</v>
      </c>
      <c r="O63" s="109" t="s">
        <v>589</v>
      </c>
      <c r="P63" s="109" t="s">
        <v>590</v>
      </c>
      <c r="Q63" s="109" t="s">
        <v>591</v>
      </c>
      <c r="R63" s="109" t="s">
        <v>592</v>
      </c>
      <c r="S63" s="127">
        <v>35</v>
      </c>
      <c r="T63" s="109" t="s">
        <v>593</v>
      </c>
      <c r="U63" s="127">
        <v>550</v>
      </c>
      <c r="V63" s="109" t="s">
        <v>996</v>
      </c>
      <c r="W63" s="109"/>
      <c r="X63" s="109"/>
      <c r="Y63" s="109"/>
      <c r="Z63" s="109" t="s">
        <v>658</v>
      </c>
      <c r="AA63" s="109" t="b">
        <v>0</v>
      </c>
      <c r="AB63" s="109"/>
      <c r="AC63" s="109"/>
      <c r="AD63" s="109"/>
      <c r="AE63" s="109"/>
      <c r="AF63" s="109"/>
      <c r="AG63" s="109"/>
      <c r="AH63" s="109"/>
      <c r="AI63" s="109"/>
    </row>
    <row r="64" spans="1:35" ht="15">
      <c r="A64" s="109" t="s">
        <v>578</v>
      </c>
      <c r="B64" s="126">
        <v>45471.290277777778</v>
      </c>
      <c r="C64" s="127">
        <v>550</v>
      </c>
      <c r="D64" s="109"/>
      <c r="E64" s="109" t="s">
        <v>855</v>
      </c>
      <c r="F64" s="109" t="s">
        <v>997</v>
      </c>
      <c r="G64" s="109" t="s">
        <v>998</v>
      </c>
      <c r="H64" s="109" t="s">
        <v>295</v>
      </c>
      <c r="I64" s="109" t="s">
        <v>999</v>
      </c>
      <c r="J64" s="109" t="s">
        <v>1000</v>
      </c>
      <c r="K64" s="109" t="s">
        <v>1001</v>
      </c>
      <c r="L64" s="109" t="s">
        <v>1002</v>
      </c>
      <c r="M64" s="109" t="s">
        <v>709</v>
      </c>
      <c r="N64" s="109" t="s">
        <v>632</v>
      </c>
      <c r="O64" s="109" t="s">
        <v>633</v>
      </c>
      <c r="P64" s="109" t="s">
        <v>590</v>
      </c>
      <c r="Q64" s="109" t="s">
        <v>591</v>
      </c>
      <c r="R64" s="109" t="s">
        <v>592</v>
      </c>
      <c r="S64" s="127">
        <v>36</v>
      </c>
      <c r="T64" s="109" t="s">
        <v>593</v>
      </c>
      <c r="U64" s="127">
        <v>550</v>
      </c>
      <c r="V64" s="109" t="s">
        <v>1003</v>
      </c>
      <c r="W64" s="109"/>
      <c r="X64" s="109"/>
      <c r="Y64" s="109"/>
      <c r="Z64" s="109" t="s">
        <v>658</v>
      </c>
      <c r="AA64" s="109" t="b">
        <v>0</v>
      </c>
      <c r="AB64" s="109"/>
      <c r="AC64" s="109"/>
      <c r="AD64" s="109"/>
      <c r="AE64" s="109"/>
      <c r="AF64" s="109"/>
      <c r="AG64" s="109"/>
      <c r="AH64" s="109"/>
      <c r="AI64" s="109"/>
    </row>
    <row r="65" spans="1:35" ht="15">
      <c r="A65" s="109" t="s">
        <v>578</v>
      </c>
      <c r="B65" s="126">
        <v>45471.323611111111</v>
      </c>
      <c r="C65" s="127">
        <v>550</v>
      </c>
      <c r="D65" s="109"/>
      <c r="E65" s="109" t="s">
        <v>855</v>
      </c>
      <c r="F65" s="109" t="s">
        <v>1004</v>
      </c>
      <c r="G65" s="109" t="s">
        <v>1005</v>
      </c>
      <c r="H65" s="109"/>
      <c r="I65" s="109" t="s">
        <v>1006</v>
      </c>
      <c r="J65" s="109" t="s">
        <v>1007</v>
      </c>
      <c r="K65" s="109" t="s">
        <v>1008</v>
      </c>
      <c r="L65" s="109" t="s">
        <v>1009</v>
      </c>
      <c r="M65" s="109" t="s">
        <v>701</v>
      </c>
      <c r="N65" s="109" t="s">
        <v>632</v>
      </c>
      <c r="O65" s="109" t="s">
        <v>589</v>
      </c>
      <c r="P65" s="109" t="s">
        <v>590</v>
      </c>
      <c r="Q65" s="109" t="s">
        <v>591</v>
      </c>
      <c r="R65" s="109" t="s">
        <v>592</v>
      </c>
      <c r="S65" s="127">
        <v>38</v>
      </c>
      <c r="T65" s="109" t="s">
        <v>593</v>
      </c>
      <c r="U65" s="127">
        <v>550</v>
      </c>
      <c r="V65" s="109" t="s">
        <v>1010</v>
      </c>
      <c r="W65" s="109"/>
      <c r="X65" s="109"/>
      <c r="Y65" s="109"/>
      <c r="Z65" s="109" t="s">
        <v>658</v>
      </c>
      <c r="AA65" s="109" t="b">
        <v>0</v>
      </c>
      <c r="AB65" s="109"/>
      <c r="AC65" s="109"/>
      <c r="AD65" s="109"/>
      <c r="AE65" s="109"/>
      <c r="AF65" s="109"/>
      <c r="AG65" s="109"/>
      <c r="AH65" s="109"/>
      <c r="AI65" s="109"/>
    </row>
    <row r="66" spans="1:35" ht="15">
      <c r="A66" s="109" t="s">
        <v>578</v>
      </c>
      <c r="B66" s="126">
        <v>45471.599305555559</v>
      </c>
      <c r="C66" s="127">
        <v>550</v>
      </c>
      <c r="D66" s="109"/>
      <c r="E66" s="109" t="s">
        <v>855</v>
      </c>
      <c r="F66" s="109" t="s">
        <v>1011</v>
      </c>
      <c r="G66" s="109" t="s">
        <v>1012</v>
      </c>
      <c r="H66" s="109" t="s">
        <v>374</v>
      </c>
      <c r="I66" s="109" t="s">
        <v>1013</v>
      </c>
      <c r="J66" s="109" t="s">
        <v>858</v>
      </c>
      <c r="K66" s="109" t="s">
        <v>859</v>
      </c>
      <c r="L66" s="109" t="s">
        <v>860</v>
      </c>
      <c r="M66" s="109" t="s">
        <v>701</v>
      </c>
      <c r="N66" s="109" t="s">
        <v>632</v>
      </c>
      <c r="O66" s="109" t="s">
        <v>589</v>
      </c>
      <c r="P66" s="109" t="s">
        <v>590</v>
      </c>
      <c r="Q66" s="109" t="s">
        <v>591</v>
      </c>
      <c r="R66" s="109" t="s">
        <v>592</v>
      </c>
      <c r="S66" s="127">
        <v>39</v>
      </c>
      <c r="T66" s="109" t="s">
        <v>593</v>
      </c>
      <c r="U66" s="127">
        <v>550</v>
      </c>
      <c r="V66" s="109" t="s">
        <v>1014</v>
      </c>
      <c r="W66" s="109"/>
      <c r="X66" s="109"/>
      <c r="Y66" s="109"/>
      <c r="Z66" s="109" t="s">
        <v>658</v>
      </c>
      <c r="AA66" s="109" t="b">
        <v>0</v>
      </c>
      <c r="AB66" s="109"/>
      <c r="AC66" s="109"/>
      <c r="AD66" s="109"/>
      <c r="AE66" s="109"/>
      <c r="AF66" s="109"/>
      <c r="AG66" s="109"/>
      <c r="AH66" s="109"/>
      <c r="AI66" s="109"/>
    </row>
    <row r="67" spans="1:35" ht="15">
      <c r="A67" s="109" t="s">
        <v>578</v>
      </c>
      <c r="B67" s="126">
        <v>45474.621527777781</v>
      </c>
      <c r="C67" s="127">
        <v>550</v>
      </c>
      <c r="D67" s="109"/>
      <c r="E67" s="109" t="s">
        <v>855</v>
      </c>
      <c r="F67" s="109" t="s">
        <v>1015</v>
      </c>
      <c r="G67" s="109" t="s">
        <v>1016</v>
      </c>
      <c r="H67" s="109" t="s">
        <v>374</v>
      </c>
      <c r="I67" s="109" t="s">
        <v>1017</v>
      </c>
      <c r="J67" s="109" t="s">
        <v>858</v>
      </c>
      <c r="K67" s="109" t="s">
        <v>859</v>
      </c>
      <c r="L67" s="109" t="s">
        <v>860</v>
      </c>
      <c r="M67" s="109" t="s">
        <v>701</v>
      </c>
      <c r="N67" s="109" t="s">
        <v>632</v>
      </c>
      <c r="O67" s="109" t="s">
        <v>589</v>
      </c>
      <c r="P67" s="109" t="s">
        <v>590</v>
      </c>
      <c r="Q67" s="109" t="s">
        <v>591</v>
      </c>
      <c r="R67" s="109" t="s">
        <v>592</v>
      </c>
      <c r="S67" s="127">
        <v>42</v>
      </c>
      <c r="T67" s="109" t="s">
        <v>593</v>
      </c>
      <c r="U67" s="127">
        <v>550</v>
      </c>
      <c r="V67" s="109" t="s">
        <v>1018</v>
      </c>
      <c r="W67" s="109"/>
      <c r="X67" s="109"/>
      <c r="Y67" s="109"/>
      <c r="Z67" s="109" t="s">
        <v>658</v>
      </c>
      <c r="AA67" s="109" t="b">
        <v>0</v>
      </c>
      <c r="AB67" s="109"/>
      <c r="AC67" s="109"/>
      <c r="AD67" s="109"/>
      <c r="AE67" s="109"/>
      <c r="AF67" s="109"/>
      <c r="AG67" s="109"/>
      <c r="AH67" s="109"/>
      <c r="AI67" s="109"/>
    </row>
    <row r="68" spans="1:35" ht="15">
      <c r="A68" s="109" t="s">
        <v>578</v>
      </c>
      <c r="B68" s="126">
        <v>45482.592361111114</v>
      </c>
      <c r="C68" s="127">
        <v>550</v>
      </c>
      <c r="D68" s="109"/>
      <c r="E68" s="109" t="s">
        <v>855</v>
      </c>
      <c r="F68" s="109" t="s">
        <v>1019</v>
      </c>
      <c r="G68" s="109" t="s">
        <v>1020</v>
      </c>
      <c r="H68" s="109" t="s">
        <v>374</v>
      </c>
      <c r="I68" s="109" t="s">
        <v>1021</v>
      </c>
      <c r="J68" s="109" t="s">
        <v>1022</v>
      </c>
      <c r="K68" s="109" t="s">
        <v>859</v>
      </c>
      <c r="L68" s="109" t="s">
        <v>860</v>
      </c>
      <c r="M68" s="109" t="s">
        <v>701</v>
      </c>
      <c r="N68" s="109" t="s">
        <v>632</v>
      </c>
      <c r="O68" s="109" t="s">
        <v>589</v>
      </c>
      <c r="P68" s="109" t="s">
        <v>590</v>
      </c>
      <c r="Q68" s="109" t="s">
        <v>591</v>
      </c>
      <c r="R68" s="109" t="s">
        <v>592</v>
      </c>
      <c r="S68" s="127">
        <v>43</v>
      </c>
      <c r="T68" s="109" t="s">
        <v>593</v>
      </c>
      <c r="U68" s="127">
        <v>550</v>
      </c>
      <c r="V68" s="109" t="s">
        <v>1023</v>
      </c>
      <c r="W68" s="109"/>
      <c r="X68" s="109"/>
      <c r="Y68" s="109"/>
      <c r="Z68" s="109" t="s">
        <v>677</v>
      </c>
      <c r="AA68" s="109" t="b">
        <v>0</v>
      </c>
      <c r="AB68" s="109"/>
      <c r="AC68" s="109"/>
      <c r="AD68" s="109"/>
      <c r="AE68" s="109"/>
      <c r="AF68" s="109"/>
      <c r="AG68" s="109"/>
      <c r="AH68" s="109"/>
      <c r="AI68" s="109"/>
    </row>
    <row r="69" spans="1:35" ht="15">
      <c r="A69" s="109" t="s">
        <v>578</v>
      </c>
      <c r="B69" s="126">
        <v>45483.099305555559</v>
      </c>
      <c r="C69" s="127">
        <v>550</v>
      </c>
      <c r="D69" s="109"/>
      <c r="E69" s="109" t="s">
        <v>855</v>
      </c>
      <c r="F69" s="109" t="s">
        <v>320</v>
      </c>
      <c r="G69" s="109" t="s">
        <v>319</v>
      </c>
      <c r="H69" s="109" t="s">
        <v>321</v>
      </c>
      <c r="I69" s="109" t="s">
        <v>1024</v>
      </c>
      <c r="J69" s="109" t="s">
        <v>1025</v>
      </c>
      <c r="K69" s="109" t="s">
        <v>1026</v>
      </c>
      <c r="L69" s="109" t="s">
        <v>1027</v>
      </c>
      <c r="M69" s="109" t="s">
        <v>1028</v>
      </c>
      <c r="N69" s="109" t="s">
        <v>1029</v>
      </c>
      <c r="O69" s="109" t="s">
        <v>589</v>
      </c>
      <c r="P69" s="109" t="s">
        <v>590</v>
      </c>
      <c r="Q69" s="109" t="s">
        <v>591</v>
      </c>
      <c r="R69" s="109" t="s">
        <v>592</v>
      </c>
      <c r="S69" s="127">
        <v>45</v>
      </c>
      <c r="T69" s="109" t="s">
        <v>593</v>
      </c>
      <c r="U69" s="127">
        <v>550</v>
      </c>
      <c r="V69" s="109" t="s">
        <v>1030</v>
      </c>
      <c r="W69" s="109"/>
      <c r="X69" s="109"/>
      <c r="Y69" s="109"/>
      <c r="Z69" s="109" t="s">
        <v>677</v>
      </c>
      <c r="AA69" s="109" t="b">
        <v>0</v>
      </c>
      <c r="AB69" s="109"/>
      <c r="AC69" s="109"/>
      <c r="AD69" s="109"/>
      <c r="AE69" s="109"/>
      <c r="AF69" s="109"/>
      <c r="AG69" s="109"/>
      <c r="AH69" s="109"/>
      <c r="AI69" s="109"/>
    </row>
    <row r="70" spans="1:35" ht="15">
      <c r="A70" s="109" t="s">
        <v>578</v>
      </c>
      <c r="B70" s="126">
        <v>45485.052777777775</v>
      </c>
      <c r="C70" s="127">
        <v>550</v>
      </c>
      <c r="D70" s="109"/>
      <c r="E70" s="109" t="s">
        <v>855</v>
      </c>
      <c r="F70" s="109" t="s">
        <v>1031</v>
      </c>
      <c r="G70" s="109" t="s">
        <v>1032</v>
      </c>
      <c r="H70" s="109" t="s">
        <v>582</v>
      </c>
      <c r="I70" s="109" t="s">
        <v>1033</v>
      </c>
      <c r="J70" s="109" t="s">
        <v>1034</v>
      </c>
      <c r="K70" s="109" t="s">
        <v>585</v>
      </c>
      <c r="L70" s="109" t="s">
        <v>1035</v>
      </c>
      <c r="M70" s="109" t="s">
        <v>587</v>
      </c>
      <c r="N70" s="109" t="s">
        <v>588</v>
      </c>
      <c r="O70" s="109" t="s">
        <v>589</v>
      </c>
      <c r="P70" s="109" t="s">
        <v>590</v>
      </c>
      <c r="Q70" s="109" t="s">
        <v>591</v>
      </c>
      <c r="R70" s="109" t="s">
        <v>592</v>
      </c>
      <c r="S70" s="127">
        <v>46</v>
      </c>
      <c r="T70" s="109" t="s">
        <v>593</v>
      </c>
      <c r="U70" s="127">
        <v>550</v>
      </c>
      <c r="V70" s="109" t="s">
        <v>1036</v>
      </c>
      <c r="W70" s="109"/>
      <c r="X70" s="109"/>
      <c r="Y70" s="109"/>
      <c r="Z70" s="109" t="s">
        <v>1037</v>
      </c>
      <c r="AA70" s="109" t="b">
        <v>0</v>
      </c>
      <c r="AB70" s="109"/>
      <c r="AC70" s="109"/>
      <c r="AD70" s="109"/>
      <c r="AE70" s="109"/>
      <c r="AF70" s="109"/>
      <c r="AG70" s="109"/>
      <c r="AH70" s="109"/>
      <c r="AI70" s="109"/>
    </row>
    <row r="71" spans="1:35" ht="15">
      <c r="A71" s="109" t="s">
        <v>578</v>
      </c>
      <c r="B71" s="126">
        <v>45487.410416666666</v>
      </c>
      <c r="C71" s="127">
        <v>550</v>
      </c>
      <c r="D71" s="109"/>
      <c r="E71" s="109" t="s">
        <v>855</v>
      </c>
      <c r="F71" s="109" t="s">
        <v>1038</v>
      </c>
      <c r="G71" s="109" t="s">
        <v>1039</v>
      </c>
      <c r="H71" s="109" t="s">
        <v>1040</v>
      </c>
      <c r="I71" s="109" t="s">
        <v>1041</v>
      </c>
      <c r="J71" s="109" t="s">
        <v>1042</v>
      </c>
      <c r="K71" s="109" t="s">
        <v>1043</v>
      </c>
      <c r="L71" s="109" t="s">
        <v>1044</v>
      </c>
      <c r="M71" s="109" t="s">
        <v>701</v>
      </c>
      <c r="N71" s="109" t="s">
        <v>632</v>
      </c>
      <c r="O71" s="109" t="s">
        <v>633</v>
      </c>
      <c r="P71" s="109" t="s">
        <v>590</v>
      </c>
      <c r="Q71" s="109" t="s">
        <v>591</v>
      </c>
      <c r="R71" s="109" t="s">
        <v>592</v>
      </c>
      <c r="S71" s="127">
        <v>47</v>
      </c>
      <c r="T71" s="109" t="s">
        <v>593</v>
      </c>
      <c r="U71" s="127">
        <v>550</v>
      </c>
      <c r="V71" s="109" t="s">
        <v>1045</v>
      </c>
      <c r="W71" s="109"/>
      <c r="X71" s="109"/>
      <c r="Y71" s="109"/>
      <c r="Z71" s="109" t="s">
        <v>1037</v>
      </c>
      <c r="AA71" s="109" t="b">
        <v>0</v>
      </c>
      <c r="AB71" s="109"/>
      <c r="AC71" s="109"/>
      <c r="AD71" s="109"/>
      <c r="AE71" s="109"/>
      <c r="AF71" s="109"/>
      <c r="AG71" s="109"/>
      <c r="AH71" s="109"/>
      <c r="AI71" s="109"/>
    </row>
    <row r="72" spans="1:35" ht="15">
      <c r="A72" s="109" t="s">
        <v>578</v>
      </c>
      <c r="B72" s="126">
        <v>45489.388888888891</v>
      </c>
      <c r="C72" s="127">
        <v>550</v>
      </c>
      <c r="D72" s="109"/>
      <c r="E72" s="109" t="s">
        <v>855</v>
      </c>
      <c r="F72" s="109" t="s">
        <v>1046</v>
      </c>
      <c r="G72" s="109" t="s">
        <v>998</v>
      </c>
      <c r="H72" s="109" t="s">
        <v>1047</v>
      </c>
      <c r="I72" s="109" t="s">
        <v>1048</v>
      </c>
      <c r="J72" s="109" t="s">
        <v>1049</v>
      </c>
      <c r="K72" s="109" t="s">
        <v>1050</v>
      </c>
      <c r="L72" s="109" t="s">
        <v>1051</v>
      </c>
      <c r="M72" s="109" t="s">
        <v>709</v>
      </c>
      <c r="N72" s="109" t="s">
        <v>632</v>
      </c>
      <c r="O72" s="109" t="s">
        <v>589</v>
      </c>
      <c r="P72" s="109" t="s">
        <v>590</v>
      </c>
      <c r="Q72" s="109" t="s">
        <v>591</v>
      </c>
      <c r="R72" s="109" t="s">
        <v>592</v>
      </c>
      <c r="S72" s="127">
        <v>48</v>
      </c>
      <c r="T72" s="109" t="s">
        <v>593</v>
      </c>
      <c r="U72" s="127">
        <v>550</v>
      </c>
      <c r="V72" s="109" t="s">
        <v>1052</v>
      </c>
      <c r="W72" s="109"/>
      <c r="X72" s="109"/>
      <c r="Y72" s="109"/>
      <c r="Z72" s="109" t="s">
        <v>1037</v>
      </c>
      <c r="AA72" s="109" t="b">
        <v>0</v>
      </c>
      <c r="AB72" s="109"/>
      <c r="AC72" s="109"/>
      <c r="AD72" s="109"/>
      <c r="AE72" s="109"/>
      <c r="AF72" s="109"/>
      <c r="AG72" s="109"/>
      <c r="AH72" s="109"/>
      <c r="AI72" s="109"/>
    </row>
    <row r="73" spans="1:35" ht="15">
      <c r="A73" s="109" t="s">
        <v>578</v>
      </c>
      <c r="B73" s="126">
        <v>45497.648611111108</v>
      </c>
      <c r="C73" s="127">
        <v>550</v>
      </c>
      <c r="D73" s="109"/>
      <c r="E73" s="109" t="s">
        <v>855</v>
      </c>
      <c r="F73" s="109" t="s">
        <v>1053</v>
      </c>
      <c r="G73" s="109" t="s">
        <v>1054</v>
      </c>
      <c r="H73" s="109" t="s">
        <v>374</v>
      </c>
      <c r="I73" s="109" t="s">
        <v>1055</v>
      </c>
      <c r="J73" s="109" t="s">
        <v>879</v>
      </c>
      <c r="K73" s="109" t="s">
        <v>859</v>
      </c>
      <c r="L73" s="109" t="s">
        <v>860</v>
      </c>
      <c r="M73" s="109" t="s">
        <v>701</v>
      </c>
      <c r="N73" s="109" t="s">
        <v>632</v>
      </c>
      <c r="O73" s="109" t="s">
        <v>589</v>
      </c>
      <c r="P73" s="109" t="s">
        <v>590</v>
      </c>
      <c r="Q73" s="109" t="s">
        <v>591</v>
      </c>
      <c r="R73" s="109" t="s">
        <v>592</v>
      </c>
      <c r="S73" s="127">
        <v>50</v>
      </c>
      <c r="T73" s="109" t="s">
        <v>593</v>
      </c>
      <c r="U73" s="127">
        <v>550</v>
      </c>
      <c r="V73" s="109" t="s">
        <v>1056</v>
      </c>
      <c r="W73" s="109"/>
      <c r="X73" s="109"/>
      <c r="Y73" s="109"/>
      <c r="Z73" s="109" t="s">
        <v>686</v>
      </c>
      <c r="AA73" s="109" t="b">
        <v>0</v>
      </c>
      <c r="AB73" s="109"/>
      <c r="AC73" s="109"/>
      <c r="AD73" s="109"/>
      <c r="AE73" s="109"/>
      <c r="AF73" s="109"/>
      <c r="AG73" s="109"/>
      <c r="AH73" s="109"/>
      <c r="AI73" s="109"/>
    </row>
    <row r="74" spans="1:35" ht="15">
      <c r="A74" s="109" t="s">
        <v>578</v>
      </c>
      <c r="B74" s="126">
        <v>45500.054861111108</v>
      </c>
      <c r="C74" s="127">
        <v>550</v>
      </c>
      <c r="D74" s="109"/>
      <c r="E74" s="109" t="s">
        <v>855</v>
      </c>
      <c r="F74" s="109" t="s">
        <v>1057</v>
      </c>
      <c r="G74" s="109" t="s">
        <v>1058</v>
      </c>
      <c r="H74" s="109" t="s">
        <v>1059</v>
      </c>
      <c r="I74" s="109" t="s">
        <v>1060</v>
      </c>
      <c r="J74" s="109" t="s">
        <v>1061</v>
      </c>
      <c r="K74" s="109" t="s">
        <v>278</v>
      </c>
      <c r="L74" s="109" t="s">
        <v>1062</v>
      </c>
      <c r="M74" s="109"/>
      <c r="N74" s="109" t="s">
        <v>588</v>
      </c>
      <c r="O74" s="109" t="s">
        <v>633</v>
      </c>
      <c r="P74" s="109" t="s">
        <v>590</v>
      </c>
      <c r="Q74" s="109" t="s">
        <v>591</v>
      </c>
      <c r="R74" s="109" t="s">
        <v>592</v>
      </c>
      <c r="S74" s="127">
        <v>53</v>
      </c>
      <c r="T74" s="109" t="s">
        <v>593</v>
      </c>
      <c r="U74" s="127">
        <v>550</v>
      </c>
      <c r="V74" s="109" t="s">
        <v>1063</v>
      </c>
      <c r="W74" s="109"/>
      <c r="X74" s="109"/>
      <c r="Y74" s="109"/>
      <c r="Z74" s="109" t="s">
        <v>693</v>
      </c>
      <c r="AA74" s="109" t="b">
        <v>0</v>
      </c>
      <c r="AB74" s="109"/>
      <c r="AC74" s="109"/>
      <c r="AD74" s="109"/>
      <c r="AE74" s="109"/>
      <c r="AF74" s="109"/>
      <c r="AG74" s="109"/>
      <c r="AH74" s="109"/>
      <c r="AI74" s="109"/>
    </row>
    <row r="75" spans="1:35" ht="15">
      <c r="A75" s="109" t="s">
        <v>578</v>
      </c>
      <c r="B75" s="126">
        <v>45502.342361111114</v>
      </c>
      <c r="C75" s="127">
        <v>550</v>
      </c>
      <c r="D75" s="109"/>
      <c r="E75" s="109" t="s">
        <v>855</v>
      </c>
      <c r="F75" s="109" t="s">
        <v>1064</v>
      </c>
      <c r="G75" s="109" t="s">
        <v>1065</v>
      </c>
      <c r="H75" s="109" t="s">
        <v>821</v>
      </c>
      <c r="I75" s="109" t="s">
        <v>1066</v>
      </c>
      <c r="J75" s="109" t="s">
        <v>1067</v>
      </c>
      <c r="K75" s="109" t="s">
        <v>1068</v>
      </c>
      <c r="L75" s="109" t="s">
        <v>1069</v>
      </c>
      <c r="M75" s="109" t="s">
        <v>1070</v>
      </c>
      <c r="N75" s="109" t="s">
        <v>632</v>
      </c>
      <c r="O75" s="109" t="s">
        <v>589</v>
      </c>
      <c r="P75" s="109" t="s">
        <v>590</v>
      </c>
      <c r="Q75" s="109" t="s">
        <v>591</v>
      </c>
      <c r="R75" s="109" t="s">
        <v>592</v>
      </c>
      <c r="S75" s="127">
        <v>54</v>
      </c>
      <c r="T75" s="109" t="s">
        <v>593</v>
      </c>
      <c r="U75" s="127">
        <v>550</v>
      </c>
      <c r="V75" s="109" t="s">
        <v>1071</v>
      </c>
      <c r="W75" s="109"/>
      <c r="X75" s="109"/>
      <c r="Y75" s="109"/>
      <c r="Z75" s="109" t="s">
        <v>693</v>
      </c>
      <c r="AA75" s="109" t="b">
        <v>0</v>
      </c>
      <c r="AB75" s="109"/>
      <c r="AC75" s="109"/>
      <c r="AD75" s="109"/>
      <c r="AE75" s="109"/>
      <c r="AF75" s="109"/>
      <c r="AG75" s="109"/>
      <c r="AH75" s="109"/>
      <c r="AI75" s="109"/>
    </row>
    <row r="76" spans="1:35" ht="15">
      <c r="A76" s="109" t="s">
        <v>578</v>
      </c>
      <c r="B76" s="126">
        <v>45502.51666666667</v>
      </c>
      <c r="C76" s="127">
        <v>550</v>
      </c>
      <c r="D76" s="109"/>
      <c r="E76" s="109" t="s">
        <v>855</v>
      </c>
      <c r="F76" s="109" t="s">
        <v>1072</v>
      </c>
      <c r="G76" s="109" t="s">
        <v>1073</v>
      </c>
      <c r="H76" s="109" t="s">
        <v>1074</v>
      </c>
      <c r="I76" s="109" t="s">
        <v>1075</v>
      </c>
      <c r="J76" s="109" t="s">
        <v>1076</v>
      </c>
      <c r="K76" s="109" t="s">
        <v>1077</v>
      </c>
      <c r="L76" s="109" t="s">
        <v>860</v>
      </c>
      <c r="M76" s="109" t="s">
        <v>701</v>
      </c>
      <c r="N76" s="109" t="s">
        <v>632</v>
      </c>
      <c r="O76" s="109" t="s">
        <v>589</v>
      </c>
      <c r="P76" s="109" t="s">
        <v>590</v>
      </c>
      <c r="Q76" s="109" t="s">
        <v>591</v>
      </c>
      <c r="R76" s="109" t="s">
        <v>592</v>
      </c>
      <c r="S76" s="127">
        <v>56</v>
      </c>
      <c r="T76" s="109" t="s">
        <v>593</v>
      </c>
      <c r="U76" s="127">
        <v>550</v>
      </c>
      <c r="V76" s="109" t="s">
        <v>1078</v>
      </c>
      <c r="W76" s="109"/>
      <c r="X76" s="109"/>
      <c r="Y76" s="109"/>
      <c r="Z76" s="109" t="s">
        <v>693</v>
      </c>
      <c r="AA76" s="109" t="b">
        <v>0</v>
      </c>
      <c r="AB76" s="109"/>
      <c r="AC76" s="109"/>
      <c r="AD76" s="109"/>
      <c r="AE76" s="109"/>
      <c r="AF76" s="109"/>
      <c r="AG76" s="109"/>
      <c r="AH76" s="109"/>
      <c r="AI76" s="109"/>
    </row>
    <row r="77" spans="1:35" ht="15">
      <c r="A77" s="109" t="s">
        <v>578</v>
      </c>
      <c r="B77" s="126">
        <v>45502.544444444444</v>
      </c>
      <c r="C77" s="127">
        <v>550</v>
      </c>
      <c r="D77" s="109"/>
      <c r="E77" s="109" t="s">
        <v>855</v>
      </c>
      <c r="F77" s="109" t="s">
        <v>1079</v>
      </c>
      <c r="G77" s="109" t="s">
        <v>1080</v>
      </c>
      <c r="H77" s="109" t="s">
        <v>1081</v>
      </c>
      <c r="I77" s="109" t="s">
        <v>1082</v>
      </c>
      <c r="J77" s="109" t="s">
        <v>1083</v>
      </c>
      <c r="K77" s="109" t="s">
        <v>1084</v>
      </c>
      <c r="L77" s="109" t="s">
        <v>1085</v>
      </c>
      <c r="M77" s="109" t="s">
        <v>1068</v>
      </c>
      <c r="N77" s="109" t="s">
        <v>632</v>
      </c>
      <c r="O77" s="109" t="s">
        <v>589</v>
      </c>
      <c r="P77" s="109" t="s">
        <v>590</v>
      </c>
      <c r="Q77" s="109" t="s">
        <v>591</v>
      </c>
      <c r="R77" s="109" t="s">
        <v>592</v>
      </c>
      <c r="S77" s="127">
        <v>58</v>
      </c>
      <c r="T77" s="109" t="s">
        <v>593</v>
      </c>
      <c r="U77" s="127">
        <v>550</v>
      </c>
      <c r="V77" s="109" t="s">
        <v>1086</v>
      </c>
      <c r="W77" s="109"/>
      <c r="X77" s="109"/>
      <c r="Y77" s="109"/>
      <c r="Z77" s="109" t="s">
        <v>693</v>
      </c>
      <c r="AA77" s="109" t="b">
        <v>0</v>
      </c>
      <c r="AB77" s="109"/>
      <c r="AC77" s="109"/>
      <c r="AD77" s="109"/>
      <c r="AE77" s="109"/>
      <c r="AF77" s="109"/>
      <c r="AG77" s="109"/>
      <c r="AH77" s="109"/>
      <c r="AI77" s="109"/>
    </row>
    <row r="78" spans="1:35" ht="15">
      <c r="A78" s="109" t="s">
        <v>578</v>
      </c>
      <c r="B78" s="126">
        <v>45502.557638888888</v>
      </c>
      <c r="C78" s="127">
        <v>550</v>
      </c>
      <c r="D78" s="109"/>
      <c r="E78" s="109" t="s">
        <v>855</v>
      </c>
      <c r="F78" s="109" t="s">
        <v>1087</v>
      </c>
      <c r="G78" s="109" t="s">
        <v>1088</v>
      </c>
      <c r="H78" s="109" t="s">
        <v>1089</v>
      </c>
      <c r="I78" s="109" t="s">
        <v>1090</v>
      </c>
      <c r="J78" s="109" t="s">
        <v>1091</v>
      </c>
      <c r="K78" s="109" t="s">
        <v>889</v>
      </c>
      <c r="L78" s="109" t="s">
        <v>1092</v>
      </c>
      <c r="M78" s="109" t="s">
        <v>612</v>
      </c>
      <c r="N78" s="109" t="s">
        <v>613</v>
      </c>
      <c r="O78" s="109" t="s">
        <v>589</v>
      </c>
      <c r="P78" s="109" t="s">
        <v>590</v>
      </c>
      <c r="Q78" s="109" t="s">
        <v>591</v>
      </c>
      <c r="R78" s="109" t="s">
        <v>592</v>
      </c>
      <c r="S78" s="127">
        <v>59</v>
      </c>
      <c r="T78" s="109" t="s">
        <v>593</v>
      </c>
      <c r="U78" s="127">
        <v>550</v>
      </c>
      <c r="V78" s="109" t="s">
        <v>1093</v>
      </c>
      <c r="W78" s="109" t="s">
        <v>2298</v>
      </c>
      <c r="X78" s="109"/>
      <c r="Y78" s="109"/>
      <c r="Z78" s="109" t="s">
        <v>693</v>
      </c>
      <c r="AA78" s="109" t="b">
        <v>0</v>
      </c>
      <c r="AB78" s="109"/>
      <c r="AC78" s="109"/>
      <c r="AD78" s="109"/>
      <c r="AE78" s="109"/>
      <c r="AF78" s="109"/>
      <c r="AG78" s="109"/>
      <c r="AH78" s="109"/>
      <c r="AI78" s="109"/>
    </row>
    <row r="79" spans="1:35" ht="15">
      <c r="A79" s="109" t="s">
        <v>578</v>
      </c>
      <c r="B79" s="126">
        <v>45503.284722222219</v>
      </c>
      <c r="C79" s="127">
        <v>550</v>
      </c>
      <c r="D79" s="109"/>
      <c r="E79" s="109" t="s">
        <v>855</v>
      </c>
      <c r="F79" s="109" t="s">
        <v>1094</v>
      </c>
      <c r="G79" s="109" t="s">
        <v>1095</v>
      </c>
      <c r="H79" s="109" t="s">
        <v>696</v>
      </c>
      <c r="I79" s="109" t="s">
        <v>1096</v>
      </c>
      <c r="J79" s="109" t="s">
        <v>1097</v>
      </c>
      <c r="K79" s="109" t="s">
        <v>1068</v>
      </c>
      <c r="L79" s="109" t="s">
        <v>1098</v>
      </c>
      <c r="M79" s="109" t="s">
        <v>1070</v>
      </c>
      <c r="N79" s="109" t="s">
        <v>632</v>
      </c>
      <c r="O79" s="109" t="s">
        <v>589</v>
      </c>
      <c r="P79" s="109" t="s">
        <v>590</v>
      </c>
      <c r="Q79" s="109" t="s">
        <v>591</v>
      </c>
      <c r="R79" s="109" t="s">
        <v>592</v>
      </c>
      <c r="S79" s="127">
        <v>60</v>
      </c>
      <c r="T79" s="109" t="s">
        <v>593</v>
      </c>
      <c r="U79" s="127">
        <v>550</v>
      </c>
      <c r="V79" s="109" t="s">
        <v>1099</v>
      </c>
      <c r="W79" s="109"/>
      <c r="X79" s="109"/>
      <c r="Y79" s="109"/>
      <c r="Z79" s="109" t="s">
        <v>693</v>
      </c>
      <c r="AA79" s="109" t="b">
        <v>0</v>
      </c>
      <c r="AB79" s="109"/>
      <c r="AC79" s="109"/>
      <c r="AD79" s="109"/>
      <c r="AE79" s="109"/>
      <c r="AF79" s="109"/>
      <c r="AG79" s="109"/>
      <c r="AH79" s="109"/>
      <c r="AI79" s="109"/>
    </row>
    <row r="80" spans="1:35" ht="15">
      <c r="A80" s="109" t="s">
        <v>578</v>
      </c>
      <c r="B80" s="126">
        <v>45503.375</v>
      </c>
      <c r="C80" s="127">
        <v>550</v>
      </c>
      <c r="D80" s="109"/>
      <c r="E80" s="109" t="s">
        <v>855</v>
      </c>
      <c r="F80" s="109" t="s">
        <v>913</v>
      </c>
      <c r="G80" s="109" t="s">
        <v>1100</v>
      </c>
      <c r="H80" s="109" t="s">
        <v>374</v>
      </c>
      <c r="I80" s="109" t="s">
        <v>1101</v>
      </c>
      <c r="J80" s="109" t="s">
        <v>879</v>
      </c>
      <c r="K80" s="109" t="s">
        <v>859</v>
      </c>
      <c r="L80" s="109" t="s">
        <v>860</v>
      </c>
      <c r="M80" s="109" t="s">
        <v>701</v>
      </c>
      <c r="N80" s="109" t="s">
        <v>632</v>
      </c>
      <c r="O80" s="109" t="s">
        <v>589</v>
      </c>
      <c r="P80" s="109" t="s">
        <v>590</v>
      </c>
      <c r="Q80" s="109" t="s">
        <v>591</v>
      </c>
      <c r="R80" s="109" t="s">
        <v>592</v>
      </c>
      <c r="S80" s="127">
        <v>61</v>
      </c>
      <c r="T80" s="109" t="s">
        <v>593</v>
      </c>
      <c r="U80" s="127">
        <v>550</v>
      </c>
      <c r="V80" s="109" t="s">
        <v>1102</v>
      </c>
      <c r="W80" s="109"/>
      <c r="X80" s="109"/>
      <c r="Y80" s="109"/>
      <c r="Z80" s="109" t="s">
        <v>693</v>
      </c>
      <c r="AA80" s="109" t="b">
        <v>0</v>
      </c>
      <c r="AB80" s="109"/>
      <c r="AC80" s="109"/>
      <c r="AD80" s="109"/>
      <c r="AE80" s="109"/>
      <c r="AF80" s="109"/>
      <c r="AG80" s="109"/>
      <c r="AH80" s="109"/>
      <c r="AI80" s="109"/>
    </row>
    <row r="81" spans="1:35" ht="15">
      <c r="A81" s="109" t="s">
        <v>578</v>
      </c>
      <c r="B81" s="126">
        <v>45503.399305555555</v>
      </c>
      <c r="C81" s="127">
        <v>550</v>
      </c>
      <c r="D81" s="109"/>
      <c r="E81" s="109" t="s">
        <v>855</v>
      </c>
      <c r="F81" s="109" t="s">
        <v>1103</v>
      </c>
      <c r="G81" s="109" t="s">
        <v>1104</v>
      </c>
      <c r="H81" s="109" t="s">
        <v>1089</v>
      </c>
      <c r="I81" s="109" t="s">
        <v>1105</v>
      </c>
      <c r="J81" s="109" t="s">
        <v>1106</v>
      </c>
      <c r="K81" s="109" t="s">
        <v>889</v>
      </c>
      <c r="L81" s="109" t="s">
        <v>1107</v>
      </c>
      <c r="M81" s="109" t="s">
        <v>612</v>
      </c>
      <c r="N81" s="109" t="s">
        <v>613</v>
      </c>
      <c r="O81" s="109" t="s">
        <v>589</v>
      </c>
      <c r="P81" s="109" t="s">
        <v>590</v>
      </c>
      <c r="Q81" s="109" t="s">
        <v>591</v>
      </c>
      <c r="R81" s="109" t="s">
        <v>592</v>
      </c>
      <c r="S81" s="127">
        <v>62</v>
      </c>
      <c r="T81" s="109" t="s">
        <v>593</v>
      </c>
      <c r="U81" s="127">
        <v>550</v>
      </c>
      <c r="V81" s="109" t="s">
        <v>1108</v>
      </c>
      <c r="W81" s="109" t="s">
        <v>2298</v>
      </c>
      <c r="X81" s="109"/>
      <c r="Y81" s="109"/>
      <c r="Z81" s="109" t="s">
        <v>693</v>
      </c>
      <c r="AA81" s="109" t="b">
        <v>0</v>
      </c>
      <c r="AB81" s="109"/>
      <c r="AC81" s="109"/>
      <c r="AD81" s="109"/>
      <c r="AE81" s="109"/>
      <c r="AF81" s="109"/>
      <c r="AG81" s="109"/>
      <c r="AH81" s="109"/>
      <c r="AI81" s="109"/>
    </row>
    <row r="82" spans="1:35" ht="15">
      <c r="A82" s="109" t="s">
        <v>578</v>
      </c>
      <c r="B82" s="126">
        <v>45503.425694444442</v>
      </c>
      <c r="C82" s="127">
        <v>550</v>
      </c>
      <c r="D82" s="109"/>
      <c r="E82" s="109" t="s">
        <v>855</v>
      </c>
      <c r="F82" s="109" t="s">
        <v>1109</v>
      </c>
      <c r="G82" s="109" t="s">
        <v>1110</v>
      </c>
      <c r="H82" s="109" t="s">
        <v>374</v>
      </c>
      <c r="I82" s="109" t="s">
        <v>1111</v>
      </c>
      <c r="J82" s="109" t="s">
        <v>1112</v>
      </c>
      <c r="K82" s="109" t="s">
        <v>699</v>
      </c>
      <c r="L82" s="109" t="s">
        <v>1113</v>
      </c>
      <c r="M82" s="109" t="s">
        <v>701</v>
      </c>
      <c r="N82" s="109" t="s">
        <v>632</v>
      </c>
      <c r="O82" s="109" t="s">
        <v>589</v>
      </c>
      <c r="P82" s="109" t="s">
        <v>590</v>
      </c>
      <c r="Q82" s="109" t="s">
        <v>591</v>
      </c>
      <c r="R82" s="109" t="s">
        <v>592</v>
      </c>
      <c r="S82" s="127">
        <v>63</v>
      </c>
      <c r="T82" s="109" t="s">
        <v>593</v>
      </c>
      <c r="U82" s="127">
        <v>550</v>
      </c>
      <c r="V82" s="109" t="s">
        <v>1114</v>
      </c>
      <c r="W82" s="109"/>
      <c r="X82" s="109"/>
      <c r="Y82" s="109"/>
      <c r="Z82" s="109" t="s">
        <v>693</v>
      </c>
      <c r="AA82" s="109" t="b">
        <v>0</v>
      </c>
      <c r="AB82" s="109"/>
      <c r="AC82" s="109"/>
      <c r="AD82" s="109"/>
      <c r="AE82" s="109"/>
      <c r="AF82" s="109"/>
      <c r="AG82" s="109"/>
      <c r="AH82" s="109"/>
      <c r="AI82" s="109"/>
    </row>
    <row r="83" spans="1:35" ht="15">
      <c r="A83" s="109" t="s">
        <v>578</v>
      </c>
      <c r="B83" s="126">
        <v>45504.158333333333</v>
      </c>
      <c r="C83" s="127">
        <v>550</v>
      </c>
      <c r="D83" s="109"/>
      <c r="E83" s="109" t="s">
        <v>855</v>
      </c>
      <c r="F83" s="109" t="s">
        <v>1115</v>
      </c>
      <c r="G83" s="109" t="s">
        <v>1116</v>
      </c>
      <c r="H83" s="109" t="s">
        <v>1117</v>
      </c>
      <c r="I83" s="109" t="s">
        <v>1118</v>
      </c>
      <c r="J83" s="109" t="s">
        <v>1119</v>
      </c>
      <c r="K83" s="109" t="s">
        <v>682</v>
      </c>
      <c r="L83" s="109" t="s">
        <v>1120</v>
      </c>
      <c r="M83" s="109" t="s">
        <v>1121</v>
      </c>
      <c r="N83" s="109" t="s">
        <v>602</v>
      </c>
      <c r="O83" s="109" t="s">
        <v>589</v>
      </c>
      <c r="P83" s="109" t="s">
        <v>590</v>
      </c>
      <c r="Q83" s="109" t="s">
        <v>591</v>
      </c>
      <c r="R83" s="109" t="s">
        <v>592</v>
      </c>
      <c r="S83" s="127">
        <v>67</v>
      </c>
      <c r="T83" s="109" t="s">
        <v>593</v>
      </c>
      <c r="U83" s="127">
        <v>550</v>
      </c>
      <c r="V83" s="109" t="s">
        <v>1122</v>
      </c>
      <c r="W83" s="109"/>
      <c r="X83" s="109"/>
      <c r="Y83" s="109"/>
      <c r="Z83" s="109" t="s">
        <v>693</v>
      </c>
      <c r="AA83" s="109" t="b">
        <v>0</v>
      </c>
      <c r="AB83" s="109"/>
      <c r="AC83" s="109"/>
      <c r="AD83" s="109"/>
      <c r="AE83" s="109"/>
      <c r="AF83" s="109"/>
      <c r="AG83" s="109"/>
      <c r="AH83" s="109"/>
      <c r="AI83" s="109"/>
    </row>
    <row r="84" spans="1:35" ht="15">
      <c r="A84" s="109" t="s">
        <v>578</v>
      </c>
      <c r="B84" s="126">
        <v>45504.273611111108</v>
      </c>
      <c r="C84" s="127">
        <v>550</v>
      </c>
      <c r="D84" s="109"/>
      <c r="E84" s="109" t="s">
        <v>855</v>
      </c>
      <c r="F84" s="109" t="s">
        <v>271</v>
      </c>
      <c r="G84" s="109" t="s">
        <v>1123</v>
      </c>
      <c r="H84" s="109" t="s">
        <v>711</v>
      </c>
      <c r="I84" s="109" t="s">
        <v>1124</v>
      </c>
      <c r="J84" s="109" t="s">
        <v>713</v>
      </c>
      <c r="K84" s="109" t="s">
        <v>600</v>
      </c>
      <c r="L84" s="109" t="s">
        <v>714</v>
      </c>
      <c r="M84" s="109" t="s">
        <v>715</v>
      </c>
      <c r="N84" s="109" t="s">
        <v>602</v>
      </c>
      <c r="O84" s="109" t="s">
        <v>589</v>
      </c>
      <c r="P84" s="109" t="s">
        <v>590</v>
      </c>
      <c r="Q84" s="109" t="s">
        <v>591</v>
      </c>
      <c r="R84" s="109" t="s">
        <v>592</v>
      </c>
      <c r="S84" s="127">
        <v>68</v>
      </c>
      <c r="T84" s="109" t="s">
        <v>593</v>
      </c>
      <c r="U84" s="127">
        <v>550</v>
      </c>
      <c r="V84" s="109" t="s">
        <v>1125</v>
      </c>
      <c r="W84" s="109"/>
      <c r="X84" s="109"/>
      <c r="Y84" s="109"/>
      <c r="Z84" s="109" t="s">
        <v>693</v>
      </c>
      <c r="AA84" s="109" t="b">
        <v>0</v>
      </c>
      <c r="AB84" s="109"/>
      <c r="AC84" s="109"/>
      <c r="AD84" s="109"/>
      <c r="AE84" s="109"/>
      <c r="AF84" s="109"/>
      <c r="AG84" s="109"/>
      <c r="AH84" s="109"/>
      <c r="AI84" s="109"/>
    </row>
    <row r="85" spans="1:35" ht="15">
      <c r="A85" s="109" t="s">
        <v>578</v>
      </c>
      <c r="B85" s="126">
        <v>45504.275000000001</v>
      </c>
      <c r="C85" s="127">
        <v>550</v>
      </c>
      <c r="D85" s="109"/>
      <c r="E85" s="109" t="s">
        <v>855</v>
      </c>
      <c r="F85" s="109" t="s">
        <v>1126</v>
      </c>
      <c r="G85" s="109" t="s">
        <v>1127</v>
      </c>
      <c r="H85" s="109" t="s">
        <v>711</v>
      </c>
      <c r="I85" s="109" t="s">
        <v>1128</v>
      </c>
      <c r="J85" s="109" t="s">
        <v>713</v>
      </c>
      <c r="K85" s="109" t="s">
        <v>600</v>
      </c>
      <c r="L85" s="109" t="s">
        <v>714</v>
      </c>
      <c r="M85" s="109" t="s">
        <v>715</v>
      </c>
      <c r="N85" s="109" t="s">
        <v>602</v>
      </c>
      <c r="O85" s="109" t="s">
        <v>589</v>
      </c>
      <c r="P85" s="109" t="s">
        <v>590</v>
      </c>
      <c r="Q85" s="109" t="s">
        <v>591</v>
      </c>
      <c r="R85" s="109" t="s">
        <v>592</v>
      </c>
      <c r="S85" s="127">
        <v>69</v>
      </c>
      <c r="T85" s="109" t="s">
        <v>593</v>
      </c>
      <c r="U85" s="127">
        <v>550</v>
      </c>
      <c r="V85" s="109" t="s">
        <v>1129</v>
      </c>
      <c r="W85" s="109"/>
      <c r="X85" s="109"/>
      <c r="Y85" s="109"/>
      <c r="Z85" s="109" t="s">
        <v>693</v>
      </c>
      <c r="AA85" s="109" t="b">
        <v>0</v>
      </c>
      <c r="AB85" s="109"/>
      <c r="AC85" s="109"/>
      <c r="AD85" s="109"/>
      <c r="AE85" s="109"/>
      <c r="AF85" s="109"/>
      <c r="AG85" s="109"/>
      <c r="AH85" s="109"/>
      <c r="AI85" s="109"/>
    </row>
    <row r="86" spans="1:35" ht="15">
      <c r="A86" s="116" t="s">
        <v>578</v>
      </c>
      <c r="B86" s="117">
        <v>45504.310416666667</v>
      </c>
      <c r="C86" s="118">
        <v>100</v>
      </c>
      <c r="D86" s="116"/>
      <c r="E86" s="116" t="s">
        <v>579</v>
      </c>
      <c r="F86" s="116" t="s">
        <v>1130</v>
      </c>
      <c r="G86" s="116" t="s">
        <v>1131</v>
      </c>
      <c r="H86" s="116" t="s">
        <v>711</v>
      </c>
      <c r="I86" s="116" t="s">
        <v>1132</v>
      </c>
      <c r="J86" s="116" t="s">
        <v>713</v>
      </c>
      <c r="K86" s="116" t="s">
        <v>600</v>
      </c>
      <c r="L86" s="116" t="s">
        <v>714</v>
      </c>
      <c r="M86" s="116" t="s">
        <v>715</v>
      </c>
      <c r="N86" s="116" t="s">
        <v>602</v>
      </c>
      <c r="O86" s="116" t="s">
        <v>589</v>
      </c>
      <c r="P86" s="116" t="s">
        <v>590</v>
      </c>
      <c r="Q86" s="116" t="s">
        <v>591</v>
      </c>
      <c r="R86" s="116" t="s">
        <v>592</v>
      </c>
      <c r="S86" s="118">
        <v>71</v>
      </c>
      <c r="T86" s="116" t="s">
        <v>593</v>
      </c>
      <c r="U86" s="118">
        <v>550</v>
      </c>
      <c r="V86" s="116" t="s">
        <v>1133</v>
      </c>
      <c r="W86" s="116"/>
      <c r="X86" s="116"/>
      <c r="Y86" s="116" t="s">
        <v>1134</v>
      </c>
      <c r="Z86" s="116" t="s">
        <v>693</v>
      </c>
      <c r="AA86" s="116" t="b">
        <v>0</v>
      </c>
      <c r="AB86" s="116"/>
      <c r="AC86" s="116"/>
      <c r="AD86" s="116"/>
      <c r="AE86" s="116"/>
      <c r="AF86" s="116"/>
      <c r="AG86" s="116"/>
      <c r="AH86" s="116"/>
      <c r="AI86" s="116"/>
    </row>
    <row r="87" spans="1:35" ht="15">
      <c r="A87" s="109" t="s">
        <v>578</v>
      </c>
      <c r="B87" s="126">
        <v>45504.413194444445</v>
      </c>
      <c r="C87" s="127">
        <v>550</v>
      </c>
      <c r="D87" s="109"/>
      <c r="E87" s="109" t="s">
        <v>855</v>
      </c>
      <c r="F87" s="109" t="s">
        <v>1135</v>
      </c>
      <c r="G87" s="109" t="s">
        <v>1136</v>
      </c>
      <c r="H87" s="109" t="s">
        <v>1081</v>
      </c>
      <c r="I87" s="109" t="s">
        <v>1137</v>
      </c>
      <c r="J87" s="109" t="s">
        <v>1138</v>
      </c>
      <c r="K87" s="109" t="s">
        <v>1139</v>
      </c>
      <c r="L87" s="109" t="s">
        <v>1140</v>
      </c>
      <c r="M87" s="109" t="s">
        <v>1068</v>
      </c>
      <c r="N87" s="109" t="s">
        <v>632</v>
      </c>
      <c r="O87" s="109" t="s">
        <v>589</v>
      </c>
      <c r="P87" s="109" t="s">
        <v>590</v>
      </c>
      <c r="Q87" s="109" t="s">
        <v>591</v>
      </c>
      <c r="R87" s="109" t="s">
        <v>592</v>
      </c>
      <c r="S87" s="127">
        <v>74</v>
      </c>
      <c r="T87" s="109" t="s">
        <v>593</v>
      </c>
      <c r="U87" s="127">
        <v>550</v>
      </c>
      <c r="V87" s="109" t="s">
        <v>1141</v>
      </c>
      <c r="W87" s="127">
        <v>1</v>
      </c>
      <c r="X87" s="109" t="s">
        <v>1142</v>
      </c>
      <c r="Y87" s="109"/>
      <c r="Z87" s="109" t="s">
        <v>693</v>
      </c>
      <c r="AA87" s="109" t="b">
        <v>0</v>
      </c>
      <c r="AB87" s="109"/>
      <c r="AC87" s="109"/>
      <c r="AD87" s="109"/>
      <c r="AE87" s="109"/>
      <c r="AF87" s="109"/>
      <c r="AG87" s="109"/>
      <c r="AH87" s="109"/>
      <c r="AI87" s="109"/>
    </row>
    <row r="88" spans="1:35" ht="15">
      <c r="A88" s="109" t="s">
        <v>578</v>
      </c>
      <c r="B88" s="126">
        <v>45504.45208333333</v>
      </c>
      <c r="C88" s="127">
        <v>550</v>
      </c>
      <c r="D88" s="109"/>
      <c r="E88" s="109" t="s">
        <v>855</v>
      </c>
      <c r="F88" s="109" t="s">
        <v>1143</v>
      </c>
      <c r="G88" s="109" t="s">
        <v>1144</v>
      </c>
      <c r="H88" s="109" t="s">
        <v>374</v>
      </c>
      <c r="I88" s="109" t="s">
        <v>1145</v>
      </c>
      <c r="J88" s="109" t="s">
        <v>858</v>
      </c>
      <c r="K88" s="109" t="s">
        <v>859</v>
      </c>
      <c r="L88" s="109" t="s">
        <v>860</v>
      </c>
      <c r="M88" s="109" t="s">
        <v>701</v>
      </c>
      <c r="N88" s="109" t="s">
        <v>632</v>
      </c>
      <c r="O88" s="109" t="s">
        <v>589</v>
      </c>
      <c r="P88" s="109" t="s">
        <v>590</v>
      </c>
      <c r="Q88" s="109" t="s">
        <v>591</v>
      </c>
      <c r="R88" s="109" t="s">
        <v>592</v>
      </c>
      <c r="S88" s="127">
        <v>75</v>
      </c>
      <c r="T88" s="109" t="s">
        <v>593</v>
      </c>
      <c r="U88" s="127">
        <v>550</v>
      </c>
      <c r="V88" s="109" t="s">
        <v>1146</v>
      </c>
      <c r="W88" s="109"/>
      <c r="X88" s="109"/>
      <c r="Y88" s="109"/>
      <c r="Z88" s="109" t="s">
        <v>693</v>
      </c>
      <c r="AA88" s="109" t="b">
        <v>0</v>
      </c>
      <c r="AB88" s="109"/>
      <c r="AC88" s="109"/>
      <c r="AD88" s="109"/>
      <c r="AE88" s="109"/>
      <c r="AF88" s="109"/>
      <c r="AG88" s="109"/>
      <c r="AH88" s="109"/>
      <c r="AI88" s="109"/>
    </row>
    <row r="89" spans="1:35" ht="15">
      <c r="A89" s="109" t="s">
        <v>578</v>
      </c>
      <c r="B89" s="126">
        <v>45504.493750000001</v>
      </c>
      <c r="C89" s="127">
        <v>550</v>
      </c>
      <c r="D89" s="109"/>
      <c r="E89" s="109" t="s">
        <v>855</v>
      </c>
      <c r="F89" s="109" t="s">
        <v>1147</v>
      </c>
      <c r="G89" s="109" t="s">
        <v>1016</v>
      </c>
      <c r="H89" s="109" t="s">
        <v>374</v>
      </c>
      <c r="I89" s="109" t="s">
        <v>1148</v>
      </c>
      <c r="J89" s="109" t="s">
        <v>374</v>
      </c>
      <c r="K89" s="109" t="s">
        <v>859</v>
      </c>
      <c r="L89" s="109" t="s">
        <v>1149</v>
      </c>
      <c r="M89" s="109" t="s">
        <v>800</v>
      </c>
      <c r="N89" s="109" t="s">
        <v>632</v>
      </c>
      <c r="O89" s="109" t="s">
        <v>589</v>
      </c>
      <c r="P89" s="109" t="s">
        <v>590</v>
      </c>
      <c r="Q89" s="109" t="s">
        <v>591</v>
      </c>
      <c r="R89" s="109" t="s">
        <v>592</v>
      </c>
      <c r="S89" s="127">
        <v>76</v>
      </c>
      <c r="T89" s="109" t="s">
        <v>593</v>
      </c>
      <c r="U89" s="127">
        <v>550</v>
      </c>
      <c r="V89" s="109" t="s">
        <v>1150</v>
      </c>
      <c r="W89" s="109"/>
      <c r="X89" s="109"/>
      <c r="Y89" s="109"/>
      <c r="Z89" s="109" t="s">
        <v>693</v>
      </c>
      <c r="AA89" s="109" t="b">
        <v>0</v>
      </c>
      <c r="AB89" s="109"/>
      <c r="AC89" s="109"/>
      <c r="AD89" s="109"/>
      <c r="AE89" s="109"/>
      <c r="AF89" s="109"/>
      <c r="AG89" s="109"/>
      <c r="AH89" s="109"/>
      <c r="AI89" s="109"/>
    </row>
    <row r="90" spans="1:35" ht="15">
      <c r="A90" s="109" t="s">
        <v>578</v>
      </c>
      <c r="B90" s="126">
        <v>45504.775000000001</v>
      </c>
      <c r="C90" s="127">
        <v>550</v>
      </c>
      <c r="D90" s="109"/>
      <c r="E90" s="109" t="s">
        <v>855</v>
      </c>
      <c r="F90" s="109" t="s">
        <v>1151</v>
      </c>
      <c r="G90" s="109" t="s">
        <v>1152</v>
      </c>
      <c r="H90" s="109" t="s">
        <v>1153</v>
      </c>
      <c r="I90" s="109" t="s">
        <v>1154</v>
      </c>
      <c r="J90" s="109" t="s">
        <v>1155</v>
      </c>
      <c r="K90" s="109" t="s">
        <v>1156</v>
      </c>
      <c r="L90" s="109" t="s">
        <v>1157</v>
      </c>
      <c r="M90" s="109" t="s">
        <v>1158</v>
      </c>
      <c r="N90" s="109" t="s">
        <v>632</v>
      </c>
      <c r="O90" s="109" t="s">
        <v>589</v>
      </c>
      <c r="P90" s="109" t="s">
        <v>590</v>
      </c>
      <c r="Q90" s="109" t="s">
        <v>591</v>
      </c>
      <c r="R90" s="109" t="s">
        <v>592</v>
      </c>
      <c r="S90" s="127">
        <v>77</v>
      </c>
      <c r="T90" s="109" t="s">
        <v>593</v>
      </c>
      <c r="U90" s="127">
        <v>550</v>
      </c>
      <c r="V90" s="109" t="s">
        <v>1159</v>
      </c>
      <c r="W90" s="109"/>
      <c r="X90" s="109"/>
      <c r="Y90" s="109"/>
      <c r="Z90" s="109" t="s">
        <v>693</v>
      </c>
      <c r="AA90" s="109" t="b">
        <v>0</v>
      </c>
      <c r="AB90" s="109"/>
      <c r="AC90" s="109"/>
      <c r="AD90" s="109"/>
      <c r="AE90" s="109"/>
      <c r="AF90" s="109"/>
      <c r="AG90" s="109"/>
      <c r="AH90" s="109"/>
      <c r="AI90" s="109"/>
    </row>
    <row r="91" spans="1:35" ht="15">
      <c r="A91" s="109" t="s">
        <v>578</v>
      </c>
      <c r="B91" s="126">
        <v>45505.171527777777</v>
      </c>
      <c r="C91" s="127">
        <v>550</v>
      </c>
      <c r="D91" s="109"/>
      <c r="E91" s="109" t="s">
        <v>855</v>
      </c>
      <c r="F91" s="109" t="s">
        <v>1160</v>
      </c>
      <c r="G91" s="109" t="s">
        <v>1161</v>
      </c>
      <c r="H91" s="109" t="s">
        <v>1162</v>
      </c>
      <c r="I91" s="109" t="s">
        <v>1163</v>
      </c>
      <c r="J91" s="109" t="s">
        <v>1164</v>
      </c>
      <c r="K91" s="109" t="s">
        <v>1165</v>
      </c>
      <c r="L91" s="109" t="s">
        <v>1166</v>
      </c>
      <c r="M91" s="109" t="s">
        <v>1167</v>
      </c>
      <c r="N91" s="109" t="s">
        <v>1168</v>
      </c>
      <c r="O91" s="109" t="s">
        <v>589</v>
      </c>
      <c r="P91" s="109" t="s">
        <v>590</v>
      </c>
      <c r="Q91" s="109" t="s">
        <v>591</v>
      </c>
      <c r="R91" s="109" t="s">
        <v>592</v>
      </c>
      <c r="S91" s="127">
        <v>78</v>
      </c>
      <c r="T91" s="109" t="s">
        <v>593</v>
      </c>
      <c r="U91" s="127">
        <v>550</v>
      </c>
      <c r="V91" s="109" t="s">
        <v>1169</v>
      </c>
      <c r="W91" s="109"/>
      <c r="X91" s="109"/>
      <c r="Y91" s="109"/>
      <c r="Z91" s="109" t="s">
        <v>693</v>
      </c>
      <c r="AA91" s="109" t="b">
        <v>0</v>
      </c>
      <c r="AB91" s="109"/>
      <c r="AC91" s="109"/>
      <c r="AD91" s="109"/>
      <c r="AE91" s="109"/>
      <c r="AF91" s="109"/>
      <c r="AG91" s="109"/>
      <c r="AH91" s="109"/>
      <c r="AI91" s="109"/>
    </row>
    <row r="92" spans="1:35" ht="15">
      <c r="A92" s="109" t="s">
        <v>578</v>
      </c>
      <c r="B92" s="126">
        <v>45510.436805555553</v>
      </c>
      <c r="C92" s="127">
        <v>550</v>
      </c>
      <c r="D92" s="109"/>
      <c r="E92" s="109" t="s">
        <v>855</v>
      </c>
      <c r="F92" s="109" t="s">
        <v>1170</v>
      </c>
      <c r="G92" s="109" t="s">
        <v>1171</v>
      </c>
      <c r="H92" s="109" t="s">
        <v>1172</v>
      </c>
      <c r="I92" s="109" t="s">
        <v>1173</v>
      </c>
      <c r="J92" s="109" t="s">
        <v>1174</v>
      </c>
      <c r="K92" s="109" t="s">
        <v>585</v>
      </c>
      <c r="L92" s="109" t="s">
        <v>1175</v>
      </c>
      <c r="M92" s="109" t="s">
        <v>587</v>
      </c>
      <c r="N92" s="109" t="s">
        <v>588</v>
      </c>
      <c r="O92" s="109" t="s">
        <v>589</v>
      </c>
      <c r="P92" s="109" t="s">
        <v>590</v>
      </c>
      <c r="Q92" s="109" t="s">
        <v>591</v>
      </c>
      <c r="R92" s="109" t="s">
        <v>592</v>
      </c>
      <c r="S92" s="127">
        <v>85</v>
      </c>
      <c r="T92" s="109" t="s">
        <v>593</v>
      </c>
      <c r="U92" s="127">
        <v>550</v>
      </c>
      <c r="V92" s="109" t="s">
        <v>1176</v>
      </c>
      <c r="W92" s="109"/>
      <c r="X92" s="109"/>
      <c r="Y92" s="109"/>
      <c r="Z92" s="109" t="s">
        <v>740</v>
      </c>
      <c r="AA92" s="109" t="b">
        <v>0</v>
      </c>
      <c r="AB92" s="109"/>
      <c r="AC92" s="109"/>
      <c r="AD92" s="109"/>
      <c r="AE92" s="109"/>
      <c r="AF92" s="109"/>
      <c r="AG92" s="109"/>
      <c r="AH92" s="109"/>
      <c r="AI92" s="109"/>
    </row>
    <row r="93" spans="1:35" ht="15">
      <c r="A93" s="109" t="s">
        <v>578</v>
      </c>
      <c r="B93" s="126">
        <v>45511.4375</v>
      </c>
      <c r="C93" s="127">
        <v>550</v>
      </c>
      <c r="D93" s="109"/>
      <c r="E93" s="109" t="s">
        <v>855</v>
      </c>
      <c r="F93" s="109" t="s">
        <v>1177</v>
      </c>
      <c r="G93" s="109" t="s">
        <v>1178</v>
      </c>
      <c r="H93" s="109" t="s">
        <v>1179</v>
      </c>
      <c r="I93" s="109" t="s">
        <v>1180</v>
      </c>
      <c r="J93" s="109" t="s">
        <v>1181</v>
      </c>
      <c r="K93" s="109" t="s">
        <v>1182</v>
      </c>
      <c r="L93" s="109" t="s">
        <v>1183</v>
      </c>
      <c r="M93" s="109" t="s">
        <v>1182</v>
      </c>
      <c r="N93" s="109" t="s">
        <v>1184</v>
      </c>
      <c r="O93" s="109" t="s">
        <v>589</v>
      </c>
      <c r="P93" s="109" t="s">
        <v>590</v>
      </c>
      <c r="Q93" s="109" t="s">
        <v>591</v>
      </c>
      <c r="R93" s="109" t="s">
        <v>592</v>
      </c>
      <c r="S93" s="127">
        <v>88</v>
      </c>
      <c r="T93" s="109" t="s">
        <v>593</v>
      </c>
      <c r="U93" s="127">
        <v>550</v>
      </c>
      <c r="V93" s="109" t="s">
        <v>1185</v>
      </c>
      <c r="W93" s="109"/>
      <c r="X93" s="109"/>
      <c r="Y93" s="109"/>
      <c r="Z93" s="109" t="s">
        <v>740</v>
      </c>
      <c r="AA93" s="109" t="b">
        <v>0</v>
      </c>
      <c r="AB93" s="109"/>
      <c r="AC93" s="109"/>
      <c r="AD93" s="109"/>
      <c r="AE93" s="109"/>
      <c r="AF93" s="109"/>
      <c r="AG93" s="109"/>
      <c r="AH93" s="109"/>
      <c r="AI93" s="109"/>
    </row>
    <row r="94" spans="1:35" ht="15">
      <c r="A94" s="109" t="s">
        <v>578</v>
      </c>
      <c r="B94" s="126">
        <v>45511.655555555553</v>
      </c>
      <c r="C94" s="127">
        <v>550</v>
      </c>
      <c r="D94" s="109"/>
      <c r="E94" s="109" t="s">
        <v>855</v>
      </c>
      <c r="F94" s="109" t="s">
        <v>1186</v>
      </c>
      <c r="G94" s="109" t="s">
        <v>1187</v>
      </c>
      <c r="H94" s="109"/>
      <c r="I94" s="109" t="s">
        <v>1188</v>
      </c>
      <c r="J94" s="109" t="s">
        <v>1189</v>
      </c>
      <c r="K94" s="109" t="s">
        <v>1190</v>
      </c>
      <c r="L94" s="109" t="s">
        <v>1191</v>
      </c>
      <c r="M94" s="109" t="s">
        <v>755</v>
      </c>
      <c r="N94" s="109" t="s">
        <v>756</v>
      </c>
      <c r="O94" s="109" t="s">
        <v>589</v>
      </c>
      <c r="P94" s="109" t="s">
        <v>590</v>
      </c>
      <c r="Q94" s="109" t="s">
        <v>591</v>
      </c>
      <c r="R94" s="109" t="s">
        <v>592</v>
      </c>
      <c r="S94" s="127">
        <v>91</v>
      </c>
      <c r="T94" s="109" t="s">
        <v>593</v>
      </c>
      <c r="U94" s="127">
        <v>550</v>
      </c>
      <c r="V94" s="109" t="s">
        <v>1192</v>
      </c>
      <c r="W94" s="109"/>
      <c r="X94" s="109"/>
      <c r="Y94" s="109"/>
      <c r="Z94" s="109" t="s">
        <v>740</v>
      </c>
      <c r="AA94" s="109" t="b">
        <v>0</v>
      </c>
      <c r="AB94" s="109"/>
      <c r="AC94" s="109"/>
      <c r="AD94" s="109"/>
      <c r="AE94" s="109"/>
      <c r="AF94" s="109"/>
      <c r="AG94" s="109"/>
      <c r="AH94" s="109"/>
      <c r="AI94" s="109"/>
    </row>
    <row r="95" spans="1:35" ht="15">
      <c r="A95" s="109" t="s">
        <v>578</v>
      </c>
      <c r="B95" s="126">
        <v>45511.777083333334</v>
      </c>
      <c r="C95" s="127">
        <v>550</v>
      </c>
      <c r="D95" s="109"/>
      <c r="E95" s="109" t="s">
        <v>855</v>
      </c>
      <c r="F95" s="109" t="s">
        <v>1193</v>
      </c>
      <c r="G95" s="109" t="s">
        <v>1194</v>
      </c>
      <c r="H95" s="109" t="s">
        <v>1195</v>
      </c>
      <c r="I95" s="109" t="s">
        <v>1196</v>
      </c>
      <c r="J95" s="109" t="s">
        <v>1197</v>
      </c>
      <c r="K95" s="109" t="s">
        <v>1198</v>
      </c>
      <c r="L95" s="109" t="s">
        <v>1199</v>
      </c>
      <c r="M95" s="109" t="s">
        <v>701</v>
      </c>
      <c r="N95" s="109" t="s">
        <v>632</v>
      </c>
      <c r="O95" s="109" t="s">
        <v>589</v>
      </c>
      <c r="P95" s="109" t="s">
        <v>590</v>
      </c>
      <c r="Q95" s="109" t="s">
        <v>591</v>
      </c>
      <c r="R95" s="109" t="s">
        <v>592</v>
      </c>
      <c r="S95" s="127">
        <v>92</v>
      </c>
      <c r="T95" s="109" t="s">
        <v>593</v>
      </c>
      <c r="U95" s="127">
        <v>550</v>
      </c>
      <c r="V95" s="109" t="s">
        <v>1200</v>
      </c>
      <c r="W95" s="109"/>
      <c r="X95" s="109"/>
      <c r="Y95" s="109"/>
      <c r="Z95" s="109" t="s">
        <v>740</v>
      </c>
      <c r="AA95" s="109" t="b">
        <v>0</v>
      </c>
      <c r="AB95" s="109"/>
      <c r="AC95" s="109"/>
      <c r="AD95" s="109"/>
      <c r="AE95" s="109"/>
      <c r="AF95" s="109"/>
      <c r="AG95" s="109"/>
      <c r="AH95" s="109"/>
      <c r="AI95" s="109"/>
    </row>
    <row r="96" spans="1:35" ht="15">
      <c r="A96" s="109" t="s">
        <v>578</v>
      </c>
      <c r="B96" s="126">
        <v>45511.96597222222</v>
      </c>
      <c r="C96" s="127">
        <v>550</v>
      </c>
      <c r="D96" s="109"/>
      <c r="E96" s="109" t="s">
        <v>855</v>
      </c>
      <c r="F96" s="109" t="s">
        <v>380</v>
      </c>
      <c r="G96" s="109" t="s">
        <v>379</v>
      </c>
      <c r="H96" s="109" t="s">
        <v>303</v>
      </c>
      <c r="I96" s="109" t="s">
        <v>1201</v>
      </c>
      <c r="J96" s="109" t="s">
        <v>1202</v>
      </c>
      <c r="K96" s="109" t="s">
        <v>1203</v>
      </c>
      <c r="L96" s="109" t="s">
        <v>1204</v>
      </c>
      <c r="M96" s="109" t="s">
        <v>1205</v>
      </c>
      <c r="N96" s="109" t="s">
        <v>756</v>
      </c>
      <c r="O96" s="109" t="s">
        <v>589</v>
      </c>
      <c r="P96" s="109" t="s">
        <v>590</v>
      </c>
      <c r="Q96" s="109" t="s">
        <v>591</v>
      </c>
      <c r="R96" s="109" t="s">
        <v>592</v>
      </c>
      <c r="S96" s="127">
        <v>95</v>
      </c>
      <c r="T96" s="109" t="s">
        <v>593</v>
      </c>
      <c r="U96" s="127">
        <v>550</v>
      </c>
      <c r="V96" s="109" t="s">
        <v>1206</v>
      </c>
      <c r="W96" s="109"/>
      <c r="X96" s="109"/>
      <c r="Y96" s="109"/>
      <c r="Z96" s="109" t="s">
        <v>740</v>
      </c>
      <c r="AA96" s="109" t="b">
        <v>0</v>
      </c>
      <c r="AB96" s="109"/>
      <c r="AC96" s="109"/>
      <c r="AD96" s="109"/>
      <c r="AE96" s="109"/>
      <c r="AF96" s="109"/>
      <c r="AG96" s="109"/>
      <c r="AH96" s="109"/>
      <c r="AI96" s="109"/>
    </row>
    <row r="97" spans="1:35" ht="15">
      <c r="A97" s="109" t="s">
        <v>578</v>
      </c>
      <c r="B97" s="126">
        <v>45512.249305555553</v>
      </c>
      <c r="C97" s="127">
        <v>550</v>
      </c>
      <c r="D97" s="109"/>
      <c r="E97" s="109" t="s">
        <v>855</v>
      </c>
      <c r="F97" s="109" t="s">
        <v>1207</v>
      </c>
      <c r="G97" s="109" t="s">
        <v>1208</v>
      </c>
      <c r="H97" s="109"/>
      <c r="I97" s="109" t="s">
        <v>1209</v>
      </c>
      <c r="J97" s="109" t="s">
        <v>1210</v>
      </c>
      <c r="K97" s="109" t="s">
        <v>1211</v>
      </c>
      <c r="L97" s="109" t="s">
        <v>1212</v>
      </c>
      <c r="M97" s="109" t="s">
        <v>1213</v>
      </c>
      <c r="N97" s="109" t="s">
        <v>613</v>
      </c>
      <c r="O97" s="109" t="s">
        <v>589</v>
      </c>
      <c r="P97" s="109" t="s">
        <v>590</v>
      </c>
      <c r="Q97" s="109" t="s">
        <v>591</v>
      </c>
      <c r="R97" s="109" t="s">
        <v>592</v>
      </c>
      <c r="S97" s="127">
        <v>97</v>
      </c>
      <c r="T97" s="109" t="s">
        <v>593</v>
      </c>
      <c r="U97" s="127">
        <v>550</v>
      </c>
      <c r="V97" s="109" t="s">
        <v>1214</v>
      </c>
      <c r="W97" s="109"/>
      <c r="X97" s="109"/>
      <c r="Y97" s="109"/>
      <c r="Z97" s="109" t="s">
        <v>740</v>
      </c>
      <c r="AA97" s="109" t="b">
        <v>0</v>
      </c>
      <c r="AB97" s="109"/>
      <c r="AC97" s="109"/>
      <c r="AD97" s="109"/>
      <c r="AE97" s="109"/>
      <c r="AF97" s="109"/>
      <c r="AG97" s="109"/>
      <c r="AH97" s="109"/>
      <c r="AI97" s="109"/>
    </row>
    <row r="98" spans="1:35" ht="15">
      <c r="A98" s="109" t="s">
        <v>578</v>
      </c>
      <c r="B98" s="126">
        <v>45512.479166666664</v>
      </c>
      <c r="C98" s="127">
        <v>550</v>
      </c>
      <c r="D98" s="109"/>
      <c r="E98" s="109" t="s">
        <v>855</v>
      </c>
      <c r="F98" s="109" t="s">
        <v>1215</v>
      </c>
      <c r="G98" s="109" t="s">
        <v>1073</v>
      </c>
      <c r="H98" s="109" t="s">
        <v>652</v>
      </c>
      <c r="I98" s="109" t="s">
        <v>1216</v>
      </c>
      <c r="J98" s="109" t="s">
        <v>1217</v>
      </c>
      <c r="K98" s="109" t="s">
        <v>1218</v>
      </c>
      <c r="L98" s="109" t="s">
        <v>1219</v>
      </c>
      <c r="M98" s="109" t="s">
        <v>701</v>
      </c>
      <c r="N98" s="109" t="s">
        <v>632</v>
      </c>
      <c r="O98" s="109" t="s">
        <v>589</v>
      </c>
      <c r="P98" s="109" t="s">
        <v>590</v>
      </c>
      <c r="Q98" s="109" t="s">
        <v>591</v>
      </c>
      <c r="R98" s="109" t="s">
        <v>592</v>
      </c>
      <c r="S98" s="127">
        <v>100</v>
      </c>
      <c r="T98" s="109" t="s">
        <v>593</v>
      </c>
      <c r="U98" s="127">
        <v>550</v>
      </c>
      <c r="V98" s="109" t="s">
        <v>1220</v>
      </c>
      <c r="W98" s="109"/>
      <c r="X98" s="109"/>
      <c r="Y98" s="109"/>
      <c r="Z98" s="109" t="s">
        <v>740</v>
      </c>
      <c r="AA98" s="109" t="b">
        <v>0</v>
      </c>
      <c r="AB98" s="109"/>
      <c r="AC98" s="109"/>
      <c r="AD98" s="109"/>
      <c r="AE98" s="109"/>
      <c r="AF98" s="109"/>
      <c r="AG98" s="109"/>
      <c r="AH98" s="109"/>
      <c r="AI98" s="109"/>
    </row>
    <row r="99" spans="1:35" ht="15">
      <c r="A99" s="109" t="s">
        <v>578</v>
      </c>
      <c r="B99" s="126">
        <v>45512.587500000001</v>
      </c>
      <c r="C99" s="127">
        <v>550</v>
      </c>
      <c r="D99" s="109"/>
      <c r="E99" s="109" t="s">
        <v>855</v>
      </c>
      <c r="F99" s="109" t="s">
        <v>1221</v>
      </c>
      <c r="G99" s="109" t="s">
        <v>1123</v>
      </c>
      <c r="H99" s="109" t="s">
        <v>374</v>
      </c>
      <c r="I99" s="109" t="s">
        <v>1222</v>
      </c>
      <c r="J99" s="109" t="s">
        <v>1223</v>
      </c>
      <c r="K99" s="109" t="s">
        <v>859</v>
      </c>
      <c r="L99" s="109" t="s">
        <v>860</v>
      </c>
      <c r="M99" s="109" t="s">
        <v>701</v>
      </c>
      <c r="N99" s="109" t="s">
        <v>632</v>
      </c>
      <c r="O99" s="109" t="s">
        <v>589</v>
      </c>
      <c r="P99" s="109" t="s">
        <v>590</v>
      </c>
      <c r="Q99" s="109" t="s">
        <v>591</v>
      </c>
      <c r="R99" s="109" t="s">
        <v>592</v>
      </c>
      <c r="S99" s="127">
        <v>102</v>
      </c>
      <c r="T99" s="109" t="s">
        <v>593</v>
      </c>
      <c r="U99" s="127">
        <v>550</v>
      </c>
      <c r="V99" s="109" t="s">
        <v>1224</v>
      </c>
      <c r="W99" s="109"/>
      <c r="X99" s="109"/>
      <c r="Y99" s="109"/>
      <c r="Z99" s="109" t="s">
        <v>740</v>
      </c>
      <c r="AA99" s="109" t="b">
        <v>0</v>
      </c>
      <c r="AB99" s="109"/>
      <c r="AC99" s="109"/>
      <c r="AD99" s="109"/>
      <c r="AE99" s="109"/>
      <c r="AF99" s="109"/>
      <c r="AG99" s="109"/>
      <c r="AH99" s="109"/>
      <c r="AI99" s="109"/>
    </row>
    <row r="100" spans="1:35" ht="15">
      <c r="A100" s="109" t="s">
        <v>578</v>
      </c>
      <c r="B100" s="126">
        <v>45512.607638888891</v>
      </c>
      <c r="C100" s="127">
        <v>550</v>
      </c>
      <c r="D100" s="109"/>
      <c r="E100" s="109" t="s">
        <v>855</v>
      </c>
      <c r="F100" s="109" t="s">
        <v>1225</v>
      </c>
      <c r="G100" s="109" t="s">
        <v>1226</v>
      </c>
      <c r="H100" s="109" t="s">
        <v>374</v>
      </c>
      <c r="I100" s="109" t="s">
        <v>1227</v>
      </c>
      <c r="J100" s="109" t="s">
        <v>879</v>
      </c>
      <c r="K100" s="109" t="s">
        <v>859</v>
      </c>
      <c r="L100" s="109" t="s">
        <v>860</v>
      </c>
      <c r="M100" s="109" t="s">
        <v>701</v>
      </c>
      <c r="N100" s="109" t="s">
        <v>632</v>
      </c>
      <c r="O100" s="109" t="s">
        <v>589</v>
      </c>
      <c r="P100" s="109" t="s">
        <v>590</v>
      </c>
      <c r="Q100" s="109" t="s">
        <v>591</v>
      </c>
      <c r="R100" s="109" t="s">
        <v>592</v>
      </c>
      <c r="S100" s="127">
        <v>103</v>
      </c>
      <c r="T100" s="109" t="s">
        <v>593</v>
      </c>
      <c r="U100" s="127">
        <v>550</v>
      </c>
      <c r="V100" s="109" t="s">
        <v>1228</v>
      </c>
      <c r="W100" s="109"/>
      <c r="X100" s="109"/>
      <c r="Y100" s="109"/>
      <c r="Z100" s="109" t="s">
        <v>740</v>
      </c>
      <c r="AA100" s="109" t="b">
        <v>0</v>
      </c>
      <c r="AB100" s="109"/>
      <c r="AC100" s="109"/>
      <c r="AD100" s="109"/>
      <c r="AE100" s="109"/>
      <c r="AF100" s="109"/>
      <c r="AG100" s="109"/>
      <c r="AH100" s="109"/>
      <c r="AI100" s="109"/>
    </row>
    <row r="101" spans="1:35" ht="15">
      <c r="A101" s="109" t="s">
        <v>578</v>
      </c>
      <c r="B101" s="126">
        <v>45512.633333333331</v>
      </c>
      <c r="C101" s="127">
        <v>550</v>
      </c>
      <c r="D101" s="109"/>
      <c r="E101" s="109" t="s">
        <v>855</v>
      </c>
      <c r="F101" s="109" t="s">
        <v>1229</v>
      </c>
      <c r="G101" s="109" t="s">
        <v>376</v>
      </c>
      <c r="H101" s="109" t="s">
        <v>374</v>
      </c>
      <c r="I101" s="109" t="s">
        <v>1230</v>
      </c>
      <c r="J101" s="109" t="s">
        <v>858</v>
      </c>
      <c r="K101" s="109" t="s">
        <v>859</v>
      </c>
      <c r="L101" s="109" t="s">
        <v>860</v>
      </c>
      <c r="M101" s="109" t="s">
        <v>701</v>
      </c>
      <c r="N101" s="109" t="s">
        <v>632</v>
      </c>
      <c r="O101" s="109" t="s">
        <v>589</v>
      </c>
      <c r="P101" s="109" t="s">
        <v>590</v>
      </c>
      <c r="Q101" s="109" t="s">
        <v>591</v>
      </c>
      <c r="R101" s="109" t="s">
        <v>592</v>
      </c>
      <c r="S101" s="127">
        <v>104</v>
      </c>
      <c r="T101" s="109" t="s">
        <v>593</v>
      </c>
      <c r="U101" s="127">
        <v>550</v>
      </c>
      <c r="V101" s="109" t="s">
        <v>1231</v>
      </c>
      <c r="W101" s="109"/>
      <c r="X101" s="109"/>
      <c r="Y101" s="109"/>
      <c r="Z101" s="109" t="s">
        <v>740</v>
      </c>
      <c r="AA101" s="109" t="b">
        <v>0</v>
      </c>
      <c r="AB101" s="109"/>
      <c r="AC101" s="109"/>
      <c r="AD101" s="109"/>
      <c r="AE101" s="109"/>
      <c r="AF101" s="109"/>
      <c r="AG101" s="109"/>
      <c r="AH101" s="109"/>
      <c r="AI101" s="109"/>
    </row>
    <row r="102" spans="1:35" ht="15">
      <c r="A102" s="109" t="s">
        <v>578</v>
      </c>
      <c r="B102" s="126">
        <v>45512.633333333331</v>
      </c>
      <c r="C102" s="109">
        <v>550</v>
      </c>
      <c r="D102" s="109"/>
      <c r="E102" s="109" t="s">
        <v>855</v>
      </c>
      <c r="F102" s="109" t="s">
        <v>1232</v>
      </c>
      <c r="G102" s="109" t="s">
        <v>1233</v>
      </c>
      <c r="H102" s="109" t="s">
        <v>374</v>
      </c>
      <c r="I102" s="109" t="s">
        <v>1234</v>
      </c>
      <c r="J102" s="109" t="s">
        <v>858</v>
      </c>
      <c r="K102" s="109" t="s">
        <v>859</v>
      </c>
      <c r="L102" s="109" t="s">
        <v>860</v>
      </c>
      <c r="M102" s="109" t="s">
        <v>701</v>
      </c>
      <c r="N102" s="109" t="s">
        <v>632</v>
      </c>
      <c r="O102" s="109" t="s">
        <v>589</v>
      </c>
      <c r="P102" s="109" t="s">
        <v>590</v>
      </c>
      <c r="Q102" s="109" t="s">
        <v>591</v>
      </c>
      <c r="R102" s="109" t="s">
        <v>592</v>
      </c>
      <c r="S102" s="127">
        <v>105</v>
      </c>
      <c r="T102" s="109" t="s">
        <v>593</v>
      </c>
      <c r="U102" s="127">
        <v>550</v>
      </c>
      <c r="V102" s="109" t="s">
        <v>1231</v>
      </c>
      <c r="W102" s="109"/>
      <c r="X102" s="109"/>
      <c r="Y102" s="109"/>
      <c r="Z102" s="109" t="s">
        <v>740</v>
      </c>
      <c r="AA102" s="109" t="b">
        <v>0</v>
      </c>
      <c r="AB102" s="109"/>
      <c r="AC102" s="109"/>
      <c r="AD102" s="109"/>
      <c r="AE102" s="109"/>
      <c r="AF102" s="109"/>
      <c r="AG102" s="109"/>
      <c r="AH102" s="109"/>
      <c r="AI102" s="109"/>
    </row>
    <row r="103" spans="1:35" ht="15">
      <c r="A103" s="109" t="s">
        <v>578</v>
      </c>
      <c r="B103" s="126">
        <v>45512.633333333331</v>
      </c>
      <c r="C103" s="109">
        <v>550</v>
      </c>
      <c r="D103" s="109"/>
      <c r="E103" s="109" t="s">
        <v>855</v>
      </c>
      <c r="F103" s="109" t="s">
        <v>1235</v>
      </c>
      <c r="G103" s="109" t="s">
        <v>508</v>
      </c>
      <c r="H103" s="109" t="s">
        <v>374</v>
      </c>
      <c r="I103" s="109" t="s">
        <v>1236</v>
      </c>
      <c r="J103" s="109" t="s">
        <v>858</v>
      </c>
      <c r="K103" s="109" t="s">
        <v>859</v>
      </c>
      <c r="L103" s="109" t="s">
        <v>860</v>
      </c>
      <c r="M103" s="109" t="s">
        <v>701</v>
      </c>
      <c r="N103" s="109" t="s">
        <v>632</v>
      </c>
      <c r="O103" s="109" t="s">
        <v>589</v>
      </c>
      <c r="P103" s="109" t="s">
        <v>590</v>
      </c>
      <c r="Q103" s="109" t="s">
        <v>591</v>
      </c>
      <c r="R103" s="109" t="s">
        <v>592</v>
      </c>
      <c r="S103" s="127">
        <v>106</v>
      </c>
      <c r="T103" s="109" t="s">
        <v>593</v>
      </c>
      <c r="U103" s="127">
        <v>550</v>
      </c>
      <c r="V103" s="109" t="s">
        <v>1231</v>
      </c>
      <c r="W103" s="109"/>
      <c r="X103" s="109"/>
      <c r="Y103" s="109"/>
      <c r="Z103" s="109" t="s">
        <v>740</v>
      </c>
      <c r="AA103" s="109" t="b">
        <v>0</v>
      </c>
      <c r="AB103" s="109"/>
      <c r="AC103" s="109"/>
      <c r="AD103" s="109"/>
      <c r="AE103" s="109"/>
      <c r="AF103" s="109"/>
      <c r="AG103" s="109"/>
      <c r="AH103" s="109"/>
      <c r="AI103" s="109"/>
    </row>
    <row r="104" spans="1:35" ht="15">
      <c r="A104" s="109" t="s">
        <v>578</v>
      </c>
      <c r="B104" s="126">
        <v>45512.676388888889</v>
      </c>
      <c r="C104" s="127">
        <v>550</v>
      </c>
      <c r="D104" s="109"/>
      <c r="E104" s="109" t="s">
        <v>855</v>
      </c>
      <c r="F104" s="109" t="s">
        <v>1237</v>
      </c>
      <c r="G104" s="109" t="s">
        <v>1238</v>
      </c>
      <c r="H104" s="109" t="s">
        <v>374</v>
      </c>
      <c r="I104" s="109" t="s">
        <v>1239</v>
      </c>
      <c r="J104" s="109" t="s">
        <v>919</v>
      </c>
      <c r="K104" s="109" t="s">
        <v>859</v>
      </c>
      <c r="L104" s="109" t="s">
        <v>860</v>
      </c>
      <c r="M104" s="109" t="s">
        <v>701</v>
      </c>
      <c r="N104" s="109" t="s">
        <v>632</v>
      </c>
      <c r="O104" s="109" t="s">
        <v>589</v>
      </c>
      <c r="P104" s="109" t="s">
        <v>590</v>
      </c>
      <c r="Q104" s="109" t="s">
        <v>591</v>
      </c>
      <c r="R104" s="109" t="s">
        <v>592</v>
      </c>
      <c r="S104" s="127">
        <v>107</v>
      </c>
      <c r="T104" s="109" t="s">
        <v>593</v>
      </c>
      <c r="U104" s="127">
        <v>550</v>
      </c>
      <c r="V104" s="109" t="s">
        <v>1240</v>
      </c>
      <c r="W104" s="109"/>
      <c r="X104" s="109"/>
      <c r="Y104" s="109"/>
      <c r="Z104" s="109" t="s">
        <v>740</v>
      </c>
      <c r="AA104" s="109" t="b">
        <v>0</v>
      </c>
      <c r="AB104" s="109"/>
      <c r="AC104" s="109"/>
      <c r="AD104" s="109"/>
      <c r="AE104" s="109"/>
      <c r="AF104" s="109"/>
      <c r="AG104" s="109"/>
      <c r="AH104" s="109"/>
      <c r="AI104" s="109"/>
    </row>
    <row r="105" spans="1:35" ht="15">
      <c r="A105" s="109" t="s">
        <v>578</v>
      </c>
      <c r="B105" s="126">
        <v>45512.788194444445</v>
      </c>
      <c r="C105" s="127">
        <v>550</v>
      </c>
      <c r="D105" s="109"/>
      <c r="E105" s="109" t="s">
        <v>855</v>
      </c>
      <c r="F105" s="109" t="s">
        <v>1241</v>
      </c>
      <c r="G105" s="109" t="s">
        <v>1242</v>
      </c>
      <c r="H105" s="109"/>
      <c r="I105" s="109" t="s">
        <v>1243</v>
      </c>
      <c r="J105" s="109" t="s">
        <v>1244</v>
      </c>
      <c r="K105" s="109" t="s">
        <v>1245</v>
      </c>
      <c r="L105" s="109" t="s">
        <v>1246</v>
      </c>
      <c r="M105" s="109" t="s">
        <v>709</v>
      </c>
      <c r="N105" s="109" t="s">
        <v>632</v>
      </c>
      <c r="O105" s="109" t="s">
        <v>589</v>
      </c>
      <c r="P105" s="109" t="s">
        <v>590</v>
      </c>
      <c r="Q105" s="109" t="s">
        <v>591</v>
      </c>
      <c r="R105" s="109" t="s">
        <v>592</v>
      </c>
      <c r="S105" s="127">
        <v>108</v>
      </c>
      <c r="T105" s="109" t="s">
        <v>593</v>
      </c>
      <c r="U105" s="127">
        <v>550</v>
      </c>
      <c r="V105" s="109" t="s">
        <v>1247</v>
      </c>
      <c r="W105" s="109"/>
      <c r="X105" s="109"/>
      <c r="Y105" s="109"/>
      <c r="Z105" s="109" t="s">
        <v>792</v>
      </c>
      <c r="AA105" s="109" t="b">
        <v>0</v>
      </c>
      <c r="AB105" s="109"/>
      <c r="AC105" s="109"/>
      <c r="AD105" s="109"/>
      <c r="AE105" s="109"/>
      <c r="AF105" s="109"/>
      <c r="AG105" s="109"/>
      <c r="AH105" s="109"/>
      <c r="AI105" s="109"/>
    </row>
    <row r="106" spans="1:35" ht="15">
      <c r="A106" s="109" t="s">
        <v>578</v>
      </c>
      <c r="B106" s="126">
        <v>45513.401388888888</v>
      </c>
      <c r="C106" s="109">
        <v>550</v>
      </c>
      <c r="D106" s="109"/>
      <c r="E106" s="109" t="s">
        <v>855</v>
      </c>
      <c r="F106" s="109" t="s">
        <v>1248</v>
      </c>
      <c r="G106" s="109" t="s">
        <v>1249</v>
      </c>
      <c r="H106" s="109" t="s">
        <v>813</v>
      </c>
      <c r="I106" s="109" t="s">
        <v>1250</v>
      </c>
      <c r="J106" s="109" t="s">
        <v>1251</v>
      </c>
      <c r="K106" s="109" t="s">
        <v>816</v>
      </c>
      <c r="L106" s="109" t="s">
        <v>817</v>
      </c>
      <c r="M106" s="109" t="s">
        <v>701</v>
      </c>
      <c r="N106" s="109" t="s">
        <v>632</v>
      </c>
      <c r="O106" s="109" t="s">
        <v>589</v>
      </c>
      <c r="P106" s="109" t="s">
        <v>590</v>
      </c>
      <c r="Q106" s="109" t="s">
        <v>591</v>
      </c>
      <c r="R106" s="109" t="s">
        <v>592</v>
      </c>
      <c r="S106" s="127">
        <v>111</v>
      </c>
      <c r="T106" s="109" t="s">
        <v>593</v>
      </c>
      <c r="U106" s="127">
        <v>550</v>
      </c>
      <c r="V106" s="109" t="s">
        <v>1252</v>
      </c>
      <c r="W106" s="109"/>
      <c r="X106" s="109"/>
      <c r="Y106" s="109"/>
      <c r="Z106" s="109" t="s">
        <v>792</v>
      </c>
      <c r="AA106" s="109" t="b">
        <v>0</v>
      </c>
      <c r="AB106" s="109"/>
      <c r="AC106" s="109"/>
      <c r="AD106" s="109"/>
      <c r="AE106" s="109"/>
      <c r="AF106" s="109"/>
      <c r="AG106" s="109"/>
      <c r="AH106" s="109"/>
      <c r="AI106" s="109"/>
    </row>
    <row r="107" spans="1:35" ht="15">
      <c r="A107" s="109" t="s">
        <v>578</v>
      </c>
      <c r="B107" s="126">
        <v>45514.638888888891</v>
      </c>
      <c r="C107" s="127">
        <v>700</v>
      </c>
      <c r="D107" s="109"/>
      <c r="E107" s="109" t="s">
        <v>855</v>
      </c>
      <c r="F107" s="109" t="s">
        <v>1253</v>
      </c>
      <c r="G107" s="109" t="s">
        <v>1254</v>
      </c>
      <c r="H107" s="109" t="s">
        <v>374</v>
      </c>
      <c r="I107" s="109" t="s">
        <v>1255</v>
      </c>
      <c r="J107" s="109" t="s">
        <v>879</v>
      </c>
      <c r="K107" s="109" t="s">
        <v>859</v>
      </c>
      <c r="L107" s="109" t="s">
        <v>860</v>
      </c>
      <c r="M107" s="109" t="s">
        <v>701</v>
      </c>
      <c r="N107" s="109" t="s">
        <v>632</v>
      </c>
      <c r="O107" s="109" t="s">
        <v>589</v>
      </c>
      <c r="P107" s="109" t="s">
        <v>590</v>
      </c>
      <c r="Q107" s="109" t="s">
        <v>591</v>
      </c>
      <c r="R107" s="109" t="s">
        <v>592</v>
      </c>
      <c r="S107" s="127">
        <v>112</v>
      </c>
      <c r="T107" s="109" t="s">
        <v>593</v>
      </c>
      <c r="U107" s="127">
        <v>700</v>
      </c>
      <c r="V107" s="109" t="s">
        <v>1256</v>
      </c>
      <c r="W107" s="109"/>
      <c r="X107" s="109"/>
      <c r="Y107" s="109"/>
      <c r="Z107" s="109" t="s">
        <v>792</v>
      </c>
      <c r="AA107" s="109" t="b">
        <v>0</v>
      </c>
      <c r="AB107" s="109"/>
      <c r="AC107" s="109"/>
      <c r="AD107" s="109"/>
      <c r="AE107" s="109"/>
      <c r="AF107" s="109"/>
      <c r="AG107" s="109"/>
      <c r="AH107" s="109"/>
      <c r="AI107" s="109"/>
    </row>
    <row r="108" spans="1:35" ht="15">
      <c r="A108" s="109" t="s">
        <v>578</v>
      </c>
      <c r="B108" s="126">
        <v>45516.113888888889</v>
      </c>
      <c r="C108" s="127">
        <v>700</v>
      </c>
      <c r="D108" s="109"/>
      <c r="E108" s="109" t="s">
        <v>855</v>
      </c>
      <c r="F108" s="109" t="s">
        <v>1257</v>
      </c>
      <c r="G108" s="109" t="s">
        <v>803</v>
      </c>
      <c r="H108" s="109" t="s">
        <v>1258</v>
      </c>
      <c r="I108" s="109" t="s">
        <v>1259</v>
      </c>
      <c r="J108" s="109" t="s">
        <v>1260</v>
      </c>
      <c r="K108" s="109" t="s">
        <v>585</v>
      </c>
      <c r="L108" s="109" t="s">
        <v>1261</v>
      </c>
      <c r="M108" s="109" t="s">
        <v>587</v>
      </c>
      <c r="N108" s="109" t="s">
        <v>588</v>
      </c>
      <c r="O108" s="109" t="s">
        <v>589</v>
      </c>
      <c r="P108" s="109" t="s">
        <v>590</v>
      </c>
      <c r="Q108" s="109" t="s">
        <v>591</v>
      </c>
      <c r="R108" s="109" t="s">
        <v>592</v>
      </c>
      <c r="S108" s="127">
        <v>113</v>
      </c>
      <c r="T108" s="109" t="s">
        <v>593</v>
      </c>
      <c r="U108" s="127">
        <v>700</v>
      </c>
      <c r="V108" s="109" t="s">
        <v>1262</v>
      </c>
      <c r="W108" s="109"/>
      <c r="X108" s="109"/>
      <c r="Y108" s="109"/>
      <c r="Z108" s="109" t="s">
        <v>792</v>
      </c>
      <c r="AA108" s="109" t="b">
        <v>0</v>
      </c>
      <c r="AB108" s="109"/>
      <c r="AC108" s="109"/>
      <c r="AD108" s="109"/>
      <c r="AE108" s="109"/>
      <c r="AF108" s="109"/>
      <c r="AG108" s="109"/>
      <c r="AH108" s="109"/>
      <c r="AI108" s="109"/>
    </row>
    <row r="109" spans="1:35" ht="15">
      <c r="A109" s="109" t="s">
        <v>578</v>
      </c>
      <c r="B109" s="126">
        <v>45516.522222222222</v>
      </c>
      <c r="C109" s="127">
        <v>700</v>
      </c>
      <c r="D109" s="109"/>
      <c r="E109" s="109" t="s">
        <v>855</v>
      </c>
      <c r="F109" s="109" t="s">
        <v>1263</v>
      </c>
      <c r="G109" s="109" t="s">
        <v>1264</v>
      </c>
      <c r="H109" s="109" t="s">
        <v>1265</v>
      </c>
      <c r="I109" s="109" t="s">
        <v>1266</v>
      </c>
      <c r="J109" s="109" t="s">
        <v>1267</v>
      </c>
      <c r="K109" s="109" t="s">
        <v>1268</v>
      </c>
      <c r="L109" s="109" t="s">
        <v>1269</v>
      </c>
      <c r="M109" s="109" t="s">
        <v>1270</v>
      </c>
      <c r="N109" s="109" t="s">
        <v>632</v>
      </c>
      <c r="O109" s="109" t="s">
        <v>589</v>
      </c>
      <c r="P109" s="109" t="s">
        <v>590</v>
      </c>
      <c r="Q109" s="109" t="s">
        <v>591</v>
      </c>
      <c r="R109" s="109" t="s">
        <v>592</v>
      </c>
      <c r="S109" s="127">
        <v>115</v>
      </c>
      <c r="T109" s="109" t="s">
        <v>593</v>
      </c>
      <c r="U109" s="127">
        <v>700</v>
      </c>
      <c r="V109" s="109" t="s">
        <v>1271</v>
      </c>
      <c r="W109" s="109"/>
      <c r="X109" s="109"/>
      <c r="Y109" s="109"/>
      <c r="Z109" s="109" t="s">
        <v>792</v>
      </c>
      <c r="AA109" s="109" t="b">
        <v>0</v>
      </c>
      <c r="AB109" s="109"/>
      <c r="AC109" s="109"/>
      <c r="AD109" s="109"/>
      <c r="AE109" s="109"/>
      <c r="AF109" s="109"/>
      <c r="AG109" s="109"/>
      <c r="AH109" s="109"/>
      <c r="AI109" s="109"/>
    </row>
    <row r="110" spans="1:35" ht="15">
      <c r="A110" s="109" t="s">
        <v>578</v>
      </c>
      <c r="B110" s="126">
        <v>45519.366666666669</v>
      </c>
      <c r="C110" s="127">
        <v>700</v>
      </c>
      <c r="D110" s="109"/>
      <c r="E110" s="109" t="s">
        <v>855</v>
      </c>
      <c r="F110" s="109" t="s">
        <v>1272</v>
      </c>
      <c r="G110" s="109" t="s">
        <v>1273</v>
      </c>
      <c r="H110" s="109" t="s">
        <v>1274</v>
      </c>
      <c r="I110" s="109" t="s">
        <v>1275</v>
      </c>
      <c r="J110" s="109" t="s">
        <v>1276</v>
      </c>
      <c r="K110" s="109" t="s">
        <v>1165</v>
      </c>
      <c r="L110" s="109" t="s">
        <v>1277</v>
      </c>
      <c r="M110" s="109" t="s">
        <v>1167</v>
      </c>
      <c r="N110" s="109" t="s">
        <v>1168</v>
      </c>
      <c r="O110" s="109" t="s">
        <v>589</v>
      </c>
      <c r="P110" s="109" t="s">
        <v>590</v>
      </c>
      <c r="Q110" s="109" t="s">
        <v>591</v>
      </c>
      <c r="R110" s="109" t="s">
        <v>592</v>
      </c>
      <c r="S110" s="127">
        <v>121</v>
      </c>
      <c r="T110" s="109" t="s">
        <v>593</v>
      </c>
      <c r="U110" s="127">
        <v>700</v>
      </c>
      <c r="V110" s="109" t="s">
        <v>1278</v>
      </c>
      <c r="W110" s="109"/>
      <c r="X110" s="109"/>
      <c r="Y110" s="109"/>
      <c r="Z110" s="109" t="s">
        <v>792</v>
      </c>
      <c r="AA110" s="109" t="b">
        <v>0</v>
      </c>
      <c r="AB110" s="109"/>
      <c r="AC110" s="109"/>
      <c r="AD110" s="109"/>
      <c r="AE110" s="109"/>
      <c r="AF110" s="109"/>
      <c r="AG110" s="109"/>
      <c r="AH110" s="109"/>
      <c r="AI110" s="109"/>
    </row>
    <row r="111" spans="1:35" ht="15">
      <c r="A111" s="109" t="s">
        <v>578</v>
      </c>
      <c r="B111" s="126">
        <v>45523.097222222219</v>
      </c>
      <c r="C111" s="127">
        <v>700</v>
      </c>
      <c r="D111" s="109"/>
      <c r="E111" s="109" t="s">
        <v>855</v>
      </c>
      <c r="F111" s="109" t="s">
        <v>1279</v>
      </c>
      <c r="G111" s="109" t="s">
        <v>1280</v>
      </c>
      <c r="H111" s="109" t="s">
        <v>1117</v>
      </c>
      <c r="I111" s="128" t="s">
        <v>1281</v>
      </c>
      <c r="J111" s="109" t="s">
        <v>1282</v>
      </c>
      <c r="K111" s="109" t="s">
        <v>1283</v>
      </c>
      <c r="L111" s="109" t="s">
        <v>1284</v>
      </c>
      <c r="M111" s="109" t="s">
        <v>800</v>
      </c>
      <c r="N111" s="109" t="s">
        <v>602</v>
      </c>
      <c r="O111" s="109" t="s">
        <v>589</v>
      </c>
      <c r="P111" s="109" t="s">
        <v>590</v>
      </c>
      <c r="Q111" s="109" t="s">
        <v>591</v>
      </c>
      <c r="R111" s="109" t="s">
        <v>592</v>
      </c>
      <c r="S111" s="127">
        <v>122</v>
      </c>
      <c r="T111" s="109" t="s">
        <v>593</v>
      </c>
      <c r="U111" s="127">
        <v>700</v>
      </c>
      <c r="V111" s="109" t="s">
        <v>1285</v>
      </c>
      <c r="W111" s="109"/>
      <c r="X111" s="109"/>
      <c r="Y111" s="109" t="s">
        <v>1286</v>
      </c>
      <c r="Z111" s="109" t="s">
        <v>828</v>
      </c>
      <c r="AA111" s="109" t="b">
        <v>0</v>
      </c>
      <c r="AB111" s="109"/>
      <c r="AC111" s="109"/>
      <c r="AD111" s="109"/>
      <c r="AE111" s="109"/>
      <c r="AF111" s="109"/>
      <c r="AG111" s="109"/>
      <c r="AH111" s="109"/>
      <c r="AI111" s="109"/>
    </row>
    <row r="112" spans="1:35" ht="15">
      <c r="A112" s="109" t="s">
        <v>578</v>
      </c>
      <c r="B112" s="126">
        <v>45523.436111111114</v>
      </c>
      <c r="C112" s="127">
        <v>700</v>
      </c>
      <c r="D112" s="109"/>
      <c r="E112" s="109" t="s">
        <v>855</v>
      </c>
      <c r="F112" s="109" t="s">
        <v>1287</v>
      </c>
      <c r="G112" s="109" t="s">
        <v>1288</v>
      </c>
      <c r="H112" s="109" t="s">
        <v>374</v>
      </c>
      <c r="I112" s="109" t="s">
        <v>1289</v>
      </c>
      <c r="J112" s="109" t="s">
        <v>879</v>
      </c>
      <c r="K112" s="109" t="s">
        <v>859</v>
      </c>
      <c r="L112" s="109" t="s">
        <v>860</v>
      </c>
      <c r="M112" s="109" t="s">
        <v>701</v>
      </c>
      <c r="N112" s="109" t="s">
        <v>632</v>
      </c>
      <c r="O112" s="109" t="s">
        <v>633</v>
      </c>
      <c r="P112" s="109" t="s">
        <v>590</v>
      </c>
      <c r="Q112" s="109" t="s">
        <v>591</v>
      </c>
      <c r="R112" s="109" t="s">
        <v>592</v>
      </c>
      <c r="S112" s="127">
        <v>124</v>
      </c>
      <c r="T112" s="109" t="s">
        <v>593</v>
      </c>
      <c r="U112" s="127">
        <v>700</v>
      </c>
      <c r="V112" s="109" t="s">
        <v>1290</v>
      </c>
      <c r="W112" s="109"/>
      <c r="X112" s="109"/>
      <c r="Y112" s="109"/>
      <c r="Z112" s="109" t="s">
        <v>828</v>
      </c>
      <c r="AA112" s="109" t="b">
        <v>0</v>
      </c>
      <c r="AB112" s="109"/>
      <c r="AC112" s="109"/>
      <c r="AD112" s="109"/>
      <c r="AE112" s="109"/>
      <c r="AF112" s="109"/>
      <c r="AG112" s="109"/>
      <c r="AH112" s="109"/>
      <c r="AI112" s="109"/>
    </row>
    <row r="113" spans="1:35" ht="15">
      <c r="A113" s="109" t="s">
        <v>578</v>
      </c>
      <c r="B113" s="126">
        <v>45527.074305555558</v>
      </c>
      <c r="C113" s="127">
        <v>700</v>
      </c>
      <c r="D113" s="109"/>
      <c r="E113" s="109" t="s">
        <v>855</v>
      </c>
      <c r="F113" s="109" t="s">
        <v>1291</v>
      </c>
      <c r="G113" s="109" t="s">
        <v>1292</v>
      </c>
      <c r="H113" s="109"/>
      <c r="I113" s="109" t="s">
        <v>1293</v>
      </c>
      <c r="J113" s="109" t="s">
        <v>1294</v>
      </c>
      <c r="K113" s="109" t="s">
        <v>1295</v>
      </c>
      <c r="L113" s="109" t="s">
        <v>1296</v>
      </c>
      <c r="M113" s="109" t="s">
        <v>1295</v>
      </c>
      <c r="N113" s="109" t="s">
        <v>588</v>
      </c>
      <c r="O113" s="109" t="s">
        <v>589</v>
      </c>
      <c r="P113" s="109" t="s">
        <v>590</v>
      </c>
      <c r="Q113" s="109" t="s">
        <v>591</v>
      </c>
      <c r="R113" s="109" t="s">
        <v>592</v>
      </c>
      <c r="S113" s="127">
        <v>125</v>
      </c>
      <c r="T113" s="109" t="s">
        <v>593</v>
      </c>
      <c r="U113" s="127">
        <v>700</v>
      </c>
      <c r="V113" s="109" t="s">
        <v>1297</v>
      </c>
      <c r="W113" s="109"/>
      <c r="X113" s="109"/>
      <c r="Y113" s="109"/>
      <c r="Z113" s="109" t="s">
        <v>845</v>
      </c>
      <c r="AA113" s="109" t="b">
        <v>0</v>
      </c>
      <c r="AB113" s="109"/>
      <c r="AC113" s="109"/>
      <c r="AD113" s="109"/>
      <c r="AE113" s="109"/>
      <c r="AF113" s="109"/>
      <c r="AG113" s="109"/>
      <c r="AH113" s="109"/>
      <c r="AI113" s="109"/>
    </row>
    <row r="114" spans="1:35" ht="15">
      <c r="A114" s="109" t="s">
        <v>578</v>
      </c>
      <c r="B114" s="126">
        <v>45530.629861111112</v>
      </c>
      <c r="C114" s="127">
        <v>700</v>
      </c>
      <c r="D114" s="109"/>
      <c r="E114" s="109" t="s">
        <v>855</v>
      </c>
      <c r="F114" s="109" t="s">
        <v>1298</v>
      </c>
      <c r="G114" s="109" t="s">
        <v>1299</v>
      </c>
      <c r="H114" s="109" t="s">
        <v>1089</v>
      </c>
      <c r="I114" s="109" t="s">
        <v>1300</v>
      </c>
      <c r="J114" s="109" t="s">
        <v>1301</v>
      </c>
      <c r="K114" s="109" t="s">
        <v>889</v>
      </c>
      <c r="L114" s="109" t="s">
        <v>1302</v>
      </c>
      <c r="M114" s="109" t="s">
        <v>612</v>
      </c>
      <c r="N114" s="109" t="s">
        <v>613</v>
      </c>
      <c r="O114" s="109" t="s">
        <v>589</v>
      </c>
      <c r="P114" s="129" t="s">
        <v>590</v>
      </c>
      <c r="Q114" s="109" t="s">
        <v>591</v>
      </c>
      <c r="R114" s="109" t="s">
        <v>592</v>
      </c>
      <c r="S114" s="127">
        <v>126</v>
      </c>
      <c r="T114" s="130">
        <v>45572.604166666664</v>
      </c>
      <c r="U114" s="127">
        <v>700</v>
      </c>
      <c r="V114" s="282" t="s">
        <v>1303</v>
      </c>
      <c r="W114" s="222"/>
      <c r="X114" s="131">
        <v>45537</v>
      </c>
      <c r="Y114" s="109"/>
      <c r="Z114" s="109"/>
      <c r="AA114" s="109" t="b">
        <v>0</v>
      </c>
      <c r="AB114" s="109" t="s">
        <v>2297</v>
      </c>
      <c r="AC114" s="109"/>
      <c r="AD114" s="109"/>
      <c r="AE114" s="109"/>
      <c r="AF114" s="109"/>
      <c r="AG114" s="109"/>
      <c r="AH114" s="109"/>
      <c r="AI114" s="109"/>
    </row>
    <row r="115" spans="1:35" ht="15">
      <c r="A115" s="109" t="s">
        <v>578</v>
      </c>
      <c r="B115" s="126">
        <v>45532.481944444444</v>
      </c>
      <c r="C115" s="127">
        <v>700</v>
      </c>
      <c r="D115" s="109"/>
      <c r="E115" s="109" t="s">
        <v>855</v>
      </c>
      <c r="F115" s="109" t="s">
        <v>1304</v>
      </c>
      <c r="G115" s="109" t="s">
        <v>1305</v>
      </c>
      <c r="H115" s="109"/>
      <c r="I115" s="109" t="s">
        <v>1306</v>
      </c>
      <c r="J115" s="109" t="s">
        <v>1307</v>
      </c>
      <c r="K115" s="109" t="s">
        <v>1308</v>
      </c>
      <c r="L115" s="127">
        <v>80301</v>
      </c>
      <c r="M115" s="109" t="s">
        <v>1309</v>
      </c>
      <c r="N115" s="109" t="s">
        <v>632</v>
      </c>
      <c r="O115" s="109" t="s">
        <v>633</v>
      </c>
      <c r="P115" s="129" t="s">
        <v>590</v>
      </c>
      <c r="Q115" s="109" t="s">
        <v>591</v>
      </c>
      <c r="R115" s="109" t="s">
        <v>592</v>
      </c>
      <c r="S115" s="127">
        <v>129</v>
      </c>
      <c r="T115" s="130">
        <v>45572.604166666664</v>
      </c>
      <c r="U115" s="127">
        <v>700</v>
      </c>
      <c r="V115" s="282" t="s">
        <v>1310</v>
      </c>
      <c r="W115" s="222"/>
      <c r="X115" s="131">
        <v>45537</v>
      </c>
      <c r="Y115" s="109"/>
      <c r="Z115" s="109"/>
      <c r="AA115" s="109" t="b">
        <v>0</v>
      </c>
      <c r="AB115" s="109"/>
      <c r="AC115" s="109"/>
      <c r="AD115" s="109"/>
      <c r="AE115" s="109"/>
      <c r="AF115" s="109"/>
      <c r="AG115" s="109"/>
      <c r="AH115" s="109"/>
      <c r="AI115" s="109"/>
    </row>
    <row r="116" spans="1:35" ht="15">
      <c r="A116" s="109" t="s">
        <v>578</v>
      </c>
      <c r="B116" s="126">
        <v>45533.59097222222</v>
      </c>
      <c r="C116" s="127">
        <v>700</v>
      </c>
      <c r="D116" s="109"/>
      <c r="E116" s="109" t="s">
        <v>855</v>
      </c>
      <c r="F116" s="109" t="s">
        <v>1311</v>
      </c>
      <c r="G116" s="109" t="s">
        <v>1312</v>
      </c>
      <c r="H116" s="109" t="s">
        <v>1313</v>
      </c>
      <c r="I116" s="109" t="s">
        <v>1314</v>
      </c>
      <c r="J116" s="109" t="s">
        <v>1315</v>
      </c>
      <c r="K116" s="109" t="s">
        <v>1316</v>
      </c>
      <c r="L116" s="127">
        <v>23955</v>
      </c>
      <c r="M116" s="217" t="s">
        <v>1317</v>
      </c>
      <c r="N116" s="109" t="s">
        <v>1318</v>
      </c>
      <c r="O116" s="109" t="s">
        <v>589</v>
      </c>
      <c r="P116" s="129" t="s">
        <v>590</v>
      </c>
      <c r="Q116" s="109" t="s">
        <v>591</v>
      </c>
      <c r="R116" s="109" t="s">
        <v>592</v>
      </c>
      <c r="S116" s="127">
        <v>131</v>
      </c>
      <c r="T116" s="130">
        <v>45572.604166666664</v>
      </c>
      <c r="U116" s="127">
        <v>700</v>
      </c>
      <c r="V116" s="282" t="s">
        <v>1319</v>
      </c>
      <c r="W116" s="222"/>
      <c r="X116" s="131">
        <v>45537</v>
      </c>
      <c r="Y116" s="109"/>
      <c r="Z116" s="109"/>
      <c r="AA116" s="109" t="b">
        <v>0</v>
      </c>
      <c r="AB116" s="109"/>
      <c r="AC116" s="109"/>
      <c r="AD116" s="109"/>
      <c r="AE116" s="109"/>
      <c r="AF116" s="109"/>
      <c r="AG116" s="109"/>
      <c r="AH116" s="109"/>
      <c r="AI116" s="109"/>
    </row>
    <row r="117" spans="1:35" ht="15">
      <c r="A117" s="109" t="s">
        <v>578</v>
      </c>
      <c r="B117" s="126">
        <v>45539.740277777775</v>
      </c>
      <c r="C117" s="127">
        <v>700</v>
      </c>
      <c r="D117" s="109"/>
      <c r="E117" s="109" t="s">
        <v>855</v>
      </c>
      <c r="F117" s="109" t="s">
        <v>1320</v>
      </c>
      <c r="G117" s="109" t="s">
        <v>1321</v>
      </c>
      <c r="H117" s="109" t="s">
        <v>696</v>
      </c>
      <c r="I117" s="109" t="s">
        <v>1322</v>
      </c>
      <c r="J117" s="109" t="s">
        <v>1323</v>
      </c>
      <c r="K117" s="109" t="s">
        <v>1324</v>
      </c>
      <c r="L117" s="127">
        <v>95003</v>
      </c>
      <c r="M117" s="109" t="s">
        <v>701</v>
      </c>
      <c r="N117" s="109" t="s">
        <v>632</v>
      </c>
      <c r="O117" s="109" t="s">
        <v>589</v>
      </c>
      <c r="P117" s="129" t="s">
        <v>590</v>
      </c>
      <c r="Q117" s="109" t="s">
        <v>591</v>
      </c>
      <c r="R117" s="109" t="s">
        <v>592</v>
      </c>
      <c r="S117" s="127">
        <v>133</v>
      </c>
      <c r="T117" s="130">
        <v>45572.604166666664</v>
      </c>
      <c r="U117" s="127">
        <v>700</v>
      </c>
      <c r="V117" s="282" t="s">
        <v>1325</v>
      </c>
      <c r="W117" s="222"/>
      <c r="X117" s="109" t="s">
        <v>845</v>
      </c>
      <c r="Y117" s="109"/>
      <c r="Z117" s="109"/>
      <c r="AA117" s="109" t="b">
        <v>0</v>
      </c>
      <c r="AB117" s="109"/>
      <c r="AC117" s="109"/>
      <c r="AD117" s="109"/>
      <c r="AE117" s="109"/>
      <c r="AF117" s="109"/>
      <c r="AG117" s="109"/>
      <c r="AH117" s="109"/>
      <c r="AI117" s="109"/>
    </row>
    <row r="118" spans="1:35" ht="15">
      <c r="A118" s="109" t="s">
        <v>578</v>
      </c>
      <c r="B118" s="126">
        <v>45539.995138888888</v>
      </c>
      <c r="C118" s="127">
        <v>700</v>
      </c>
      <c r="D118" s="109"/>
      <c r="E118" s="109" t="s">
        <v>855</v>
      </c>
      <c r="F118" s="109" t="s">
        <v>308</v>
      </c>
      <c r="G118" s="109" t="s">
        <v>1326</v>
      </c>
      <c r="H118" s="109" t="s">
        <v>309</v>
      </c>
      <c r="I118" s="109" t="s">
        <v>1327</v>
      </c>
      <c r="J118" s="109" t="s">
        <v>1328</v>
      </c>
      <c r="K118" s="109" t="s">
        <v>1329</v>
      </c>
      <c r="L118" s="127">
        <v>932</v>
      </c>
      <c r="M118" s="109"/>
      <c r="N118" s="109" t="s">
        <v>674</v>
      </c>
      <c r="O118" s="109" t="s">
        <v>633</v>
      </c>
      <c r="P118" s="129" t="s">
        <v>590</v>
      </c>
      <c r="Q118" s="109" t="s">
        <v>591</v>
      </c>
      <c r="R118" s="109" t="s">
        <v>592</v>
      </c>
      <c r="S118" s="127">
        <v>134</v>
      </c>
      <c r="T118" s="130">
        <v>45572.604166666664</v>
      </c>
      <c r="U118" s="127">
        <v>700</v>
      </c>
      <c r="V118" s="129" t="s">
        <v>1330</v>
      </c>
      <c r="W118" s="109" t="s">
        <v>1331</v>
      </c>
      <c r="X118" s="109" t="s">
        <v>845</v>
      </c>
      <c r="Y118" s="109"/>
      <c r="Z118" s="109"/>
      <c r="AA118" s="109" t="b">
        <v>0</v>
      </c>
      <c r="AB118" s="109"/>
      <c r="AC118" s="109"/>
      <c r="AD118" s="109"/>
      <c r="AE118" s="109"/>
      <c r="AF118" s="109"/>
      <c r="AG118" s="109"/>
      <c r="AH118" s="109"/>
      <c r="AI118" s="109"/>
    </row>
    <row r="119" spans="1:35" ht="15">
      <c r="A119" s="132" t="s">
        <v>578</v>
      </c>
      <c r="B119" s="133">
        <v>45542.272916666669</v>
      </c>
      <c r="C119" s="134">
        <v>700</v>
      </c>
      <c r="D119" s="132"/>
      <c r="E119" s="132" t="s">
        <v>855</v>
      </c>
      <c r="F119" s="132" t="s">
        <v>1332</v>
      </c>
      <c r="G119" s="132" t="s">
        <v>1144</v>
      </c>
      <c r="H119" s="132" t="s">
        <v>696</v>
      </c>
      <c r="I119" s="132" t="s">
        <v>1333</v>
      </c>
      <c r="J119" s="132" t="s">
        <v>1334</v>
      </c>
      <c r="K119" s="132" t="s">
        <v>1335</v>
      </c>
      <c r="L119" s="132">
        <v>39525</v>
      </c>
      <c r="M119" s="132" t="s">
        <v>1336</v>
      </c>
      <c r="N119" s="132" t="s">
        <v>632</v>
      </c>
      <c r="O119" s="132" t="s">
        <v>589</v>
      </c>
      <c r="P119" s="135" t="s">
        <v>590</v>
      </c>
      <c r="Q119" s="132" t="s">
        <v>591</v>
      </c>
      <c r="R119" s="132" t="s">
        <v>592</v>
      </c>
      <c r="S119" s="134">
        <v>135</v>
      </c>
      <c r="T119" s="136">
        <v>45572.604166666664</v>
      </c>
      <c r="U119" s="134">
        <v>700</v>
      </c>
      <c r="V119" s="135" t="s">
        <v>1337</v>
      </c>
      <c r="W119" s="132"/>
      <c r="X119" s="132" t="s">
        <v>845</v>
      </c>
      <c r="Y119" s="132"/>
      <c r="AA119" s="57" t="b">
        <v>0</v>
      </c>
    </row>
    <row r="120" spans="1:35" ht="15">
      <c r="A120" s="109"/>
      <c r="B120" s="133">
        <v>45545.724999999999</v>
      </c>
      <c r="C120" s="134">
        <v>700</v>
      </c>
      <c r="D120" s="132"/>
      <c r="E120" s="132" t="s">
        <v>855</v>
      </c>
      <c r="F120" s="132" t="s">
        <v>1338</v>
      </c>
      <c r="G120" s="132" t="s">
        <v>515</v>
      </c>
      <c r="H120" s="132" t="s">
        <v>374</v>
      </c>
      <c r="I120" s="132" t="s">
        <v>1339</v>
      </c>
      <c r="J120" s="132" t="s">
        <v>858</v>
      </c>
      <c r="K120" s="132" t="s">
        <v>859</v>
      </c>
      <c r="L120" s="132">
        <v>95039</v>
      </c>
      <c r="M120" s="132" t="s">
        <v>701</v>
      </c>
      <c r="N120" s="132" t="s">
        <v>632</v>
      </c>
      <c r="O120" s="132" t="s">
        <v>589</v>
      </c>
      <c r="P120" s="135" t="s">
        <v>590</v>
      </c>
      <c r="Q120" s="132" t="s">
        <v>591</v>
      </c>
      <c r="R120" s="132" t="s">
        <v>592</v>
      </c>
      <c r="S120" s="134">
        <v>138</v>
      </c>
      <c r="T120" s="136">
        <v>45572.604166666664</v>
      </c>
      <c r="U120" s="134">
        <v>700</v>
      </c>
      <c r="V120" s="135" t="s">
        <v>1340</v>
      </c>
      <c r="W120" s="132"/>
      <c r="X120" s="132"/>
      <c r="Y120" s="132"/>
      <c r="Z120" s="132" t="s">
        <v>845</v>
      </c>
      <c r="AA120" s="57" t="b">
        <v>0</v>
      </c>
    </row>
    <row r="121" spans="1:35" ht="15">
      <c r="A121" s="109" t="s">
        <v>1341</v>
      </c>
      <c r="B121" s="133">
        <v>45545.640277777777</v>
      </c>
      <c r="C121" s="134">
        <v>700</v>
      </c>
      <c r="D121" s="132"/>
      <c r="E121" s="132" t="s">
        <v>855</v>
      </c>
      <c r="F121" s="132" t="s">
        <v>1342</v>
      </c>
      <c r="G121" s="132" t="s">
        <v>1343</v>
      </c>
      <c r="H121" s="132" t="s">
        <v>374</v>
      </c>
      <c r="I121" s="132" t="s">
        <v>1344</v>
      </c>
      <c r="J121" s="132" t="s">
        <v>858</v>
      </c>
      <c r="K121" s="132" t="s">
        <v>859</v>
      </c>
      <c r="L121" s="132">
        <v>95039</v>
      </c>
      <c r="M121" s="132" t="s">
        <v>701</v>
      </c>
      <c r="N121" s="132" t="s">
        <v>632</v>
      </c>
      <c r="O121" s="132" t="s">
        <v>589</v>
      </c>
      <c r="P121" s="135" t="s">
        <v>590</v>
      </c>
      <c r="Q121" s="132" t="s">
        <v>591</v>
      </c>
      <c r="R121" s="132" t="s">
        <v>592</v>
      </c>
      <c r="S121" s="134">
        <v>137</v>
      </c>
      <c r="T121" s="136">
        <v>45572.604166666664</v>
      </c>
      <c r="U121" s="134">
        <v>700</v>
      </c>
      <c r="V121" s="135" t="s">
        <v>1345</v>
      </c>
      <c r="W121" s="132"/>
      <c r="X121" s="132"/>
      <c r="Y121" s="132"/>
      <c r="Z121" s="132" t="s">
        <v>845</v>
      </c>
      <c r="AA121" s="57" t="b">
        <v>0</v>
      </c>
    </row>
    <row r="122" spans="1:35" ht="15">
      <c r="A122" s="109"/>
      <c r="B122" s="133">
        <v>45545.334722222222</v>
      </c>
      <c r="C122" s="134">
        <v>700</v>
      </c>
      <c r="D122" s="132"/>
      <c r="E122" s="132" t="s">
        <v>855</v>
      </c>
      <c r="F122" s="132" t="s">
        <v>1346</v>
      </c>
      <c r="G122" s="132" t="s">
        <v>1347</v>
      </c>
      <c r="H122" s="132" t="s">
        <v>1348</v>
      </c>
      <c r="I122" s="132" t="s">
        <v>1349</v>
      </c>
      <c r="J122" s="132" t="s">
        <v>1350</v>
      </c>
      <c r="K122" s="132" t="s">
        <v>1351</v>
      </c>
      <c r="L122" s="132">
        <v>54519</v>
      </c>
      <c r="M122" s="132" t="s">
        <v>1352</v>
      </c>
      <c r="N122" s="132" t="s">
        <v>1029</v>
      </c>
      <c r="O122" s="132" t="s">
        <v>589</v>
      </c>
      <c r="P122" s="135" t="s">
        <v>590</v>
      </c>
      <c r="Q122" s="132" t="s">
        <v>591</v>
      </c>
      <c r="R122" s="132" t="s">
        <v>592</v>
      </c>
      <c r="S122" s="134">
        <v>136</v>
      </c>
      <c r="T122" s="136">
        <v>45572.604166666664</v>
      </c>
      <c r="U122" s="134">
        <v>700</v>
      </c>
      <c r="V122" s="135" t="s">
        <v>1353</v>
      </c>
      <c r="W122" s="132"/>
      <c r="X122" s="132"/>
      <c r="Y122" s="132"/>
      <c r="Z122" s="132" t="s">
        <v>845</v>
      </c>
      <c r="AA122" s="57" t="b">
        <v>0</v>
      </c>
    </row>
    <row r="123" spans="1:35" ht="15">
      <c r="A123" s="123"/>
      <c r="B123" s="124">
        <v>45518</v>
      </c>
      <c r="C123" s="125">
        <v>0</v>
      </c>
      <c r="D123" s="123"/>
      <c r="E123" s="123" t="s">
        <v>1354</v>
      </c>
      <c r="F123" s="123" t="s">
        <v>1355</v>
      </c>
      <c r="G123" s="123" t="s">
        <v>786</v>
      </c>
      <c r="H123" s="123" t="s">
        <v>1356</v>
      </c>
      <c r="I123" s="123" t="s">
        <v>1357</v>
      </c>
      <c r="J123" s="123"/>
      <c r="K123" s="123"/>
      <c r="L123" s="123"/>
      <c r="M123" s="123"/>
      <c r="N123" s="123"/>
      <c r="O123" s="123"/>
      <c r="P123" s="123"/>
      <c r="Q123" s="123"/>
      <c r="R123" s="123"/>
      <c r="S123" s="123"/>
      <c r="T123" s="123"/>
      <c r="U123" s="123"/>
      <c r="V123" s="123"/>
      <c r="W123" s="123"/>
      <c r="X123" s="123"/>
      <c r="Y123" s="123" t="s">
        <v>1358</v>
      </c>
      <c r="Z123" s="123"/>
      <c r="AA123" s="123" t="b">
        <v>0</v>
      </c>
      <c r="AB123" s="123"/>
      <c r="AC123" s="123"/>
      <c r="AD123" s="123"/>
      <c r="AE123" s="123"/>
      <c r="AF123" s="123"/>
      <c r="AG123" s="123"/>
      <c r="AH123" s="123"/>
      <c r="AI123" s="123"/>
    </row>
    <row r="124" spans="1:35" ht="15">
      <c r="A124" s="123"/>
      <c r="B124" s="124">
        <v>45530</v>
      </c>
      <c r="C124" s="125">
        <v>0</v>
      </c>
      <c r="D124" s="123"/>
      <c r="E124" s="123" t="s">
        <v>1354</v>
      </c>
      <c r="F124" s="123" t="s">
        <v>1359</v>
      </c>
      <c r="G124" s="123" t="s">
        <v>1144</v>
      </c>
      <c r="H124" s="123" t="s">
        <v>1360</v>
      </c>
      <c r="I124" s="123" t="s">
        <v>1361</v>
      </c>
      <c r="J124" s="123"/>
      <c r="K124" s="123"/>
      <c r="L124" s="123"/>
      <c r="M124" s="123"/>
      <c r="N124" s="123"/>
      <c r="O124" s="123"/>
      <c r="P124" s="123"/>
      <c r="Q124" s="123"/>
      <c r="R124" s="123"/>
      <c r="S124" s="123"/>
      <c r="T124" s="123"/>
      <c r="U124" s="123"/>
      <c r="V124" s="123"/>
      <c r="W124" s="123"/>
      <c r="X124" s="123"/>
      <c r="Y124" s="137" t="s">
        <v>1362</v>
      </c>
      <c r="Z124" s="123"/>
      <c r="AA124" s="123" t="b">
        <v>0</v>
      </c>
      <c r="AB124" s="123"/>
      <c r="AC124" s="123"/>
      <c r="AD124" s="123"/>
      <c r="AE124" s="123"/>
      <c r="AF124" s="123"/>
      <c r="AG124" s="123"/>
      <c r="AH124" s="123"/>
      <c r="AI124" s="123"/>
    </row>
    <row r="125" spans="1:35" ht="15">
      <c r="A125" s="123"/>
      <c r="B125" s="124">
        <v>45512</v>
      </c>
      <c r="C125" s="125">
        <v>0</v>
      </c>
      <c r="D125" s="123"/>
      <c r="E125" s="123" t="s">
        <v>1363</v>
      </c>
      <c r="F125" s="123" t="s">
        <v>1364</v>
      </c>
      <c r="G125" s="123" t="s">
        <v>1032</v>
      </c>
      <c r="H125" s="123"/>
      <c r="I125" s="123" t="s">
        <v>1365</v>
      </c>
      <c r="J125" s="123"/>
      <c r="K125" s="123"/>
      <c r="L125" s="123"/>
      <c r="M125" s="123"/>
      <c r="N125" s="123"/>
      <c r="O125" s="123"/>
      <c r="P125" s="123"/>
      <c r="Q125" s="123"/>
      <c r="R125" s="123"/>
      <c r="S125" s="123"/>
      <c r="T125" s="123"/>
      <c r="U125" s="123"/>
      <c r="V125" s="123"/>
      <c r="W125" s="123"/>
      <c r="X125" s="123"/>
      <c r="Y125" s="123" t="s">
        <v>1366</v>
      </c>
      <c r="Z125" s="123"/>
      <c r="AA125" s="123" t="b">
        <v>0</v>
      </c>
      <c r="AB125" s="123"/>
      <c r="AC125" s="123"/>
      <c r="AD125" s="123"/>
      <c r="AE125" s="123"/>
      <c r="AF125" s="123"/>
      <c r="AG125" s="123"/>
      <c r="AH125" s="123"/>
      <c r="AI125" s="123"/>
    </row>
    <row r="126" spans="1:35" ht="15">
      <c r="A126" s="123"/>
      <c r="B126" s="124">
        <v>45513</v>
      </c>
      <c r="C126" s="125">
        <v>0</v>
      </c>
      <c r="D126" s="123"/>
      <c r="E126" s="123" t="s">
        <v>1363</v>
      </c>
      <c r="F126" s="123" t="s">
        <v>1367</v>
      </c>
      <c r="G126" s="123" t="s">
        <v>1368</v>
      </c>
      <c r="H126" s="123" t="s">
        <v>937</v>
      </c>
      <c r="I126" s="123" t="s">
        <v>1369</v>
      </c>
      <c r="J126" s="123"/>
      <c r="K126" s="123"/>
      <c r="L126" s="123"/>
      <c r="M126" s="123"/>
      <c r="N126" s="123"/>
      <c r="O126" s="123"/>
      <c r="P126" s="123"/>
      <c r="Q126" s="123"/>
      <c r="R126" s="123"/>
      <c r="S126" s="123"/>
      <c r="T126" s="123"/>
      <c r="U126" s="123"/>
      <c r="V126" s="123"/>
      <c r="W126" s="123"/>
      <c r="X126" s="123"/>
      <c r="Y126" s="123"/>
      <c r="Z126" s="123"/>
      <c r="AA126" s="123" t="b">
        <v>0</v>
      </c>
      <c r="AB126" s="123"/>
      <c r="AC126" s="123"/>
      <c r="AD126" s="123"/>
      <c r="AE126" s="123"/>
      <c r="AF126" s="123"/>
      <c r="AG126" s="123"/>
      <c r="AH126" s="123"/>
      <c r="AI126" s="123"/>
    </row>
    <row r="127" spans="1:35" ht="15">
      <c r="A127" s="123"/>
      <c r="B127" s="124">
        <v>45513</v>
      </c>
      <c r="C127" s="125">
        <v>0</v>
      </c>
      <c r="D127" s="123"/>
      <c r="E127" s="123" t="s">
        <v>1363</v>
      </c>
      <c r="F127" s="123" t="s">
        <v>1370</v>
      </c>
      <c r="G127" s="123" t="s">
        <v>826</v>
      </c>
      <c r="H127" s="123" t="s">
        <v>1371</v>
      </c>
      <c r="I127" s="123" t="s">
        <v>1372</v>
      </c>
      <c r="J127" s="123"/>
      <c r="K127" s="123"/>
      <c r="L127" s="123"/>
      <c r="M127" s="123"/>
      <c r="N127" s="123"/>
      <c r="O127" s="123"/>
      <c r="P127" s="123"/>
      <c r="Q127" s="123"/>
      <c r="R127" s="123"/>
      <c r="S127" s="123"/>
      <c r="T127" s="123"/>
      <c r="U127" s="123"/>
      <c r="V127" s="123"/>
      <c r="W127" s="123" t="s">
        <v>2297</v>
      </c>
      <c r="X127" s="123"/>
      <c r="Y127" s="123" t="s">
        <v>1373</v>
      </c>
      <c r="Z127" s="123"/>
      <c r="AA127" s="123" t="b">
        <v>0</v>
      </c>
      <c r="AB127" s="123"/>
      <c r="AC127" s="123"/>
      <c r="AD127" s="123"/>
      <c r="AE127" s="123"/>
      <c r="AF127" s="123"/>
      <c r="AG127" s="123"/>
      <c r="AH127" s="123"/>
      <c r="AI127" s="123"/>
    </row>
    <row r="128" spans="1:35" ht="15">
      <c r="A128" s="123"/>
      <c r="B128" s="124">
        <v>45517</v>
      </c>
      <c r="C128" s="125">
        <v>0</v>
      </c>
      <c r="D128" s="123"/>
      <c r="E128" s="123" t="s">
        <v>1363</v>
      </c>
      <c r="F128" s="123" t="s">
        <v>1374</v>
      </c>
      <c r="G128" s="123" t="s">
        <v>1375</v>
      </c>
      <c r="H128" s="123" t="s">
        <v>1376</v>
      </c>
      <c r="I128" s="123" t="s">
        <v>1377</v>
      </c>
      <c r="J128" s="123"/>
      <c r="K128" s="123"/>
      <c r="L128" s="123"/>
      <c r="M128" s="123"/>
      <c r="N128" s="123"/>
      <c r="O128" s="123"/>
      <c r="P128" s="123"/>
      <c r="Q128" s="123"/>
      <c r="R128" s="123"/>
      <c r="S128" s="123"/>
      <c r="T128" s="123"/>
      <c r="U128" s="123"/>
      <c r="V128" s="123"/>
      <c r="W128" s="123"/>
      <c r="X128" s="123"/>
      <c r="Y128" s="123"/>
      <c r="Z128" s="123"/>
      <c r="AA128" s="123" t="b">
        <v>0</v>
      </c>
      <c r="AB128" s="123"/>
      <c r="AC128" s="123"/>
      <c r="AD128" s="123"/>
      <c r="AE128" s="123"/>
      <c r="AF128" s="123"/>
      <c r="AG128" s="123"/>
      <c r="AH128" s="123"/>
      <c r="AI128" s="123"/>
    </row>
    <row r="129" spans="1:35" ht="15">
      <c r="A129" s="123"/>
      <c r="B129" s="124">
        <v>45517</v>
      </c>
      <c r="C129" s="125">
        <v>0</v>
      </c>
      <c r="D129" s="123"/>
      <c r="E129" s="137" t="s">
        <v>1363</v>
      </c>
      <c r="F129" s="123" t="s">
        <v>1378</v>
      </c>
      <c r="G129" s="123" t="s">
        <v>1379</v>
      </c>
      <c r="H129" s="123" t="s">
        <v>1380</v>
      </c>
      <c r="I129" s="123" t="s">
        <v>1381</v>
      </c>
      <c r="J129" s="123"/>
      <c r="K129" s="123"/>
      <c r="L129" s="123"/>
      <c r="M129" s="123"/>
      <c r="N129" s="123"/>
      <c r="O129" s="123"/>
      <c r="P129" s="123"/>
      <c r="Q129" s="123"/>
      <c r="R129" s="123"/>
      <c r="S129" s="123"/>
      <c r="T129" s="123"/>
      <c r="U129" s="123"/>
      <c r="V129" s="123"/>
      <c r="W129" s="123"/>
      <c r="X129" s="123"/>
      <c r="Y129" s="123" t="s">
        <v>1382</v>
      </c>
      <c r="Z129" s="123"/>
      <c r="AA129" s="123" t="b">
        <v>0</v>
      </c>
      <c r="AB129" s="123"/>
      <c r="AC129" s="123"/>
      <c r="AD129" s="123"/>
      <c r="AE129" s="123"/>
      <c r="AF129" s="123"/>
      <c r="AG129" s="123"/>
      <c r="AH129" s="123"/>
      <c r="AI129" s="123"/>
    </row>
    <row r="130" spans="1:35" ht="15">
      <c r="A130" s="123"/>
      <c r="B130" s="124">
        <v>45519</v>
      </c>
      <c r="C130" s="125">
        <v>0</v>
      </c>
      <c r="D130" s="123"/>
      <c r="E130" s="123" t="s">
        <v>1363</v>
      </c>
      <c r="F130" s="123" t="s">
        <v>1383</v>
      </c>
      <c r="G130" s="123" t="s">
        <v>1384</v>
      </c>
      <c r="H130" s="123" t="s">
        <v>1089</v>
      </c>
      <c r="I130" s="123" t="s">
        <v>1385</v>
      </c>
      <c r="J130" s="123"/>
      <c r="K130" s="123"/>
      <c r="L130" s="123"/>
      <c r="M130" s="123"/>
      <c r="N130" s="123"/>
      <c r="O130" s="123"/>
      <c r="P130" s="123"/>
      <c r="Q130" s="123"/>
      <c r="R130" s="123"/>
      <c r="S130" s="123"/>
      <c r="T130" s="123"/>
      <c r="U130" s="123"/>
      <c r="V130" s="123"/>
      <c r="W130" s="123"/>
      <c r="X130" s="123"/>
      <c r="Y130" s="123" t="s">
        <v>1386</v>
      </c>
      <c r="Z130" s="123"/>
      <c r="AA130" s="123" t="b">
        <v>0</v>
      </c>
      <c r="AB130" s="123"/>
      <c r="AC130" s="123"/>
      <c r="AD130" s="123"/>
      <c r="AE130" s="123"/>
      <c r="AF130" s="123"/>
      <c r="AG130" s="123"/>
      <c r="AH130" s="123"/>
      <c r="AI130" s="123"/>
    </row>
    <row r="131" spans="1:35" ht="15">
      <c r="A131" s="123"/>
      <c r="B131" s="124">
        <v>45526</v>
      </c>
      <c r="C131" s="125">
        <v>0</v>
      </c>
      <c r="D131" s="123"/>
      <c r="E131" s="123" t="s">
        <v>1363</v>
      </c>
      <c r="F131" s="123" t="s">
        <v>1387</v>
      </c>
      <c r="G131" s="123" t="s">
        <v>1388</v>
      </c>
      <c r="H131" s="123"/>
      <c r="I131" s="123" t="s">
        <v>1389</v>
      </c>
      <c r="J131" s="123"/>
      <c r="K131" s="123"/>
      <c r="L131" s="123"/>
      <c r="M131" s="123"/>
      <c r="N131" s="123"/>
      <c r="O131" s="123"/>
      <c r="P131" s="123"/>
      <c r="Q131" s="123"/>
      <c r="R131" s="123"/>
      <c r="S131" s="123"/>
      <c r="T131" s="123"/>
      <c r="U131" s="123"/>
      <c r="V131" s="123"/>
      <c r="W131" s="123"/>
      <c r="X131" s="123"/>
      <c r="Y131" s="123" t="s">
        <v>1390</v>
      </c>
      <c r="Z131" s="123"/>
      <c r="AA131" s="123" t="b">
        <v>0</v>
      </c>
      <c r="AB131" s="123"/>
      <c r="AC131" s="123"/>
      <c r="AD131" s="123"/>
      <c r="AE131" s="123"/>
      <c r="AF131" s="123"/>
      <c r="AG131" s="123"/>
      <c r="AH131" s="123"/>
      <c r="AI131" s="123"/>
    </row>
    <row r="132" spans="1:35" ht="15">
      <c r="A132" s="123"/>
      <c r="B132" s="124">
        <v>45527</v>
      </c>
      <c r="C132" s="125">
        <v>0</v>
      </c>
      <c r="D132" s="123"/>
      <c r="E132" s="123" t="s">
        <v>1363</v>
      </c>
      <c r="F132" s="123" t="s">
        <v>1391</v>
      </c>
      <c r="G132" s="123" t="s">
        <v>1392</v>
      </c>
      <c r="H132" s="123"/>
      <c r="I132" s="123" t="s">
        <v>1393</v>
      </c>
      <c r="J132" s="123"/>
      <c r="K132" s="123"/>
      <c r="L132" s="123"/>
      <c r="M132" s="123"/>
      <c r="N132" s="123"/>
      <c r="O132" s="123"/>
      <c r="P132" s="123"/>
      <c r="Q132" s="123"/>
      <c r="R132" s="123"/>
      <c r="S132" s="123"/>
      <c r="T132" s="123"/>
      <c r="U132" s="123"/>
      <c r="V132" s="123"/>
      <c r="W132" s="123"/>
      <c r="X132" s="123"/>
      <c r="Y132" s="123" t="s">
        <v>1394</v>
      </c>
      <c r="Z132" s="123"/>
      <c r="AA132" s="123" t="b">
        <v>0</v>
      </c>
      <c r="AB132" s="123" t="s">
        <v>2298</v>
      </c>
      <c r="AC132" s="123"/>
      <c r="AD132" s="123"/>
      <c r="AE132" s="123"/>
      <c r="AF132" s="123"/>
      <c r="AG132" s="123"/>
      <c r="AH132" s="123"/>
      <c r="AI132" s="123"/>
    </row>
    <row r="133" spans="1:35" ht="15">
      <c r="A133" s="123" t="s">
        <v>578</v>
      </c>
      <c r="B133" s="124">
        <v>45502.53402777778</v>
      </c>
      <c r="C133" s="125">
        <v>0</v>
      </c>
      <c r="D133" s="125"/>
      <c r="E133" s="123" t="s">
        <v>1363</v>
      </c>
      <c r="F133" s="123" t="s">
        <v>1395</v>
      </c>
      <c r="G133" s="123" t="s">
        <v>1396</v>
      </c>
      <c r="H133" s="123" t="s">
        <v>1081</v>
      </c>
      <c r="I133" s="123" t="s">
        <v>1397</v>
      </c>
      <c r="J133" s="123" t="s">
        <v>1398</v>
      </c>
      <c r="K133" s="123" t="s">
        <v>1399</v>
      </c>
      <c r="L133" s="123" t="s">
        <v>1400</v>
      </c>
      <c r="M133" s="123" t="s">
        <v>1068</v>
      </c>
      <c r="N133" s="123" t="s">
        <v>632</v>
      </c>
      <c r="O133" s="123" t="s">
        <v>589</v>
      </c>
      <c r="P133" s="123" t="s">
        <v>590</v>
      </c>
      <c r="Q133" s="123" t="s">
        <v>591</v>
      </c>
      <c r="R133" s="123" t="s">
        <v>592</v>
      </c>
      <c r="S133" s="125">
        <v>57</v>
      </c>
      <c r="T133" s="123" t="s">
        <v>593</v>
      </c>
      <c r="U133" s="125">
        <v>300</v>
      </c>
      <c r="V133" s="123" t="s">
        <v>1401</v>
      </c>
      <c r="W133" s="123"/>
      <c r="X133" s="123"/>
      <c r="Y133" s="123" t="s">
        <v>1402</v>
      </c>
      <c r="Z133" s="123" t="s">
        <v>693</v>
      </c>
      <c r="AA133" s="123" t="b">
        <v>0</v>
      </c>
      <c r="AB133" s="123"/>
      <c r="AC133" s="123"/>
      <c r="AD133" s="123"/>
      <c r="AE133" s="123"/>
      <c r="AF133" s="123"/>
      <c r="AG133" s="123"/>
      <c r="AH133" s="123"/>
      <c r="AI133" s="123"/>
    </row>
    <row r="134" spans="1:35" ht="15">
      <c r="A134" s="123" t="s">
        <v>578</v>
      </c>
      <c r="B134" s="124">
        <v>45511.595138888886</v>
      </c>
      <c r="C134" s="125">
        <v>0</v>
      </c>
      <c r="D134" s="125"/>
      <c r="E134" s="123" t="s">
        <v>1363</v>
      </c>
      <c r="F134" s="123" t="s">
        <v>1403</v>
      </c>
      <c r="G134" s="123" t="s">
        <v>1404</v>
      </c>
      <c r="H134" s="123" t="s">
        <v>374</v>
      </c>
      <c r="I134" s="123" t="s">
        <v>1405</v>
      </c>
      <c r="J134" s="123" t="s">
        <v>1406</v>
      </c>
      <c r="K134" s="123" t="s">
        <v>1198</v>
      </c>
      <c r="L134" s="123" t="s">
        <v>1199</v>
      </c>
      <c r="M134" s="123" t="s">
        <v>701</v>
      </c>
      <c r="N134" s="123" t="s">
        <v>632</v>
      </c>
      <c r="O134" s="123" t="s">
        <v>589</v>
      </c>
      <c r="P134" s="123" t="s">
        <v>590</v>
      </c>
      <c r="Q134" s="123" t="s">
        <v>591</v>
      </c>
      <c r="R134" s="123" t="s">
        <v>592</v>
      </c>
      <c r="S134" s="125">
        <v>90</v>
      </c>
      <c r="T134" s="123" t="s">
        <v>593</v>
      </c>
      <c r="U134" s="125">
        <v>300</v>
      </c>
      <c r="V134" s="123" t="s">
        <v>1407</v>
      </c>
      <c r="W134" s="123"/>
      <c r="X134" s="123"/>
      <c r="Y134" s="123" t="s">
        <v>1408</v>
      </c>
      <c r="Z134" s="123" t="s">
        <v>740</v>
      </c>
      <c r="AA134" s="123" t="b">
        <v>0</v>
      </c>
      <c r="AB134" s="123"/>
      <c r="AC134" s="123"/>
      <c r="AD134" s="123"/>
      <c r="AE134" s="123"/>
      <c r="AF134" s="123"/>
      <c r="AG134" s="123"/>
      <c r="AH134" s="123"/>
      <c r="AI134" s="123"/>
    </row>
    <row r="135" spans="1:35" s="209" customFormat="1" ht="15">
      <c r="A135" s="206" t="s">
        <v>578</v>
      </c>
      <c r="B135" s="207">
        <v>45512.281944444447</v>
      </c>
      <c r="C135" s="208">
        <v>0</v>
      </c>
      <c r="D135" s="208"/>
      <c r="E135" s="206" t="s">
        <v>1363</v>
      </c>
      <c r="F135" s="206" t="s">
        <v>1409</v>
      </c>
      <c r="G135" s="206" t="s">
        <v>1410</v>
      </c>
      <c r="H135" s="206" t="s">
        <v>1411</v>
      </c>
      <c r="I135" s="206" t="s">
        <v>1412</v>
      </c>
      <c r="J135" s="206" t="s">
        <v>1413</v>
      </c>
      <c r="K135" s="206" t="s">
        <v>951</v>
      </c>
      <c r="L135" s="206" t="s">
        <v>952</v>
      </c>
      <c r="M135" s="206" t="s">
        <v>709</v>
      </c>
      <c r="N135" s="206" t="s">
        <v>632</v>
      </c>
      <c r="O135" s="206" t="s">
        <v>589</v>
      </c>
      <c r="P135" s="206" t="s">
        <v>590</v>
      </c>
      <c r="Q135" s="206" t="s">
        <v>591</v>
      </c>
      <c r="R135" s="206" t="s">
        <v>592</v>
      </c>
      <c r="S135" s="208">
        <v>98</v>
      </c>
      <c r="T135" s="206" t="s">
        <v>593</v>
      </c>
      <c r="U135" s="208">
        <v>300</v>
      </c>
      <c r="V135" s="206" t="s">
        <v>1414</v>
      </c>
      <c r="W135" s="206"/>
      <c r="X135" s="206"/>
      <c r="Y135" s="206" t="s">
        <v>1415</v>
      </c>
      <c r="Z135" s="206" t="s">
        <v>740</v>
      </c>
      <c r="AA135" s="206" t="b">
        <v>0</v>
      </c>
      <c r="AB135" s="206"/>
      <c r="AC135" s="206"/>
      <c r="AD135" s="206"/>
      <c r="AE135" s="206"/>
      <c r="AF135" s="206"/>
      <c r="AG135" s="206"/>
      <c r="AH135" s="206"/>
      <c r="AI135" s="206"/>
    </row>
    <row r="136" spans="1:35" ht="16">
      <c r="A136" s="109" t="s">
        <v>578</v>
      </c>
      <c r="B136" s="126">
        <v>45397.303472222222</v>
      </c>
      <c r="C136" s="127">
        <v>300</v>
      </c>
      <c r="D136" s="109"/>
      <c r="E136" s="109" t="s">
        <v>1416</v>
      </c>
      <c r="F136" s="109" t="s">
        <v>1417</v>
      </c>
      <c r="G136" s="109" t="s">
        <v>1418</v>
      </c>
      <c r="H136" s="109" t="s">
        <v>1419</v>
      </c>
      <c r="I136" s="109" t="s">
        <v>1420</v>
      </c>
      <c r="J136" s="109" t="s">
        <v>1421</v>
      </c>
      <c r="K136" s="109" t="s">
        <v>600</v>
      </c>
      <c r="L136" s="109" t="s">
        <v>1422</v>
      </c>
      <c r="M136" s="109" t="s">
        <v>715</v>
      </c>
      <c r="N136" s="109" t="s">
        <v>602</v>
      </c>
      <c r="O136" s="109" t="s">
        <v>589</v>
      </c>
      <c r="P136" s="109" t="s">
        <v>590</v>
      </c>
      <c r="Q136" s="109" t="s">
        <v>591</v>
      </c>
      <c r="R136" s="109" t="s">
        <v>592</v>
      </c>
      <c r="S136" s="127">
        <v>9</v>
      </c>
      <c r="T136" s="109" t="s">
        <v>593</v>
      </c>
      <c r="U136" s="127">
        <v>300</v>
      </c>
      <c r="V136" s="109" t="s">
        <v>1423</v>
      </c>
      <c r="W136" s="109"/>
      <c r="X136" s="109"/>
      <c r="Y136" s="138" t="s">
        <v>1424</v>
      </c>
      <c r="Z136" s="109" t="s">
        <v>899</v>
      </c>
      <c r="AA136" s="109" t="b">
        <v>0</v>
      </c>
      <c r="AB136" s="109"/>
      <c r="AC136" s="109"/>
      <c r="AD136" s="109"/>
      <c r="AE136" s="109"/>
      <c r="AF136" s="109"/>
      <c r="AG136" s="109"/>
      <c r="AH136" s="109"/>
      <c r="AI136" s="109"/>
    </row>
    <row r="137" spans="1:35" ht="15">
      <c r="A137" s="109" t="s">
        <v>578</v>
      </c>
      <c r="B137" s="126">
        <v>45464.349305555559</v>
      </c>
      <c r="C137" s="127">
        <v>300</v>
      </c>
      <c r="D137" s="109"/>
      <c r="E137" s="109" t="s">
        <v>1416</v>
      </c>
      <c r="F137" s="109" t="s">
        <v>1425</v>
      </c>
      <c r="G137" s="109" t="s">
        <v>1426</v>
      </c>
      <c r="H137" s="109" t="s">
        <v>1427</v>
      </c>
      <c r="I137" s="109" t="s">
        <v>1428</v>
      </c>
      <c r="J137" s="109" t="s">
        <v>1429</v>
      </c>
      <c r="K137" s="109" t="s">
        <v>1430</v>
      </c>
      <c r="L137" s="109" t="s">
        <v>1431</v>
      </c>
      <c r="M137" s="109" t="s">
        <v>1432</v>
      </c>
      <c r="N137" s="109" t="s">
        <v>613</v>
      </c>
      <c r="O137" s="109" t="s">
        <v>589</v>
      </c>
      <c r="P137" s="109" t="s">
        <v>590</v>
      </c>
      <c r="Q137" s="109" t="s">
        <v>591</v>
      </c>
      <c r="R137" s="109" t="s">
        <v>592</v>
      </c>
      <c r="S137" s="127">
        <v>29</v>
      </c>
      <c r="T137" s="109" t="s">
        <v>593</v>
      </c>
      <c r="U137" s="127">
        <v>300</v>
      </c>
      <c r="V137" s="109" t="s">
        <v>1433</v>
      </c>
      <c r="W137" s="109"/>
      <c r="X137" s="109"/>
      <c r="Y137" s="132" t="s">
        <v>1434</v>
      </c>
      <c r="Z137" s="109" t="s">
        <v>642</v>
      </c>
      <c r="AA137" s="109" t="b">
        <v>0</v>
      </c>
      <c r="AB137" s="109"/>
      <c r="AC137" s="109"/>
      <c r="AD137" s="109"/>
      <c r="AE137" s="109"/>
      <c r="AF137" s="109"/>
      <c r="AG137" s="109"/>
      <c r="AH137" s="109"/>
      <c r="AI137" s="109"/>
    </row>
    <row r="138" spans="1:35" ht="15">
      <c r="A138" s="109" t="s">
        <v>578</v>
      </c>
      <c r="B138" s="126">
        <v>45469.236111111109</v>
      </c>
      <c r="C138" s="127">
        <v>300</v>
      </c>
      <c r="D138" s="109"/>
      <c r="E138" s="109" t="s">
        <v>1416</v>
      </c>
      <c r="F138" s="109" t="s">
        <v>1435</v>
      </c>
      <c r="G138" s="109" t="s">
        <v>1436</v>
      </c>
      <c r="H138" s="109" t="s">
        <v>1437</v>
      </c>
      <c r="I138" s="109" t="s">
        <v>1438</v>
      </c>
      <c r="J138" s="109" t="s">
        <v>1439</v>
      </c>
      <c r="K138" s="109" t="s">
        <v>1440</v>
      </c>
      <c r="L138" s="109" t="s">
        <v>1441</v>
      </c>
      <c r="M138" s="109" t="s">
        <v>1440</v>
      </c>
      <c r="N138" s="109" t="s">
        <v>588</v>
      </c>
      <c r="O138" s="109" t="s">
        <v>589</v>
      </c>
      <c r="P138" s="109" t="s">
        <v>590</v>
      </c>
      <c r="Q138" s="109" t="s">
        <v>591</v>
      </c>
      <c r="R138" s="109" t="s">
        <v>592</v>
      </c>
      <c r="S138" s="127">
        <v>34</v>
      </c>
      <c r="T138" s="109" t="s">
        <v>593</v>
      </c>
      <c r="U138" s="127">
        <v>300</v>
      </c>
      <c r="V138" s="109" t="s">
        <v>1442</v>
      </c>
      <c r="W138" s="109"/>
      <c r="X138" s="109"/>
      <c r="Y138" s="109"/>
      <c r="Z138" s="109" t="s">
        <v>642</v>
      </c>
      <c r="AA138" s="109" t="b">
        <v>0</v>
      </c>
      <c r="AB138" s="109"/>
      <c r="AC138" s="109"/>
      <c r="AD138" s="109"/>
      <c r="AE138" s="109"/>
      <c r="AF138" s="109"/>
      <c r="AG138" s="109"/>
      <c r="AH138" s="109"/>
      <c r="AI138" s="109"/>
    </row>
    <row r="139" spans="1:35" ht="15">
      <c r="A139" s="109" t="s">
        <v>578</v>
      </c>
      <c r="B139" s="126">
        <v>45473.670138888891</v>
      </c>
      <c r="C139" s="127">
        <v>300</v>
      </c>
      <c r="D139" s="109"/>
      <c r="E139" s="109" t="s">
        <v>1416</v>
      </c>
      <c r="F139" s="109" t="s">
        <v>1443</v>
      </c>
      <c r="G139" s="109" t="s">
        <v>1444</v>
      </c>
      <c r="H139" s="109" t="s">
        <v>582</v>
      </c>
      <c r="I139" s="212" t="s">
        <v>1445</v>
      </c>
      <c r="J139" s="109" t="s">
        <v>1446</v>
      </c>
      <c r="K139" s="109" t="s">
        <v>585</v>
      </c>
      <c r="L139" s="109" t="s">
        <v>586</v>
      </c>
      <c r="M139" s="109" t="s">
        <v>587</v>
      </c>
      <c r="N139" s="109" t="s">
        <v>588</v>
      </c>
      <c r="O139" s="109" t="s">
        <v>589</v>
      </c>
      <c r="P139" s="109" t="s">
        <v>590</v>
      </c>
      <c r="Q139" s="109" t="s">
        <v>591</v>
      </c>
      <c r="R139" s="109" t="s">
        <v>592</v>
      </c>
      <c r="S139" s="127">
        <v>41</v>
      </c>
      <c r="T139" s="109" t="s">
        <v>593</v>
      </c>
      <c r="U139" s="127">
        <v>300</v>
      </c>
      <c r="V139" s="109" t="s">
        <v>1447</v>
      </c>
      <c r="W139" s="109" t="s">
        <v>2298</v>
      </c>
      <c r="X139" s="109"/>
      <c r="Y139" s="109"/>
      <c r="Z139" s="109" t="s">
        <v>658</v>
      </c>
      <c r="AA139" s="109" t="b">
        <v>0</v>
      </c>
      <c r="AB139" s="109"/>
      <c r="AC139" s="109"/>
      <c r="AD139" s="109"/>
      <c r="AE139" s="109"/>
      <c r="AF139" s="109"/>
      <c r="AG139" s="109"/>
      <c r="AH139" s="109"/>
      <c r="AI139" s="109"/>
    </row>
    <row r="140" spans="1:35" ht="15">
      <c r="A140" s="109" t="s">
        <v>578</v>
      </c>
      <c r="B140" s="126">
        <v>45499.01666666667</v>
      </c>
      <c r="C140" s="127">
        <v>300</v>
      </c>
      <c r="D140" s="109"/>
      <c r="E140" s="109" t="s">
        <v>1416</v>
      </c>
      <c r="F140" s="109" t="s">
        <v>1448</v>
      </c>
      <c r="G140" s="109" t="s">
        <v>1449</v>
      </c>
      <c r="H140" s="109" t="s">
        <v>711</v>
      </c>
      <c r="I140" s="109" t="s">
        <v>1450</v>
      </c>
      <c r="J140" s="109" t="s">
        <v>711</v>
      </c>
      <c r="K140" s="109" t="s">
        <v>600</v>
      </c>
      <c r="L140" s="109" t="s">
        <v>714</v>
      </c>
      <c r="M140" s="109" t="s">
        <v>715</v>
      </c>
      <c r="N140" s="109" t="s">
        <v>602</v>
      </c>
      <c r="O140" s="109" t="s">
        <v>589</v>
      </c>
      <c r="P140" s="109" t="s">
        <v>590</v>
      </c>
      <c r="Q140" s="109" t="s">
        <v>591</v>
      </c>
      <c r="R140" s="109" t="s">
        <v>592</v>
      </c>
      <c r="S140" s="127">
        <v>51</v>
      </c>
      <c r="T140" s="109" t="s">
        <v>593</v>
      </c>
      <c r="U140" s="127">
        <v>300</v>
      </c>
      <c r="V140" s="109" t="s">
        <v>1451</v>
      </c>
      <c r="W140" s="109"/>
      <c r="X140" s="109"/>
      <c r="Y140" s="109"/>
      <c r="Z140" s="109" t="s">
        <v>693</v>
      </c>
      <c r="AA140" s="109" t="b">
        <v>0</v>
      </c>
      <c r="AB140" s="109"/>
      <c r="AC140" s="109"/>
      <c r="AD140" s="109"/>
      <c r="AE140" s="109"/>
      <c r="AF140" s="109"/>
      <c r="AG140" s="109"/>
      <c r="AH140" s="109"/>
      <c r="AI140" s="109"/>
    </row>
    <row r="141" spans="1:35" ht="15">
      <c r="A141" s="109" t="s">
        <v>578</v>
      </c>
      <c r="B141" s="126">
        <v>45503.631249999999</v>
      </c>
      <c r="C141" s="127">
        <v>300</v>
      </c>
      <c r="D141" s="109"/>
      <c r="E141" s="109" t="s">
        <v>1416</v>
      </c>
      <c r="F141" s="109" t="s">
        <v>1452</v>
      </c>
      <c r="G141" s="109" t="s">
        <v>1453</v>
      </c>
      <c r="H141" s="109" t="s">
        <v>1454</v>
      </c>
      <c r="I141" s="109" t="s">
        <v>1455</v>
      </c>
      <c r="J141" s="109" t="s">
        <v>1456</v>
      </c>
      <c r="K141" s="109" t="s">
        <v>672</v>
      </c>
      <c r="L141" s="109" t="s">
        <v>1457</v>
      </c>
      <c r="M141" s="109" t="s">
        <v>672</v>
      </c>
      <c r="N141" s="109" t="s">
        <v>674</v>
      </c>
      <c r="O141" s="109" t="s">
        <v>589</v>
      </c>
      <c r="P141" s="109" t="s">
        <v>590</v>
      </c>
      <c r="Q141" s="109" t="s">
        <v>591</v>
      </c>
      <c r="R141" s="109" t="s">
        <v>592</v>
      </c>
      <c r="S141" s="127">
        <v>65</v>
      </c>
      <c r="T141" s="109" t="s">
        <v>593</v>
      </c>
      <c r="U141" s="127">
        <v>300</v>
      </c>
      <c r="V141" s="109" t="s">
        <v>1458</v>
      </c>
      <c r="W141" s="109"/>
      <c r="X141" s="109"/>
      <c r="Y141" s="109"/>
      <c r="Z141" s="109" t="s">
        <v>693</v>
      </c>
      <c r="AA141" s="109" t="b">
        <v>0</v>
      </c>
      <c r="AB141" s="109"/>
      <c r="AC141" s="109"/>
      <c r="AD141" s="109"/>
      <c r="AE141" s="109"/>
      <c r="AF141" s="109"/>
      <c r="AG141" s="109"/>
      <c r="AH141" s="109"/>
      <c r="AI141" s="109"/>
    </row>
    <row r="142" spans="1:35" ht="15">
      <c r="A142" s="109" t="s">
        <v>578</v>
      </c>
      <c r="B142" s="126">
        <v>45504.284722222219</v>
      </c>
      <c r="C142" s="127">
        <v>300</v>
      </c>
      <c r="D142" s="109"/>
      <c r="E142" s="109" t="s">
        <v>1416</v>
      </c>
      <c r="F142" s="109" t="s">
        <v>1459</v>
      </c>
      <c r="G142" s="109" t="s">
        <v>1460</v>
      </c>
      <c r="H142" s="109"/>
      <c r="I142" s="109" t="s">
        <v>1461</v>
      </c>
      <c r="J142" s="109" t="s">
        <v>1462</v>
      </c>
      <c r="K142" s="109" t="s">
        <v>600</v>
      </c>
      <c r="L142" s="109" t="s">
        <v>1463</v>
      </c>
      <c r="M142" s="109" t="s">
        <v>715</v>
      </c>
      <c r="N142" s="109" t="s">
        <v>602</v>
      </c>
      <c r="O142" s="109" t="s">
        <v>589</v>
      </c>
      <c r="P142" s="109" t="s">
        <v>590</v>
      </c>
      <c r="Q142" s="109" t="s">
        <v>591</v>
      </c>
      <c r="R142" s="109" t="s">
        <v>592</v>
      </c>
      <c r="S142" s="127">
        <v>70</v>
      </c>
      <c r="T142" s="109" t="s">
        <v>593</v>
      </c>
      <c r="U142" s="127">
        <v>300</v>
      </c>
      <c r="V142" s="109" t="s">
        <v>1464</v>
      </c>
      <c r="W142" s="109"/>
      <c r="X142" s="109"/>
      <c r="Y142" s="109"/>
      <c r="Z142" s="109" t="s">
        <v>693</v>
      </c>
      <c r="AA142" s="109" t="b">
        <v>0</v>
      </c>
      <c r="AB142" s="109"/>
      <c r="AC142" s="109"/>
      <c r="AD142" s="109"/>
      <c r="AE142" s="109"/>
      <c r="AF142" s="109"/>
      <c r="AG142" s="109"/>
      <c r="AH142" s="109"/>
      <c r="AI142" s="109"/>
    </row>
    <row r="143" spans="1:35" ht="15">
      <c r="A143" s="109" t="s">
        <v>578</v>
      </c>
      <c r="B143" s="126">
        <v>45510.095833333333</v>
      </c>
      <c r="C143" s="127">
        <v>300</v>
      </c>
      <c r="D143" s="109"/>
      <c r="E143" s="109" t="s">
        <v>1416</v>
      </c>
      <c r="F143" s="109" t="s">
        <v>1465</v>
      </c>
      <c r="G143" s="109" t="s">
        <v>1466</v>
      </c>
      <c r="H143" s="109" t="s">
        <v>1467</v>
      </c>
      <c r="I143" s="109" t="s">
        <v>1468</v>
      </c>
      <c r="J143" s="109" t="s">
        <v>1469</v>
      </c>
      <c r="K143" s="109" t="s">
        <v>1470</v>
      </c>
      <c r="L143" s="109" t="s">
        <v>1471</v>
      </c>
      <c r="M143" s="109" t="s">
        <v>1472</v>
      </c>
      <c r="N143" s="109" t="s">
        <v>756</v>
      </c>
      <c r="O143" s="109" t="s">
        <v>589</v>
      </c>
      <c r="P143" s="109" t="s">
        <v>590</v>
      </c>
      <c r="Q143" s="109" t="s">
        <v>591</v>
      </c>
      <c r="R143" s="109" t="s">
        <v>592</v>
      </c>
      <c r="S143" s="127">
        <v>83</v>
      </c>
      <c r="T143" s="109" t="s">
        <v>593</v>
      </c>
      <c r="U143" s="127">
        <v>300</v>
      </c>
      <c r="V143" s="109" t="s">
        <v>1473</v>
      </c>
      <c r="W143" s="109"/>
      <c r="X143" s="109"/>
      <c r="Y143" s="109"/>
      <c r="Z143" s="109" t="s">
        <v>740</v>
      </c>
      <c r="AA143" s="109" t="b">
        <v>0</v>
      </c>
      <c r="AB143" s="109"/>
      <c r="AC143" s="109"/>
      <c r="AD143" s="109"/>
      <c r="AE143" s="109"/>
      <c r="AF143" s="109"/>
      <c r="AG143" s="109"/>
      <c r="AH143" s="109"/>
      <c r="AI143" s="109"/>
    </row>
    <row r="144" spans="1:35" ht="15">
      <c r="A144" s="109" t="s">
        <v>578</v>
      </c>
      <c r="B144" s="126">
        <v>45512.543055555558</v>
      </c>
      <c r="C144" s="127">
        <v>300</v>
      </c>
      <c r="D144" s="109"/>
      <c r="E144" s="109" t="s">
        <v>1416</v>
      </c>
      <c r="F144" s="109" t="s">
        <v>1474</v>
      </c>
      <c r="G144" s="109" t="s">
        <v>1475</v>
      </c>
      <c r="H144" s="109" t="s">
        <v>295</v>
      </c>
      <c r="I144" s="109" t="s">
        <v>1476</v>
      </c>
      <c r="J144" s="109" t="s">
        <v>1477</v>
      </c>
      <c r="K144" s="109" t="s">
        <v>951</v>
      </c>
      <c r="L144" s="109" t="s">
        <v>952</v>
      </c>
      <c r="M144" s="109" t="s">
        <v>800</v>
      </c>
      <c r="N144" s="109" t="s">
        <v>632</v>
      </c>
      <c r="O144" s="109" t="s">
        <v>589</v>
      </c>
      <c r="P144" s="109" t="s">
        <v>590</v>
      </c>
      <c r="Q144" s="109" t="s">
        <v>591</v>
      </c>
      <c r="R144" s="109" t="s">
        <v>592</v>
      </c>
      <c r="S144" s="127">
        <v>101</v>
      </c>
      <c r="T144" s="109" t="s">
        <v>593</v>
      </c>
      <c r="U144" s="127">
        <v>300</v>
      </c>
      <c r="V144" s="109" t="s">
        <v>1478</v>
      </c>
      <c r="W144" s="109"/>
      <c r="X144" s="109"/>
      <c r="Y144" s="109"/>
      <c r="Z144" s="109" t="s">
        <v>740</v>
      </c>
      <c r="AA144" s="109" t="b">
        <v>0</v>
      </c>
      <c r="AB144" s="109"/>
      <c r="AC144" s="109"/>
      <c r="AD144" s="109"/>
      <c r="AE144" s="109"/>
      <c r="AF144" s="109"/>
      <c r="AG144" s="109"/>
      <c r="AH144" s="109"/>
      <c r="AI144" s="109"/>
    </row>
    <row r="145" spans="1:35" ht="15">
      <c r="A145" s="109" t="s">
        <v>578</v>
      </c>
      <c r="B145" s="126">
        <v>45513.349305555559</v>
      </c>
      <c r="C145" s="127">
        <v>300</v>
      </c>
      <c r="D145" s="109"/>
      <c r="E145" s="109" t="s">
        <v>1416</v>
      </c>
      <c r="F145" s="109" t="s">
        <v>1479</v>
      </c>
      <c r="G145" s="109" t="s">
        <v>1058</v>
      </c>
      <c r="H145" s="109" t="s">
        <v>295</v>
      </c>
      <c r="I145" s="109" t="s">
        <v>1480</v>
      </c>
      <c r="J145" s="109" t="s">
        <v>1481</v>
      </c>
      <c r="K145" s="109" t="s">
        <v>971</v>
      </c>
      <c r="L145" s="109" t="s">
        <v>1482</v>
      </c>
      <c r="M145" s="109" t="s">
        <v>709</v>
      </c>
      <c r="N145" s="109" t="s">
        <v>632</v>
      </c>
      <c r="O145" s="109" t="s">
        <v>589</v>
      </c>
      <c r="P145" s="109" t="s">
        <v>590</v>
      </c>
      <c r="Q145" s="109" t="s">
        <v>591</v>
      </c>
      <c r="R145" s="109" t="s">
        <v>592</v>
      </c>
      <c r="S145" s="127">
        <v>109</v>
      </c>
      <c r="T145" s="109" t="s">
        <v>593</v>
      </c>
      <c r="U145" s="127">
        <v>300</v>
      </c>
      <c r="V145" s="109" t="s">
        <v>1483</v>
      </c>
      <c r="W145" s="109"/>
      <c r="X145" s="109"/>
      <c r="Y145" s="109"/>
      <c r="Z145" s="109" t="s">
        <v>792</v>
      </c>
      <c r="AA145" s="109" t="b">
        <v>0</v>
      </c>
      <c r="AB145" s="109"/>
      <c r="AC145" s="109"/>
      <c r="AD145" s="109"/>
      <c r="AE145" s="109"/>
      <c r="AF145" s="109"/>
      <c r="AG145" s="109"/>
      <c r="AH145" s="109"/>
      <c r="AI145" s="109"/>
    </row>
    <row r="146" spans="1:35" ht="15">
      <c r="A146" s="109" t="s">
        <v>578</v>
      </c>
      <c r="B146" s="126">
        <v>45516.455555555556</v>
      </c>
      <c r="C146" s="127">
        <v>300</v>
      </c>
      <c r="D146" s="109"/>
      <c r="E146" s="109" t="s">
        <v>1416</v>
      </c>
      <c r="F146" s="109" t="s">
        <v>1484</v>
      </c>
      <c r="G146" s="109" t="s">
        <v>1485</v>
      </c>
      <c r="H146" s="109"/>
      <c r="I146" s="109" t="s">
        <v>1486</v>
      </c>
      <c r="J146" s="109" t="s">
        <v>1487</v>
      </c>
      <c r="K146" s="109" t="s">
        <v>1488</v>
      </c>
      <c r="L146" s="109" t="s">
        <v>1489</v>
      </c>
      <c r="M146" s="109" t="s">
        <v>1270</v>
      </c>
      <c r="N146" s="109" t="s">
        <v>632</v>
      </c>
      <c r="O146" s="109" t="s">
        <v>633</v>
      </c>
      <c r="P146" s="109" t="s">
        <v>590</v>
      </c>
      <c r="Q146" s="109" t="s">
        <v>591</v>
      </c>
      <c r="R146" s="109" t="s">
        <v>592</v>
      </c>
      <c r="S146" s="127">
        <v>114</v>
      </c>
      <c r="T146" s="109" t="s">
        <v>593</v>
      </c>
      <c r="U146" s="127">
        <v>300</v>
      </c>
      <c r="V146" s="109" t="s">
        <v>1490</v>
      </c>
      <c r="W146" s="109"/>
      <c r="X146" s="109"/>
      <c r="Y146" s="109"/>
      <c r="Z146" s="109" t="s">
        <v>792</v>
      </c>
      <c r="AA146" s="109" t="b">
        <v>0</v>
      </c>
      <c r="AB146" s="109"/>
      <c r="AC146" s="109"/>
      <c r="AD146" s="109"/>
      <c r="AE146" s="109"/>
      <c r="AF146" s="109"/>
      <c r="AG146" s="109"/>
      <c r="AH146" s="109"/>
      <c r="AI146" s="109"/>
    </row>
    <row r="147" spans="1:35" ht="15">
      <c r="A147" s="109" t="s">
        <v>578</v>
      </c>
      <c r="B147" s="126">
        <v>45531.682638888888</v>
      </c>
      <c r="C147" s="127">
        <v>300</v>
      </c>
      <c r="D147" s="109"/>
      <c r="E147" s="109" t="s">
        <v>1416</v>
      </c>
      <c r="F147" s="109" t="s">
        <v>1491</v>
      </c>
      <c r="G147" s="109" t="s">
        <v>1492</v>
      </c>
      <c r="H147" s="109" t="s">
        <v>374</v>
      </c>
      <c r="I147" s="109" t="s">
        <v>1493</v>
      </c>
      <c r="J147" s="109" t="s">
        <v>1494</v>
      </c>
      <c r="K147" s="109" t="s">
        <v>859</v>
      </c>
      <c r="L147" s="127">
        <v>95039</v>
      </c>
      <c r="M147" s="109" t="s">
        <v>701</v>
      </c>
      <c r="N147" s="109" t="s">
        <v>632</v>
      </c>
      <c r="O147" s="109" t="s">
        <v>589</v>
      </c>
      <c r="P147" s="129" t="s">
        <v>590</v>
      </c>
      <c r="Q147" s="109" t="s">
        <v>591</v>
      </c>
      <c r="R147" s="109" t="s">
        <v>592</v>
      </c>
      <c r="S147" s="127">
        <v>127</v>
      </c>
      <c r="T147" s="130">
        <v>45572.604166666664</v>
      </c>
      <c r="U147" s="127">
        <v>300</v>
      </c>
      <c r="V147" s="282" t="s">
        <v>1495</v>
      </c>
      <c r="W147" s="222"/>
      <c r="X147" s="131">
        <v>45537</v>
      </c>
      <c r="Y147" s="109"/>
      <c r="Z147" s="109"/>
      <c r="AA147" s="109" t="b">
        <v>0</v>
      </c>
      <c r="AB147" s="109"/>
      <c r="AC147" s="109"/>
      <c r="AD147" s="109"/>
      <c r="AE147" s="109"/>
      <c r="AF147" s="109"/>
      <c r="AG147" s="109"/>
      <c r="AH147" s="109"/>
      <c r="AI147" s="109"/>
    </row>
    <row r="148" spans="1:35" ht="15">
      <c r="A148" s="109" t="s">
        <v>578</v>
      </c>
      <c r="B148" s="126">
        <v>45532.447222222225</v>
      </c>
      <c r="C148" s="127">
        <v>300</v>
      </c>
      <c r="D148" s="109"/>
      <c r="E148" s="109" t="s">
        <v>1416</v>
      </c>
      <c r="F148" s="109" t="s">
        <v>1496</v>
      </c>
      <c r="G148" s="109" t="s">
        <v>1497</v>
      </c>
      <c r="H148" s="109" t="s">
        <v>661</v>
      </c>
      <c r="I148" s="109" t="s">
        <v>1498</v>
      </c>
      <c r="J148" s="109" t="s">
        <v>1499</v>
      </c>
      <c r="K148" s="109" t="s">
        <v>664</v>
      </c>
      <c r="L148" s="127">
        <v>32304</v>
      </c>
      <c r="M148" s="109" t="s">
        <v>631</v>
      </c>
      <c r="N148" s="109" t="s">
        <v>632</v>
      </c>
      <c r="O148" s="109" t="s">
        <v>589</v>
      </c>
      <c r="P148" s="129" t="s">
        <v>590</v>
      </c>
      <c r="Q148" s="109" t="s">
        <v>591</v>
      </c>
      <c r="R148" s="109" t="s">
        <v>592</v>
      </c>
      <c r="S148" s="127">
        <v>128</v>
      </c>
      <c r="T148" s="130">
        <v>45572.604166666664</v>
      </c>
      <c r="U148" s="127">
        <v>300</v>
      </c>
      <c r="V148" s="282" t="s">
        <v>1500</v>
      </c>
      <c r="W148" s="222"/>
      <c r="X148" s="131">
        <v>45537</v>
      </c>
      <c r="Y148" s="109"/>
      <c r="Z148" s="109"/>
      <c r="AA148" s="109" t="b">
        <v>0</v>
      </c>
      <c r="AB148" s="109"/>
      <c r="AC148" s="109"/>
      <c r="AD148" s="109"/>
      <c r="AE148" s="109"/>
      <c r="AF148" s="109"/>
      <c r="AG148" s="109"/>
      <c r="AH148" s="109"/>
      <c r="AI148" s="109"/>
    </row>
    <row r="149" spans="1:35" ht="15">
      <c r="A149" s="113"/>
      <c r="B149" s="114">
        <v>45546.625</v>
      </c>
      <c r="C149" s="113">
        <v>0</v>
      </c>
      <c r="D149" s="113"/>
      <c r="E149" s="113" t="s">
        <v>568</v>
      </c>
      <c r="F149" s="113" t="s">
        <v>1501</v>
      </c>
      <c r="G149" s="113" t="s">
        <v>1502</v>
      </c>
      <c r="H149" s="113" t="s">
        <v>1503</v>
      </c>
      <c r="I149" s="115" t="s">
        <v>1504</v>
      </c>
      <c r="J149" s="113"/>
      <c r="K149" s="113"/>
      <c r="L149" s="113"/>
      <c r="M149" s="113"/>
      <c r="N149" s="113"/>
      <c r="O149" s="113"/>
      <c r="P149" s="113"/>
      <c r="Q149" s="113"/>
      <c r="R149" s="113"/>
      <c r="S149" s="113"/>
      <c r="T149" s="113"/>
      <c r="U149" s="113"/>
      <c r="V149" s="113"/>
      <c r="W149" s="113"/>
      <c r="X149" s="113"/>
      <c r="Y149" s="113"/>
      <c r="Z149" s="113"/>
      <c r="AA149" s="113" t="b">
        <v>0</v>
      </c>
      <c r="AB149" s="113"/>
      <c r="AC149" s="113"/>
      <c r="AD149" s="113"/>
      <c r="AE149" s="113"/>
      <c r="AF149" s="113"/>
      <c r="AG149" s="113"/>
      <c r="AH149" s="113"/>
      <c r="AI149" s="113"/>
    </row>
    <row r="150" spans="1:35" ht="15">
      <c r="A150" s="113"/>
      <c r="B150" s="114">
        <v>45546.625</v>
      </c>
      <c r="C150" s="113">
        <v>0</v>
      </c>
      <c r="D150" s="113"/>
      <c r="E150" s="113" t="s">
        <v>568</v>
      </c>
      <c r="F150" s="113" t="s">
        <v>1505</v>
      </c>
      <c r="G150" s="113" t="s">
        <v>1016</v>
      </c>
      <c r="H150" s="113" t="s">
        <v>1503</v>
      </c>
      <c r="I150" s="113" t="s">
        <v>1506</v>
      </c>
      <c r="J150" s="113"/>
      <c r="K150" s="113"/>
      <c r="L150" s="113"/>
      <c r="M150" s="113"/>
      <c r="N150" s="113"/>
      <c r="O150" s="113"/>
      <c r="P150" s="113"/>
      <c r="Q150" s="113"/>
      <c r="R150" s="113"/>
      <c r="S150" s="113"/>
      <c r="T150" s="113"/>
      <c r="U150" s="113"/>
      <c r="V150" s="113"/>
      <c r="W150" s="113"/>
      <c r="X150" s="113"/>
      <c r="Y150" s="113"/>
      <c r="Z150" s="113"/>
      <c r="AA150" s="113" t="b">
        <v>0</v>
      </c>
      <c r="AB150" s="113"/>
      <c r="AC150" s="113"/>
      <c r="AD150" s="113"/>
      <c r="AE150" s="113"/>
      <c r="AF150" s="113"/>
      <c r="AG150" s="113"/>
      <c r="AH150" s="113"/>
      <c r="AI150" s="113"/>
    </row>
    <row r="151" spans="1:35" ht="15">
      <c r="A151" s="139"/>
      <c r="B151" s="140">
        <v>45546.112500000003</v>
      </c>
      <c r="C151" s="118">
        <v>200</v>
      </c>
      <c r="D151" s="139"/>
      <c r="E151" s="116" t="s">
        <v>579</v>
      </c>
      <c r="F151" s="116" t="s">
        <v>1507</v>
      </c>
      <c r="G151" s="116" t="s">
        <v>1508</v>
      </c>
      <c r="H151" s="116" t="s">
        <v>1117</v>
      </c>
      <c r="I151" s="116" t="s">
        <v>1509</v>
      </c>
      <c r="J151" s="116" t="s">
        <v>1510</v>
      </c>
      <c r="K151" s="116" t="s">
        <v>1283</v>
      </c>
      <c r="L151" s="116" t="s">
        <v>1284</v>
      </c>
      <c r="M151" s="116" t="s">
        <v>800</v>
      </c>
      <c r="N151" s="116" t="s">
        <v>632</v>
      </c>
      <c r="O151" s="116" t="s">
        <v>589</v>
      </c>
      <c r="P151" s="120" t="s">
        <v>590</v>
      </c>
      <c r="Q151" s="116" t="s">
        <v>591</v>
      </c>
      <c r="R151" s="116" t="s">
        <v>592</v>
      </c>
      <c r="S151" s="118">
        <v>139</v>
      </c>
      <c r="T151" s="121">
        <v>45572.604166666664</v>
      </c>
      <c r="U151" s="118">
        <v>200</v>
      </c>
      <c r="V151" s="120" t="s">
        <v>1511</v>
      </c>
      <c r="W151" s="139"/>
      <c r="X151" s="139"/>
      <c r="Y151" s="139"/>
      <c r="Z151" s="116" t="s">
        <v>845</v>
      </c>
      <c r="AA151" s="139" t="b">
        <v>0</v>
      </c>
      <c r="AB151" s="139"/>
      <c r="AC151" s="139"/>
      <c r="AD151" s="139"/>
      <c r="AE151" s="139"/>
      <c r="AF151" s="139"/>
      <c r="AG151" s="139"/>
      <c r="AH151" s="139"/>
      <c r="AI151" s="139"/>
    </row>
    <row r="152" spans="1:35" ht="15">
      <c r="A152" s="141"/>
      <c r="B152" s="142">
        <v>45546.230555555558</v>
      </c>
      <c r="C152" s="127">
        <v>700</v>
      </c>
      <c r="D152" s="141"/>
      <c r="E152" s="109" t="s">
        <v>855</v>
      </c>
      <c r="F152" s="109" t="s">
        <v>1512</v>
      </c>
      <c r="G152" s="109" t="s">
        <v>1513</v>
      </c>
      <c r="H152" s="109" t="s">
        <v>1514</v>
      </c>
      <c r="I152" s="109" t="s">
        <v>1515</v>
      </c>
      <c r="J152" s="109" t="s">
        <v>1516</v>
      </c>
      <c r="K152" s="109" t="s">
        <v>315</v>
      </c>
      <c r="L152" s="109" t="s">
        <v>1517</v>
      </c>
      <c r="M152" s="109" t="s">
        <v>648</v>
      </c>
      <c r="N152" s="109" t="s">
        <v>602</v>
      </c>
      <c r="O152" s="109" t="s">
        <v>589</v>
      </c>
      <c r="P152" s="129" t="s">
        <v>590</v>
      </c>
      <c r="Q152" s="109" t="s">
        <v>591</v>
      </c>
      <c r="R152" s="109" t="s">
        <v>592</v>
      </c>
      <c r="S152" s="127">
        <v>140</v>
      </c>
      <c r="T152" s="130">
        <v>45572.604166666664</v>
      </c>
      <c r="U152" s="127">
        <v>700</v>
      </c>
      <c r="V152" s="129" t="s">
        <v>1518</v>
      </c>
      <c r="W152" s="141"/>
      <c r="X152" s="141"/>
      <c r="Y152" s="141"/>
      <c r="Z152" s="109" t="s">
        <v>845</v>
      </c>
      <c r="AA152" s="141" t="b">
        <v>0</v>
      </c>
      <c r="AB152" s="141"/>
      <c r="AC152" s="141"/>
      <c r="AD152" s="141"/>
      <c r="AE152" s="141"/>
      <c r="AF152" s="141"/>
      <c r="AG152" s="141"/>
      <c r="AH152" s="141"/>
      <c r="AI152" s="141"/>
    </row>
    <row r="153" spans="1:35" ht="15">
      <c r="A153" s="139"/>
      <c r="B153" s="140">
        <v>45546.280555555553</v>
      </c>
      <c r="C153" s="118">
        <v>200</v>
      </c>
      <c r="D153" s="139"/>
      <c r="E153" s="116" t="s">
        <v>579</v>
      </c>
      <c r="F153" s="116" t="s">
        <v>1519</v>
      </c>
      <c r="G153" s="116" t="s">
        <v>1520</v>
      </c>
      <c r="H153" s="116" t="s">
        <v>1521</v>
      </c>
      <c r="I153" s="120" t="s">
        <v>1522</v>
      </c>
      <c r="J153" s="116" t="s">
        <v>1523</v>
      </c>
      <c r="K153" s="116" t="s">
        <v>1524</v>
      </c>
      <c r="L153" s="118">
        <v>200102</v>
      </c>
      <c r="M153" s="116" t="s">
        <v>1525</v>
      </c>
      <c r="N153" s="116" t="s">
        <v>1526</v>
      </c>
      <c r="O153" s="116" t="s">
        <v>589</v>
      </c>
      <c r="P153" s="120" t="s">
        <v>590</v>
      </c>
      <c r="Q153" s="116" t="s">
        <v>591</v>
      </c>
      <c r="R153" s="116" t="s">
        <v>592</v>
      </c>
      <c r="S153" s="118">
        <v>141</v>
      </c>
      <c r="T153" s="121">
        <v>45572.604166666664</v>
      </c>
      <c r="U153" s="118">
        <v>200</v>
      </c>
      <c r="V153" s="120" t="s">
        <v>1527</v>
      </c>
      <c r="W153" s="139"/>
      <c r="X153" s="139"/>
      <c r="Y153" s="139"/>
      <c r="Z153" s="116" t="s">
        <v>845</v>
      </c>
      <c r="AA153" s="139" t="b">
        <v>0</v>
      </c>
      <c r="AB153" s="139"/>
      <c r="AC153" s="139"/>
      <c r="AD153" s="139"/>
      <c r="AE153" s="139"/>
      <c r="AF153" s="139"/>
      <c r="AG153" s="139"/>
      <c r="AH153" s="139"/>
      <c r="AI153" s="139"/>
    </row>
    <row r="154" spans="1:35" ht="15">
      <c r="A154" s="139"/>
      <c r="B154" s="140">
        <v>45546.280555555553</v>
      </c>
      <c r="C154" s="139">
        <v>200</v>
      </c>
      <c r="D154" s="139"/>
      <c r="E154" s="116" t="s">
        <v>579</v>
      </c>
      <c r="F154" s="116" t="s">
        <v>1528</v>
      </c>
      <c r="G154" s="116" t="s">
        <v>1529</v>
      </c>
      <c r="H154" s="116" t="s">
        <v>1521</v>
      </c>
      <c r="I154" s="120" t="s">
        <v>1530</v>
      </c>
      <c r="J154" s="116" t="s">
        <v>1523</v>
      </c>
      <c r="K154" s="116" t="s">
        <v>1524</v>
      </c>
      <c r="L154" s="118">
        <v>200102</v>
      </c>
      <c r="M154" s="116" t="s">
        <v>1525</v>
      </c>
      <c r="N154" s="116" t="s">
        <v>1526</v>
      </c>
      <c r="O154" s="116" t="s">
        <v>589</v>
      </c>
      <c r="P154" s="120" t="s">
        <v>590</v>
      </c>
      <c r="Q154" s="116" t="s">
        <v>591</v>
      </c>
      <c r="R154" s="116" t="s">
        <v>592</v>
      </c>
      <c r="S154" s="118">
        <v>142</v>
      </c>
      <c r="T154" s="121">
        <v>45572.604166666664</v>
      </c>
      <c r="U154" s="118">
        <v>200</v>
      </c>
      <c r="V154" s="120" t="s">
        <v>1527</v>
      </c>
      <c r="W154" s="139"/>
      <c r="X154" s="139"/>
      <c r="Y154" s="139"/>
      <c r="Z154" s="116" t="s">
        <v>845</v>
      </c>
      <c r="AA154" s="139" t="b">
        <v>0</v>
      </c>
      <c r="AB154" s="139"/>
      <c r="AC154" s="139"/>
      <c r="AD154" s="139"/>
      <c r="AE154" s="139"/>
      <c r="AF154" s="139"/>
      <c r="AG154" s="139"/>
      <c r="AH154" s="139"/>
      <c r="AI154" s="139"/>
    </row>
    <row r="155" spans="1:35" ht="15">
      <c r="A155" s="141"/>
      <c r="B155" s="142">
        <v>45546.668749999997</v>
      </c>
      <c r="C155" s="127">
        <v>700</v>
      </c>
      <c r="D155" s="141"/>
      <c r="E155" s="109" t="s">
        <v>855</v>
      </c>
      <c r="F155" s="109" t="s">
        <v>1531</v>
      </c>
      <c r="G155" s="109" t="s">
        <v>1532</v>
      </c>
      <c r="H155" s="109" t="s">
        <v>1533</v>
      </c>
      <c r="I155" s="109" t="s">
        <v>1534</v>
      </c>
      <c r="J155" s="109" t="s">
        <v>1535</v>
      </c>
      <c r="K155" s="109" t="s">
        <v>859</v>
      </c>
      <c r="L155" s="127">
        <v>95039</v>
      </c>
      <c r="M155" s="109" t="s">
        <v>701</v>
      </c>
      <c r="N155" s="109" t="s">
        <v>632</v>
      </c>
      <c r="O155" s="109" t="s">
        <v>589</v>
      </c>
      <c r="P155" s="129" t="s">
        <v>590</v>
      </c>
      <c r="Q155" s="109" t="s">
        <v>591</v>
      </c>
      <c r="R155" s="109" t="s">
        <v>592</v>
      </c>
      <c r="S155" s="127">
        <v>143</v>
      </c>
      <c r="T155" s="130">
        <v>45572.604166666664</v>
      </c>
      <c r="U155" s="127">
        <v>700</v>
      </c>
      <c r="V155" s="129" t="s">
        <v>1536</v>
      </c>
      <c r="W155" s="141"/>
      <c r="X155" s="141"/>
      <c r="Y155" s="141"/>
      <c r="Z155" s="109" t="s">
        <v>845</v>
      </c>
      <c r="AA155" s="141" t="b">
        <v>0</v>
      </c>
      <c r="AB155" s="141"/>
      <c r="AC155" s="141"/>
      <c r="AD155" s="141"/>
      <c r="AE155" s="141"/>
      <c r="AF155" s="141"/>
      <c r="AG155" s="141"/>
      <c r="AH155" s="141"/>
      <c r="AI155" s="141"/>
    </row>
    <row r="156" spans="1:35" ht="15">
      <c r="A156" s="141"/>
      <c r="B156" s="142">
        <v>45546.847916666666</v>
      </c>
      <c r="C156" s="127">
        <v>700</v>
      </c>
      <c r="D156" s="141">
        <v>500</v>
      </c>
      <c r="E156" s="109" t="s">
        <v>579</v>
      </c>
      <c r="F156" s="109" t="s">
        <v>1537</v>
      </c>
      <c r="G156" s="109" t="s">
        <v>1538</v>
      </c>
      <c r="H156" s="109" t="s">
        <v>283</v>
      </c>
      <c r="I156" s="109" t="s">
        <v>1539</v>
      </c>
      <c r="J156" s="109" t="s">
        <v>1540</v>
      </c>
      <c r="K156" s="109" t="s">
        <v>1541</v>
      </c>
      <c r="L156" s="109" t="s">
        <v>1542</v>
      </c>
      <c r="M156" s="109" t="s">
        <v>989</v>
      </c>
      <c r="N156" s="109" t="s">
        <v>990</v>
      </c>
      <c r="O156" s="109" t="s">
        <v>589</v>
      </c>
      <c r="P156" s="129" t="s">
        <v>590</v>
      </c>
      <c r="Q156" s="109" t="s">
        <v>591</v>
      </c>
      <c r="R156" s="109" t="s">
        <v>592</v>
      </c>
      <c r="S156" s="127">
        <v>144</v>
      </c>
      <c r="T156" s="130">
        <v>45572.604166666664</v>
      </c>
      <c r="U156" s="127">
        <v>700</v>
      </c>
      <c r="V156" s="129" t="s">
        <v>1543</v>
      </c>
      <c r="W156" s="141"/>
      <c r="X156" s="141"/>
      <c r="Y156" s="143" t="s">
        <v>1544</v>
      </c>
      <c r="Z156" s="109" t="s">
        <v>845</v>
      </c>
      <c r="AA156" s="141" t="b">
        <v>0</v>
      </c>
      <c r="AB156" s="141"/>
      <c r="AC156" s="141"/>
      <c r="AD156" s="141"/>
      <c r="AE156" s="141"/>
      <c r="AF156" s="141"/>
      <c r="AG156" s="141"/>
      <c r="AH156" s="141"/>
      <c r="AI156" s="141"/>
    </row>
    <row r="157" spans="1:35" ht="15">
      <c r="A157" s="123"/>
      <c r="B157" s="144">
        <v>45547.698611111111</v>
      </c>
      <c r="C157" s="123">
        <v>0</v>
      </c>
      <c r="D157" s="123"/>
      <c r="E157" s="123" t="s">
        <v>1354</v>
      </c>
      <c r="F157" s="123" t="s">
        <v>1545</v>
      </c>
      <c r="G157" s="123" t="s">
        <v>1546</v>
      </c>
      <c r="H157" s="123"/>
      <c r="I157" s="145" t="s">
        <v>1547</v>
      </c>
      <c r="J157" s="123"/>
      <c r="K157" s="123"/>
      <c r="L157" s="123"/>
      <c r="M157" s="123"/>
      <c r="N157" s="123"/>
      <c r="O157" s="123"/>
      <c r="P157" s="123"/>
      <c r="Q157" s="123"/>
      <c r="R157" s="123"/>
      <c r="S157" s="123"/>
      <c r="T157" s="123"/>
      <c r="U157" s="123"/>
      <c r="V157" s="123"/>
      <c r="W157" s="123"/>
      <c r="X157" s="123"/>
      <c r="Y157" s="143"/>
      <c r="Z157" s="123"/>
      <c r="AA157" s="123" t="b">
        <v>0</v>
      </c>
      <c r="AB157" s="123"/>
      <c r="AC157" s="123"/>
      <c r="AD157" s="123"/>
      <c r="AE157" s="123"/>
      <c r="AF157" s="123"/>
      <c r="AG157" s="123"/>
      <c r="AH157" s="123"/>
      <c r="AI157" s="123"/>
    </row>
    <row r="158" spans="1:35" ht="15">
      <c r="A158" s="109"/>
      <c r="B158" s="146">
        <v>45548.317361111112</v>
      </c>
      <c r="C158" s="134">
        <v>700</v>
      </c>
      <c r="D158" s="132"/>
      <c r="E158" s="132" t="s">
        <v>855</v>
      </c>
      <c r="F158" s="132" t="s">
        <v>1548</v>
      </c>
      <c r="G158" s="132" t="s">
        <v>1549</v>
      </c>
      <c r="H158" s="132" t="s">
        <v>696</v>
      </c>
      <c r="I158" s="132" t="s">
        <v>1550</v>
      </c>
      <c r="J158" s="132" t="s">
        <v>1551</v>
      </c>
      <c r="K158" s="132" t="s">
        <v>1552</v>
      </c>
      <c r="L158" s="132">
        <v>28516</v>
      </c>
      <c r="M158" s="132" t="s">
        <v>843</v>
      </c>
      <c r="N158" s="132" t="s">
        <v>632</v>
      </c>
      <c r="O158" s="132" t="s">
        <v>589</v>
      </c>
      <c r="P158" s="135" t="s">
        <v>590</v>
      </c>
      <c r="Q158" s="132" t="s">
        <v>591</v>
      </c>
      <c r="R158" s="132" t="s">
        <v>592</v>
      </c>
      <c r="S158" s="134">
        <v>150</v>
      </c>
      <c r="T158" s="136">
        <v>45572.604166666664</v>
      </c>
      <c r="U158" s="134">
        <v>700</v>
      </c>
      <c r="V158" s="135" t="s">
        <v>1553</v>
      </c>
      <c r="W158" s="132"/>
      <c r="X158" s="132"/>
      <c r="Y158" s="143"/>
      <c r="Z158" s="132" t="s">
        <v>845</v>
      </c>
      <c r="AA158" s="109" t="b">
        <v>0</v>
      </c>
      <c r="AB158" s="109"/>
    </row>
    <row r="159" spans="1:35" ht="15">
      <c r="A159" s="109"/>
      <c r="B159" s="146">
        <v>45547.611111111109</v>
      </c>
      <c r="C159" s="134">
        <v>700</v>
      </c>
      <c r="D159" s="132"/>
      <c r="E159" s="132" t="s">
        <v>855</v>
      </c>
      <c r="F159" s="132" t="s">
        <v>1554</v>
      </c>
      <c r="G159" s="132" t="s">
        <v>1555</v>
      </c>
      <c r="H159" s="132" t="s">
        <v>696</v>
      </c>
      <c r="I159" s="132" t="s">
        <v>1556</v>
      </c>
      <c r="J159" s="132" t="s">
        <v>1557</v>
      </c>
      <c r="K159" s="132" t="s">
        <v>1558</v>
      </c>
      <c r="L159" s="132">
        <v>70806</v>
      </c>
      <c r="M159" s="132" t="s">
        <v>1559</v>
      </c>
      <c r="N159" s="132" t="s">
        <v>632</v>
      </c>
      <c r="O159" s="132" t="s">
        <v>589</v>
      </c>
      <c r="P159" s="135" t="s">
        <v>590</v>
      </c>
      <c r="Q159" s="132" t="s">
        <v>591</v>
      </c>
      <c r="R159" s="132" t="s">
        <v>592</v>
      </c>
      <c r="S159" s="134">
        <v>149</v>
      </c>
      <c r="T159" s="136">
        <v>45572.604166666664</v>
      </c>
      <c r="U159" s="134">
        <v>700</v>
      </c>
      <c r="V159" s="135" t="s">
        <v>1560</v>
      </c>
      <c r="W159" s="132"/>
      <c r="X159" s="132"/>
      <c r="Y159" s="132"/>
      <c r="Z159" s="132" t="s">
        <v>845</v>
      </c>
      <c r="AA159" s="109" t="b">
        <v>0</v>
      </c>
      <c r="AB159" s="109"/>
    </row>
    <row r="160" spans="1:35" ht="15">
      <c r="A160" s="109"/>
      <c r="B160" s="146">
        <v>45547.587500000001</v>
      </c>
      <c r="C160" s="134">
        <v>700</v>
      </c>
      <c r="D160" s="132"/>
      <c r="E160" s="132" t="s">
        <v>855</v>
      </c>
      <c r="F160" s="132" t="s">
        <v>1561</v>
      </c>
      <c r="G160" s="132" t="s">
        <v>923</v>
      </c>
      <c r="H160" s="132" t="s">
        <v>374</v>
      </c>
      <c r="I160" s="132" t="s">
        <v>1562</v>
      </c>
      <c r="J160" s="132" t="s">
        <v>879</v>
      </c>
      <c r="K160" s="132" t="s">
        <v>859</v>
      </c>
      <c r="L160" s="132">
        <v>95039</v>
      </c>
      <c r="M160" s="132" t="s">
        <v>701</v>
      </c>
      <c r="N160" s="132" t="s">
        <v>632</v>
      </c>
      <c r="O160" s="132" t="s">
        <v>589</v>
      </c>
      <c r="P160" s="135" t="s">
        <v>590</v>
      </c>
      <c r="Q160" s="132" t="s">
        <v>591</v>
      </c>
      <c r="R160" s="132" t="s">
        <v>592</v>
      </c>
      <c r="S160" s="134">
        <v>148</v>
      </c>
      <c r="T160" s="136">
        <v>45572.604166666664</v>
      </c>
      <c r="U160" s="134">
        <v>700</v>
      </c>
      <c r="V160" s="135" t="s">
        <v>1563</v>
      </c>
      <c r="W160" s="132"/>
      <c r="X160" s="132"/>
      <c r="Y160" s="132"/>
      <c r="Z160" s="132" t="s">
        <v>845</v>
      </c>
      <c r="AA160" s="109" t="b">
        <v>0</v>
      </c>
      <c r="AB160" s="109"/>
    </row>
    <row r="161" spans="1:35" ht="15">
      <c r="A161" s="109"/>
      <c r="B161" s="146">
        <v>45547.436111111114</v>
      </c>
      <c r="C161" s="134">
        <v>700</v>
      </c>
      <c r="D161" s="132"/>
      <c r="E161" s="132" t="s">
        <v>855</v>
      </c>
      <c r="F161" s="132" t="s">
        <v>1564</v>
      </c>
      <c r="G161" s="132" t="s">
        <v>1565</v>
      </c>
      <c r="H161" s="132" t="s">
        <v>1566</v>
      </c>
      <c r="I161" s="132" t="s">
        <v>1567</v>
      </c>
      <c r="J161" s="132" t="s">
        <v>1568</v>
      </c>
      <c r="K161" s="132" t="s">
        <v>1569</v>
      </c>
      <c r="L161" s="132">
        <v>10018</v>
      </c>
      <c r="M161" s="132" t="s">
        <v>1569</v>
      </c>
      <c r="N161" s="132" t="s">
        <v>632</v>
      </c>
      <c r="O161" s="132" t="s">
        <v>589</v>
      </c>
      <c r="P161" s="135" t="s">
        <v>590</v>
      </c>
      <c r="Q161" s="132" t="s">
        <v>591</v>
      </c>
      <c r="R161" s="132" t="s">
        <v>592</v>
      </c>
      <c r="S161" s="134">
        <v>147</v>
      </c>
      <c r="T161" s="136">
        <v>45572.604166666664</v>
      </c>
      <c r="U161" s="134">
        <v>700</v>
      </c>
      <c r="V161" s="135" t="s">
        <v>1570</v>
      </c>
      <c r="W161" s="132"/>
      <c r="X161" s="132"/>
      <c r="Y161" s="132"/>
      <c r="Z161" s="132" t="s">
        <v>845</v>
      </c>
      <c r="AA161" s="109" t="b">
        <v>0</v>
      </c>
      <c r="AB161" s="109"/>
    </row>
    <row r="162" spans="1:35" ht="15">
      <c r="A162" s="109"/>
      <c r="B162" s="146">
        <v>45547.347222222219</v>
      </c>
      <c r="C162" s="134">
        <v>700</v>
      </c>
      <c r="D162" s="132"/>
      <c r="E162" s="132" t="s">
        <v>855</v>
      </c>
      <c r="F162" s="132" t="s">
        <v>1571</v>
      </c>
      <c r="G162" s="132" t="s">
        <v>1572</v>
      </c>
      <c r="H162" s="132" t="s">
        <v>1573</v>
      </c>
      <c r="I162" s="132" t="s">
        <v>1574</v>
      </c>
      <c r="J162" s="132" t="s">
        <v>1575</v>
      </c>
      <c r="K162" s="132" t="s">
        <v>1576</v>
      </c>
      <c r="L162" s="132">
        <v>20910</v>
      </c>
      <c r="M162" s="132" t="s">
        <v>1336</v>
      </c>
      <c r="N162" s="132" t="s">
        <v>632</v>
      </c>
      <c r="O162" s="132" t="s">
        <v>589</v>
      </c>
      <c r="P162" s="135" t="s">
        <v>590</v>
      </c>
      <c r="Q162" s="132" t="s">
        <v>591</v>
      </c>
      <c r="R162" s="132" t="s">
        <v>592</v>
      </c>
      <c r="S162" s="134">
        <v>145</v>
      </c>
      <c r="T162" s="136">
        <v>45572.604166666664</v>
      </c>
      <c r="U162" s="134">
        <v>700</v>
      </c>
      <c r="V162" s="135" t="s">
        <v>1577</v>
      </c>
      <c r="W162" s="132"/>
      <c r="X162" s="132"/>
      <c r="Y162" s="132"/>
      <c r="Z162" s="132" t="s">
        <v>845</v>
      </c>
      <c r="AA162" s="109" t="b">
        <v>0</v>
      </c>
      <c r="AB162" s="109"/>
    </row>
    <row r="163" spans="1:35" ht="15">
      <c r="A163" s="109"/>
      <c r="B163" s="146">
        <v>45548.484027777777</v>
      </c>
      <c r="C163" s="134">
        <v>700</v>
      </c>
      <c r="D163" s="132"/>
      <c r="E163" s="132" t="s">
        <v>855</v>
      </c>
      <c r="F163" s="132" t="s">
        <v>1578</v>
      </c>
      <c r="G163" s="132" t="s">
        <v>1579</v>
      </c>
      <c r="H163" s="132" t="s">
        <v>696</v>
      </c>
      <c r="I163" s="132" t="s">
        <v>1580</v>
      </c>
      <c r="J163" s="132" t="s">
        <v>1581</v>
      </c>
      <c r="K163" s="132" t="s">
        <v>1582</v>
      </c>
      <c r="L163" s="132">
        <v>33707</v>
      </c>
      <c r="M163" s="132" t="s">
        <v>631</v>
      </c>
      <c r="N163" s="132" t="s">
        <v>632</v>
      </c>
      <c r="O163" s="132" t="s">
        <v>589</v>
      </c>
      <c r="P163" s="135" t="s">
        <v>590</v>
      </c>
      <c r="Q163" s="132" t="s">
        <v>591</v>
      </c>
      <c r="R163" s="132" t="s">
        <v>592</v>
      </c>
      <c r="S163" s="134">
        <v>151</v>
      </c>
      <c r="T163" s="136">
        <v>45572.604166666664</v>
      </c>
      <c r="U163" s="134">
        <v>700</v>
      </c>
      <c r="V163" s="135" t="s">
        <v>1583</v>
      </c>
      <c r="W163" s="132"/>
      <c r="X163" s="132"/>
      <c r="Y163" s="132"/>
      <c r="Z163" s="132" t="s">
        <v>845</v>
      </c>
      <c r="AA163" s="109" t="b">
        <v>0</v>
      </c>
      <c r="AB163" s="109"/>
    </row>
    <row r="164" spans="1:35" ht="15">
      <c r="A164" s="109"/>
      <c r="B164" s="146">
        <v>45549.861805555556</v>
      </c>
      <c r="C164" s="134">
        <v>700</v>
      </c>
      <c r="D164" s="132"/>
      <c r="E164" s="132" t="s">
        <v>855</v>
      </c>
      <c r="F164" s="132" t="s">
        <v>1584</v>
      </c>
      <c r="G164" s="132" t="s">
        <v>1585</v>
      </c>
      <c r="H164" s="132" t="s">
        <v>1586</v>
      </c>
      <c r="I164" s="132" t="s">
        <v>1587</v>
      </c>
      <c r="J164" s="132" t="s">
        <v>1588</v>
      </c>
      <c r="K164" s="132" t="s">
        <v>1589</v>
      </c>
      <c r="L164" s="132">
        <v>7052</v>
      </c>
      <c r="M164" s="132" t="s">
        <v>800</v>
      </c>
      <c r="N164" s="132" t="s">
        <v>632</v>
      </c>
      <c r="O164" s="132" t="s">
        <v>589</v>
      </c>
      <c r="P164" s="135" t="s">
        <v>590</v>
      </c>
      <c r="Q164" s="132" t="s">
        <v>591</v>
      </c>
      <c r="R164" s="132" t="s">
        <v>592</v>
      </c>
      <c r="S164" s="134">
        <v>153</v>
      </c>
      <c r="T164" s="136">
        <v>45572.604166666664</v>
      </c>
      <c r="U164" s="134">
        <v>700</v>
      </c>
      <c r="V164" s="135" t="s">
        <v>1590</v>
      </c>
      <c r="W164" s="132"/>
      <c r="X164" s="132"/>
      <c r="Y164" s="132"/>
      <c r="Z164" s="132" t="s">
        <v>845</v>
      </c>
      <c r="AA164" s="109" t="b">
        <v>0</v>
      </c>
      <c r="AB164" s="109"/>
    </row>
    <row r="165" spans="1:35" ht="15">
      <c r="A165" s="109"/>
      <c r="B165" s="146">
        <v>45549.569444444445</v>
      </c>
      <c r="C165" s="134">
        <v>700</v>
      </c>
      <c r="D165" s="132"/>
      <c r="E165" s="132" t="s">
        <v>855</v>
      </c>
      <c r="F165" s="132" t="s">
        <v>1561</v>
      </c>
      <c r="G165" s="132" t="s">
        <v>1591</v>
      </c>
      <c r="H165" s="132" t="s">
        <v>1592</v>
      </c>
      <c r="I165" s="132" t="s">
        <v>1593</v>
      </c>
      <c r="J165" s="132" t="s">
        <v>1594</v>
      </c>
      <c r="K165" s="132" t="s">
        <v>1595</v>
      </c>
      <c r="L165" s="132">
        <v>1050</v>
      </c>
      <c r="M165" s="132" t="s">
        <v>1329</v>
      </c>
      <c r="N165" s="132" t="s">
        <v>674</v>
      </c>
      <c r="O165" s="132" t="s">
        <v>589</v>
      </c>
      <c r="P165" s="135" t="s">
        <v>590</v>
      </c>
      <c r="Q165" s="132" t="s">
        <v>591</v>
      </c>
      <c r="R165" s="132" t="s">
        <v>592</v>
      </c>
      <c r="S165" s="134">
        <v>152</v>
      </c>
      <c r="T165" s="136">
        <v>45572.604166666664</v>
      </c>
      <c r="U165" s="134">
        <v>700</v>
      </c>
      <c r="V165" s="135" t="s">
        <v>1596</v>
      </c>
      <c r="W165" s="132"/>
      <c r="X165" s="132"/>
      <c r="Y165" s="132"/>
      <c r="Z165" s="132" t="s">
        <v>845</v>
      </c>
      <c r="AA165" s="109" t="b">
        <v>0</v>
      </c>
      <c r="AB165" s="109"/>
    </row>
    <row r="166" spans="1:35" ht="15">
      <c r="A166" s="109"/>
      <c r="B166" s="146">
        <v>45551.775694444441</v>
      </c>
      <c r="C166" s="134">
        <v>700</v>
      </c>
      <c r="D166" s="132"/>
      <c r="E166" s="132" t="s">
        <v>855</v>
      </c>
      <c r="F166" s="132" t="s">
        <v>1597</v>
      </c>
      <c r="G166" s="132" t="s">
        <v>1598</v>
      </c>
      <c r="H166" s="132" t="s">
        <v>696</v>
      </c>
      <c r="I166" s="132" t="s">
        <v>1599</v>
      </c>
      <c r="J166" s="132" t="s">
        <v>1600</v>
      </c>
      <c r="K166" s="132" t="s">
        <v>1601</v>
      </c>
      <c r="L166" s="132">
        <v>2649</v>
      </c>
      <c r="M166" s="132" t="s">
        <v>709</v>
      </c>
      <c r="N166" s="132" t="s">
        <v>632</v>
      </c>
      <c r="O166" s="132" t="s">
        <v>589</v>
      </c>
      <c r="P166" s="135" t="s">
        <v>590</v>
      </c>
      <c r="Q166" s="132" t="s">
        <v>591</v>
      </c>
      <c r="R166" s="132" t="s">
        <v>592</v>
      </c>
      <c r="S166" s="134">
        <v>154</v>
      </c>
      <c r="T166" s="136">
        <v>45572.604166666664</v>
      </c>
      <c r="U166" s="134">
        <v>700</v>
      </c>
      <c r="V166" s="135" t="s">
        <v>1602</v>
      </c>
      <c r="W166" s="132"/>
      <c r="X166" s="132"/>
      <c r="Y166" s="132"/>
      <c r="Z166" s="132" t="s">
        <v>845</v>
      </c>
      <c r="AA166" s="109" t="b">
        <v>0</v>
      </c>
      <c r="AB166" s="109"/>
    </row>
    <row r="167" spans="1:35" ht="15">
      <c r="A167" s="109"/>
      <c r="B167" s="146">
        <v>45552.161111111112</v>
      </c>
      <c r="C167" s="134">
        <v>700</v>
      </c>
      <c r="D167" s="132"/>
      <c r="E167" s="132" t="s">
        <v>855</v>
      </c>
      <c r="F167" s="132" t="s">
        <v>1603</v>
      </c>
      <c r="G167" s="132" t="s">
        <v>1604</v>
      </c>
      <c r="H167" s="132" t="s">
        <v>696</v>
      </c>
      <c r="I167" s="132" t="s">
        <v>1605</v>
      </c>
      <c r="J167" s="132" t="s">
        <v>1606</v>
      </c>
      <c r="K167" s="132" t="s">
        <v>1576</v>
      </c>
      <c r="L167" s="132">
        <v>20905</v>
      </c>
      <c r="M167" s="132" t="s">
        <v>1336</v>
      </c>
      <c r="N167" s="132" t="s">
        <v>632</v>
      </c>
      <c r="O167" s="132" t="s">
        <v>589</v>
      </c>
      <c r="P167" s="135" t="s">
        <v>590</v>
      </c>
      <c r="Q167" s="132" t="s">
        <v>591</v>
      </c>
      <c r="R167" s="132" t="s">
        <v>592</v>
      </c>
      <c r="S167" s="134">
        <v>155</v>
      </c>
      <c r="T167" s="136">
        <v>45572.604166666664</v>
      </c>
      <c r="U167" s="134">
        <v>700</v>
      </c>
      <c r="V167" s="135" t="s">
        <v>1607</v>
      </c>
      <c r="W167" s="132"/>
      <c r="X167" s="132"/>
      <c r="Y167" s="132"/>
      <c r="Z167" s="132" t="s">
        <v>845</v>
      </c>
      <c r="AA167" s="109" t="b">
        <v>0</v>
      </c>
      <c r="AB167" s="109"/>
    </row>
    <row r="168" spans="1:35" ht="15">
      <c r="A168" s="116"/>
      <c r="B168" s="147">
        <v>45553.491666666669</v>
      </c>
      <c r="C168" s="148">
        <v>200</v>
      </c>
      <c r="D168" s="149"/>
      <c r="E168" s="149" t="s">
        <v>579</v>
      </c>
      <c r="F168" s="149" t="s">
        <v>1608</v>
      </c>
      <c r="G168" s="149" t="s">
        <v>1609</v>
      </c>
      <c r="H168" s="149"/>
      <c r="I168" s="149" t="s">
        <v>1610</v>
      </c>
      <c r="J168" s="149" t="s">
        <v>1611</v>
      </c>
      <c r="K168" s="149" t="s">
        <v>1612</v>
      </c>
      <c r="L168" s="149">
        <v>45296</v>
      </c>
      <c r="M168" s="149" t="s">
        <v>1613</v>
      </c>
      <c r="N168" s="149" t="s">
        <v>1614</v>
      </c>
      <c r="O168" s="149" t="s">
        <v>589</v>
      </c>
      <c r="P168" s="150" t="s">
        <v>590</v>
      </c>
      <c r="Q168" s="149" t="s">
        <v>591</v>
      </c>
      <c r="R168" s="149" t="s">
        <v>592</v>
      </c>
      <c r="S168" s="148">
        <v>64</v>
      </c>
      <c r="T168" s="151">
        <v>45572.604166666664</v>
      </c>
      <c r="U168" s="149">
        <v>200</v>
      </c>
      <c r="V168" s="148">
        <v>200</v>
      </c>
      <c r="W168" s="150" t="s">
        <v>1615</v>
      </c>
      <c r="X168" s="149"/>
      <c r="Y168" s="149"/>
      <c r="Z168" s="149"/>
      <c r="AA168" s="149" t="b">
        <v>0</v>
      </c>
      <c r="AB168" s="116"/>
      <c r="AC168" s="152"/>
      <c r="AD168" s="152"/>
      <c r="AE168" s="152"/>
      <c r="AF168" s="152"/>
      <c r="AG168" s="152"/>
      <c r="AH168" s="152"/>
      <c r="AI168" s="152"/>
    </row>
    <row r="169" spans="1:35" ht="15">
      <c r="A169" s="109"/>
      <c r="B169" s="146">
        <v>45553.47152777778</v>
      </c>
      <c r="C169" s="134">
        <v>700</v>
      </c>
      <c r="D169" s="132"/>
      <c r="E169" s="132" t="s">
        <v>855</v>
      </c>
      <c r="F169" s="132" t="s">
        <v>1616</v>
      </c>
      <c r="G169" s="132" t="s">
        <v>1617</v>
      </c>
      <c r="H169" s="132" t="s">
        <v>1618</v>
      </c>
      <c r="I169" s="132" t="s">
        <v>1619</v>
      </c>
      <c r="J169" s="132" t="s">
        <v>1620</v>
      </c>
      <c r="K169" s="132" t="s">
        <v>1621</v>
      </c>
      <c r="L169" s="132">
        <v>92626</v>
      </c>
      <c r="M169" s="132" t="s">
        <v>701</v>
      </c>
      <c r="N169" s="132" t="s">
        <v>632</v>
      </c>
      <c r="O169" s="132" t="s">
        <v>589</v>
      </c>
      <c r="P169" s="135" t="s">
        <v>590</v>
      </c>
      <c r="Q169" s="132" t="s">
        <v>591</v>
      </c>
      <c r="R169" s="132" t="s">
        <v>592</v>
      </c>
      <c r="S169" s="134">
        <v>57</v>
      </c>
      <c r="T169" s="136">
        <v>45572.604166666664</v>
      </c>
      <c r="U169" s="132">
        <v>700</v>
      </c>
      <c r="V169" s="134">
        <v>700</v>
      </c>
      <c r="W169" s="135" t="s">
        <v>1622</v>
      </c>
      <c r="X169" s="132"/>
      <c r="Y169" s="132"/>
      <c r="Z169" s="132"/>
      <c r="AA169" s="132" t="b">
        <v>0</v>
      </c>
      <c r="AB169" s="109" t="s">
        <v>2297</v>
      </c>
    </row>
    <row r="170" spans="1:35" ht="15">
      <c r="A170" s="132" t="s">
        <v>578</v>
      </c>
      <c r="B170" s="146">
        <v>45554.273611111108</v>
      </c>
      <c r="C170" s="134">
        <v>700</v>
      </c>
      <c r="D170" s="132"/>
      <c r="E170" s="132" t="s">
        <v>855</v>
      </c>
      <c r="F170" s="132" t="s">
        <v>1623</v>
      </c>
      <c r="G170" s="132" t="s">
        <v>1546</v>
      </c>
      <c r="H170" s="132" t="s">
        <v>1624</v>
      </c>
      <c r="I170" s="132" t="s">
        <v>1625</v>
      </c>
      <c r="J170" s="132" t="s">
        <v>1624</v>
      </c>
      <c r="K170" s="132" t="s">
        <v>1626</v>
      </c>
      <c r="L170" s="132" t="s">
        <v>1627</v>
      </c>
      <c r="M170" s="132" t="s">
        <v>1628</v>
      </c>
      <c r="N170" s="132" t="s">
        <v>602</v>
      </c>
      <c r="O170" s="132" t="s">
        <v>589</v>
      </c>
      <c r="P170" s="135" t="s">
        <v>590</v>
      </c>
      <c r="Q170" s="132" t="s">
        <v>591</v>
      </c>
      <c r="R170" s="132" t="s">
        <v>592</v>
      </c>
      <c r="S170" s="134">
        <v>71</v>
      </c>
      <c r="T170" s="136">
        <v>45572.604166666664</v>
      </c>
      <c r="U170" s="132"/>
      <c r="V170" s="134">
        <v>700</v>
      </c>
      <c r="W170" s="135" t="s">
        <v>1629</v>
      </c>
      <c r="X170" s="132"/>
      <c r="Y170" s="132"/>
      <c r="Z170" s="132"/>
      <c r="AA170" s="132" t="b">
        <v>0</v>
      </c>
      <c r="AB170" s="109" t="s">
        <v>2299</v>
      </c>
      <c r="AC170" s="109"/>
      <c r="AD170" s="109"/>
      <c r="AE170" s="109"/>
      <c r="AF170" s="109"/>
      <c r="AG170" s="109"/>
      <c r="AH170" s="109"/>
      <c r="AI170" s="109"/>
    </row>
    <row r="171" spans="1:35" ht="15">
      <c r="A171" s="153"/>
      <c r="B171" s="154"/>
      <c r="C171" s="155">
        <v>0</v>
      </c>
      <c r="D171" s="153"/>
      <c r="E171" s="111" t="s">
        <v>560</v>
      </c>
      <c r="F171" s="153" t="s">
        <v>1630</v>
      </c>
      <c r="G171" s="153" t="s">
        <v>1631</v>
      </c>
      <c r="H171" s="153" t="s">
        <v>1632</v>
      </c>
      <c r="I171" s="153" t="s">
        <v>1633</v>
      </c>
      <c r="J171" s="153"/>
      <c r="K171" s="153"/>
      <c r="L171" s="153"/>
      <c r="M171" s="153"/>
      <c r="N171" s="153"/>
      <c r="O171" s="153"/>
      <c r="P171" s="153"/>
      <c r="Q171" s="153"/>
      <c r="R171" s="153"/>
      <c r="S171" s="155"/>
      <c r="T171" s="156"/>
      <c r="U171" s="153"/>
      <c r="V171" s="155"/>
      <c r="W171" s="153"/>
      <c r="X171" s="153"/>
      <c r="Y171" s="153"/>
      <c r="Z171" s="153"/>
      <c r="AA171" s="153" t="b">
        <v>0</v>
      </c>
      <c r="AB171" s="111"/>
      <c r="AC171" s="111"/>
      <c r="AD171" s="111"/>
      <c r="AE171" s="111"/>
      <c r="AF171" s="111"/>
      <c r="AG171" s="111"/>
      <c r="AH171" s="111"/>
      <c r="AI171" s="111"/>
    </row>
    <row r="172" spans="1:35" ht="15">
      <c r="A172" s="153"/>
      <c r="B172" s="154"/>
      <c r="C172" s="155">
        <v>0</v>
      </c>
      <c r="D172" s="153"/>
      <c r="E172" s="111" t="s">
        <v>560</v>
      </c>
      <c r="F172" s="153" t="s">
        <v>1634</v>
      </c>
      <c r="G172" s="153" t="s">
        <v>1635</v>
      </c>
      <c r="H172" s="153" t="s">
        <v>1632</v>
      </c>
      <c r="I172" s="153" t="s">
        <v>1636</v>
      </c>
      <c r="J172" s="153"/>
      <c r="K172" s="153"/>
      <c r="L172" s="153"/>
      <c r="M172" s="153"/>
      <c r="N172" s="153"/>
      <c r="O172" s="153"/>
      <c r="P172" s="153"/>
      <c r="Q172" s="153"/>
      <c r="R172" s="153"/>
      <c r="S172" s="155"/>
      <c r="T172" s="156"/>
      <c r="U172" s="153"/>
      <c r="V172" s="155"/>
      <c r="W172" s="153"/>
      <c r="X172" s="153"/>
      <c r="Y172" s="153"/>
      <c r="Z172" s="153"/>
      <c r="AA172" s="153" t="b">
        <v>0</v>
      </c>
      <c r="AB172" s="111"/>
      <c r="AC172" s="111"/>
      <c r="AD172" s="111"/>
      <c r="AE172" s="111"/>
      <c r="AF172" s="111"/>
      <c r="AG172" s="111"/>
      <c r="AH172" s="111"/>
      <c r="AI172" s="111"/>
    </row>
    <row r="173" spans="1:35" ht="15">
      <c r="B173" s="146">
        <v>45555.40902777778</v>
      </c>
      <c r="C173" s="134">
        <v>700</v>
      </c>
      <c r="D173" s="132"/>
      <c r="E173" s="132" t="s">
        <v>855</v>
      </c>
      <c r="F173" s="132" t="s">
        <v>1637</v>
      </c>
      <c r="G173" s="132" t="s">
        <v>1638</v>
      </c>
      <c r="H173" s="132" t="s">
        <v>374</v>
      </c>
      <c r="I173" s="132" t="s">
        <v>1639</v>
      </c>
      <c r="J173" s="132" t="s">
        <v>1535</v>
      </c>
      <c r="K173" s="132" t="s">
        <v>859</v>
      </c>
      <c r="L173" s="132">
        <v>95039</v>
      </c>
      <c r="M173" s="132" t="s">
        <v>701</v>
      </c>
      <c r="N173" s="132" t="s">
        <v>632</v>
      </c>
      <c r="O173" s="132" t="s">
        <v>589</v>
      </c>
      <c r="P173" s="135" t="s">
        <v>590</v>
      </c>
      <c r="Q173" s="132" t="s">
        <v>591</v>
      </c>
      <c r="R173" s="132" t="s">
        <v>592</v>
      </c>
      <c r="S173" s="134">
        <v>72</v>
      </c>
      <c r="T173" s="136">
        <v>45572.604166666664</v>
      </c>
      <c r="U173" s="132"/>
      <c r="V173" s="134">
        <v>700</v>
      </c>
      <c r="W173" s="135" t="s">
        <v>1640</v>
      </c>
      <c r="X173" s="132"/>
      <c r="Y173" s="132"/>
      <c r="Z173" s="132"/>
      <c r="AA173" s="132" t="b">
        <v>0</v>
      </c>
      <c r="AB173" s="109"/>
      <c r="AC173" s="109"/>
      <c r="AD173" s="109"/>
      <c r="AE173" s="109"/>
      <c r="AF173" s="109"/>
      <c r="AG173" s="109"/>
      <c r="AH173" s="109"/>
    </row>
    <row r="174" spans="1:35" ht="15">
      <c r="B174" s="146">
        <v>45555.415972222225</v>
      </c>
      <c r="C174" s="134">
        <v>300</v>
      </c>
      <c r="D174" s="132"/>
      <c r="E174" s="132" t="s">
        <v>1416</v>
      </c>
      <c r="F174" s="132" t="s">
        <v>1641</v>
      </c>
      <c r="G174" s="132" t="s">
        <v>1453</v>
      </c>
      <c r="H174" s="132" t="s">
        <v>1642</v>
      </c>
      <c r="I174" s="132" t="s">
        <v>1643</v>
      </c>
      <c r="J174" s="132" t="s">
        <v>1644</v>
      </c>
      <c r="K174" s="132" t="s">
        <v>1645</v>
      </c>
      <c r="L174" s="132">
        <v>92646</v>
      </c>
      <c r="M174" s="132" t="s">
        <v>701</v>
      </c>
      <c r="N174" s="132" t="s">
        <v>632</v>
      </c>
      <c r="O174" s="132" t="s">
        <v>589</v>
      </c>
      <c r="P174" s="135" t="s">
        <v>590</v>
      </c>
      <c r="Q174" s="132" t="s">
        <v>591</v>
      </c>
      <c r="R174" s="132" t="s">
        <v>592</v>
      </c>
      <c r="S174" s="134">
        <v>82</v>
      </c>
      <c r="T174" s="136">
        <v>45572.604166666664</v>
      </c>
      <c r="U174" s="132"/>
      <c r="V174" s="134">
        <v>300</v>
      </c>
      <c r="W174" s="135" t="s">
        <v>1646</v>
      </c>
      <c r="X174" s="132"/>
      <c r="Y174" s="132"/>
      <c r="Z174" s="132"/>
      <c r="AA174" s="132" t="b">
        <v>0</v>
      </c>
      <c r="AB174" s="109"/>
      <c r="AC174" s="109"/>
      <c r="AD174" s="109"/>
      <c r="AE174" s="109"/>
      <c r="AF174" s="109"/>
      <c r="AG174" s="109"/>
    </row>
    <row r="175" spans="1:35" ht="15">
      <c r="B175" s="146">
        <v>45555.553472222222</v>
      </c>
      <c r="C175" s="134">
        <v>700</v>
      </c>
      <c r="D175" s="132"/>
      <c r="E175" s="132" t="s">
        <v>855</v>
      </c>
      <c r="F175" s="132" t="s">
        <v>1647</v>
      </c>
      <c r="G175" s="132" t="s">
        <v>1020</v>
      </c>
      <c r="H175" s="132"/>
      <c r="I175" s="132" t="s">
        <v>1648</v>
      </c>
      <c r="J175" s="132" t="s">
        <v>1649</v>
      </c>
      <c r="K175" s="132" t="s">
        <v>1650</v>
      </c>
      <c r="L175" s="132"/>
      <c r="M175" s="132" t="s">
        <v>1651</v>
      </c>
      <c r="N175" s="132" t="s">
        <v>1652</v>
      </c>
      <c r="O175" s="132" t="s">
        <v>633</v>
      </c>
      <c r="P175" s="135" t="s">
        <v>590</v>
      </c>
      <c r="Q175" s="132" t="s">
        <v>591</v>
      </c>
      <c r="R175" s="132" t="s">
        <v>592</v>
      </c>
      <c r="S175" s="134">
        <v>89</v>
      </c>
      <c r="T175" s="136">
        <v>45572.604166666664</v>
      </c>
      <c r="U175" s="132"/>
      <c r="V175" s="134">
        <v>700</v>
      </c>
      <c r="W175" s="135" t="s">
        <v>1653</v>
      </c>
      <c r="X175" s="132"/>
      <c r="Y175" s="132"/>
      <c r="Z175" s="132"/>
      <c r="AA175" s="132" t="b">
        <v>0</v>
      </c>
      <c r="AB175" s="109"/>
      <c r="AC175" s="109"/>
      <c r="AD175" s="109"/>
      <c r="AE175" s="109"/>
      <c r="AF175" s="109"/>
      <c r="AG175" s="109"/>
    </row>
    <row r="176" spans="1:35" ht="15">
      <c r="B176" s="146">
        <v>45555.598611111112</v>
      </c>
      <c r="C176" s="134">
        <v>700</v>
      </c>
      <c r="D176" s="132"/>
      <c r="E176" s="132" t="s">
        <v>855</v>
      </c>
      <c r="F176" s="132" t="s">
        <v>1654</v>
      </c>
      <c r="G176" s="132" t="s">
        <v>1655</v>
      </c>
      <c r="H176" s="132" t="s">
        <v>1656</v>
      </c>
      <c r="I176" s="132" t="s">
        <v>1657</v>
      </c>
      <c r="J176" s="132" t="s">
        <v>1658</v>
      </c>
      <c r="K176" s="132" t="s">
        <v>1308</v>
      </c>
      <c r="L176" s="132">
        <v>80309</v>
      </c>
      <c r="M176" s="132" t="s">
        <v>1309</v>
      </c>
      <c r="N176" s="132" t="s">
        <v>632</v>
      </c>
      <c r="O176" s="132" t="s">
        <v>589</v>
      </c>
      <c r="P176" s="135" t="s">
        <v>590</v>
      </c>
      <c r="Q176" s="132" t="s">
        <v>591</v>
      </c>
      <c r="R176" s="132" t="s">
        <v>592</v>
      </c>
      <c r="S176" s="134">
        <v>90</v>
      </c>
      <c r="T176" s="136">
        <v>45572.604166666664</v>
      </c>
      <c r="U176" s="132"/>
      <c r="V176" s="134">
        <v>700</v>
      </c>
      <c r="W176" s="135" t="s">
        <v>1659</v>
      </c>
      <c r="X176" s="132"/>
      <c r="Y176" s="132"/>
      <c r="Z176" s="132"/>
      <c r="AA176" s="132" t="b">
        <v>0</v>
      </c>
      <c r="AB176" s="109"/>
      <c r="AC176" s="109"/>
      <c r="AD176" s="109"/>
      <c r="AE176" s="109"/>
      <c r="AF176" s="109"/>
      <c r="AG176" s="109"/>
    </row>
    <row r="177" spans="1:35" ht="15">
      <c r="B177" s="146">
        <v>45556.632638888892</v>
      </c>
      <c r="C177" s="134">
        <v>700</v>
      </c>
      <c r="D177" s="132"/>
      <c r="E177" s="132" t="s">
        <v>855</v>
      </c>
      <c r="F177" s="132" t="s">
        <v>1660</v>
      </c>
      <c r="G177" s="132" t="s">
        <v>1661</v>
      </c>
      <c r="H177" s="132" t="s">
        <v>1662</v>
      </c>
      <c r="I177" s="132" t="s">
        <v>1663</v>
      </c>
      <c r="J177" s="132" t="s">
        <v>1664</v>
      </c>
      <c r="K177" s="132" t="s">
        <v>1665</v>
      </c>
      <c r="L177" s="132">
        <v>97302</v>
      </c>
      <c r="M177" s="132" t="s">
        <v>942</v>
      </c>
      <c r="N177" s="132" t="s">
        <v>632</v>
      </c>
      <c r="O177" s="132" t="s">
        <v>589</v>
      </c>
      <c r="P177" s="135" t="s">
        <v>590</v>
      </c>
      <c r="Q177" s="132" t="s">
        <v>591</v>
      </c>
      <c r="R177" s="132" t="s">
        <v>592</v>
      </c>
      <c r="S177" s="134">
        <v>98</v>
      </c>
      <c r="T177" s="136">
        <v>45572.604166666664</v>
      </c>
      <c r="U177" s="132"/>
      <c r="V177" s="134">
        <v>700</v>
      </c>
      <c r="W177" s="135" t="s">
        <v>1666</v>
      </c>
      <c r="X177" s="132"/>
      <c r="Y177" s="132"/>
      <c r="Z177" s="132"/>
      <c r="AA177" s="132" t="b">
        <v>0</v>
      </c>
      <c r="AB177" s="109"/>
      <c r="AC177" s="109"/>
      <c r="AD177" s="109"/>
      <c r="AE177" s="109"/>
      <c r="AF177" s="109"/>
      <c r="AG177" s="109"/>
    </row>
    <row r="178" spans="1:35" ht="15">
      <c r="B178" s="146">
        <v>45558.638888888891</v>
      </c>
      <c r="C178" s="134">
        <v>700</v>
      </c>
      <c r="D178" s="132"/>
      <c r="E178" s="132" t="s">
        <v>855</v>
      </c>
      <c r="F178" s="132" t="s">
        <v>1667</v>
      </c>
      <c r="G178" s="132" t="s">
        <v>310</v>
      </c>
      <c r="H178" s="132" t="s">
        <v>374</v>
      </c>
      <c r="I178" s="132" t="s">
        <v>1668</v>
      </c>
      <c r="J178" s="132" t="s">
        <v>879</v>
      </c>
      <c r="K178" s="132" t="s">
        <v>859</v>
      </c>
      <c r="L178" s="132">
        <v>95039</v>
      </c>
      <c r="M178" s="132" t="s">
        <v>800</v>
      </c>
      <c r="N178" s="132" t="s">
        <v>632</v>
      </c>
      <c r="O178" s="132" t="s">
        <v>589</v>
      </c>
      <c r="P178" s="135" t="s">
        <v>590</v>
      </c>
      <c r="Q178" s="132" t="s">
        <v>591</v>
      </c>
      <c r="R178" s="132" t="s">
        <v>592</v>
      </c>
      <c r="S178" s="134">
        <v>146</v>
      </c>
      <c r="T178" s="136">
        <v>45572.604166666664</v>
      </c>
      <c r="U178" s="132"/>
      <c r="V178" s="134">
        <v>700</v>
      </c>
      <c r="W178" s="135" t="s">
        <v>1669</v>
      </c>
      <c r="X178" s="132"/>
      <c r="Y178" s="132"/>
      <c r="Z178" s="132"/>
      <c r="AA178" s="132" t="b">
        <v>0</v>
      </c>
      <c r="AB178" s="109"/>
      <c r="AC178" s="109"/>
      <c r="AD178" s="109"/>
      <c r="AE178" s="109"/>
      <c r="AF178" s="109"/>
      <c r="AG178" s="109"/>
    </row>
    <row r="179" spans="1:35" ht="15">
      <c r="A179" s="152"/>
      <c r="B179" s="157"/>
      <c r="C179" s="152">
        <v>0</v>
      </c>
      <c r="D179" s="152"/>
      <c r="E179" s="116" t="s">
        <v>1670</v>
      </c>
      <c r="F179" s="152" t="s">
        <v>1671</v>
      </c>
      <c r="G179" s="152" t="s">
        <v>359</v>
      </c>
      <c r="H179" s="152" t="s">
        <v>1672</v>
      </c>
      <c r="I179" s="152" t="s">
        <v>1673</v>
      </c>
      <c r="J179" s="152"/>
      <c r="K179" s="152"/>
      <c r="L179" s="152"/>
      <c r="M179" s="152"/>
      <c r="N179" s="152"/>
      <c r="O179" s="152"/>
      <c r="P179" s="152"/>
      <c r="Q179" s="152"/>
      <c r="R179" s="152"/>
      <c r="S179" s="152"/>
      <c r="T179" s="152"/>
      <c r="U179" s="152"/>
      <c r="V179" s="152"/>
      <c r="W179" s="152"/>
      <c r="X179" s="152"/>
      <c r="Y179" s="152"/>
      <c r="Z179" s="152"/>
      <c r="AA179" s="152" t="b">
        <v>0</v>
      </c>
      <c r="AB179" s="152"/>
      <c r="AC179" s="152"/>
      <c r="AD179" s="152"/>
      <c r="AE179" s="152"/>
      <c r="AF179" s="152"/>
      <c r="AG179" s="152"/>
      <c r="AH179" s="152"/>
      <c r="AI179" s="152"/>
    </row>
    <row r="180" spans="1:35" ht="13">
      <c r="B180" s="158">
        <v>45559.681944444441</v>
      </c>
      <c r="C180" s="57">
        <v>700</v>
      </c>
      <c r="E180" s="57" t="s">
        <v>855</v>
      </c>
      <c r="F180" s="57" t="s">
        <v>1674</v>
      </c>
      <c r="G180" s="57" t="s">
        <v>1675</v>
      </c>
      <c r="H180" t="s">
        <v>1676</v>
      </c>
      <c r="I180" s="57" t="s">
        <v>1677</v>
      </c>
      <c r="Y180" s="57" t="s">
        <v>1678</v>
      </c>
      <c r="AA180" s="57" t="b">
        <v>0</v>
      </c>
    </row>
    <row r="181" spans="1:35" ht="13">
      <c r="B181" s="159">
        <v>45559.681944444441</v>
      </c>
      <c r="C181" s="57">
        <v>100</v>
      </c>
      <c r="E181" s="57" t="s">
        <v>855</v>
      </c>
      <c r="F181" s="57" t="s">
        <v>1679</v>
      </c>
      <c r="G181" s="57" t="s">
        <v>1680</v>
      </c>
      <c r="H181" s="57" t="s">
        <v>1681</v>
      </c>
      <c r="I181" s="57" t="s">
        <v>1682</v>
      </c>
      <c r="Y181" s="160" t="s">
        <v>1678</v>
      </c>
      <c r="AA181" s="57" t="b">
        <v>0</v>
      </c>
    </row>
    <row r="182" spans="1:35" s="209" customFormat="1" ht="15">
      <c r="B182" s="210"/>
      <c r="C182" s="211">
        <v>0</v>
      </c>
      <c r="E182" s="206" t="s">
        <v>1354</v>
      </c>
      <c r="F182" s="211" t="s">
        <v>1683</v>
      </c>
      <c r="G182" s="211" t="s">
        <v>1684</v>
      </c>
      <c r="H182" s="211" t="s">
        <v>374</v>
      </c>
      <c r="I182" s="211" t="s">
        <v>1685</v>
      </c>
      <c r="Y182" s="211" t="s">
        <v>1686</v>
      </c>
      <c r="AA182" s="211" t="b">
        <v>0</v>
      </c>
    </row>
    <row r="183" spans="1:35" ht="15">
      <c r="B183" s="146">
        <v>45560.944444444445</v>
      </c>
      <c r="C183" s="134">
        <v>700</v>
      </c>
      <c r="D183" s="132"/>
      <c r="E183" s="132" t="s">
        <v>855</v>
      </c>
      <c r="F183" s="132" t="s">
        <v>1687</v>
      </c>
      <c r="G183" s="132" t="s">
        <v>1194</v>
      </c>
      <c r="H183" s="132" t="s">
        <v>1688</v>
      </c>
      <c r="I183" s="132" t="s">
        <v>1689</v>
      </c>
      <c r="J183" s="132" t="s">
        <v>1690</v>
      </c>
      <c r="K183" s="132" t="s">
        <v>1691</v>
      </c>
      <c r="L183" s="132">
        <v>96734</v>
      </c>
      <c r="M183" s="132" t="s">
        <v>1158</v>
      </c>
      <c r="N183" s="132" t="s">
        <v>632</v>
      </c>
      <c r="O183" s="132" t="s">
        <v>589</v>
      </c>
      <c r="P183" s="135" t="s">
        <v>590</v>
      </c>
      <c r="Q183" s="132" t="s">
        <v>591</v>
      </c>
      <c r="R183" s="132" t="s">
        <v>592</v>
      </c>
      <c r="S183" s="134">
        <v>158</v>
      </c>
      <c r="T183" s="136">
        <v>45572.604166666664</v>
      </c>
      <c r="U183" s="132"/>
      <c r="V183" s="134">
        <v>700</v>
      </c>
      <c r="W183" s="135" t="s">
        <v>1692</v>
      </c>
      <c r="X183" s="132"/>
      <c r="Y183" s="132"/>
      <c r="Z183" s="132"/>
      <c r="AA183" s="132" t="b">
        <v>0</v>
      </c>
      <c r="AB183" t="s">
        <v>2297</v>
      </c>
    </row>
    <row r="184" spans="1:35" ht="15">
      <c r="B184" s="146">
        <v>45560.944444444445</v>
      </c>
      <c r="C184" s="132">
        <v>700</v>
      </c>
      <c r="D184" s="132"/>
      <c r="E184" s="132" t="s">
        <v>855</v>
      </c>
      <c r="F184" s="132" t="s">
        <v>1693</v>
      </c>
      <c r="G184" s="132" t="s">
        <v>1144</v>
      </c>
      <c r="H184" s="132" t="s">
        <v>1688</v>
      </c>
      <c r="I184" s="128" t="s">
        <v>1694</v>
      </c>
      <c r="J184" s="132" t="s">
        <v>1690</v>
      </c>
      <c r="K184" s="132" t="s">
        <v>1691</v>
      </c>
      <c r="L184" s="132">
        <v>96734</v>
      </c>
      <c r="M184" s="132" t="s">
        <v>1158</v>
      </c>
      <c r="N184" s="132" t="s">
        <v>632</v>
      </c>
      <c r="O184" s="132" t="s">
        <v>589</v>
      </c>
      <c r="P184" s="135" t="s">
        <v>590</v>
      </c>
      <c r="Q184" s="132" t="s">
        <v>591</v>
      </c>
      <c r="R184" s="132" t="s">
        <v>592</v>
      </c>
      <c r="S184" s="134">
        <v>159</v>
      </c>
      <c r="T184" s="136">
        <v>45572.604166666664</v>
      </c>
      <c r="U184" s="132"/>
      <c r="V184" s="134">
        <v>700</v>
      </c>
      <c r="W184" s="135" t="s">
        <v>1692</v>
      </c>
      <c r="X184" s="132"/>
      <c r="Y184" s="132"/>
      <c r="Z184" s="132"/>
      <c r="AA184" s="132" t="b">
        <v>0</v>
      </c>
    </row>
    <row r="185" spans="1:35" ht="15">
      <c r="A185" s="152"/>
      <c r="B185" s="147">
        <v>45561.102083333331</v>
      </c>
      <c r="C185" s="148">
        <v>200</v>
      </c>
      <c r="D185" s="149"/>
      <c r="E185" s="149" t="s">
        <v>579</v>
      </c>
      <c r="F185" s="149" t="s">
        <v>1695</v>
      </c>
      <c r="G185" s="149" t="s">
        <v>1696</v>
      </c>
      <c r="H185" s="149" t="s">
        <v>1697</v>
      </c>
      <c r="I185" s="149" t="s">
        <v>1698</v>
      </c>
      <c r="J185" s="149" t="s">
        <v>1699</v>
      </c>
      <c r="K185" s="149" t="s">
        <v>1700</v>
      </c>
      <c r="L185" s="149">
        <v>4072</v>
      </c>
      <c r="M185" s="149" t="s">
        <v>1701</v>
      </c>
      <c r="N185" s="149" t="s">
        <v>1168</v>
      </c>
      <c r="O185" s="149" t="s">
        <v>589</v>
      </c>
      <c r="P185" s="150" t="s">
        <v>590</v>
      </c>
      <c r="Q185" s="149" t="s">
        <v>591</v>
      </c>
      <c r="R185" s="149" t="s">
        <v>592</v>
      </c>
      <c r="S185" s="148">
        <v>160</v>
      </c>
      <c r="T185" s="151">
        <v>45572.604166666664</v>
      </c>
      <c r="U185" s="149"/>
      <c r="V185" s="148">
        <v>200</v>
      </c>
      <c r="W185" s="150" t="s">
        <v>1702</v>
      </c>
      <c r="X185" s="149"/>
      <c r="Y185" s="149"/>
      <c r="Z185" s="149"/>
      <c r="AA185" s="149" t="b">
        <v>0</v>
      </c>
      <c r="AB185" s="152"/>
      <c r="AC185" s="152"/>
      <c r="AD185" s="152"/>
      <c r="AE185" s="152"/>
      <c r="AF185" s="152"/>
      <c r="AG185" s="152"/>
      <c r="AH185" s="152"/>
      <c r="AI185" s="152"/>
    </row>
    <row r="186" spans="1:35" ht="15">
      <c r="A186" s="109"/>
      <c r="B186" s="146">
        <v>45561.519444444442</v>
      </c>
      <c r="C186" s="134">
        <v>700</v>
      </c>
      <c r="D186" s="132"/>
      <c r="E186" s="132" t="s">
        <v>855</v>
      </c>
      <c r="F186" s="132" t="s">
        <v>1505</v>
      </c>
      <c r="G186" s="132" t="s">
        <v>1703</v>
      </c>
      <c r="H186" s="132" t="s">
        <v>1704</v>
      </c>
      <c r="I186" s="161" t="s">
        <v>1705</v>
      </c>
      <c r="J186" s="132" t="s">
        <v>1706</v>
      </c>
      <c r="K186" s="132" t="s">
        <v>1707</v>
      </c>
      <c r="L186" s="132">
        <v>92123</v>
      </c>
      <c r="M186" s="132" t="s">
        <v>701</v>
      </c>
      <c r="N186" s="132" t="s">
        <v>632</v>
      </c>
      <c r="O186" s="132" t="s">
        <v>589</v>
      </c>
      <c r="P186" s="135" t="s">
        <v>590</v>
      </c>
      <c r="Q186" s="132" t="s">
        <v>591</v>
      </c>
      <c r="R186" s="132" t="s">
        <v>592</v>
      </c>
      <c r="S186" s="134">
        <v>163</v>
      </c>
      <c r="T186" s="136">
        <v>45572.604166666664</v>
      </c>
      <c r="U186" s="132"/>
      <c r="V186" s="134">
        <v>700</v>
      </c>
      <c r="W186" s="135" t="s">
        <v>1708</v>
      </c>
      <c r="X186" s="132"/>
      <c r="Y186" s="132"/>
      <c r="Z186" s="132" t="s">
        <v>1709</v>
      </c>
      <c r="AA186" s="132" t="b">
        <v>0</v>
      </c>
      <c r="AB186" s="109"/>
      <c r="AC186" s="109"/>
      <c r="AD186" s="109"/>
      <c r="AE186" s="109"/>
      <c r="AF186" s="109"/>
      <c r="AG186" s="109"/>
      <c r="AH186" s="109"/>
    </row>
    <row r="187" spans="1:35" ht="15">
      <c r="A187" s="109"/>
      <c r="B187" s="146">
        <v>45561.519444444442</v>
      </c>
      <c r="C187" s="132">
        <v>700</v>
      </c>
      <c r="D187" s="132"/>
      <c r="E187" s="132" t="s">
        <v>855</v>
      </c>
      <c r="F187" s="132" t="s">
        <v>1710</v>
      </c>
      <c r="G187" s="132" t="s">
        <v>1711</v>
      </c>
      <c r="H187" s="132" t="s">
        <v>1704</v>
      </c>
      <c r="I187" s="161" t="s">
        <v>1712</v>
      </c>
      <c r="J187" s="132" t="s">
        <v>1706</v>
      </c>
      <c r="K187" s="132" t="s">
        <v>1707</v>
      </c>
      <c r="L187" s="132">
        <v>92123</v>
      </c>
      <c r="M187" s="132" t="s">
        <v>701</v>
      </c>
      <c r="N187" s="132" t="s">
        <v>632</v>
      </c>
      <c r="O187" s="132" t="s">
        <v>589</v>
      </c>
      <c r="P187" s="135" t="s">
        <v>590</v>
      </c>
      <c r="Q187" s="132" t="s">
        <v>591</v>
      </c>
      <c r="R187" s="132" t="s">
        <v>592</v>
      </c>
      <c r="S187" s="134">
        <v>162</v>
      </c>
      <c r="T187" s="136">
        <v>45572.604166666664</v>
      </c>
      <c r="U187" s="132"/>
      <c r="V187" s="134">
        <v>700</v>
      </c>
      <c r="W187" s="135" t="s">
        <v>1708</v>
      </c>
      <c r="X187" s="132"/>
      <c r="Y187" s="132"/>
      <c r="Z187" s="132" t="s">
        <v>1713</v>
      </c>
      <c r="AA187" s="132" t="b">
        <v>0</v>
      </c>
      <c r="AB187" s="109"/>
      <c r="AC187" s="109"/>
      <c r="AD187" s="109"/>
      <c r="AE187" s="109"/>
      <c r="AF187" s="109"/>
      <c r="AG187" s="109"/>
      <c r="AH187" s="109"/>
    </row>
    <row r="188" spans="1:35" ht="15">
      <c r="A188" s="162"/>
      <c r="B188" s="163">
        <v>45562.347222222219</v>
      </c>
      <c r="C188" s="164">
        <v>200</v>
      </c>
      <c r="D188" s="165"/>
      <c r="E188" s="165" t="s">
        <v>579</v>
      </c>
      <c r="F188" s="165" t="s">
        <v>1505</v>
      </c>
      <c r="G188" s="165" t="s">
        <v>1714</v>
      </c>
      <c r="H188" s="165"/>
      <c r="I188" s="165" t="s">
        <v>1715</v>
      </c>
      <c r="J188" s="165" t="s">
        <v>1716</v>
      </c>
      <c r="K188" s="165" t="s">
        <v>1717</v>
      </c>
      <c r="L188" s="165">
        <v>2882</v>
      </c>
      <c r="M188" s="165" t="s">
        <v>1718</v>
      </c>
      <c r="N188" s="165" t="s">
        <v>632</v>
      </c>
      <c r="O188" s="165" t="s">
        <v>589</v>
      </c>
      <c r="P188" s="166" t="s">
        <v>590</v>
      </c>
      <c r="Q188" s="165" t="s">
        <v>591</v>
      </c>
      <c r="R188" s="165" t="s">
        <v>592</v>
      </c>
      <c r="S188" s="164">
        <v>164</v>
      </c>
      <c r="T188" s="167">
        <v>45572.604166666664</v>
      </c>
      <c r="U188" s="165"/>
      <c r="V188" s="164">
        <v>200</v>
      </c>
      <c r="W188" s="166" t="s">
        <v>1719</v>
      </c>
      <c r="X188" s="165"/>
      <c r="Y188" s="165"/>
      <c r="Z188" s="165"/>
      <c r="AA188" s="165" t="b">
        <v>0</v>
      </c>
      <c r="AB188" s="162"/>
      <c r="AC188" s="162"/>
      <c r="AD188" s="162"/>
      <c r="AE188" s="162"/>
      <c r="AF188" s="162"/>
      <c r="AG188" s="162"/>
      <c r="AH188" s="162"/>
      <c r="AI188" s="162"/>
    </row>
    <row r="189" spans="1:35" ht="15">
      <c r="A189" s="162"/>
      <c r="B189" s="163">
        <v>45562.472222222219</v>
      </c>
      <c r="C189" s="164">
        <v>200</v>
      </c>
      <c r="D189" s="165"/>
      <c r="E189" s="165" t="s">
        <v>579</v>
      </c>
      <c r="F189" s="165" t="s">
        <v>329</v>
      </c>
      <c r="G189" s="165" t="s">
        <v>328</v>
      </c>
      <c r="H189" s="165" t="s">
        <v>795</v>
      </c>
      <c r="I189" s="165" t="s">
        <v>1720</v>
      </c>
      <c r="J189" s="165" t="s">
        <v>1721</v>
      </c>
      <c r="K189" s="165" t="s">
        <v>889</v>
      </c>
      <c r="L189" s="165" t="s">
        <v>1302</v>
      </c>
      <c r="M189" s="165" t="s">
        <v>612</v>
      </c>
      <c r="N189" s="165" t="s">
        <v>613</v>
      </c>
      <c r="O189" s="165" t="s">
        <v>589</v>
      </c>
      <c r="P189" s="166" t="s">
        <v>590</v>
      </c>
      <c r="Q189" s="165" t="s">
        <v>591</v>
      </c>
      <c r="R189" s="165" t="s">
        <v>592</v>
      </c>
      <c r="S189" s="164">
        <v>165</v>
      </c>
      <c r="T189" s="167">
        <v>45572.604166666664</v>
      </c>
      <c r="U189" s="165"/>
      <c r="V189" s="164">
        <v>200</v>
      </c>
      <c r="W189" s="166" t="s">
        <v>1722</v>
      </c>
      <c r="X189" s="165"/>
      <c r="Y189" s="165"/>
      <c r="Z189" s="165"/>
      <c r="AA189" s="165" t="b">
        <v>0</v>
      </c>
      <c r="AB189" s="162"/>
      <c r="AC189" s="162"/>
      <c r="AD189" s="162"/>
      <c r="AE189" s="162"/>
      <c r="AF189" s="162"/>
      <c r="AG189" s="162"/>
      <c r="AH189" s="162"/>
      <c r="AI189" s="162"/>
    </row>
    <row r="190" spans="1:35" ht="15">
      <c r="A190" s="109"/>
      <c r="B190" s="146">
        <v>45562.555555555555</v>
      </c>
      <c r="C190" s="134">
        <v>700</v>
      </c>
      <c r="D190" s="132"/>
      <c r="E190" s="132" t="s">
        <v>855</v>
      </c>
      <c r="F190" s="132" t="s">
        <v>1723</v>
      </c>
      <c r="G190" s="132" t="s">
        <v>1724</v>
      </c>
      <c r="H190" s="132"/>
      <c r="I190" s="132" t="s">
        <v>1725</v>
      </c>
      <c r="J190" s="132" t="s">
        <v>1726</v>
      </c>
      <c r="K190" s="132" t="s">
        <v>1727</v>
      </c>
      <c r="L190" s="132">
        <v>98221</v>
      </c>
      <c r="M190" s="132" t="s">
        <v>1068</v>
      </c>
      <c r="N190" s="132" t="s">
        <v>632</v>
      </c>
      <c r="O190" s="132" t="s">
        <v>589</v>
      </c>
      <c r="P190" s="135" t="s">
        <v>590</v>
      </c>
      <c r="Q190" s="132" t="s">
        <v>591</v>
      </c>
      <c r="R190" s="132" t="s">
        <v>592</v>
      </c>
      <c r="S190" s="134">
        <v>166</v>
      </c>
      <c r="T190" s="136">
        <v>45572.604166666664</v>
      </c>
      <c r="U190" s="132"/>
      <c r="V190" s="134">
        <v>700</v>
      </c>
      <c r="W190" s="135" t="s">
        <v>1728</v>
      </c>
      <c r="X190" s="132"/>
      <c r="Y190" s="132"/>
      <c r="Z190" s="132"/>
      <c r="AA190" s="132" t="b">
        <v>0</v>
      </c>
      <c r="AB190" s="109"/>
      <c r="AC190" s="109"/>
      <c r="AD190" s="109"/>
      <c r="AE190" s="109"/>
      <c r="AF190" s="109"/>
      <c r="AG190" s="109"/>
      <c r="AH190" s="109"/>
      <c r="AI190" s="109"/>
    </row>
    <row r="191" spans="1:35" ht="15">
      <c r="A191" s="109"/>
      <c r="B191" s="146">
        <v>45563.434027777781</v>
      </c>
      <c r="C191" s="134">
        <v>700</v>
      </c>
      <c r="D191" s="132"/>
      <c r="E191" s="132" t="s">
        <v>855</v>
      </c>
      <c r="F191" s="132" t="s">
        <v>1729</v>
      </c>
      <c r="G191" s="132" t="s">
        <v>1730</v>
      </c>
      <c r="H191" s="132" t="s">
        <v>1731</v>
      </c>
      <c r="I191" s="132" t="s">
        <v>1732</v>
      </c>
      <c r="J191" s="132" t="s">
        <v>1733</v>
      </c>
      <c r="K191" s="132" t="s">
        <v>1734</v>
      </c>
      <c r="L191" s="132">
        <v>94305</v>
      </c>
      <c r="M191" s="132" t="s">
        <v>701</v>
      </c>
      <c r="N191" s="132" t="s">
        <v>632</v>
      </c>
      <c r="O191" s="132" t="s">
        <v>589</v>
      </c>
      <c r="P191" s="135" t="s">
        <v>590</v>
      </c>
      <c r="Q191" s="132" t="s">
        <v>591</v>
      </c>
      <c r="R191" s="132" t="s">
        <v>592</v>
      </c>
      <c r="S191" s="134">
        <v>167</v>
      </c>
      <c r="T191" s="136">
        <v>45572.604166666664</v>
      </c>
      <c r="U191" s="132"/>
      <c r="V191" s="134">
        <v>700</v>
      </c>
      <c r="W191" s="135" t="s">
        <v>1735</v>
      </c>
      <c r="X191" s="132"/>
      <c r="Y191" s="132"/>
      <c r="Z191" s="132"/>
      <c r="AA191" s="132" t="b">
        <v>0</v>
      </c>
      <c r="AB191" s="109"/>
      <c r="AC191" s="109"/>
      <c r="AD191" s="109"/>
      <c r="AE191" s="109"/>
      <c r="AF191" s="109"/>
      <c r="AG191" s="109"/>
      <c r="AH191" s="109"/>
      <c r="AI191" s="109"/>
    </row>
    <row r="192" spans="1:35" ht="15">
      <c r="A192" s="109"/>
      <c r="B192" s="146">
        <v>45563.479861111111</v>
      </c>
      <c r="C192" s="134">
        <v>700</v>
      </c>
      <c r="D192" s="132"/>
      <c r="E192" s="132" t="s">
        <v>855</v>
      </c>
      <c r="F192" s="132" t="s">
        <v>1736</v>
      </c>
      <c r="G192" s="132" t="s">
        <v>1737</v>
      </c>
      <c r="H192" s="132"/>
      <c r="I192" s="132" t="s">
        <v>1738</v>
      </c>
      <c r="J192" s="132" t="s">
        <v>1739</v>
      </c>
      <c r="K192" s="132" t="s">
        <v>1740</v>
      </c>
      <c r="L192" s="132">
        <v>98021</v>
      </c>
      <c r="M192" s="132" t="s">
        <v>1068</v>
      </c>
      <c r="N192" s="132" t="s">
        <v>632</v>
      </c>
      <c r="O192" s="132" t="s">
        <v>589</v>
      </c>
      <c r="P192" s="135" t="s">
        <v>590</v>
      </c>
      <c r="Q192" s="132" t="s">
        <v>591</v>
      </c>
      <c r="R192" s="132" t="s">
        <v>592</v>
      </c>
      <c r="S192" s="134">
        <v>168</v>
      </c>
      <c r="T192" s="136">
        <v>45572.604166666664</v>
      </c>
      <c r="U192" s="132"/>
      <c r="V192" s="134">
        <v>700</v>
      </c>
      <c r="W192" s="135" t="s">
        <v>1741</v>
      </c>
      <c r="X192" s="132"/>
      <c r="Y192" s="132"/>
      <c r="Z192" s="132"/>
      <c r="AA192" s="132" t="b">
        <v>0</v>
      </c>
      <c r="AB192" s="109"/>
      <c r="AC192" s="109"/>
      <c r="AD192" s="109"/>
      <c r="AE192" s="109"/>
      <c r="AF192" s="109"/>
      <c r="AG192" s="109"/>
      <c r="AH192" s="109"/>
      <c r="AI192" s="109"/>
    </row>
    <row r="193" spans="1:35" ht="15">
      <c r="A193" s="109"/>
      <c r="B193" s="146">
        <v>45564.476388888892</v>
      </c>
      <c r="C193" s="134">
        <v>700</v>
      </c>
      <c r="D193" s="132"/>
      <c r="E193" s="132" t="s">
        <v>855</v>
      </c>
      <c r="F193" s="132" t="s">
        <v>1742</v>
      </c>
      <c r="G193" s="132" t="s">
        <v>1743</v>
      </c>
      <c r="H193" s="132"/>
      <c r="I193" s="132" t="s">
        <v>1744</v>
      </c>
      <c r="J193" s="132" t="s">
        <v>1745</v>
      </c>
      <c r="K193" s="132" t="s">
        <v>737</v>
      </c>
      <c r="L193" s="132">
        <v>92037</v>
      </c>
      <c r="M193" s="132" t="s">
        <v>701</v>
      </c>
      <c r="N193" s="132" t="s">
        <v>632</v>
      </c>
      <c r="O193" s="132" t="s">
        <v>589</v>
      </c>
      <c r="P193" s="135" t="s">
        <v>590</v>
      </c>
      <c r="Q193" s="132" t="s">
        <v>591</v>
      </c>
      <c r="R193" s="132" t="s">
        <v>592</v>
      </c>
      <c r="S193" s="134">
        <v>169</v>
      </c>
      <c r="T193" s="136">
        <v>45572.604166666664</v>
      </c>
      <c r="U193" s="132"/>
      <c r="V193" s="134">
        <v>700</v>
      </c>
      <c r="W193" s="135" t="s">
        <v>1746</v>
      </c>
      <c r="X193" s="132"/>
      <c r="Y193" s="132"/>
      <c r="Z193" s="132"/>
      <c r="AA193" s="132" t="b">
        <v>0</v>
      </c>
      <c r="AB193" s="109"/>
      <c r="AC193" s="109"/>
      <c r="AD193" s="109"/>
      <c r="AE193" s="109"/>
      <c r="AF193" s="109"/>
      <c r="AG193" s="109"/>
      <c r="AH193" s="109"/>
      <c r="AI193" s="109"/>
    </row>
    <row r="194" spans="1:35" ht="15">
      <c r="A194" s="109"/>
      <c r="B194" s="146">
        <v>45565.296527777777</v>
      </c>
      <c r="C194" s="134">
        <v>700</v>
      </c>
      <c r="D194" s="132"/>
      <c r="E194" s="132" t="s">
        <v>855</v>
      </c>
      <c r="F194" s="132" t="s">
        <v>1747</v>
      </c>
      <c r="G194" s="132" t="s">
        <v>1748</v>
      </c>
      <c r="H194" s="132" t="s">
        <v>1749</v>
      </c>
      <c r="I194" s="132" t="s">
        <v>1750</v>
      </c>
      <c r="J194" s="132" t="s">
        <v>1751</v>
      </c>
      <c r="K194" s="132" t="s">
        <v>1068</v>
      </c>
      <c r="L194" s="132">
        <v>20036</v>
      </c>
      <c r="M194" s="132" t="s">
        <v>1070</v>
      </c>
      <c r="N194" s="132" t="s">
        <v>632</v>
      </c>
      <c r="O194" s="132" t="s">
        <v>633</v>
      </c>
      <c r="P194" s="135" t="s">
        <v>590</v>
      </c>
      <c r="Q194" s="132" t="s">
        <v>591</v>
      </c>
      <c r="R194" s="132" t="s">
        <v>592</v>
      </c>
      <c r="S194" s="134">
        <v>170</v>
      </c>
      <c r="T194" s="136">
        <v>45572.604166666664</v>
      </c>
      <c r="U194" s="132"/>
      <c r="V194" s="134">
        <v>700</v>
      </c>
      <c r="W194" s="135" t="s">
        <v>1752</v>
      </c>
      <c r="X194" s="132"/>
      <c r="Y194" s="132"/>
      <c r="Z194" s="132"/>
      <c r="AA194" s="132" t="b">
        <v>0</v>
      </c>
      <c r="AB194" s="109"/>
      <c r="AC194" s="109"/>
      <c r="AD194" s="109"/>
      <c r="AE194" s="109"/>
      <c r="AF194" s="109"/>
      <c r="AG194" s="109"/>
      <c r="AH194" s="109"/>
      <c r="AI194" s="109"/>
    </row>
    <row r="195" spans="1:35" ht="15">
      <c r="A195" s="109"/>
      <c r="B195" s="146">
        <v>45565.327777777777</v>
      </c>
      <c r="C195" s="134">
        <v>700</v>
      </c>
      <c r="D195" s="132"/>
      <c r="E195" s="132" t="s">
        <v>855</v>
      </c>
      <c r="F195" s="132" t="s">
        <v>1505</v>
      </c>
      <c r="G195" s="132" t="s">
        <v>1016</v>
      </c>
      <c r="H195" s="132" t="s">
        <v>1753</v>
      </c>
      <c r="I195" s="132" t="s">
        <v>1754</v>
      </c>
      <c r="J195" s="132" t="s">
        <v>1755</v>
      </c>
      <c r="K195" s="132" t="s">
        <v>1621</v>
      </c>
      <c r="L195" s="132">
        <v>92626</v>
      </c>
      <c r="M195" s="132" t="s">
        <v>701</v>
      </c>
      <c r="N195" s="132" t="s">
        <v>632</v>
      </c>
      <c r="O195" s="132" t="s">
        <v>589</v>
      </c>
      <c r="P195" s="135" t="s">
        <v>590</v>
      </c>
      <c r="Q195" s="132" t="s">
        <v>591</v>
      </c>
      <c r="R195" s="132" t="s">
        <v>592</v>
      </c>
      <c r="S195" s="134">
        <v>171</v>
      </c>
      <c r="T195" s="136">
        <v>45572.604166666664</v>
      </c>
      <c r="U195" s="132"/>
      <c r="V195" s="134">
        <v>700</v>
      </c>
      <c r="W195" s="135" t="s">
        <v>1756</v>
      </c>
      <c r="X195" s="132"/>
      <c r="Y195" s="132"/>
      <c r="Z195" s="132"/>
      <c r="AA195" s="132" t="b">
        <v>0</v>
      </c>
      <c r="AB195" s="109"/>
      <c r="AC195" s="109"/>
      <c r="AD195" s="109"/>
      <c r="AE195" s="109"/>
      <c r="AF195" s="109"/>
      <c r="AG195" s="109"/>
      <c r="AH195" s="109"/>
      <c r="AI195" s="109"/>
    </row>
    <row r="196" spans="1:35" ht="15">
      <c r="A196" s="109"/>
      <c r="B196" s="146">
        <v>45566.240277777775</v>
      </c>
      <c r="C196" s="134">
        <v>700</v>
      </c>
      <c r="D196" s="132"/>
      <c r="E196" s="132" t="s">
        <v>855</v>
      </c>
      <c r="F196" s="132" t="s">
        <v>967</v>
      </c>
      <c r="G196" s="132" t="s">
        <v>1757</v>
      </c>
      <c r="H196" s="132" t="s">
        <v>1758</v>
      </c>
      <c r="I196" s="132" t="s">
        <v>1759</v>
      </c>
      <c r="J196" s="132" t="s">
        <v>1760</v>
      </c>
      <c r="K196" s="132" t="s">
        <v>951</v>
      </c>
      <c r="L196" s="132">
        <v>2543</v>
      </c>
      <c r="M196" s="132" t="s">
        <v>709</v>
      </c>
      <c r="N196" s="132" t="s">
        <v>632</v>
      </c>
      <c r="O196" s="132" t="s">
        <v>589</v>
      </c>
      <c r="P196" s="135" t="s">
        <v>590</v>
      </c>
      <c r="Q196" s="132" t="s">
        <v>591</v>
      </c>
      <c r="R196" s="132" t="s">
        <v>592</v>
      </c>
      <c r="S196" s="134">
        <v>172</v>
      </c>
      <c r="T196" s="136">
        <v>45572.604166666664</v>
      </c>
      <c r="U196" s="132"/>
      <c r="V196" s="134">
        <v>700</v>
      </c>
      <c r="W196" s="135" t="s">
        <v>1761</v>
      </c>
      <c r="X196" s="132"/>
      <c r="Y196" s="132"/>
      <c r="Z196" s="132"/>
      <c r="AA196" s="132" t="s">
        <v>845</v>
      </c>
      <c r="AB196" s="109"/>
      <c r="AC196" s="109"/>
      <c r="AD196" s="109"/>
      <c r="AE196" s="109"/>
      <c r="AF196" s="109"/>
      <c r="AG196" s="109"/>
      <c r="AH196" s="109"/>
      <c r="AI196" s="109"/>
    </row>
    <row r="197" spans="1:35" ht="15">
      <c r="A197" s="109"/>
      <c r="B197" s="146">
        <v>45566.479166666664</v>
      </c>
      <c r="C197" s="134">
        <v>700</v>
      </c>
      <c r="D197" s="132"/>
      <c r="E197" s="132" t="s">
        <v>855</v>
      </c>
      <c r="F197" s="132" t="s">
        <v>1762</v>
      </c>
      <c r="G197" s="132" t="s">
        <v>1763</v>
      </c>
      <c r="H197" s="132" t="s">
        <v>1764</v>
      </c>
      <c r="I197" s="132" t="s">
        <v>1765</v>
      </c>
      <c r="J197" s="132" t="s">
        <v>1766</v>
      </c>
      <c r="K197" s="132" t="s">
        <v>1767</v>
      </c>
      <c r="L197" s="132" t="s">
        <v>1768</v>
      </c>
      <c r="M197" s="132" t="s">
        <v>1769</v>
      </c>
      <c r="N197" s="132" t="s">
        <v>613</v>
      </c>
      <c r="O197" s="132" t="s">
        <v>589</v>
      </c>
      <c r="P197" s="135" t="s">
        <v>590</v>
      </c>
      <c r="Q197" s="132" t="s">
        <v>591</v>
      </c>
      <c r="R197" s="132" t="s">
        <v>592</v>
      </c>
      <c r="S197" s="134">
        <v>173</v>
      </c>
      <c r="T197" s="136">
        <v>45572.604166666664</v>
      </c>
      <c r="U197" s="132"/>
      <c r="V197" s="134">
        <v>700</v>
      </c>
      <c r="W197" s="135" t="s">
        <v>1770</v>
      </c>
      <c r="X197" s="132"/>
      <c r="Y197" s="132"/>
      <c r="Z197" s="132"/>
      <c r="AA197" s="132" t="s">
        <v>845</v>
      </c>
      <c r="AB197" s="109"/>
      <c r="AC197" s="109"/>
      <c r="AD197" s="109"/>
      <c r="AE197" s="109"/>
      <c r="AF197" s="109"/>
      <c r="AG197" s="109"/>
      <c r="AH197" s="109"/>
      <c r="AI197" s="109"/>
    </row>
    <row r="198" spans="1:35" ht="15">
      <c r="A198" s="109"/>
      <c r="B198" s="146">
        <v>45566.517361111109</v>
      </c>
      <c r="C198" s="134">
        <v>700</v>
      </c>
      <c r="D198" s="132"/>
      <c r="E198" s="132" t="s">
        <v>855</v>
      </c>
      <c r="F198" s="132" t="s">
        <v>1771</v>
      </c>
      <c r="G198" s="132" t="s">
        <v>1772</v>
      </c>
      <c r="H198" s="132" t="s">
        <v>1773</v>
      </c>
      <c r="I198" s="132" t="s">
        <v>1774</v>
      </c>
      <c r="J198" s="132" t="s">
        <v>1775</v>
      </c>
      <c r="K198" s="132" t="s">
        <v>1767</v>
      </c>
      <c r="L198" s="132" t="s">
        <v>1776</v>
      </c>
      <c r="M198" s="132" t="s">
        <v>1769</v>
      </c>
      <c r="N198" s="132" t="s">
        <v>613</v>
      </c>
      <c r="O198" s="132" t="s">
        <v>589</v>
      </c>
      <c r="P198" s="135" t="s">
        <v>590</v>
      </c>
      <c r="Q198" s="132" t="s">
        <v>591</v>
      </c>
      <c r="R198" s="132" t="s">
        <v>592</v>
      </c>
      <c r="S198" s="134">
        <v>174</v>
      </c>
      <c r="T198" s="136">
        <v>45572.604166666664</v>
      </c>
      <c r="U198" s="132"/>
      <c r="V198" s="134">
        <v>700</v>
      </c>
      <c r="W198" s="135" t="s">
        <v>1777</v>
      </c>
      <c r="X198" s="132"/>
      <c r="Y198" s="132"/>
      <c r="Z198" s="132"/>
      <c r="AA198" s="132" t="s">
        <v>845</v>
      </c>
      <c r="AB198" s="109"/>
      <c r="AC198" s="109"/>
      <c r="AD198" s="109"/>
      <c r="AE198" s="109"/>
      <c r="AF198" s="109"/>
      <c r="AG198" s="109"/>
      <c r="AH198" s="109"/>
      <c r="AI198" s="109"/>
    </row>
    <row r="199" spans="1:35" ht="15">
      <c r="A199" s="116"/>
      <c r="B199" s="147">
        <v>45566.588194444441</v>
      </c>
      <c r="C199" s="148">
        <v>200</v>
      </c>
      <c r="D199" s="149"/>
      <c r="E199" s="149" t="s">
        <v>579</v>
      </c>
      <c r="F199" s="149" t="s">
        <v>1778</v>
      </c>
      <c r="G199" s="149" t="s">
        <v>1779</v>
      </c>
      <c r="H199" s="149"/>
      <c r="I199" s="149" t="s">
        <v>1780</v>
      </c>
      <c r="J199" s="149" t="s">
        <v>1781</v>
      </c>
      <c r="K199" s="149" t="s">
        <v>1782</v>
      </c>
      <c r="L199" s="149">
        <v>7049</v>
      </c>
      <c r="M199" s="149" t="s">
        <v>1783</v>
      </c>
      <c r="N199" s="149" t="s">
        <v>1168</v>
      </c>
      <c r="O199" s="149" t="s">
        <v>589</v>
      </c>
      <c r="P199" s="150" t="s">
        <v>590</v>
      </c>
      <c r="Q199" s="149" t="s">
        <v>591</v>
      </c>
      <c r="R199" s="149" t="s">
        <v>592</v>
      </c>
      <c r="S199" s="148">
        <v>175</v>
      </c>
      <c r="T199" s="151">
        <v>45572.604166666664</v>
      </c>
      <c r="U199" s="149"/>
      <c r="V199" s="148">
        <v>200</v>
      </c>
      <c r="W199" s="150" t="s">
        <v>1784</v>
      </c>
      <c r="X199" s="148">
        <v>2</v>
      </c>
      <c r="Y199" s="283">
        <v>45566.590277777781</v>
      </c>
      <c r="Z199" s="222"/>
      <c r="AA199" s="149" t="s">
        <v>845</v>
      </c>
      <c r="AB199" s="116"/>
      <c r="AC199" s="116"/>
      <c r="AD199" s="116"/>
      <c r="AE199" s="116"/>
      <c r="AF199" s="116"/>
      <c r="AG199" s="116"/>
      <c r="AH199" s="116"/>
      <c r="AI199" s="116"/>
    </row>
    <row r="200" spans="1:35" ht="15">
      <c r="A200" s="116"/>
      <c r="B200" s="147">
        <v>45567.420138888891</v>
      </c>
      <c r="C200" s="148">
        <v>200</v>
      </c>
      <c r="D200" s="149"/>
      <c r="E200" s="149" t="s">
        <v>579</v>
      </c>
      <c r="F200" s="149" t="s">
        <v>1785</v>
      </c>
      <c r="G200" s="149" t="s">
        <v>1058</v>
      </c>
      <c r="H200" s="149" t="s">
        <v>1786</v>
      </c>
      <c r="I200" s="149" t="s">
        <v>1787</v>
      </c>
      <c r="J200" s="149" t="s">
        <v>1788</v>
      </c>
      <c r="K200" s="149" t="s">
        <v>1789</v>
      </c>
      <c r="L200" s="149">
        <v>3208</v>
      </c>
      <c r="M200" s="149"/>
      <c r="N200" s="149" t="s">
        <v>1168</v>
      </c>
      <c r="O200" s="149" t="s">
        <v>633</v>
      </c>
      <c r="P200" s="150" t="s">
        <v>590</v>
      </c>
      <c r="Q200" s="149" t="s">
        <v>591</v>
      </c>
      <c r="R200" s="149" t="s">
        <v>592</v>
      </c>
      <c r="S200" s="148">
        <v>176</v>
      </c>
      <c r="T200" s="151">
        <v>45572.604166666664</v>
      </c>
      <c r="U200" s="149"/>
      <c r="V200" s="148">
        <v>200</v>
      </c>
      <c r="W200" s="150" t="s">
        <v>1790</v>
      </c>
      <c r="X200" s="149"/>
      <c r="Y200" s="149"/>
      <c r="Z200" s="149"/>
      <c r="AA200" s="149" t="s">
        <v>845</v>
      </c>
      <c r="AB200" s="116"/>
      <c r="AC200" s="116"/>
      <c r="AD200" s="116"/>
      <c r="AE200" s="116"/>
      <c r="AF200" s="116"/>
      <c r="AG200" s="116"/>
      <c r="AH200" s="116"/>
      <c r="AI200" s="116"/>
    </row>
    <row r="201" spans="1:35" ht="15">
      <c r="A201" s="109"/>
      <c r="B201" s="109"/>
      <c r="C201" s="109"/>
      <c r="D201" s="109"/>
      <c r="E201" s="109"/>
      <c r="F201" s="109"/>
      <c r="G201" s="109"/>
      <c r="H201" s="109"/>
      <c r="I201" s="109"/>
      <c r="J201" s="109"/>
      <c r="K201" s="109"/>
      <c r="L201" s="109"/>
      <c r="M201" s="109"/>
      <c r="N201" s="109"/>
      <c r="O201" s="109"/>
      <c r="P201" s="109"/>
      <c r="Q201" s="109"/>
      <c r="R201" s="109"/>
      <c r="S201" s="109"/>
      <c r="T201" s="109"/>
      <c r="U201" s="109"/>
      <c r="V201" s="109"/>
      <c r="W201" s="109"/>
      <c r="X201" s="109"/>
      <c r="Y201" s="109"/>
      <c r="Z201" s="109"/>
      <c r="AA201" s="109" t="b">
        <v>0</v>
      </c>
      <c r="AB201" s="109"/>
      <c r="AC201" s="109"/>
      <c r="AD201" s="109"/>
      <c r="AE201" s="109"/>
      <c r="AF201" s="109"/>
      <c r="AG201" s="109"/>
      <c r="AH201" s="109"/>
      <c r="AI201" s="109"/>
    </row>
    <row r="202" spans="1:35" ht="15">
      <c r="A202" s="109"/>
      <c r="B202" s="109"/>
      <c r="C202" s="109"/>
      <c r="D202" s="109"/>
      <c r="E202" s="109"/>
      <c r="F202" s="109"/>
      <c r="G202" s="109"/>
      <c r="H202" s="109"/>
      <c r="I202" s="109"/>
      <c r="J202" s="109"/>
      <c r="K202" s="109"/>
      <c r="L202" s="109"/>
      <c r="M202" s="109"/>
      <c r="N202" s="109"/>
      <c r="O202" s="109"/>
      <c r="P202" s="109"/>
      <c r="Q202" s="109"/>
      <c r="R202" s="109"/>
      <c r="S202" s="109"/>
      <c r="T202" s="109"/>
      <c r="U202" s="109"/>
      <c r="V202" s="109"/>
      <c r="W202" s="109"/>
      <c r="X202" s="109"/>
      <c r="Y202" s="109"/>
      <c r="Z202" s="109"/>
      <c r="AA202" s="109" t="b">
        <v>0</v>
      </c>
      <c r="AB202" s="109"/>
      <c r="AC202" s="109"/>
      <c r="AD202" s="109"/>
      <c r="AE202" s="109"/>
      <c r="AF202" s="109"/>
      <c r="AG202" s="109"/>
      <c r="AH202" s="109"/>
      <c r="AI202" s="109"/>
    </row>
    <row r="203" spans="1:35" ht="15">
      <c r="A203" s="109"/>
      <c r="B203" s="109"/>
      <c r="C203" s="109"/>
      <c r="D203" s="109"/>
      <c r="E203" s="109"/>
      <c r="F203" s="109"/>
      <c r="G203" s="109"/>
      <c r="H203" s="109"/>
      <c r="I203" s="109"/>
      <c r="J203" s="109"/>
      <c r="K203" s="109"/>
      <c r="L203" s="109"/>
      <c r="M203" s="109"/>
      <c r="N203" s="109"/>
      <c r="O203" s="109"/>
      <c r="P203" s="109"/>
      <c r="Q203" s="109"/>
      <c r="R203" s="109"/>
      <c r="S203" s="109"/>
      <c r="T203" s="109"/>
      <c r="U203" s="109"/>
      <c r="V203" s="109"/>
      <c r="W203" s="109"/>
      <c r="X203" s="109"/>
      <c r="Y203" s="109"/>
      <c r="Z203" s="109"/>
      <c r="AA203" s="109" t="b">
        <v>0</v>
      </c>
      <c r="AB203" s="109"/>
      <c r="AC203" s="109"/>
      <c r="AD203" s="109"/>
      <c r="AE203" s="109"/>
      <c r="AF203" s="109"/>
      <c r="AG203" s="109"/>
      <c r="AH203" s="109"/>
      <c r="AI203" s="109"/>
    </row>
    <row r="204" spans="1:35" ht="15">
      <c r="A204" s="109"/>
      <c r="B204" s="109"/>
      <c r="C204" s="109"/>
      <c r="D204" s="109"/>
      <c r="E204" s="109"/>
      <c r="F204" s="109"/>
      <c r="G204" s="109"/>
      <c r="H204" s="109"/>
      <c r="I204" s="109"/>
      <c r="J204" s="109"/>
      <c r="K204" s="109"/>
      <c r="L204" s="109"/>
      <c r="M204" s="109"/>
      <c r="N204" s="109"/>
      <c r="O204" s="109"/>
      <c r="P204" s="109"/>
      <c r="Q204" s="109"/>
      <c r="R204" s="109"/>
      <c r="S204" s="109"/>
      <c r="T204" s="109"/>
      <c r="U204" s="109"/>
      <c r="V204" s="109"/>
      <c r="W204" s="109"/>
      <c r="X204" s="109"/>
      <c r="Y204" s="109"/>
      <c r="Z204" s="109"/>
      <c r="AA204" s="109" t="b">
        <v>0</v>
      </c>
      <c r="AB204" s="109"/>
      <c r="AC204" s="109"/>
      <c r="AD204" s="109"/>
      <c r="AE204" s="109"/>
      <c r="AF204" s="109"/>
      <c r="AG204" s="109"/>
      <c r="AH204" s="109"/>
      <c r="AI204" s="109"/>
    </row>
    <row r="205" spans="1:35" ht="15">
      <c r="A205" s="109"/>
      <c r="B205" s="109" t="s">
        <v>1791</v>
      </c>
      <c r="C205" s="109"/>
      <c r="D205" s="109"/>
      <c r="E205" s="109"/>
      <c r="F205" s="109"/>
      <c r="G205" s="109"/>
      <c r="H205" s="109"/>
      <c r="I205" s="109"/>
      <c r="J205" s="109"/>
      <c r="K205" s="109"/>
      <c r="L205" s="109"/>
      <c r="M205" s="109"/>
      <c r="N205" s="109"/>
      <c r="O205" s="109"/>
      <c r="P205" s="109"/>
      <c r="Q205" s="109"/>
      <c r="R205" s="109"/>
      <c r="S205" s="109"/>
      <c r="T205" s="109"/>
      <c r="U205" s="109"/>
      <c r="V205" s="109"/>
      <c r="W205" s="109"/>
      <c r="X205" s="109"/>
      <c r="Y205" s="109"/>
      <c r="Z205" s="109"/>
      <c r="AA205" s="109" t="b">
        <v>0</v>
      </c>
      <c r="AB205" s="109"/>
      <c r="AC205" s="109"/>
      <c r="AD205" s="109"/>
      <c r="AE205" s="109"/>
      <c r="AF205" s="109"/>
      <c r="AG205" s="109"/>
      <c r="AH205" s="109"/>
      <c r="AI205" s="109"/>
    </row>
    <row r="206" spans="1:35" ht="15">
      <c r="A206" s="168" t="s">
        <v>578</v>
      </c>
      <c r="B206" s="169">
        <v>45386.499305555553</v>
      </c>
      <c r="C206" s="168">
        <v>150</v>
      </c>
      <c r="D206" s="168"/>
      <c r="E206" s="168" t="s">
        <v>1792</v>
      </c>
      <c r="F206" s="168" t="s">
        <v>863</v>
      </c>
      <c r="G206" s="168" t="s">
        <v>864</v>
      </c>
      <c r="H206" s="168" t="s">
        <v>865</v>
      </c>
      <c r="I206" s="168" t="s">
        <v>866</v>
      </c>
      <c r="J206" s="168" t="s">
        <v>867</v>
      </c>
      <c r="K206" s="168" t="s">
        <v>868</v>
      </c>
      <c r="L206" s="168" t="s">
        <v>869</v>
      </c>
      <c r="M206" s="168" t="s">
        <v>701</v>
      </c>
      <c r="N206" s="168" t="s">
        <v>632</v>
      </c>
      <c r="O206" s="168" t="s">
        <v>589</v>
      </c>
      <c r="P206" s="168" t="s">
        <v>590</v>
      </c>
      <c r="Q206" s="168" t="s">
        <v>591</v>
      </c>
      <c r="R206" s="168" t="s">
        <v>592</v>
      </c>
      <c r="S206" s="170">
        <v>3</v>
      </c>
      <c r="T206" s="168" t="s">
        <v>593</v>
      </c>
      <c r="U206" s="170">
        <v>150</v>
      </c>
      <c r="V206" s="168" t="s">
        <v>870</v>
      </c>
      <c r="W206" s="168"/>
      <c r="X206" s="168"/>
      <c r="Y206" s="168"/>
      <c r="Z206" s="168" t="s">
        <v>871</v>
      </c>
      <c r="AA206" s="168" t="b">
        <v>0</v>
      </c>
      <c r="AB206" s="168"/>
      <c r="AC206" s="168"/>
      <c r="AD206" s="168"/>
      <c r="AE206" s="168"/>
      <c r="AF206" s="168"/>
      <c r="AG206" s="168"/>
      <c r="AH206" s="168"/>
      <c r="AI206" s="168"/>
    </row>
    <row r="207" spans="1:35" ht="15">
      <c r="A207" s="168" t="s">
        <v>578</v>
      </c>
      <c r="B207" s="169">
        <v>45442.682638888888</v>
      </c>
      <c r="C207" s="170">
        <v>150</v>
      </c>
      <c r="D207" s="168"/>
      <c r="E207" s="168" t="s">
        <v>1792</v>
      </c>
      <c r="F207" s="168" t="s">
        <v>935</v>
      </c>
      <c r="G207" s="168" t="s">
        <v>936</v>
      </c>
      <c r="H207" s="168"/>
      <c r="I207" s="168" t="s">
        <v>938</v>
      </c>
      <c r="J207" s="168" t="s">
        <v>939</v>
      </c>
      <c r="K207" s="168" t="s">
        <v>940</v>
      </c>
      <c r="L207" s="168" t="s">
        <v>941</v>
      </c>
      <c r="M207" s="168" t="s">
        <v>942</v>
      </c>
      <c r="N207" s="168" t="s">
        <v>632</v>
      </c>
      <c r="O207" s="168" t="s">
        <v>589</v>
      </c>
      <c r="P207" s="168" t="s">
        <v>590</v>
      </c>
      <c r="Q207" s="168" t="s">
        <v>591</v>
      </c>
      <c r="R207" s="168" t="s">
        <v>592</v>
      </c>
      <c r="S207" s="170">
        <v>19</v>
      </c>
      <c r="T207" s="168" t="s">
        <v>593</v>
      </c>
      <c r="U207" s="170">
        <v>150</v>
      </c>
      <c r="V207" s="168" t="s">
        <v>943</v>
      </c>
      <c r="W207" s="168"/>
      <c r="X207" s="168"/>
      <c r="Y207" s="168"/>
      <c r="Z207" s="168" t="s">
        <v>930</v>
      </c>
      <c r="AA207" s="168" t="b">
        <v>0</v>
      </c>
      <c r="AB207" s="168"/>
      <c r="AC207" s="168"/>
      <c r="AD207" s="168"/>
      <c r="AE207" s="168"/>
      <c r="AF207" s="168"/>
      <c r="AG207" s="168"/>
      <c r="AH207" s="168"/>
      <c r="AI207" s="168"/>
    </row>
    <row r="208" spans="1:35" ht="13">
      <c r="C208" s="57">
        <f>SUM(C2:C207)</f>
        <v>81350</v>
      </c>
      <c r="Y208" s="57"/>
    </row>
    <row r="209" spans="1:35" ht="15">
      <c r="A209" s="109"/>
      <c r="B209" s="110"/>
      <c r="C209" s="109"/>
      <c r="D209" s="109"/>
      <c r="E209" s="109"/>
      <c r="F209" s="109"/>
      <c r="G209" s="109"/>
      <c r="H209" s="109"/>
      <c r="I209" s="109"/>
      <c r="J209" s="109"/>
      <c r="K209" s="109"/>
      <c r="L209" s="109"/>
      <c r="M209" s="109"/>
      <c r="N209" s="109"/>
      <c r="O209" s="109"/>
      <c r="P209" s="109"/>
      <c r="Q209" s="109"/>
      <c r="R209" s="109"/>
      <c r="S209" s="109"/>
      <c r="T209" s="109"/>
      <c r="U209" s="109"/>
      <c r="V209" s="109"/>
      <c r="W209" s="109"/>
      <c r="X209" s="109"/>
      <c r="Y209" s="109"/>
      <c r="Z209" s="109"/>
      <c r="AA209" s="109"/>
      <c r="AB209" s="109"/>
      <c r="AC209" s="109"/>
      <c r="AD209" s="109"/>
      <c r="AE209" s="109"/>
      <c r="AF209" s="109"/>
      <c r="AG209" s="109"/>
      <c r="AH209" s="109"/>
      <c r="AI209" s="109"/>
    </row>
    <row r="210" spans="1:35" ht="15">
      <c r="A210" s="109"/>
      <c r="B210" s="109" t="s">
        <v>1793</v>
      </c>
      <c r="C210" s="109"/>
      <c r="D210" s="109"/>
      <c r="E210" s="109"/>
      <c r="F210" s="109"/>
      <c r="G210" s="109"/>
      <c r="H210" s="109"/>
      <c r="I210" s="109"/>
      <c r="J210" s="109"/>
      <c r="K210" s="109"/>
      <c r="L210" s="109"/>
      <c r="M210" s="109"/>
      <c r="N210" s="109"/>
      <c r="O210" s="109"/>
      <c r="P210" s="109"/>
      <c r="Q210" s="109"/>
      <c r="R210" s="109"/>
      <c r="S210" s="109"/>
      <c r="T210" s="109"/>
      <c r="U210" s="109"/>
      <c r="V210" s="109"/>
      <c r="W210" s="109"/>
      <c r="X210" s="109"/>
      <c r="Y210" s="109"/>
      <c r="Z210" s="109"/>
      <c r="AA210" s="109"/>
      <c r="AB210" s="109"/>
      <c r="AC210" s="109"/>
      <c r="AD210" s="109"/>
      <c r="AE210" s="109"/>
      <c r="AF210" s="109"/>
      <c r="AG210" s="109"/>
      <c r="AH210" s="109"/>
      <c r="AI210" s="109"/>
    </row>
    <row r="211" spans="1:35" ht="15">
      <c r="A211" s="109"/>
      <c r="B211" s="171">
        <v>45503.475694444445</v>
      </c>
      <c r="C211" s="172">
        <v>0</v>
      </c>
      <c r="D211" s="172">
        <v>550</v>
      </c>
      <c r="E211" s="173" t="s">
        <v>855</v>
      </c>
      <c r="F211" s="174" t="s">
        <v>1794</v>
      </c>
      <c r="G211" s="174" t="s">
        <v>1795</v>
      </c>
      <c r="H211" s="174"/>
      <c r="I211" s="174" t="s">
        <v>1796</v>
      </c>
      <c r="J211" s="174" t="s">
        <v>1260</v>
      </c>
      <c r="K211" s="174" t="s">
        <v>585</v>
      </c>
      <c r="L211" s="174" t="s">
        <v>1261</v>
      </c>
      <c r="M211" s="174" t="s">
        <v>587</v>
      </c>
      <c r="N211" s="174" t="s">
        <v>588</v>
      </c>
      <c r="O211" s="174" t="s">
        <v>589</v>
      </c>
      <c r="P211" s="174" t="s">
        <v>590</v>
      </c>
      <c r="Q211" s="174" t="s">
        <v>591</v>
      </c>
      <c r="R211" s="174" t="s">
        <v>592</v>
      </c>
      <c r="S211" s="172">
        <v>64</v>
      </c>
      <c r="T211" s="174" t="s">
        <v>593</v>
      </c>
      <c r="U211" s="172">
        <v>550</v>
      </c>
      <c r="V211" s="174" t="s">
        <v>1797</v>
      </c>
      <c r="W211" s="174"/>
      <c r="X211" s="174"/>
      <c r="Y211" s="174" t="s">
        <v>1798</v>
      </c>
      <c r="Z211" s="174" t="s">
        <v>693</v>
      </c>
      <c r="AA211" s="174"/>
      <c r="AB211" s="174"/>
    </row>
    <row r="212" spans="1:35" ht="15">
      <c r="A212" s="109"/>
      <c r="B212" s="171">
        <v>45511.44027777778</v>
      </c>
      <c r="C212" s="172">
        <v>0</v>
      </c>
      <c r="D212" s="172">
        <v>550</v>
      </c>
      <c r="E212" s="173" t="s">
        <v>855</v>
      </c>
      <c r="F212" s="174" t="s">
        <v>1177</v>
      </c>
      <c r="G212" s="174" t="s">
        <v>1178</v>
      </c>
      <c r="H212" s="174" t="s">
        <v>1179</v>
      </c>
      <c r="I212" s="174" t="s">
        <v>1180</v>
      </c>
      <c r="J212" s="174" t="s">
        <v>1181</v>
      </c>
      <c r="K212" s="174" t="s">
        <v>1182</v>
      </c>
      <c r="L212" s="174" t="s">
        <v>1183</v>
      </c>
      <c r="M212" s="174" t="s">
        <v>1182</v>
      </c>
      <c r="N212" s="174" t="s">
        <v>1184</v>
      </c>
      <c r="O212" s="174" t="s">
        <v>589</v>
      </c>
      <c r="P212" s="174" t="s">
        <v>590</v>
      </c>
      <c r="Q212" s="174" t="s">
        <v>591</v>
      </c>
      <c r="R212" s="174" t="s">
        <v>592</v>
      </c>
      <c r="S212" s="172">
        <v>89</v>
      </c>
      <c r="T212" s="174" t="s">
        <v>593</v>
      </c>
      <c r="U212" s="172">
        <v>550</v>
      </c>
      <c r="V212" s="174" t="s">
        <v>1799</v>
      </c>
      <c r="W212" s="174"/>
      <c r="X212" s="174"/>
      <c r="Y212" s="174" t="s">
        <v>1800</v>
      </c>
      <c r="Z212" s="174" t="s">
        <v>740</v>
      </c>
      <c r="AA212" s="174"/>
      <c r="AB212" s="174"/>
    </row>
    <row r="213" spans="1:35" ht="15">
      <c r="A213" s="174" t="s">
        <v>578</v>
      </c>
      <c r="B213" s="171">
        <v>45504.311111111114</v>
      </c>
      <c r="C213" s="172">
        <v>0</v>
      </c>
      <c r="D213" s="174">
        <v>150</v>
      </c>
      <c r="E213" s="173" t="s">
        <v>1792</v>
      </c>
      <c r="F213" s="174" t="s">
        <v>1130</v>
      </c>
      <c r="G213" s="174" t="s">
        <v>1131</v>
      </c>
      <c r="H213" s="174" t="s">
        <v>711</v>
      </c>
      <c r="I213" s="174" t="s">
        <v>1132</v>
      </c>
      <c r="J213" s="174" t="s">
        <v>713</v>
      </c>
      <c r="K213" s="174" t="s">
        <v>600</v>
      </c>
      <c r="L213" s="174" t="s">
        <v>714</v>
      </c>
      <c r="M213" s="174" t="s">
        <v>715</v>
      </c>
      <c r="N213" s="174" t="s">
        <v>602</v>
      </c>
      <c r="O213" s="174" t="s">
        <v>589</v>
      </c>
      <c r="P213" s="174" t="s">
        <v>590</v>
      </c>
      <c r="Q213" s="174" t="s">
        <v>591</v>
      </c>
      <c r="R213" s="174" t="s">
        <v>592</v>
      </c>
      <c r="S213" s="172">
        <v>72</v>
      </c>
      <c r="T213" s="174" t="s">
        <v>593</v>
      </c>
      <c r="U213" s="172">
        <v>150</v>
      </c>
      <c r="V213" s="174" t="s">
        <v>1801</v>
      </c>
      <c r="W213" s="174"/>
      <c r="X213" s="174"/>
      <c r="Y213" s="174" t="s">
        <v>1802</v>
      </c>
      <c r="Z213" s="174" t="s">
        <v>693</v>
      </c>
      <c r="AA213" s="174"/>
      <c r="AB213" s="174"/>
      <c r="AC213" s="174"/>
      <c r="AD213" s="174"/>
      <c r="AE213" s="174"/>
      <c r="AF213" s="174"/>
      <c r="AG213" s="174"/>
      <c r="AH213" s="174"/>
      <c r="AI213" s="174"/>
    </row>
    <row r="214" spans="1:35" ht="15">
      <c r="A214" s="174" t="s">
        <v>578</v>
      </c>
      <c r="B214" s="171">
        <v>45505.592361111114</v>
      </c>
      <c r="C214" s="172">
        <v>0</v>
      </c>
      <c r="D214" s="172">
        <v>300</v>
      </c>
      <c r="E214" s="173" t="s">
        <v>1416</v>
      </c>
      <c r="F214" s="174" t="s">
        <v>1803</v>
      </c>
      <c r="G214" s="174" t="s">
        <v>1546</v>
      </c>
      <c r="H214" s="174" t="s">
        <v>1804</v>
      </c>
      <c r="I214" s="175" t="s">
        <v>1805</v>
      </c>
      <c r="J214" s="174" t="s">
        <v>1806</v>
      </c>
      <c r="K214" s="174" t="s">
        <v>940</v>
      </c>
      <c r="L214" s="174" t="s">
        <v>941</v>
      </c>
      <c r="M214" s="174" t="s">
        <v>942</v>
      </c>
      <c r="N214" s="174" t="s">
        <v>632</v>
      </c>
      <c r="O214" s="174" t="s">
        <v>589</v>
      </c>
      <c r="P214" s="174" t="s">
        <v>590</v>
      </c>
      <c r="Q214" s="174" t="s">
        <v>591</v>
      </c>
      <c r="R214" s="174" t="s">
        <v>592</v>
      </c>
      <c r="S214" s="172">
        <v>82</v>
      </c>
      <c r="T214" s="174" t="s">
        <v>593</v>
      </c>
      <c r="U214" s="172">
        <v>300</v>
      </c>
      <c r="V214" s="174" t="s">
        <v>1807</v>
      </c>
      <c r="W214" s="174"/>
      <c r="X214" s="174"/>
      <c r="Y214" s="174" t="s">
        <v>1808</v>
      </c>
      <c r="Z214" s="174" t="s">
        <v>693</v>
      </c>
      <c r="AA214" s="174"/>
      <c r="AB214" s="174"/>
      <c r="AC214" s="174"/>
      <c r="AD214" s="174"/>
      <c r="AE214" s="174"/>
      <c r="AF214" s="174"/>
      <c r="AG214" s="174"/>
      <c r="AH214" s="174"/>
      <c r="AI214" s="174"/>
    </row>
    <row r="215" spans="1:35" ht="15">
      <c r="A215" s="109"/>
      <c r="B215" s="110"/>
      <c r="C215" s="109"/>
      <c r="D215" s="109"/>
      <c r="E215" s="109"/>
      <c r="F215" s="109"/>
      <c r="G215" s="109"/>
      <c r="H215" s="109"/>
      <c r="I215" s="109"/>
      <c r="J215" s="109"/>
      <c r="K215" s="109"/>
      <c r="L215" s="109"/>
      <c r="M215" s="109"/>
      <c r="N215" s="109"/>
      <c r="O215" s="109"/>
      <c r="P215" s="109"/>
      <c r="Q215" s="109"/>
      <c r="R215" s="109"/>
      <c r="S215" s="109"/>
      <c r="T215" s="109"/>
      <c r="U215" s="109"/>
      <c r="V215" s="109"/>
      <c r="W215" s="109"/>
      <c r="X215" s="109"/>
      <c r="Y215" s="109"/>
      <c r="Z215" s="109"/>
      <c r="AA215" s="109"/>
      <c r="AB215" s="109"/>
      <c r="AC215" s="109"/>
      <c r="AD215" s="109"/>
      <c r="AE215" s="109"/>
      <c r="AF215" s="109"/>
      <c r="AG215" s="109"/>
      <c r="AH215" s="109"/>
      <c r="AI215" s="109"/>
    </row>
    <row r="216" spans="1:35" ht="13">
      <c r="B216" s="57" t="s">
        <v>1809</v>
      </c>
      <c r="C216" s="57">
        <f>COUNTIF($C$2:$C$207,550)</f>
        <v>65</v>
      </c>
      <c r="Y216" s="57"/>
    </row>
    <row r="217" spans="1:35" ht="13">
      <c r="B217" s="57" t="s">
        <v>1810</v>
      </c>
      <c r="C217" s="57">
        <f>COUNTIF($C$2:$C$207,300)</f>
        <v>14</v>
      </c>
      <c r="Y217" s="57"/>
    </row>
    <row r="218" spans="1:35" ht="13">
      <c r="B218" s="57" t="s">
        <v>1811</v>
      </c>
      <c r="C218" s="57">
        <f>COUNTIF($C$2:$C$207,100)</f>
        <v>27</v>
      </c>
      <c r="Y218" s="57"/>
    </row>
    <row r="219" spans="1:35" ht="13">
      <c r="B219" s="57" t="s">
        <v>1812</v>
      </c>
      <c r="C219" s="57">
        <f>COUNTIF($C$2:$C$207,700)</f>
        <v>50</v>
      </c>
      <c r="Y219" s="57"/>
    </row>
    <row r="220" spans="1:35" ht="13">
      <c r="B220" s="57" t="s">
        <v>426</v>
      </c>
      <c r="C220" s="57">
        <f>COUNTIF($C$2:$C$207,200)</f>
        <v>17</v>
      </c>
      <c r="Y220" s="57"/>
    </row>
    <row r="221" spans="1:35" ht="13">
      <c r="B221" s="57" t="s">
        <v>1813</v>
      </c>
      <c r="C221" s="57">
        <f>COUNTIF($C$2:$C$207,0)</f>
        <v>26</v>
      </c>
      <c r="Y221" s="57"/>
    </row>
    <row r="222" spans="1:35" ht="13">
      <c r="B222" s="57" t="s">
        <v>436</v>
      </c>
      <c r="C222" s="57">
        <f>COUNTIF($C$2:$C$207,150)</f>
        <v>2</v>
      </c>
      <c r="Y222" s="57"/>
    </row>
    <row r="223" spans="1:35" ht="15">
      <c r="A223" s="109"/>
      <c r="B223" s="146"/>
      <c r="C223" s="134"/>
      <c r="D223" s="132"/>
      <c r="E223" s="132"/>
      <c r="F223" s="132"/>
      <c r="G223" s="132"/>
      <c r="H223" s="132"/>
      <c r="I223" s="132"/>
      <c r="J223" s="132"/>
      <c r="K223" s="132"/>
      <c r="L223" s="132"/>
      <c r="M223" s="132"/>
      <c r="N223" s="132"/>
      <c r="O223" s="132"/>
      <c r="P223" s="132"/>
      <c r="Q223" s="132"/>
      <c r="R223" s="132"/>
      <c r="S223" s="134"/>
      <c r="T223" s="136"/>
      <c r="U223" s="134"/>
      <c r="V223" s="132"/>
      <c r="W223" s="132"/>
      <c r="X223" s="132"/>
      <c r="Y223" s="132"/>
      <c r="Z223" s="132"/>
      <c r="AA223" s="109"/>
      <c r="AB223" s="109"/>
    </row>
    <row r="224" spans="1:35" ht="15">
      <c r="A224" s="109"/>
      <c r="B224" s="146"/>
      <c r="C224" s="134"/>
      <c r="D224" s="132"/>
      <c r="E224" s="132"/>
      <c r="F224" s="132"/>
      <c r="G224" s="132"/>
      <c r="H224" s="132"/>
      <c r="I224" s="132"/>
      <c r="J224" s="132"/>
      <c r="K224" s="132"/>
      <c r="L224" s="132"/>
      <c r="M224" s="132"/>
      <c r="N224" s="132"/>
      <c r="O224" s="132"/>
      <c r="P224" s="132"/>
      <c r="Q224" s="132"/>
      <c r="R224" s="132"/>
      <c r="S224" s="134"/>
      <c r="T224" s="136"/>
      <c r="U224" s="134"/>
      <c r="V224" s="132"/>
      <c r="W224" s="132"/>
      <c r="X224" s="132"/>
      <c r="Y224" s="132"/>
      <c r="Z224" s="132"/>
      <c r="AA224" s="109"/>
      <c r="AB224" s="109"/>
    </row>
    <row r="225" spans="1:35" ht="15">
      <c r="A225" s="109"/>
      <c r="B225" s="146"/>
      <c r="C225" s="134"/>
      <c r="D225" s="132"/>
      <c r="E225" s="132"/>
      <c r="F225" s="132"/>
      <c r="G225" s="132"/>
      <c r="H225" s="132"/>
      <c r="I225" s="132"/>
      <c r="J225" s="132"/>
      <c r="K225" s="132"/>
      <c r="L225" s="132"/>
      <c r="M225" s="132"/>
      <c r="N225" s="132"/>
      <c r="O225" s="132"/>
      <c r="P225" s="132"/>
      <c r="Q225" s="132"/>
      <c r="R225" s="132"/>
      <c r="S225" s="134"/>
      <c r="T225" s="136"/>
      <c r="U225" s="134"/>
      <c r="V225" s="132"/>
      <c r="W225" s="132"/>
      <c r="X225" s="132"/>
      <c r="Y225" s="132"/>
      <c r="Z225" s="132"/>
      <c r="AA225" s="109"/>
      <c r="AB225" s="109"/>
    </row>
    <row r="226" spans="1:35" ht="15">
      <c r="A226" s="109"/>
      <c r="B226" s="146"/>
      <c r="C226" s="134"/>
      <c r="D226" s="132"/>
      <c r="E226" s="132"/>
      <c r="F226" s="132"/>
      <c r="G226" s="132"/>
      <c r="H226" s="132"/>
      <c r="I226" s="132"/>
      <c r="J226" s="132"/>
      <c r="K226" s="132"/>
      <c r="L226" s="132"/>
      <c r="M226" s="132"/>
      <c r="N226" s="132"/>
      <c r="O226" s="132"/>
      <c r="P226" s="132"/>
      <c r="Q226" s="132"/>
      <c r="R226" s="132"/>
      <c r="S226" s="134"/>
      <c r="T226" s="136"/>
      <c r="U226" s="134"/>
      <c r="V226" s="132"/>
      <c r="W226" s="132"/>
      <c r="X226" s="132"/>
      <c r="Y226" s="132"/>
      <c r="Z226" s="132"/>
      <c r="AA226" s="109"/>
      <c r="AB226" s="109"/>
    </row>
    <row r="227" spans="1:35" ht="15">
      <c r="A227" s="109"/>
      <c r="B227" s="146"/>
      <c r="C227" s="134"/>
      <c r="D227" s="132"/>
      <c r="E227" s="132"/>
      <c r="F227" s="132"/>
      <c r="G227" s="132"/>
      <c r="H227" s="132"/>
      <c r="I227" s="132"/>
      <c r="J227" s="132"/>
      <c r="K227" s="132"/>
      <c r="L227" s="132"/>
      <c r="M227" s="132"/>
      <c r="N227" s="132"/>
      <c r="O227" s="132"/>
      <c r="P227" s="132"/>
      <c r="Q227" s="132"/>
      <c r="R227" s="132"/>
      <c r="S227" s="134"/>
      <c r="T227" s="136"/>
      <c r="U227" s="134"/>
      <c r="V227" s="132"/>
      <c r="W227" s="132"/>
      <c r="X227" s="132"/>
      <c r="Y227" s="132"/>
      <c r="Z227" s="132"/>
      <c r="AA227" s="109"/>
      <c r="AB227" s="109"/>
    </row>
    <row r="228" spans="1:35" ht="15">
      <c r="A228" s="109"/>
      <c r="B228" s="146"/>
      <c r="C228" s="132"/>
      <c r="D228" s="132"/>
      <c r="E228" s="132"/>
      <c r="F228" s="132"/>
      <c r="G228" s="132"/>
      <c r="H228" s="132"/>
      <c r="I228" s="132"/>
      <c r="J228" s="132"/>
      <c r="K228" s="132"/>
      <c r="L228" s="132"/>
      <c r="M228" s="132"/>
      <c r="N228" s="132"/>
      <c r="O228" s="132"/>
      <c r="P228" s="132"/>
      <c r="Q228" s="132"/>
      <c r="R228" s="132"/>
      <c r="S228" s="134"/>
      <c r="T228" s="136"/>
      <c r="U228" s="134"/>
      <c r="V228" s="132"/>
      <c r="W228" s="132"/>
      <c r="X228" s="132"/>
      <c r="Y228" s="132"/>
      <c r="Z228" s="132"/>
      <c r="AA228" s="109"/>
      <c r="AB228" s="109"/>
    </row>
    <row r="229" spans="1:35" ht="15">
      <c r="A229" s="109"/>
      <c r="B229" s="146"/>
      <c r="C229" s="134"/>
      <c r="D229" s="132"/>
      <c r="E229" s="132"/>
      <c r="F229" s="132"/>
      <c r="G229" s="132"/>
      <c r="H229" s="132"/>
      <c r="I229" s="132"/>
      <c r="J229" s="132"/>
      <c r="K229" s="132"/>
      <c r="L229" s="132"/>
      <c r="M229" s="132"/>
      <c r="N229" s="132"/>
      <c r="O229" s="132"/>
      <c r="P229" s="132"/>
      <c r="Q229" s="132"/>
      <c r="R229" s="132"/>
      <c r="S229" s="134"/>
      <c r="T229" s="136"/>
      <c r="U229" s="134"/>
      <c r="V229" s="132"/>
      <c r="W229" s="132"/>
      <c r="X229" s="132"/>
      <c r="Y229" s="132"/>
      <c r="Z229" s="132"/>
      <c r="AA229" s="109"/>
      <c r="AB229" s="109"/>
    </row>
    <row r="230" spans="1:35" ht="15">
      <c r="A230" s="109"/>
      <c r="B230" s="146"/>
      <c r="C230" s="134"/>
      <c r="D230" s="132"/>
      <c r="E230" s="132"/>
      <c r="F230" s="132"/>
      <c r="G230" s="132"/>
      <c r="H230" s="132"/>
      <c r="I230" s="132"/>
      <c r="J230" s="132"/>
      <c r="K230" s="132"/>
      <c r="L230" s="132"/>
      <c r="M230" s="132"/>
      <c r="N230" s="132"/>
      <c r="O230" s="132"/>
      <c r="P230" s="132"/>
      <c r="Q230" s="132"/>
      <c r="R230" s="132"/>
      <c r="S230" s="134"/>
      <c r="T230" s="136"/>
      <c r="U230" s="134"/>
      <c r="V230" s="132"/>
      <c r="W230" s="132"/>
      <c r="X230" s="132"/>
      <c r="Y230" s="132"/>
      <c r="Z230" s="132"/>
      <c r="AA230" s="109"/>
      <c r="AB230" s="109"/>
    </row>
    <row r="231" spans="1:35" ht="15">
      <c r="A231" s="109"/>
      <c r="B231" s="110"/>
      <c r="C231" s="109"/>
      <c r="D231" s="109"/>
      <c r="E231" s="109"/>
      <c r="F231" s="109"/>
      <c r="G231" s="109"/>
      <c r="H231" s="109"/>
      <c r="I231" s="109"/>
      <c r="J231" s="109"/>
      <c r="K231" s="109"/>
      <c r="L231" s="109"/>
      <c r="M231" s="109"/>
      <c r="N231" s="109"/>
      <c r="O231" s="109"/>
      <c r="P231" s="109"/>
      <c r="Q231" s="109"/>
      <c r="R231" s="109"/>
      <c r="S231" s="109"/>
      <c r="T231" s="109"/>
      <c r="U231" s="109"/>
      <c r="V231" s="109"/>
      <c r="W231" s="109"/>
      <c r="X231" s="109"/>
      <c r="Y231" s="109"/>
      <c r="Z231" s="109"/>
      <c r="AA231" s="109"/>
      <c r="AB231" s="109"/>
      <c r="AC231" s="109"/>
      <c r="AD231" s="109"/>
      <c r="AE231" s="109"/>
      <c r="AF231" s="109"/>
      <c r="AG231" s="109"/>
      <c r="AH231" s="109"/>
      <c r="AI231" s="109"/>
    </row>
    <row r="232" spans="1:35" ht="15">
      <c r="A232" s="109"/>
      <c r="B232" s="110"/>
      <c r="C232" s="109"/>
      <c r="D232" s="109"/>
      <c r="E232" s="109"/>
      <c r="F232" s="109"/>
      <c r="G232" s="109"/>
      <c r="H232" s="109"/>
      <c r="I232" s="109"/>
      <c r="J232" s="109"/>
      <c r="K232" s="109"/>
      <c r="L232" s="109"/>
      <c r="M232" s="109"/>
      <c r="N232" s="109"/>
      <c r="O232" s="109"/>
      <c r="P232" s="109"/>
      <c r="Q232" s="109"/>
      <c r="R232" s="109"/>
      <c r="S232" s="109"/>
      <c r="T232" s="109"/>
      <c r="U232" s="109"/>
      <c r="V232" s="109"/>
      <c r="W232" s="109"/>
      <c r="X232" s="109"/>
      <c r="Y232" s="109"/>
      <c r="Z232" s="109"/>
      <c r="AA232" s="109"/>
      <c r="AB232" s="109"/>
      <c r="AC232" s="109"/>
      <c r="AD232" s="109"/>
      <c r="AE232" s="109"/>
      <c r="AF232" s="109"/>
      <c r="AG232" s="109"/>
      <c r="AH232" s="109"/>
      <c r="AI232" s="109"/>
    </row>
    <row r="233" spans="1:35" ht="15">
      <c r="A233" s="109"/>
      <c r="B233" s="110"/>
      <c r="C233" s="109"/>
      <c r="D233" s="109"/>
      <c r="E233" s="109"/>
      <c r="F233" s="109"/>
      <c r="G233" s="109"/>
      <c r="H233" s="109"/>
      <c r="I233" s="109"/>
      <c r="J233" s="109"/>
      <c r="K233" s="109"/>
      <c r="L233" s="109"/>
      <c r="M233" s="109"/>
      <c r="N233" s="109"/>
      <c r="O233" s="109"/>
      <c r="P233" s="109"/>
      <c r="Q233" s="109"/>
      <c r="R233" s="109"/>
      <c r="S233" s="109"/>
      <c r="T233" s="109"/>
      <c r="U233" s="109"/>
      <c r="V233" s="109"/>
      <c r="W233" s="109"/>
      <c r="X233" s="109"/>
      <c r="Y233" s="109"/>
      <c r="Z233" s="109"/>
      <c r="AA233" s="109"/>
      <c r="AB233" s="109"/>
      <c r="AC233" s="109"/>
      <c r="AD233" s="109"/>
      <c r="AE233" s="109"/>
      <c r="AF233" s="109"/>
      <c r="AG233" s="109"/>
      <c r="AH233" s="109"/>
      <c r="AI233" s="109"/>
    </row>
    <row r="234" spans="1:35" ht="15">
      <c r="A234" s="109"/>
      <c r="B234" s="110"/>
      <c r="C234" s="109"/>
      <c r="D234" s="109"/>
      <c r="E234" s="109"/>
      <c r="F234" s="109"/>
      <c r="G234" s="109"/>
      <c r="H234" s="109"/>
      <c r="I234" s="109"/>
      <c r="J234" s="109"/>
      <c r="K234" s="109"/>
      <c r="L234" s="109"/>
      <c r="M234" s="109"/>
      <c r="N234" s="109"/>
      <c r="O234" s="109"/>
      <c r="P234" s="109"/>
      <c r="Q234" s="109"/>
      <c r="R234" s="109"/>
      <c r="S234" s="109"/>
      <c r="T234" s="109"/>
      <c r="U234" s="109"/>
      <c r="V234" s="109"/>
      <c r="W234" s="109"/>
      <c r="X234" s="109"/>
      <c r="Y234" s="109"/>
      <c r="Z234" s="109"/>
      <c r="AA234" s="109"/>
      <c r="AB234" s="109"/>
      <c r="AC234" s="109"/>
      <c r="AD234" s="109"/>
      <c r="AE234" s="109"/>
      <c r="AF234" s="109"/>
      <c r="AG234" s="109"/>
      <c r="AH234" s="109"/>
      <c r="AI234" s="109"/>
    </row>
    <row r="235" spans="1:35" ht="15">
      <c r="A235" s="109"/>
      <c r="B235" s="110"/>
      <c r="C235" s="109"/>
      <c r="D235" s="109"/>
      <c r="E235" s="109"/>
      <c r="F235" s="109"/>
      <c r="G235" s="109"/>
      <c r="H235" s="109"/>
      <c r="I235" s="109"/>
      <c r="J235" s="109"/>
      <c r="K235" s="109"/>
      <c r="L235" s="109"/>
      <c r="M235" s="109"/>
      <c r="N235" s="109"/>
      <c r="O235" s="109"/>
      <c r="P235" s="109"/>
      <c r="Q235" s="109"/>
      <c r="R235" s="109"/>
      <c r="S235" s="109"/>
      <c r="T235" s="109"/>
      <c r="U235" s="109"/>
      <c r="V235" s="109"/>
      <c r="W235" s="109"/>
      <c r="X235" s="109"/>
      <c r="Y235" s="109"/>
      <c r="Z235" s="109"/>
      <c r="AA235" s="109"/>
      <c r="AB235" s="109"/>
      <c r="AC235" s="109"/>
      <c r="AD235" s="109"/>
      <c r="AE235" s="109"/>
      <c r="AF235" s="109"/>
      <c r="AG235" s="109"/>
      <c r="AH235" s="109"/>
      <c r="AI235" s="109"/>
    </row>
    <row r="236" spans="1:35" ht="15">
      <c r="A236" s="109"/>
      <c r="B236" s="110"/>
      <c r="C236" s="109"/>
      <c r="D236" s="109"/>
      <c r="E236" s="109"/>
      <c r="F236" s="109"/>
      <c r="G236" s="109"/>
      <c r="H236" s="109"/>
      <c r="I236" s="109"/>
      <c r="J236" s="109"/>
      <c r="K236" s="109"/>
      <c r="L236" s="109"/>
      <c r="M236" s="109"/>
      <c r="N236" s="109"/>
      <c r="O236" s="109"/>
      <c r="P236" s="109"/>
      <c r="Q236" s="109"/>
      <c r="R236" s="109"/>
      <c r="S236" s="109"/>
      <c r="T236" s="109"/>
      <c r="U236" s="109"/>
      <c r="V236" s="109"/>
      <c r="W236" s="109"/>
      <c r="X236" s="109"/>
      <c r="Y236" s="109"/>
      <c r="Z236" s="109"/>
      <c r="AA236" s="109"/>
      <c r="AB236" s="109"/>
      <c r="AC236" s="109"/>
      <c r="AD236" s="109"/>
      <c r="AE236" s="109"/>
      <c r="AF236" s="109"/>
      <c r="AG236" s="109"/>
      <c r="AH236" s="109"/>
      <c r="AI236" s="109"/>
    </row>
    <row r="237" spans="1:35" ht="15">
      <c r="A237" s="109"/>
      <c r="B237" s="110"/>
      <c r="C237" s="109"/>
      <c r="D237" s="109"/>
      <c r="E237" s="109"/>
      <c r="F237" s="109"/>
      <c r="G237" s="109"/>
      <c r="H237" s="109"/>
      <c r="I237" s="109"/>
      <c r="J237" s="109"/>
      <c r="K237" s="109"/>
      <c r="L237" s="109"/>
      <c r="M237" s="109"/>
      <c r="N237" s="109"/>
      <c r="O237" s="109"/>
      <c r="P237" s="109"/>
      <c r="Q237" s="109"/>
      <c r="R237" s="109"/>
      <c r="S237" s="109"/>
      <c r="T237" s="109"/>
      <c r="U237" s="109"/>
      <c r="V237" s="109"/>
      <c r="W237" s="109"/>
      <c r="X237" s="109"/>
      <c r="Y237" s="109"/>
      <c r="Z237" s="109"/>
      <c r="AA237" s="109"/>
      <c r="AB237" s="109"/>
      <c r="AC237" s="109"/>
      <c r="AD237" s="109"/>
      <c r="AE237" s="109"/>
      <c r="AF237" s="109"/>
      <c r="AG237" s="109"/>
      <c r="AH237" s="109"/>
      <c r="AI237" s="109"/>
    </row>
    <row r="238" spans="1:35" ht="15">
      <c r="A238" s="109"/>
      <c r="B238" s="110"/>
      <c r="C238" s="109"/>
      <c r="D238" s="109"/>
      <c r="E238" s="109"/>
      <c r="F238" s="109"/>
      <c r="G238" s="109"/>
      <c r="H238" s="109"/>
      <c r="I238" s="109"/>
      <c r="J238" s="109"/>
      <c r="K238" s="109"/>
      <c r="L238" s="109"/>
      <c r="M238" s="109"/>
      <c r="N238" s="109"/>
      <c r="O238" s="109"/>
      <c r="P238" s="109"/>
      <c r="Q238" s="109"/>
      <c r="R238" s="109"/>
      <c r="S238" s="109"/>
      <c r="T238" s="109"/>
      <c r="U238" s="109"/>
      <c r="V238" s="109"/>
      <c r="W238" s="109"/>
      <c r="X238" s="109"/>
      <c r="Y238" s="109"/>
      <c r="Z238" s="109"/>
      <c r="AA238" s="109"/>
      <c r="AB238" s="109"/>
      <c r="AC238" s="109"/>
      <c r="AD238" s="109"/>
      <c r="AE238" s="109"/>
      <c r="AF238" s="109"/>
      <c r="AG238" s="109"/>
      <c r="AH238" s="109"/>
      <c r="AI238" s="109"/>
    </row>
    <row r="239" spans="1:35" ht="15">
      <c r="A239" s="109"/>
      <c r="B239" s="110"/>
      <c r="C239" s="109"/>
      <c r="D239" s="109"/>
      <c r="E239" s="109"/>
      <c r="F239" s="109"/>
      <c r="G239" s="109"/>
      <c r="H239" s="109"/>
      <c r="I239" s="109"/>
      <c r="J239" s="109"/>
      <c r="K239" s="109"/>
      <c r="L239" s="109"/>
      <c r="M239" s="109"/>
      <c r="N239" s="109"/>
      <c r="O239" s="109"/>
      <c r="P239" s="109"/>
      <c r="Q239" s="109"/>
      <c r="R239" s="109"/>
      <c r="S239" s="109"/>
      <c r="T239" s="109"/>
      <c r="U239" s="109"/>
      <c r="V239" s="109"/>
      <c r="W239" s="109"/>
      <c r="X239" s="109"/>
      <c r="Y239" s="109"/>
      <c r="Z239" s="109"/>
      <c r="AA239" s="109"/>
      <c r="AB239" s="109"/>
      <c r="AC239" s="109"/>
      <c r="AD239" s="109"/>
      <c r="AE239" s="109"/>
      <c r="AF239" s="109"/>
      <c r="AG239" s="109"/>
      <c r="AH239" s="109"/>
      <c r="AI239" s="109"/>
    </row>
    <row r="240" spans="1:35" ht="15">
      <c r="A240" s="109"/>
      <c r="B240" s="110"/>
      <c r="C240" s="109"/>
      <c r="D240" s="109"/>
      <c r="E240" s="109"/>
      <c r="F240" s="109"/>
      <c r="G240" s="109"/>
      <c r="H240" s="109"/>
      <c r="I240" s="109"/>
      <c r="J240" s="109"/>
      <c r="K240" s="109"/>
      <c r="L240" s="109"/>
      <c r="M240" s="109"/>
      <c r="N240" s="109"/>
      <c r="O240" s="109"/>
      <c r="P240" s="109"/>
      <c r="Q240" s="109"/>
      <c r="R240" s="109"/>
      <c r="S240" s="109"/>
      <c r="T240" s="109"/>
      <c r="U240" s="109"/>
      <c r="V240" s="109"/>
      <c r="W240" s="109"/>
      <c r="X240" s="109"/>
      <c r="Y240" s="109"/>
      <c r="Z240" s="109"/>
      <c r="AA240" s="109"/>
      <c r="AB240" s="109"/>
      <c r="AC240" s="109"/>
      <c r="AD240" s="109"/>
      <c r="AE240" s="109"/>
      <c r="AF240" s="109"/>
      <c r="AG240" s="109"/>
      <c r="AH240" s="109"/>
      <c r="AI240" s="109"/>
    </row>
    <row r="241" spans="1:35" ht="15">
      <c r="A241" s="109"/>
      <c r="B241" s="110"/>
      <c r="C241" s="109"/>
      <c r="D241" s="109"/>
      <c r="E241" s="109"/>
      <c r="F241" s="109"/>
      <c r="G241" s="109"/>
      <c r="H241" s="109"/>
      <c r="I241" s="109"/>
      <c r="J241" s="109"/>
      <c r="K241" s="109"/>
      <c r="L241" s="109"/>
      <c r="M241" s="109"/>
      <c r="N241" s="109"/>
      <c r="O241" s="109"/>
      <c r="P241" s="109"/>
      <c r="Q241" s="109"/>
      <c r="R241" s="109"/>
      <c r="S241" s="109"/>
      <c r="T241" s="109"/>
      <c r="U241" s="109"/>
      <c r="V241" s="109"/>
      <c r="W241" s="109"/>
      <c r="X241" s="109"/>
      <c r="Y241" s="109"/>
      <c r="Z241" s="109"/>
      <c r="AA241" s="109"/>
      <c r="AB241" s="109"/>
      <c r="AC241" s="109"/>
      <c r="AD241" s="109"/>
      <c r="AE241" s="109"/>
      <c r="AF241" s="109"/>
      <c r="AG241" s="109"/>
      <c r="AH241" s="109"/>
      <c r="AI241" s="109"/>
    </row>
    <row r="242" spans="1:35" ht="15">
      <c r="A242" s="109"/>
      <c r="B242" s="110"/>
      <c r="C242" s="109"/>
      <c r="D242" s="109"/>
      <c r="E242" s="109"/>
      <c r="F242" s="109"/>
      <c r="G242" s="109"/>
      <c r="H242" s="109"/>
      <c r="I242" s="109"/>
      <c r="J242" s="109"/>
      <c r="K242" s="109"/>
      <c r="L242" s="109"/>
      <c r="M242" s="109"/>
      <c r="N242" s="109"/>
      <c r="O242" s="109"/>
      <c r="P242" s="109"/>
      <c r="Q242" s="109"/>
      <c r="R242" s="109"/>
      <c r="S242" s="109"/>
      <c r="T242" s="109"/>
      <c r="U242" s="109"/>
      <c r="V242" s="109"/>
      <c r="W242" s="109"/>
      <c r="X242" s="109"/>
      <c r="Y242" s="109"/>
      <c r="Z242" s="109"/>
      <c r="AA242" s="109"/>
      <c r="AB242" s="109"/>
      <c r="AC242" s="109"/>
      <c r="AD242" s="109"/>
      <c r="AE242" s="109"/>
      <c r="AF242" s="109"/>
      <c r="AG242" s="109"/>
      <c r="AH242" s="109"/>
      <c r="AI242" s="109"/>
    </row>
    <row r="243" spans="1:35" ht="15">
      <c r="A243" s="109"/>
      <c r="B243" s="110"/>
      <c r="C243" s="109"/>
      <c r="D243" s="109"/>
      <c r="E243" s="109"/>
      <c r="F243" s="109"/>
      <c r="G243" s="109"/>
      <c r="H243" s="109"/>
      <c r="I243" s="109"/>
      <c r="J243" s="109"/>
      <c r="K243" s="109"/>
      <c r="L243" s="109"/>
      <c r="M243" s="109"/>
      <c r="N243" s="109"/>
      <c r="O243" s="109"/>
      <c r="P243" s="109"/>
      <c r="Q243" s="109"/>
      <c r="R243" s="109"/>
      <c r="S243" s="109"/>
      <c r="T243" s="109"/>
      <c r="U243" s="109"/>
      <c r="V243" s="109"/>
      <c r="W243" s="109"/>
      <c r="X243" s="109"/>
      <c r="Y243" s="109"/>
      <c r="Z243" s="109"/>
      <c r="AA243" s="109"/>
      <c r="AB243" s="109"/>
      <c r="AC243" s="109"/>
      <c r="AD243" s="109"/>
      <c r="AE243" s="109"/>
      <c r="AF243" s="109"/>
      <c r="AG243" s="109"/>
      <c r="AH243" s="109"/>
      <c r="AI243" s="109"/>
    </row>
    <row r="244" spans="1:35" ht="15">
      <c r="A244" s="109"/>
      <c r="B244" s="110"/>
      <c r="C244" s="109"/>
      <c r="D244" s="109"/>
      <c r="E244" s="109"/>
      <c r="F244" s="109"/>
      <c r="G244" s="109"/>
      <c r="H244" s="109"/>
      <c r="I244" s="109"/>
      <c r="J244" s="109"/>
      <c r="K244" s="109"/>
      <c r="L244" s="109"/>
      <c r="M244" s="109"/>
      <c r="N244" s="109"/>
      <c r="O244" s="109"/>
      <c r="P244" s="109"/>
      <c r="Q244" s="109"/>
      <c r="R244" s="109"/>
      <c r="S244" s="109"/>
      <c r="T244" s="109"/>
      <c r="U244" s="109"/>
      <c r="V244" s="109"/>
      <c r="W244" s="109"/>
      <c r="X244" s="109"/>
      <c r="Y244" s="109"/>
      <c r="Z244" s="109"/>
      <c r="AA244" s="109"/>
      <c r="AB244" s="109"/>
      <c r="AC244" s="109"/>
      <c r="AD244" s="109"/>
      <c r="AE244" s="109"/>
      <c r="AF244" s="109"/>
      <c r="AG244" s="109"/>
      <c r="AH244" s="109"/>
      <c r="AI244" s="109"/>
    </row>
    <row r="245" spans="1:35" ht="15">
      <c r="A245" s="109"/>
      <c r="B245" s="110"/>
      <c r="C245" s="109"/>
      <c r="D245" s="109"/>
      <c r="E245" s="109"/>
      <c r="F245" s="109"/>
      <c r="G245" s="109"/>
      <c r="H245" s="109"/>
      <c r="I245" s="109"/>
      <c r="J245" s="109"/>
      <c r="K245" s="109"/>
      <c r="L245" s="109"/>
      <c r="M245" s="109"/>
      <c r="N245" s="109"/>
      <c r="O245" s="109"/>
      <c r="P245" s="109"/>
      <c r="Q245" s="109"/>
      <c r="R245" s="109"/>
      <c r="S245" s="109"/>
      <c r="T245" s="109"/>
      <c r="U245" s="109"/>
      <c r="V245" s="109"/>
      <c r="W245" s="109"/>
      <c r="X245" s="109"/>
      <c r="Y245" s="109"/>
      <c r="Z245" s="109"/>
      <c r="AA245" s="109"/>
      <c r="AB245" s="109"/>
      <c r="AC245" s="109"/>
      <c r="AD245" s="109"/>
      <c r="AE245" s="109"/>
      <c r="AF245" s="109"/>
      <c r="AG245" s="109"/>
      <c r="AH245" s="109"/>
      <c r="AI245" s="109"/>
    </row>
    <row r="246" spans="1:35" ht="15">
      <c r="A246" s="109"/>
      <c r="B246" s="110"/>
      <c r="C246" s="109"/>
      <c r="D246" s="109"/>
      <c r="E246" s="109"/>
      <c r="F246" s="109"/>
      <c r="G246" s="109"/>
      <c r="H246" s="109"/>
      <c r="I246" s="109"/>
      <c r="J246" s="109"/>
      <c r="K246" s="109"/>
      <c r="L246" s="109"/>
      <c r="M246" s="109"/>
      <c r="N246" s="109"/>
      <c r="O246" s="109"/>
      <c r="P246" s="109"/>
      <c r="Q246" s="109"/>
      <c r="R246" s="109"/>
      <c r="S246" s="109"/>
      <c r="T246" s="109"/>
      <c r="U246" s="109"/>
      <c r="V246" s="109"/>
      <c r="W246" s="109"/>
      <c r="X246" s="109"/>
      <c r="Y246" s="109"/>
      <c r="Z246" s="109"/>
      <c r="AA246" s="109"/>
      <c r="AB246" s="109"/>
      <c r="AC246" s="109"/>
      <c r="AD246" s="109"/>
      <c r="AE246" s="109"/>
      <c r="AF246" s="109"/>
      <c r="AG246" s="109"/>
      <c r="AH246" s="109"/>
      <c r="AI246" s="109"/>
    </row>
    <row r="247" spans="1:35" ht="15">
      <c r="A247" s="109"/>
      <c r="B247" s="110"/>
      <c r="C247" s="109"/>
      <c r="D247" s="109"/>
      <c r="E247" s="109"/>
      <c r="F247" s="109"/>
      <c r="G247" s="109"/>
      <c r="H247" s="109"/>
      <c r="I247" s="109"/>
      <c r="J247" s="109"/>
      <c r="K247" s="109"/>
      <c r="L247" s="109"/>
      <c r="M247" s="109"/>
      <c r="N247" s="109"/>
      <c r="O247" s="109"/>
      <c r="P247" s="109"/>
      <c r="Q247" s="109"/>
      <c r="R247" s="109"/>
      <c r="S247" s="109"/>
      <c r="T247" s="109"/>
      <c r="U247" s="109"/>
      <c r="V247" s="109"/>
      <c r="W247" s="109"/>
      <c r="X247" s="109"/>
      <c r="Y247" s="109"/>
      <c r="Z247" s="109"/>
      <c r="AA247" s="109"/>
      <c r="AB247" s="109"/>
      <c r="AC247" s="109"/>
      <c r="AD247" s="109"/>
      <c r="AE247" s="109"/>
      <c r="AF247" s="109"/>
      <c r="AG247" s="109"/>
      <c r="AH247" s="109"/>
      <c r="AI247" s="109"/>
    </row>
    <row r="248" spans="1:35" ht="15">
      <c r="A248" s="109"/>
      <c r="B248" s="110"/>
      <c r="C248" s="109"/>
      <c r="D248" s="109"/>
      <c r="E248" s="109"/>
      <c r="F248" s="109"/>
      <c r="G248" s="109"/>
      <c r="H248" s="109"/>
      <c r="I248" s="109"/>
      <c r="J248" s="109"/>
      <c r="K248" s="109"/>
      <c r="L248" s="109"/>
      <c r="M248" s="109"/>
      <c r="N248" s="109"/>
      <c r="O248" s="109"/>
      <c r="P248" s="109"/>
      <c r="Q248" s="109"/>
      <c r="R248" s="109"/>
      <c r="S248" s="109"/>
      <c r="T248" s="109"/>
      <c r="U248" s="109"/>
      <c r="V248" s="109"/>
      <c r="W248" s="109"/>
      <c r="X248" s="109"/>
      <c r="Y248" s="109"/>
      <c r="Z248" s="109"/>
      <c r="AA248" s="109"/>
      <c r="AB248" s="109"/>
      <c r="AC248" s="109"/>
      <c r="AD248" s="109"/>
      <c r="AE248" s="109"/>
      <c r="AF248" s="109"/>
      <c r="AG248" s="109"/>
      <c r="AH248" s="109"/>
      <c r="AI248" s="109"/>
    </row>
    <row r="249" spans="1:35" ht="15">
      <c r="A249" s="109"/>
      <c r="B249" s="110"/>
      <c r="C249" s="109"/>
      <c r="D249" s="109"/>
      <c r="E249" s="109"/>
      <c r="F249" s="109"/>
      <c r="G249" s="109"/>
      <c r="H249" s="109"/>
      <c r="I249" s="109"/>
      <c r="J249" s="109"/>
      <c r="K249" s="109"/>
      <c r="L249" s="109"/>
      <c r="M249" s="109"/>
      <c r="N249" s="109"/>
      <c r="O249" s="109"/>
      <c r="P249" s="109"/>
      <c r="Q249" s="109"/>
      <c r="R249" s="109"/>
      <c r="S249" s="109"/>
      <c r="T249" s="109"/>
      <c r="U249" s="109"/>
      <c r="V249" s="109"/>
      <c r="W249" s="109"/>
      <c r="X249" s="109"/>
      <c r="Y249" s="109"/>
      <c r="Z249" s="109"/>
      <c r="AA249" s="109"/>
      <c r="AB249" s="109"/>
      <c r="AC249" s="109"/>
      <c r="AD249" s="109"/>
      <c r="AE249" s="109"/>
      <c r="AF249" s="109"/>
      <c r="AG249" s="109"/>
      <c r="AH249" s="109"/>
      <c r="AI249" s="109"/>
    </row>
    <row r="250" spans="1:35" ht="15">
      <c r="A250" s="109"/>
      <c r="B250" s="110"/>
      <c r="C250" s="109"/>
      <c r="D250" s="109"/>
      <c r="E250" s="109"/>
      <c r="F250" s="109"/>
      <c r="G250" s="109"/>
      <c r="H250" s="109"/>
      <c r="I250" s="109"/>
      <c r="J250" s="109"/>
      <c r="K250" s="109"/>
      <c r="L250" s="109"/>
      <c r="M250" s="109"/>
      <c r="N250" s="109"/>
      <c r="O250" s="109"/>
      <c r="P250" s="109"/>
      <c r="Q250" s="109"/>
      <c r="R250" s="109"/>
      <c r="S250" s="109"/>
      <c r="T250" s="109"/>
      <c r="U250" s="109"/>
      <c r="V250" s="109"/>
      <c r="W250" s="109"/>
      <c r="X250" s="109"/>
      <c r="Y250" s="109"/>
      <c r="Z250" s="109"/>
      <c r="AA250" s="109"/>
      <c r="AB250" s="109"/>
      <c r="AC250" s="109"/>
      <c r="AD250" s="109"/>
      <c r="AE250" s="109"/>
      <c r="AF250" s="109"/>
      <c r="AG250" s="109"/>
      <c r="AH250" s="109"/>
      <c r="AI250" s="109"/>
    </row>
    <row r="251" spans="1:35" ht="15">
      <c r="A251" s="109"/>
      <c r="B251" s="110"/>
      <c r="C251" s="109"/>
      <c r="D251" s="109"/>
      <c r="E251" s="109"/>
      <c r="F251" s="109"/>
      <c r="G251" s="109"/>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109"/>
      <c r="AG251" s="109"/>
      <c r="AH251" s="109"/>
      <c r="AI251" s="109"/>
    </row>
    <row r="252" spans="1:35" ht="15">
      <c r="A252" s="109"/>
      <c r="B252" s="110"/>
      <c r="C252" s="109"/>
      <c r="D252" s="109"/>
      <c r="E252" s="109"/>
      <c r="F252" s="109"/>
      <c r="G252" s="109"/>
      <c r="H252" s="109"/>
      <c r="I252" s="109"/>
      <c r="J252" s="109"/>
      <c r="K252" s="109"/>
      <c r="L252" s="109"/>
      <c r="M252" s="109"/>
      <c r="N252" s="109"/>
      <c r="O252" s="109"/>
      <c r="P252" s="109"/>
      <c r="Q252" s="109"/>
      <c r="R252" s="109"/>
      <c r="S252" s="109"/>
      <c r="T252" s="109"/>
      <c r="U252" s="109"/>
      <c r="V252" s="109"/>
      <c r="W252" s="109"/>
      <c r="X252" s="109"/>
      <c r="Y252" s="109"/>
      <c r="Z252" s="109"/>
      <c r="AA252" s="109"/>
      <c r="AB252" s="109"/>
      <c r="AC252" s="109"/>
      <c r="AD252" s="109"/>
      <c r="AE252" s="109"/>
      <c r="AF252" s="109"/>
      <c r="AG252" s="109"/>
      <c r="AH252" s="109"/>
      <c r="AI252" s="109"/>
    </row>
    <row r="253" spans="1:35" ht="15">
      <c r="A253" s="109"/>
      <c r="B253" s="110"/>
      <c r="C253" s="109"/>
      <c r="D253" s="109"/>
      <c r="E253" s="109"/>
      <c r="F253" s="109"/>
      <c r="G253" s="109"/>
      <c r="H253" s="109"/>
      <c r="I253" s="109"/>
      <c r="J253" s="109"/>
      <c r="K253" s="109"/>
      <c r="L253" s="109"/>
      <c r="M253" s="109"/>
      <c r="N253" s="109"/>
      <c r="O253" s="109"/>
      <c r="P253" s="109"/>
      <c r="Q253" s="109"/>
      <c r="R253" s="109"/>
      <c r="S253" s="109"/>
      <c r="T253" s="109"/>
      <c r="U253" s="109"/>
      <c r="V253" s="109"/>
      <c r="W253" s="109"/>
      <c r="X253" s="109"/>
      <c r="Y253" s="109"/>
      <c r="Z253" s="109"/>
      <c r="AA253" s="109"/>
      <c r="AB253" s="109"/>
      <c r="AC253" s="109"/>
      <c r="AD253" s="109"/>
      <c r="AE253" s="109"/>
      <c r="AF253" s="109"/>
      <c r="AG253" s="109"/>
      <c r="AH253" s="109"/>
      <c r="AI253" s="109"/>
    </row>
    <row r="254" spans="1:35" ht="15">
      <c r="A254" s="109"/>
      <c r="B254" s="110"/>
      <c r="C254" s="109"/>
      <c r="D254" s="109"/>
      <c r="E254" s="109"/>
      <c r="F254" s="109"/>
      <c r="G254" s="109"/>
      <c r="H254" s="109"/>
      <c r="I254" s="109"/>
      <c r="J254" s="109"/>
      <c r="K254" s="109"/>
      <c r="L254" s="109"/>
      <c r="M254" s="109"/>
      <c r="N254" s="109"/>
      <c r="O254" s="109"/>
      <c r="P254" s="109"/>
      <c r="Q254" s="109"/>
      <c r="R254" s="109"/>
      <c r="S254" s="109"/>
      <c r="T254" s="109"/>
      <c r="U254" s="109"/>
      <c r="V254" s="109"/>
      <c r="W254" s="109"/>
      <c r="X254" s="109"/>
      <c r="Y254" s="109"/>
      <c r="Z254" s="109"/>
      <c r="AA254" s="109"/>
      <c r="AB254" s="109"/>
      <c r="AC254" s="109"/>
      <c r="AD254" s="109"/>
      <c r="AE254" s="109"/>
      <c r="AF254" s="109"/>
      <c r="AG254" s="109"/>
      <c r="AH254" s="109"/>
      <c r="AI254" s="109"/>
    </row>
    <row r="255" spans="1:35" ht="15">
      <c r="A255" s="109"/>
      <c r="B255" s="110"/>
      <c r="C255" s="109"/>
      <c r="D255" s="109"/>
      <c r="E255" s="109"/>
      <c r="F255" s="109"/>
      <c r="G255" s="109"/>
      <c r="H255" s="109"/>
      <c r="I255" s="109"/>
      <c r="J255" s="109"/>
      <c r="K255" s="109"/>
      <c r="L255" s="109"/>
      <c r="M255" s="109"/>
      <c r="N255" s="109"/>
      <c r="O255" s="109"/>
      <c r="P255" s="109"/>
      <c r="Q255" s="109"/>
      <c r="R255" s="109"/>
      <c r="S255" s="109"/>
      <c r="T255" s="109"/>
      <c r="U255" s="109"/>
      <c r="V255" s="109"/>
      <c r="W255" s="109"/>
      <c r="X255" s="109"/>
      <c r="Y255" s="109"/>
      <c r="Z255" s="109"/>
      <c r="AA255" s="109"/>
      <c r="AB255" s="109"/>
      <c r="AC255" s="109"/>
      <c r="AD255" s="109"/>
      <c r="AE255" s="109"/>
      <c r="AF255" s="109"/>
      <c r="AG255" s="109"/>
      <c r="AH255" s="109"/>
      <c r="AI255" s="109"/>
    </row>
    <row r="256" spans="1:35" ht="15">
      <c r="A256" s="109"/>
      <c r="B256" s="110"/>
      <c r="C256" s="109"/>
      <c r="D256" s="109"/>
      <c r="E256" s="109"/>
      <c r="F256" s="109"/>
      <c r="G256" s="109"/>
      <c r="H256" s="109"/>
      <c r="I256" s="109"/>
      <c r="J256" s="109"/>
      <c r="K256" s="109"/>
      <c r="L256" s="109"/>
      <c r="M256" s="109"/>
      <c r="N256" s="109"/>
      <c r="O256" s="109"/>
      <c r="P256" s="109"/>
      <c r="Q256" s="109"/>
      <c r="R256" s="109"/>
      <c r="S256" s="109"/>
      <c r="T256" s="109"/>
      <c r="U256" s="109"/>
      <c r="V256" s="109"/>
      <c r="W256" s="109"/>
      <c r="X256" s="109"/>
      <c r="Y256" s="109"/>
      <c r="Z256" s="109"/>
      <c r="AA256" s="109"/>
      <c r="AB256" s="109"/>
      <c r="AC256" s="109"/>
      <c r="AD256" s="109"/>
      <c r="AE256" s="109"/>
      <c r="AF256" s="109"/>
      <c r="AG256" s="109"/>
      <c r="AH256" s="109"/>
      <c r="AI256" s="109"/>
    </row>
    <row r="257" spans="1:35" ht="15">
      <c r="A257" s="109"/>
      <c r="B257" s="110"/>
      <c r="C257" s="109"/>
      <c r="D257" s="109"/>
      <c r="E257" s="109"/>
      <c r="F257" s="109"/>
      <c r="G257" s="109"/>
      <c r="H257" s="109"/>
      <c r="I257" s="109"/>
      <c r="J257" s="109"/>
      <c r="K257" s="109"/>
      <c r="L257" s="109"/>
      <c r="M257" s="109"/>
      <c r="N257" s="109"/>
      <c r="O257" s="109"/>
      <c r="P257" s="109"/>
      <c r="Q257" s="109"/>
      <c r="R257" s="109"/>
      <c r="S257" s="109"/>
      <c r="T257" s="109"/>
      <c r="U257" s="109"/>
      <c r="V257" s="109"/>
      <c r="W257" s="109"/>
      <c r="X257" s="109"/>
      <c r="Y257" s="109"/>
      <c r="Z257" s="109"/>
      <c r="AA257" s="109"/>
      <c r="AB257" s="109"/>
      <c r="AC257" s="109"/>
      <c r="AD257" s="109"/>
      <c r="AE257" s="109"/>
      <c r="AF257" s="109"/>
      <c r="AG257" s="109"/>
      <c r="AH257" s="109"/>
      <c r="AI257" s="109"/>
    </row>
    <row r="258" spans="1:35" ht="15">
      <c r="A258" s="109"/>
      <c r="B258" s="110"/>
      <c r="C258" s="109"/>
      <c r="D258" s="109"/>
      <c r="E258" s="109"/>
      <c r="F258" s="109"/>
      <c r="G258" s="109"/>
      <c r="H258" s="109"/>
      <c r="I258" s="109"/>
      <c r="J258" s="109"/>
      <c r="K258" s="109"/>
      <c r="L258" s="109"/>
      <c r="M258" s="109"/>
      <c r="N258" s="109"/>
      <c r="O258" s="109"/>
      <c r="P258" s="109"/>
      <c r="Q258" s="109"/>
      <c r="R258" s="109"/>
      <c r="S258" s="109"/>
      <c r="T258" s="109"/>
      <c r="U258" s="109"/>
      <c r="V258" s="109"/>
      <c r="W258" s="109"/>
      <c r="X258" s="109"/>
      <c r="Y258" s="109"/>
      <c r="Z258" s="109"/>
      <c r="AA258" s="109"/>
      <c r="AB258" s="109"/>
      <c r="AC258" s="109"/>
      <c r="AD258" s="109"/>
      <c r="AE258" s="109"/>
      <c r="AF258" s="109"/>
      <c r="AG258" s="109"/>
      <c r="AH258" s="109"/>
      <c r="AI258" s="109"/>
    </row>
    <row r="259" spans="1:35" ht="15">
      <c r="A259" s="109"/>
      <c r="B259" s="110"/>
      <c r="C259" s="109"/>
      <c r="D259" s="109"/>
      <c r="E259" s="109"/>
      <c r="F259" s="109"/>
      <c r="G259" s="109"/>
      <c r="H259" s="109"/>
      <c r="I259" s="109"/>
      <c r="J259" s="109"/>
      <c r="K259" s="109"/>
      <c r="L259" s="109"/>
      <c r="M259" s="109"/>
      <c r="N259" s="109"/>
      <c r="O259" s="109"/>
      <c r="P259" s="109"/>
      <c r="Q259" s="109"/>
      <c r="R259" s="109"/>
      <c r="S259" s="109"/>
      <c r="T259" s="109"/>
      <c r="U259" s="109"/>
      <c r="V259" s="109"/>
      <c r="W259" s="109"/>
      <c r="X259" s="109"/>
      <c r="Y259" s="109"/>
      <c r="Z259" s="109"/>
      <c r="AA259" s="109"/>
      <c r="AB259" s="109"/>
      <c r="AC259" s="109"/>
      <c r="AD259" s="109"/>
      <c r="AE259" s="109"/>
      <c r="AF259" s="109"/>
      <c r="AG259" s="109"/>
      <c r="AH259" s="109"/>
      <c r="AI259" s="109"/>
    </row>
    <row r="260" spans="1:35" ht="15">
      <c r="A260" s="109"/>
      <c r="B260" s="110"/>
      <c r="C260" s="109"/>
      <c r="D260" s="109"/>
      <c r="E260" s="109"/>
      <c r="F260" s="109"/>
      <c r="G260" s="109"/>
      <c r="H260" s="109"/>
      <c r="I260" s="109"/>
      <c r="J260" s="109"/>
      <c r="K260" s="109"/>
      <c r="L260" s="109"/>
      <c r="M260" s="109"/>
      <c r="N260" s="109"/>
      <c r="O260" s="109"/>
      <c r="P260" s="109"/>
      <c r="Q260" s="109"/>
      <c r="R260" s="109"/>
      <c r="S260" s="109"/>
      <c r="T260" s="109"/>
      <c r="U260" s="109"/>
      <c r="V260" s="109"/>
      <c r="W260" s="109"/>
      <c r="X260" s="109"/>
      <c r="Y260" s="109"/>
      <c r="Z260" s="109"/>
      <c r="AA260" s="109"/>
      <c r="AB260" s="109"/>
      <c r="AC260" s="109"/>
      <c r="AD260" s="109"/>
      <c r="AE260" s="109"/>
      <c r="AF260" s="109"/>
      <c r="AG260" s="109"/>
      <c r="AH260" s="109"/>
      <c r="AI260" s="109"/>
    </row>
    <row r="261" spans="1:35" ht="15">
      <c r="A261" s="109"/>
      <c r="B261" s="110"/>
      <c r="C261" s="109"/>
      <c r="D261" s="109"/>
      <c r="E261" s="109"/>
      <c r="F261" s="109"/>
      <c r="G261" s="109"/>
      <c r="H261" s="109"/>
      <c r="I261" s="109"/>
      <c r="J261" s="109"/>
      <c r="K261" s="109"/>
      <c r="L261" s="109"/>
      <c r="M261" s="109"/>
      <c r="N261" s="109"/>
      <c r="O261" s="109"/>
      <c r="P261" s="109"/>
      <c r="Q261" s="109"/>
      <c r="R261" s="109"/>
      <c r="S261" s="109"/>
      <c r="T261" s="109"/>
      <c r="U261" s="109"/>
      <c r="V261" s="109"/>
      <c r="W261" s="109"/>
      <c r="X261" s="109"/>
      <c r="Y261" s="109"/>
      <c r="Z261" s="109"/>
      <c r="AA261" s="109"/>
      <c r="AB261" s="109"/>
      <c r="AC261" s="109"/>
      <c r="AD261" s="109"/>
      <c r="AE261" s="109"/>
      <c r="AF261" s="109"/>
      <c r="AG261" s="109"/>
      <c r="AH261" s="109"/>
      <c r="AI261" s="109"/>
    </row>
    <row r="262" spans="1:35" ht="15">
      <c r="A262" s="109"/>
      <c r="B262" s="110"/>
      <c r="C262" s="109"/>
      <c r="D262" s="109"/>
      <c r="E262" s="109"/>
      <c r="F262" s="109"/>
      <c r="G262" s="109"/>
      <c r="H262" s="109"/>
      <c r="I262" s="109"/>
      <c r="J262" s="109"/>
      <c r="K262" s="109"/>
      <c r="L262" s="109"/>
      <c r="M262" s="109"/>
      <c r="N262" s="109"/>
      <c r="O262" s="109"/>
      <c r="P262" s="109"/>
      <c r="Q262" s="109"/>
      <c r="R262" s="109"/>
      <c r="S262" s="109"/>
      <c r="T262" s="109"/>
      <c r="U262" s="109"/>
      <c r="V262" s="109"/>
      <c r="W262" s="109"/>
      <c r="X262" s="109"/>
      <c r="Y262" s="109"/>
      <c r="Z262" s="109"/>
      <c r="AA262" s="109"/>
      <c r="AB262" s="109"/>
      <c r="AC262" s="109"/>
      <c r="AD262" s="109"/>
      <c r="AE262" s="109"/>
      <c r="AF262" s="109"/>
      <c r="AG262" s="109"/>
      <c r="AH262" s="109"/>
      <c r="AI262" s="109"/>
    </row>
    <row r="263" spans="1:35" ht="15">
      <c r="A263" s="109"/>
      <c r="B263" s="110"/>
      <c r="C263" s="109"/>
      <c r="D263" s="109"/>
      <c r="E263" s="109"/>
      <c r="F263" s="109"/>
      <c r="G263" s="109"/>
      <c r="H263" s="109"/>
      <c r="I263" s="109"/>
      <c r="J263" s="109"/>
      <c r="K263" s="109"/>
      <c r="L263" s="109"/>
      <c r="M263" s="109"/>
      <c r="N263" s="109"/>
      <c r="O263" s="109"/>
      <c r="P263" s="109"/>
      <c r="Q263" s="109"/>
      <c r="R263" s="109"/>
      <c r="S263" s="109"/>
      <c r="T263" s="109"/>
      <c r="U263" s="109"/>
      <c r="V263" s="109"/>
      <c r="W263" s="109"/>
      <c r="X263" s="109"/>
      <c r="Y263" s="109"/>
      <c r="Z263" s="109"/>
      <c r="AA263" s="109"/>
      <c r="AB263" s="109"/>
      <c r="AC263" s="109"/>
      <c r="AD263" s="109"/>
      <c r="AE263" s="109"/>
      <c r="AF263" s="109"/>
      <c r="AG263" s="109"/>
      <c r="AH263" s="109"/>
      <c r="AI263" s="109"/>
    </row>
    <row r="264" spans="1:35" ht="15">
      <c r="A264" s="109"/>
      <c r="B264" s="110"/>
      <c r="C264" s="109"/>
      <c r="D264" s="109"/>
      <c r="E264" s="109"/>
      <c r="F264" s="109"/>
      <c r="G264" s="109"/>
      <c r="H264" s="109"/>
      <c r="I264" s="109"/>
      <c r="J264" s="109"/>
      <c r="K264" s="109"/>
      <c r="L264" s="109"/>
      <c r="M264" s="109"/>
      <c r="N264" s="109"/>
      <c r="O264" s="109"/>
      <c r="P264" s="109"/>
      <c r="Q264" s="109"/>
      <c r="R264" s="109"/>
      <c r="S264" s="109"/>
      <c r="T264" s="109"/>
      <c r="U264" s="109"/>
      <c r="V264" s="109"/>
      <c r="W264" s="109"/>
      <c r="X264" s="109"/>
      <c r="Y264" s="109"/>
      <c r="Z264" s="109"/>
      <c r="AA264" s="109"/>
      <c r="AB264" s="109"/>
      <c r="AC264" s="109"/>
      <c r="AD264" s="109"/>
      <c r="AE264" s="109"/>
      <c r="AF264" s="109"/>
      <c r="AG264" s="109"/>
      <c r="AH264" s="109"/>
      <c r="AI264" s="109"/>
    </row>
    <row r="265" spans="1:35" ht="15">
      <c r="A265" s="109"/>
      <c r="B265" s="110"/>
      <c r="C265" s="109"/>
      <c r="D265" s="109"/>
      <c r="E265" s="109"/>
      <c r="F265" s="109"/>
      <c r="G265" s="109"/>
      <c r="H265" s="109"/>
      <c r="I265" s="109"/>
      <c r="J265" s="109"/>
      <c r="K265" s="109"/>
      <c r="L265" s="109"/>
      <c r="M265" s="109"/>
      <c r="N265" s="109"/>
      <c r="O265" s="109"/>
      <c r="P265" s="109"/>
      <c r="Q265" s="109"/>
      <c r="R265" s="109"/>
      <c r="S265" s="109"/>
      <c r="T265" s="109"/>
      <c r="U265" s="109"/>
      <c r="V265" s="109"/>
      <c r="W265" s="109"/>
      <c r="X265" s="109"/>
      <c r="Y265" s="109"/>
      <c r="Z265" s="109"/>
      <c r="AA265" s="109"/>
      <c r="AB265" s="109"/>
      <c r="AC265" s="109"/>
      <c r="AD265" s="109"/>
      <c r="AE265" s="109"/>
      <c r="AF265" s="109"/>
      <c r="AG265" s="109"/>
      <c r="AH265" s="109"/>
      <c r="AI265" s="109"/>
    </row>
    <row r="266" spans="1:35" ht="15">
      <c r="A266" s="109"/>
      <c r="B266" s="110"/>
      <c r="C266" s="109"/>
      <c r="D266" s="109"/>
      <c r="E266" s="109"/>
      <c r="F266" s="109"/>
      <c r="G266" s="109"/>
      <c r="H266" s="109"/>
      <c r="I266" s="109"/>
      <c r="J266" s="109"/>
      <c r="K266" s="109"/>
      <c r="L266" s="109"/>
      <c r="M266" s="109"/>
      <c r="N266" s="109"/>
      <c r="O266" s="109"/>
      <c r="P266" s="109"/>
      <c r="Q266" s="109"/>
      <c r="R266" s="109"/>
      <c r="S266" s="109"/>
      <c r="T266" s="109"/>
      <c r="U266" s="109"/>
      <c r="V266" s="109"/>
      <c r="W266" s="109"/>
      <c r="X266" s="109"/>
      <c r="Y266" s="109"/>
      <c r="Z266" s="109"/>
      <c r="AA266" s="109"/>
      <c r="AB266" s="109"/>
      <c r="AC266" s="109"/>
      <c r="AD266" s="109"/>
      <c r="AE266" s="109"/>
      <c r="AF266" s="109"/>
      <c r="AG266" s="109"/>
      <c r="AH266" s="109"/>
      <c r="AI266" s="109"/>
    </row>
    <row r="267" spans="1:35" ht="15">
      <c r="A267" s="109"/>
      <c r="B267" s="110"/>
      <c r="C267" s="109"/>
      <c r="D267" s="109"/>
      <c r="E267" s="109"/>
      <c r="F267" s="109"/>
      <c r="G267" s="109"/>
      <c r="H267" s="109"/>
      <c r="I267" s="109"/>
      <c r="J267" s="109"/>
      <c r="K267" s="109"/>
      <c r="L267" s="109"/>
      <c r="M267" s="109"/>
      <c r="N267" s="109"/>
      <c r="O267" s="109"/>
      <c r="P267" s="109"/>
      <c r="Q267" s="109"/>
      <c r="R267" s="109"/>
      <c r="S267" s="109"/>
      <c r="T267" s="109"/>
      <c r="U267" s="109"/>
      <c r="V267" s="109"/>
      <c r="W267" s="109"/>
      <c r="X267" s="109"/>
      <c r="Y267" s="109"/>
      <c r="Z267" s="109"/>
      <c r="AA267" s="109"/>
      <c r="AB267" s="109"/>
      <c r="AC267" s="109"/>
      <c r="AD267" s="109"/>
      <c r="AE267" s="109"/>
      <c r="AF267" s="109"/>
      <c r="AG267" s="109"/>
      <c r="AH267" s="109"/>
      <c r="AI267" s="109"/>
    </row>
    <row r="268" spans="1:35" ht="15">
      <c r="A268" s="109"/>
      <c r="B268" s="110"/>
      <c r="C268" s="109"/>
      <c r="D268" s="109"/>
      <c r="E268" s="109"/>
      <c r="F268" s="109"/>
      <c r="G268" s="109"/>
      <c r="H268" s="109"/>
      <c r="I268" s="109"/>
      <c r="J268" s="109"/>
      <c r="K268" s="109"/>
      <c r="L268" s="109"/>
      <c r="M268" s="109"/>
      <c r="N268" s="109"/>
      <c r="O268" s="109"/>
      <c r="P268" s="109"/>
      <c r="Q268" s="109"/>
      <c r="R268" s="109"/>
      <c r="S268" s="109"/>
      <c r="T268" s="109"/>
      <c r="U268" s="109"/>
      <c r="V268" s="109"/>
      <c r="W268" s="109"/>
      <c r="X268" s="109"/>
      <c r="Y268" s="109"/>
      <c r="Z268" s="109"/>
      <c r="AA268" s="109"/>
      <c r="AB268" s="109"/>
      <c r="AC268" s="109"/>
      <c r="AD268" s="109"/>
      <c r="AE268" s="109"/>
      <c r="AF268" s="109"/>
      <c r="AG268" s="109"/>
      <c r="AH268" s="109"/>
      <c r="AI268" s="109"/>
    </row>
    <row r="269" spans="1:35" ht="15">
      <c r="A269" s="109"/>
      <c r="B269" s="110"/>
      <c r="C269" s="109"/>
      <c r="D269" s="109"/>
      <c r="E269" s="109"/>
      <c r="F269" s="109"/>
      <c r="G269" s="109"/>
      <c r="H269" s="109"/>
      <c r="I269" s="109"/>
      <c r="J269" s="109"/>
      <c r="K269" s="109"/>
      <c r="L269" s="109"/>
      <c r="M269" s="109"/>
      <c r="N269" s="109"/>
      <c r="O269" s="109"/>
      <c r="P269" s="109"/>
      <c r="Q269" s="109"/>
      <c r="R269" s="109"/>
      <c r="S269" s="109"/>
      <c r="T269" s="109"/>
      <c r="U269" s="109"/>
      <c r="V269" s="109"/>
      <c r="W269" s="109"/>
      <c r="X269" s="109"/>
      <c r="Y269" s="109"/>
      <c r="Z269" s="109"/>
      <c r="AA269" s="109"/>
      <c r="AB269" s="109"/>
      <c r="AC269" s="109"/>
      <c r="AD269" s="109"/>
      <c r="AE269" s="109"/>
      <c r="AF269" s="109"/>
      <c r="AG269" s="109"/>
      <c r="AH269" s="109"/>
      <c r="AI269" s="109"/>
    </row>
    <row r="270" spans="1:35" ht="15">
      <c r="A270" s="109"/>
      <c r="B270" s="110"/>
      <c r="C270" s="109"/>
      <c r="D270" s="109"/>
      <c r="E270" s="109"/>
      <c r="F270" s="109"/>
      <c r="G270" s="109"/>
      <c r="H270" s="109"/>
      <c r="I270" s="109"/>
      <c r="J270" s="109"/>
      <c r="K270" s="109"/>
      <c r="L270" s="109"/>
      <c r="M270" s="109"/>
      <c r="N270" s="109"/>
      <c r="O270" s="109"/>
      <c r="P270" s="109"/>
      <c r="Q270" s="109"/>
      <c r="R270" s="109"/>
      <c r="S270" s="109"/>
      <c r="T270" s="109"/>
      <c r="U270" s="109"/>
      <c r="V270" s="109"/>
      <c r="W270" s="109"/>
      <c r="X270" s="109"/>
      <c r="Y270" s="109"/>
      <c r="Z270" s="109"/>
      <c r="AA270" s="109"/>
      <c r="AB270" s="109"/>
      <c r="AC270" s="109"/>
      <c r="AD270" s="109"/>
      <c r="AE270" s="109"/>
      <c r="AF270" s="109"/>
      <c r="AG270" s="109"/>
      <c r="AH270" s="109"/>
      <c r="AI270" s="109"/>
    </row>
    <row r="271" spans="1:35" ht="15">
      <c r="A271" s="109"/>
      <c r="B271" s="110"/>
      <c r="C271" s="109"/>
      <c r="D271" s="109"/>
      <c r="E271" s="109"/>
      <c r="F271" s="109"/>
      <c r="G271" s="109"/>
      <c r="H271" s="109"/>
      <c r="I271" s="109"/>
      <c r="J271" s="109"/>
      <c r="K271" s="109"/>
      <c r="L271" s="109"/>
      <c r="M271" s="109"/>
      <c r="N271" s="109"/>
      <c r="O271" s="109"/>
      <c r="P271" s="109"/>
      <c r="Q271" s="109"/>
      <c r="R271" s="109"/>
      <c r="S271" s="109"/>
      <c r="T271" s="109"/>
      <c r="U271" s="109"/>
      <c r="V271" s="109"/>
      <c r="W271" s="109"/>
      <c r="X271" s="109"/>
      <c r="Y271" s="109"/>
      <c r="Z271" s="109"/>
      <c r="AA271" s="109"/>
      <c r="AB271" s="109"/>
      <c r="AC271" s="109"/>
      <c r="AD271" s="109"/>
      <c r="AE271" s="109"/>
      <c r="AF271" s="109"/>
      <c r="AG271" s="109"/>
      <c r="AH271" s="109"/>
      <c r="AI271" s="109"/>
    </row>
    <row r="272" spans="1:35" ht="15">
      <c r="A272" s="109"/>
      <c r="B272" s="110"/>
      <c r="C272" s="109"/>
      <c r="D272" s="109"/>
      <c r="E272" s="109"/>
      <c r="F272" s="109"/>
      <c r="G272" s="109"/>
      <c r="H272" s="109"/>
      <c r="I272" s="109"/>
      <c r="J272" s="109"/>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109"/>
      <c r="AG272" s="109"/>
      <c r="AH272" s="109"/>
      <c r="AI272" s="109"/>
    </row>
    <row r="273" spans="1:35" ht="15">
      <c r="A273" s="109"/>
      <c r="B273" s="110"/>
      <c r="C273" s="109"/>
      <c r="D273" s="109"/>
      <c r="E273" s="109"/>
      <c r="F273" s="109"/>
      <c r="G273" s="109"/>
      <c r="H273" s="109"/>
      <c r="I273" s="109"/>
      <c r="J273" s="109"/>
      <c r="K273" s="109"/>
      <c r="L273" s="109"/>
      <c r="M273" s="109"/>
      <c r="N273" s="109"/>
      <c r="O273" s="109"/>
      <c r="P273" s="109"/>
      <c r="Q273" s="109"/>
      <c r="R273" s="109"/>
      <c r="S273" s="109"/>
      <c r="T273" s="109"/>
      <c r="U273" s="109"/>
      <c r="V273" s="109"/>
      <c r="W273" s="109"/>
      <c r="X273" s="109"/>
      <c r="Y273" s="109"/>
      <c r="Z273" s="109"/>
      <c r="AA273" s="109"/>
      <c r="AB273" s="109"/>
      <c r="AC273" s="109"/>
      <c r="AD273" s="109"/>
      <c r="AE273" s="109"/>
      <c r="AF273" s="109"/>
      <c r="AG273" s="109"/>
      <c r="AH273" s="109"/>
      <c r="AI273" s="109"/>
    </row>
    <row r="274" spans="1:35" ht="15">
      <c r="A274" s="109"/>
      <c r="B274" s="110"/>
      <c r="C274" s="109"/>
      <c r="D274" s="109"/>
      <c r="E274" s="109"/>
      <c r="F274" s="109"/>
      <c r="G274" s="109"/>
      <c r="H274" s="109"/>
      <c r="I274" s="109"/>
      <c r="J274" s="109"/>
      <c r="K274" s="109"/>
      <c r="L274" s="109"/>
      <c r="M274" s="109"/>
      <c r="N274" s="109"/>
      <c r="O274" s="109"/>
      <c r="P274" s="109"/>
      <c r="Q274" s="109"/>
      <c r="R274" s="109"/>
      <c r="S274" s="109"/>
      <c r="T274" s="109"/>
      <c r="U274" s="109"/>
      <c r="V274" s="109"/>
      <c r="W274" s="109"/>
      <c r="X274" s="109"/>
      <c r="Y274" s="109"/>
      <c r="Z274" s="109"/>
      <c r="AA274" s="109"/>
      <c r="AB274" s="109"/>
      <c r="AC274" s="109"/>
      <c r="AD274" s="109"/>
      <c r="AE274" s="109"/>
      <c r="AF274" s="109"/>
      <c r="AG274" s="109"/>
      <c r="AH274" s="109"/>
      <c r="AI274" s="109"/>
    </row>
    <row r="275" spans="1:35" ht="15">
      <c r="A275" s="109"/>
      <c r="B275" s="110"/>
      <c r="C275" s="109"/>
      <c r="D275" s="109"/>
      <c r="E275" s="109"/>
      <c r="F275" s="109"/>
      <c r="G275" s="109"/>
      <c r="H275" s="109"/>
      <c r="I275" s="109"/>
      <c r="J275" s="109"/>
      <c r="K275" s="109"/>
      <c r="L275" s="109"/>
      <c r="M275" s="109"/>
      <c r="N275" s="109"/>
      <c r="O275" s="109"/>
      <c r="P275" s="109"/>
      <c r="Q275" s="109"/>
      <c r="R275" s="109"/>
      <c r="S275" s="109"/>
      <c r="T275" s="109"/>
      <c r="U275" s="109"/>
      <c r="V275" s="109"/>
      <c r="W275" s="109"/>
      <c r="X275" s="109"/>
      <c r="Y275" s="109"/>
      <c r="Z275" s="109"/>
      <c r="AA275" s="109"/>
      <c r="AB275" s="109"/>
      <c r="AC275" s="109"/>
      <c r="AD275" s="109"/>
      <c r="AE275" s="109"/>
      <c r="AF275" s="109"/>
      <c r="AG275" s="109"/>
      <c r="AH275" s="109"/>
      <c r="AI275" s="109"/>
    </row>
    <row r="276" spans="1:35" ht="15">
      <c r="A276" s="109"/>
      <c r="B276" s="110"/>
      <c r="C276" s="109"/>
      <c r="D276" s="109"/>
      <c r="E276" s="109"/>
      <c r="F276" s="109"/>
      <c r="G276" s="109"/>
      <c r="H276" s="109"/>
      <c r="I276" s="109"/>
      <c r="J276" s="109"/>
      <c r="K276" s="109"/>
      <c r="L276" s="109"/>
      <c r="M276" s="109"/>
      <c r="N276" s="109"/>
      <c r="O276" s="109"/>
      <c r="P276" s="109"/>
      <c r="Q276" s="109"/>
      <c r="R276" s="109"/>
      <c r="S276" s="109"/>
      <c r="T276" s="109"/>
      <c r="U276" s="109"/>
      <c r="V276" s="109"/>
      <c r="W276" s="109"/>
      <c r="X276" s="109"/>
      <c r="Y276" s="109"/>
      <c r="Z276" s="109"/>
      <c r="AA276" s="109"/>
      <c r="AB276" s="109"/>
      <c r="AC276" s="109"/>
      <c r="AD276" s="109"/>
      <c r="AE276" s="109"/>
      <c r="AF276" s="109"/>
      <c r="AG276" s="109"/>
      <c r="AH276" s="109"/>
      <c r="AI276" s="109"/>
    </row>
    <row r="277" spans="1:35" ht="15">
      <c r="A277" s="109"/>
      <c r="B277" s="110"/>
      <c r="C277" s="109"/>
      <c r="D277" s="109"/>
      <c r="E277" s="109"/>
      <c r="F277" s="109"/>
      <c r="G277" s="109"/>
      <c r="H277" s="109"/>
      <c r="I277" s="109"/>
      <c r="J277" s="109"/>
      <c r="K277" s="109"/>
      <c r="L277" s="109"/>
      <c r="M277" s="109"/>
      <c r="N277" s="109"/>
      <c r="O277" s="109"/>
      <c r="P277" s="109"/>
      <c r="Q277" s="109"/>
      <c r="R277" s="109"/>
      <c r="S277" s="109"/>
      <c r="T277" s="109"/>
      <c r="U277" s="109"/>
      <c r="V277" s="109"/>
      <c r="W277" s="109"/>
      <c r="X277" s="109"/>
      <c r="Y277" s="109"/>
      <c r="Z277" s="109"/>
      <c r="AA277" s="109"/>
      <c r="AB277" s="109"/>
      <c r="AC277" s="109"/>
      <c r="AD277" s="109"/>
      <c r="AE277" s="109"/>
      <c r="AF277" s="109"/>
      <c r="AG277" s="109"/>
      <c r="AH277" s="109"/>
      <c r="AI277" s="109"/>
    </row>
    <row r="278" spans="1:35" ht="15">
      <c r="A278" s="109"/>
      <c r="B278" s="110"/>
      <c r="C278" s="109"/>
      <c r="D278" s="109"/>
      <c r="E278" s="109"/>
      <c r="F278" s="109"/>
      <c r="G278" s="109"/>
      <c r="H278" s="109"/>
      <c r="I278" s="109"/>
      <c r="J278" s="109"/>
      <c r="K278" s="109"/>
      <c r="L278" s="109"/>
      <c r="M278" s="109"/>
      <c r="N278" s="109"/>
      <c r="O278" s="109"/>
      <c r="P278" s="109"/>
      <c r="Q278" s="109"/>
      <c r="R278" s="109"/>
      <c r="S278" s="109"/>
      <c r="T278" s="109"/>
      <c r="U278" s="109"/>
      <c r="V278" s="109"/>
      <c r="W278" s="109"/>
      <c r="X278" s="109"/>
      <c r="Y278" s="109"/>
      <c r="Z278" s="109"/>
      <c r="AA278" s="109"/>
      <c r="AB278" s="109"/>
      <c r="AC278" s="109"/>
      <c r="AD278" s="109"/>
      <c r="AE278" s="109"/>
      <c r="AF278" s="109"/>
      <c r="AG278" s="109"/>
      <c r="AH278" s="109"/>
      <c r="AI278" s="109"/>
    </row>
    <row r="279" spans="1:35" ht="15">
      <c r="A279" s="109"/>
      <c r="B279" s="110"/>
      <c r="C279" s="109"/>
      <c r="D279" s="109"/>
      <c r="E279" s="109"/>
      <c r="F279" s="109"/>
      <c r="G279" s="109"/>
      <c r="H279" s="109"/>
      <c r="I279" s="109"/>
      <c r="J279" s="109"/>
      <c r="K279" s="109"/>
      <c r="L279" s="109"/>
      <c r="M279" s="109"/>
      <c r="N279" s="109"/>
      <c r="O279" s="109"/>
      <c r="P279" s="109"/>
      <c r="Q279" s="109"/>
      <c r="R279" s="109"/>
      <c r="S279" s="109"/>
      <c r="T279" s="109"/>
      <c r="U279" s="109"/>
      <c r="V279" s="109"/>
      <c r="W279" s="109"/>
      <c r="X279" s="109"/>
      <c r="Y279" s="109"/>
      <c r="Z279" s="109"/>
      <c r="AA279" s="109"/>
      <c r="AB279" s="109"/>
      <c r="AC279" s="109"/>
      <c r="AD279" s="109"/>
      <c r="AE279" s="109"/>
      <c r="AF279" s="109"/>
      <c r="AG279" s="109"/>
      <c r="AH279" s="109"/>
      <c r="AI279" s="109"/>
    </row>
    <row r="280" spans="1:35" ht="15">
      <c r="A280" s="109"/>
      <c r="B280" s="110"/>
      <c r="C280" s="109"/>
      <c r="D280" s="109"/>
      <c r="E280" s="109"/>
      <c r="F280" s="109"/>
      <c r="G280" s="109"/>
      <c r="H280" s="109"/>
      <c r="I280" s="109"/>
      <c r="J280" s="109"/>
      <c r="K280" s="109"/>
      <c r="L280" s="109"/>
      <c r="M280" s="109"/>
      <c r="N280" s="109"/>
      <c r="O280" s="109"/>
      <c r="P280" s="109"/>
      <c r="Q280" s="109"/>
      <c r="R280" s="109"/>
      <c r="S280" s="109"/>
      <c r="T280" s="109"/>
      <c r="U280" s="109"/>
      <c r="V280" s="109"/>
      <c r="W280" s="109"/>
      <c r="X280" s="109"/>
      <c r="Y280" s="109"/>
      <c r="Z280" s="109"/>
      <c r="AA280" s="109"/>
      <c r="AB280" s="109"/>
      <c r="AC280" s="109"/>
      <c r="AD280" s="109"/>
      <c r="AE280" s="109"/>
      <c r="AF280" s="109"/>
      <c r="AG280" s="109"/>
      <c r="AH280" s="109"/>
      <c r="AI280" s="109"/>
    </row>
    <row r="281" spans="1:35" ht="15">
      <c r="A281" s="109"/>
      <c r="B281" s="110"/>
      <c r="C281" s="109"/>
      <c r="D281" s="109"/>
      <c r="E281" s="109"/>
      <c r="F281" s="109"/>
      <c r="G281" s="109"/>
      <c r="H281" s="109"/>
      <c r="I281" s="109"/>
      <c r="J281" s="109"/>
      <c r="K281" s="109"/>
      <c r="L281" s="109"/>
      <c r="M281" s="109"/>
      <c r="N281" s="109"/>
      <c r="O281" s="109"/>
      <c r="P281" s="109"/>
      <c r="Q281" s="109"/>
      <c r="R281" s="109"/>
      <c r="S281" s="109"/>
      <c r="T281" s="109"/>
      <c r="U281" s="109"/>
      <c r="V281" s="109"/>
      <c r="W281" s="109"/>
      <c r="X281" s="109"/>
      <c r="Y281" s="109"/>
      <c r="Z281" s="109"/>
      <c r="AA281" s="109"/>
      <c r="AB281" s="109"/>
      <c r="AC281" s="109"/>
      <c r="AD281" s="109"/>
      <c r="AE281" s="109"/>
      <c r="AF281" s="109"/>
      <c r="AG281" s="109"/>
      <c r="AH281" s="109"/>
      <c r="AI281" s="109"/>
    </row>
    <row r="282" spans="1:35" ht="15">
      <c r="A282" s="109"/>
      <c r="B282" s="110"/>
      <c r="C282" s="109"/>
      <c r="D282" s="109"/>
      <c r="E282" s="109"/>
      <c r="F282" s="109"/>
      <c r="G282" s="109"/>
      <c r="H282" s="109"/>
      <c r="I282" s="109"/>
      <c r="J282" s="109"/>
      <c r="K282" s="109"/>
      <c r="L282" s="109"/>
      <c r="M282" s="109"/>
      <c r="N282" s="109"/>
      <c r="O282" s="109"/>
      <c r="P282" s="109"/>
      <c r="Q282" s="109"/>
      <c r="R282" s="109"/>
      <c r="S282" s="109"/>
      <c r="T282" s="109"/>
      <c r="U282" s="109"/>
      <c r="V282" s="109"/>
      <c r="W282" s="109"/>
      <c r="X282" s="109"/>
      <c r="Y282" s="109"/>
      <c r="Z282" s="109"/>
      <c r="AA282" s="109"/>
      <c r="AB282" s="109"/>
      <c r="AC282" s="109"/>
      <c r="AD282" s="109"/>
      <c r="AE282" s="109"/>
      <c r="AF282" s="109"/>
      <c r="AG282" s="109"/>
      <c r="AH282" s="109"/>
      <c r="AI282" s="109"/>
    </row>
    <row r="283" spans="1:35" ht="15">
      <c r="A283" s="109"/>
      <c r="B283" s="110"/>
      <c r="C283" s="109"/>
      <c r="D283" s="109"/>
      <c r="E283" s="109"/>
      <c r="F283" s="109"/>
      <c r="G283" s="109"/>
      <c r="H283" s="109"/>
      <c r="I283" s="109"/>
      <c r="J283" s="109"/>
      <c r="K283" s="109"/>
      <c r="L283" s="109"/>
      <c r="M283" s="109"/>
      <c r="N283" s="109"/>
      <c r="O283" s="109"/>
      <c r="P283" s="109"/>
      <c r="Q283" s="109"/>
      <c r="R283" s="109"/>
      <c r="S283" s="109"/>
      <c r="T283" s="109"/>
      <c r="U283" s="109"/>
      <c r="V283" s="109"/>
      <c r="W283" s="109"/>
      <c r="X283" s="109"/>
      <c r="Y283" s="109"/>
      <c r="Z283" s="109"/>
      <c r="AA283" s="109"/>
      <c r="AB283" s="109"/>
      <c r="AC283" s="109"/>
      <c r="AD283" s="109"/>
      <c r="AE283" s="109"/>
      <c r="AF283" s="109"/>
      <c r="AG283" s="109"/>
      <c r="AH283" s="109"/>
      <c r="AI283" s="109"/>
    </row>
    <row r="284" spans="1:35" ht="15">
      <c r="A284" s="109"/>
      <c r="B284" s="110"/>
      <c r="C284" s="109"/>
      <c r="D284" s="109"/>
      <c r="E284" s="109"/>
      <c r="F284" s="109"/>
      <c r="G284" s="109"/>
      <c r="H284" s="109"/>
      <c r="I284" s="109"/>
      <c r="J284" s="109"/>
      <c r="K284" s="109"/>
      <c r="L284" s="109"/>
      <c r="M284" s="109"/>
      <c r="N284" s="109"/>
      <c r="O284" s="109"/>
      <c r="P284" s="109"/>
      <c r="Q284" s="109"/>
      <c r="R284" s="109"/>
      <c r="S284" s="109"/>
      <c r="T284" s="109"/>
      <c r="U284" s="109"/>
      <c r="V284" s="109"/>
      <c r="W284" s="109"/>
      <c r="X284" s="109"/>
      <c r="Y284" s="109"/>
      <c r="Z284" s="109"/>
      <c r="AA284" s="109"/>
      <c r="AB284" s="109"/>
      <c r="AC284" s="109"/>
      <c r="AD284" s="109"/>
      <c r="AE284" s="109"/>
      <c r="AF284" s="109"/>
      <c r="AG284" s="109"/>
      <c r="AH284" s="109"/>
      <c r="AI284" s="109"/>
    </row>
    <row r="285" spans="1:35" ht="15">
      <c r="A285" s="109"/>
      <c r="B285" s="110"/>
      <c r="C285" s="109"/>
      <c r="D285" s="109"/>
      <c r="E285" s="109"/>
      <c r="F285" s="109"/>
      <c r="G285" s="109"/>
      <c r="H285" s="109"/>
      <c r="I285" s="109"/>
      <c r="J285" s="109"/>
      <c r="K285" s="109"/>
      <c r="L285" s="109"/>
      <c r="M285" s="109"/>
      <c r="N285" s="109"/>
      <c r="O285" s="109"/>
      <c r="P285" s="109"/>
      <c r="Q285" s="109"/>
      <c r="R285" s="109"/>
      <c r="S285" s="109"/>
      <c r="T285" s="109"/>
      <c r="U285" s="109"/>
      <c r="V285" s="109"/>
      <c r="W285" s="109"/>
      <c r="X285" s="109"/>
      <c r="Y285" s="109"/>
      <c r="Z285" s="109"/>
      <c r="AA285" s="109"/>
      <c r="AB285" s="109"/>
      <c r="AC285" s="109"/>
      <c r="AD285" s="109"/>
      <c r="AE285" s="109"/>
      <c r="AF285" s="109"/>
      <c r="AG285" s="109"/>
      <c r="AH285" s="109"/>
      <c r="AI285" s="109"/>
    </row>
    <row r="286" spans="1:35" ht="15">
      <c r="A286" s="109"/>
      <c r="B286" s="110"/>
      <c r="C286" s="109"/>
      <c r="D286" s="109"/>
      <c r="E286" s="109"/>
      <c r="F286" s="109"/>
      <c r="G286" s="109"/>
      <c r="H286" s="109"/>
      <c r="I286" s="109"/>
      <c r="J286" s="109"/>
      <c r="K286" s="109"/>
      <c r="L286" s="109"/>
      <c r="M286" s="109"/>
      <c r="N286" s="109"/>
      <c r="O286" s="109"/>
      <c r="P286" s="109"/>
      <c r="Q286" s="109"/>
      <c r="R286" s="109"/>
      <c r="S286" s="109"/>
      <c r="T286" s="109"/>
      <c r="U286" s="109"/>
      <c r="V286" s="109"/>
      <c r="W286" s="109"/>
      <c r="X286" s="109"/>
      <c r="Y286" s="109"/>
      <c r="Z286" s="109"/>
      <c r="AA286" s="109"/>
      <c r="AB286" s="109"/>
      <c r="AC286" s="109"/>
      <c r="AD286" s="109"/>
      <c r="AE286" s="109"/>
      <c r="AF286" s="109"/>
      <c r="AG286" s="109"/>
      <c r="AH286" s="109"/>
      <c r="AI286" s="109"/>
    </row>
    <row r="287" spans="1:35" ht="15">
      <c r="A287" s="109"/>
      <c r="B287" s="110"/>
      <c r="C287" s="109"/>
      <c r="D287" s="109"/>
      <c r="E287" s="109"/>
      <c r="F287" s="109"/>
      <c r="G287" s="109"/>
      <c r="H287" s="109"/>
      <c r="I287" s="109"/>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109"/>
      <c r="AG287" s="109"/>
      <c r="AH287" s="109"/>
      <c r="AI287" s="109"/>
    </row>
    <row r="288" spans="1:35" ht="15">
      <c r="A288" s="109"/>
      <c r="B288" s="110"/>
      <c r="C288" s="109"/>
      <c r="D288" s="109"/>
      <c r="E288" s="109"/>
      <c r="F288" s="109"/>
      <c r="G288" s="109"/>
      <c r="H288" s="109"/>
      <c r="I288" s="109"/>
      <c r="J288" s="109"/>
      <c r="K288" s="109"/>
      <c r="L288" s="109"/>
      <c r="M288" s="109"/>
      <c r="N288" s="109"/>
      <c r="O288" s="109"/>
      <c r="P288" s="109"/>
      <c r="Q288" s="109"/>
      <c r="R288" s="109"/>
      <c r="S288" s="109"/>
      <c r="T288" s="109"/>
      <c r="U288" s="109"/>
      <c r="V288" s="109"/>
      <c r="W288" s="109"/>
      <c r="X288" s="109"/>
      <c r="Y288" s="109"/>
      <c r="Z288" s="109"/>
      <c r="AA288" s="109"/>
      <c r="AB288" s="109"/>
      <c r="AC288" s="109"/>
      <c r="AD288" s="109"/>
      <c r="AE288" s="109"/>
      <c r="AF288" s="109"/>
      <c r="AG288" s="109"/>
      <c r="AH288" s="109"/>
      <c r="AI288" s="109"/>
    </row>
    <row r="289" spans="1:35" ht="15">
      <c r="A289" s="109"/>
      <c r="B289" s="110"/>
      <c r="C289" s="109"/>
      <c r="D289" s="109"/>
      <c r="E289" s="109"/>
      <c r="F289" s="109"/>
      <c r="G289" s="109"/>
      <c r="H289" s="109"/>
      <c r="I289" s="109"/>
      <c r="J289" s="109"/>
      <c r="K289" s="109"/>
      <c r="L289" s="109"/>
      <c r="M289" s="109"/>
      <c r="N289" s="109"/>
      <c r="O289" s="109"/>
      <c r="P289" s="109"/>
      <c r="Q289" s="109"/>
      <c r="R289" s="109"/>
      <c r="S289" s="109"/>
      <c r="T289" s="109"/>
      <c r="U289" s="109"/>
      <c r="V289" s="109"/>
      <c r="W289" s="109"/>
      <c r="X289" s="109"/>
      <c r="Y289" s="109"/>
      <c r="Z289" s="109"/>
      <c r="AA289" s="109"/>
      <c r="AB289" s="109"/>
      <c r="AC289" s="109"/>
      <c r="AD289" s="109"/>
      <c r="AE289" s="109"/>
      <c r="AF289" s="109"/>
      <c r="AG289" s="109"/>
      <c r="AH289" s="109"/>
      <c r="AI289" s="109"/>
    </row>
    <row r="290" spans="1:35" ht="15">
      <c r="A290" s="109"/>
      <c r="B290" s="110"/>
      <c r="C290" s="109"/>
      <c r="D290" s="109"/>
      <c r="E290" s="109"/>
      <c r="F290" s="109"/>
      <c r="G290" s="109"/>
      <c r="H290" s="109"/>
      <c r="I290" s="109"/>
      <c r="J290" s="109"/>
      <c r="K290" s="109"/>
      <c r="L290" s="109"/>
      <c r="M290" s="109"/>
      <c r="N290" s="109"/>
      <c r="O290" s="109"/>
      <c r="P290" s="109"/>
      <c r="Q290" s="109"/>
      <c r="R290" s="109"/>
      <c r="S290" s="109"/>
      <c r="T290" s="109"/>
      <c r="U290" s="109"/>
      <c r="V290" s="109"/>
      <c r="W290" s="109"/>
      <c r="X290" s="109"/>
      <c r="Y290" s="109"/>
      <c r="Z290" s="109"/>
      <c r="AA290" s="109"/>
      <c r="AB290" s="109"/>
      <c r="AC290" s="109"/>
      <c r="AD290" s="109"/>
      <c r="AE290" s="109"/>
      <c r="AF290" s="109"/>
      <c r="AG290" s="109"/>
      <c r="AH290" s="109"/>
      <c r="AI290" s="109"/>
    </row>
    <row r="291" spans="1:35" ht="15">
      <c r="A291" s="109"/>
      <c r="B291" s="110"/>
      <c r="C291" s="109"/>
      <c r="D291" s="109"/>
      <c r="E291" s="109"/>
      <c r="F291" s="109"/>
      <c r="G291" s="109"/>
      <c r="H291" s="109"/>
      <c r="I291" s="109"/>
      <c r="J291" s="109"/>
      <c r="K291" s="109"/>
      <c r="L291" s="109"/>
      <c r="M291" s="109"/>
      <c r="N291" s="109"/>
      <c r="O291" s="109"/>
      <c r="P291" s="109"/>
      <c r="Q291" s="109"/>
      <c r="R291" s="109"/>
      <c r="S291" s="109"/>
      <c r="T291" s="109"/>
      <c r="U291" s="109"/>
      <c r="V291" s="109"/>
      <c r="W291" s="109"/>
      <c r="X291" s="109"/>
      <c r="Y291" s="109"/>
      <c r="Z291" s="109"/>
      <c r="AA291" s="109"/>
      <c r="AB291" s="109"/>
      <c r="AC291" s="109"/>
      <c r="AD291" s="109"/>
      <c r="AE291" s="109"/>
      <c r="AF291" s="109"/>
      <c r="AG291" s="109"/>
      <c r="AH291" s="109"/>
      <c r="AI291" s="109"/>
    </row>
    <row r="292" spans="1:35" ht="15">
      <c r="A292" s="109"/>
      <c r="B292" s="110"/>
      <c r="C292" s="109"/>
      <c r="D292" s="109"/>
      <c r="E292" s="109"/>
      <c r="F292" s="109"/>
      <c r="G292" s="109"/>
      <c r="H292" s="109"/>
      <c r="I292" s="109"/>
      <c r="J292" s="109"/>
      <c r="K292" s="109"/>
      <c r="L292" s="109"/>
      <c r="M292" s="109"/>
      <c r="N292" s="109"/>
      <c r="O292" s="109"/>
      <c r="P292" s="109"/>
      <c r="Q292" s="109"/>
      <c r="R292" s="109"/>
      <c r="S292" s="109"/>
      <c r="T292" s="109"/>
      <c r="U292" s="109"/>
      <c r="V292" s="109"/>
      <c r="W292" s="109"/>
      <c r="X292" s="109"/>
      <c r="Y292" s="109"/>
      <c r="Z292" s="109"/>
      <c r="AA292" s="109"/>
      <c r="AB292" s="109"/>
      <c r="AC292" s="109"/>
      <c r="AD292" s="109"/>
      <c r="AE292" s="109"/>
      <c r="AF292" s="109"/>
      <c r="AG292" s="109"/>
      <c r="AH292" s="109"/>
      <c r="AI292" s="109"/>
    </row>
    <row r="293" spans="1:35" ht="15">
      <c r="A293" s="109"/>
      <c r="B293" s="110"/>
      <c r="C293" s="109"/>
      <c r="D293" s="109"/>
      <c r="E293" s="109"/>
      <c r="F293" s="109"/>
      <c r="G293" s="109"/>
      <c r="H293" s="109"/>
      <c r="I293" s="109"/>
      <c r="J293" s="109"/>
      <c r="K293" s="109"/>
      <c r="L293" s="109"/>
      <c r="M293" s="109"/>
      <c r="N293" s="109"/>
      <c r="O293" s="109"/>
      <c r="P293" s="109"/>
      <c r="Q293" s="109"/>
      <c r="R293" s="109"/>
      <c r="S293" s="109"/>
      <c r="T293" s="109"/>
      <c r="U293" s="109"/>
      <c r="V293" s="109"/>
      <c r="W293" s="109"/>
      <c r="X293" s="109"/>
      <c r="Y293" s="109"/>
      <c r="Z293" s="109"/>
      <c r="AA293" s="109"/>
      <c r="AB293" s="109"/>
      <c r="AC293" s="109"/>
      <c r="AD293" s="109"/>
      <c r="AE293" s="109"/>
      <c r="AF293" s="109"/>
      <c r="AG293" s="109"/>
      <c r="AH293" s="109"/>
      <c r="AI293" s="109"/>
    </row>
    <row r="294" spans="1:35" ht="15">
      <c r="A294" s="109"/>
      <c r="B294" s="110"/>
      <c r="C294" s="109"/>
      <c r="D294" s="109"/>
      <c r="E294" s="109"/>
      <c r="F294" s="109"/>
      <c r="G294" s="109"/>
      <c r="H294" s="109"/>
      <c r="I294" s="109"/>
      <c r="J294" s="109"/>
      <c r="K294" s="109"/>
      <c r="L294" s="109"/>
      <c r="M294" s="109"/>
      <c r="N294" s="109"/>
      <c r="O294" s="109"/>
      <c r="P294" s="109"/>
      <c r="Q294" s="109"/>
      <c r="R294" s="109"/>
      <c r="S294" s="109"/>
      <c r="T294" s="109"/>
      <c r="U294" s="109"/>
      <c r="V294" s="109"/>
      <c r="W294" s="109"/>
      <c r="X294" s="109"/>
      <c r="Y294" s="109"/>
      <c r="Z294" s="109"/>
      <c r="AA294" s="109"/>
      <c r="AB294" s="109"/>
      <c r="AC294" s="109"/>
      <c r="AD294" s="109"/>
      <c r="AE294" s="109"/>
      <c r="AF294" s="109"/>
      <c r="AG294" s="109"/>
      <c r="AH294" s="109"/>
      <c r="AI294" s="109"/>
    </row>
    <row r="295" spans="1:35" ht="15">
      <c r="A295" s="109"/>
      <c r="B295" s="110"/>
      <c r="C295" s="109"/>
      <c r="D295" s="109"/>
      <c r="E295" s="109"/>
      <c r="F295" s="109"/>
      <c r="G295" s="109"/>
      <c r="H295" s="109"/>
      <c r="I295" s="109"/>
      <c r="J295" s="109"/>
      <c r="K295" s="109"/>
      <c r="L295" s="109"/>
      <c r="M295" s="109"/>
      <c r="N295" s="109"/>
      <c r="O295" s="109"/>
      <c r="P295" s="109"/>
      <c r="Q295" s="109"/>
      <c r="R295" s="109"/>
      <c r="S295" s="109"/>
      <c r="T295" s="109"/>
      <c r="U295" s="109"/>
      <c r="V295" s="109"/>
      <c r="W295" s="109"/>
      <c r="X295" s="109"/>
      <c r="Y295" s="109"/>
      <c r="Z295" s="109"/>
      <c r="AA295" s="109"/>
      <c r="AB295" s="109"/>
      <c r="AC295" s="109"/>
      <c r="AD295" s="109"/>
      <c r="AE295" s="109"/>
      <c r="AF295" s="109"/>
      <c r="AG295" s="109"/>
      <c r="AH295" s="109"/>
      <c r="AI295" s="109"/>
    </row>
    <row r="296" spans="1:35" ht="15">
      <c r="A296" s="109"/>
      <c r="B296" s="110"/>
      <c r="C296" s="109"/>
      <c r="D296" s="109"/>
      <c r="E296" s="109"/>
      <c r="F296" s="109"/>
      <c r="G296" s="109"/>
      <c r="H296" s="109"/>
      <c r="I296" s="109"/>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109"/>
    </row>
    <row r="297" spans="1:35" ht="15">
      <c r="A297" s="109"/>
      <c r="B297" s="110"/>
      <c r="C297" s="109"/>
      <c r="D297" s="109"/>
      <c r="E297" s="109"/>
      <c r="F297" s="109"/>
      <c r="G297" s="109"/>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row>
    <row r="298" spans="1:35" ht="15">
      <c r="A298" s="109"/>
      <c r="B298" s="110"/>
      <c r="C298" s="109"/>
      <c r="D298" s="109"/>
      <c r="E298" s="109"/>
      <c r="F298" s="109"/>
      <c r="G298" s="109"/>
      <c r="H298" s="109"/>
      <c r="I298" s="109"/>
      <c r="J298" s="109"/>
      <c r="K298" s="109"/>
      <c r="L298" s="109"/>
      <c r="M298" s="109"/>
      <c r="N298" s="109"/>
      <c r="O298" s="109"/>
      <c r="P298" s="109"/>
      <c r="Q298" s="109"/>
      <c r="R298" s="109"/>
      <c r="S298" s="109"/>
      <c r="T298" s="109"/>
      <c r="U298" s="109"/>
      <c r="V298" s="109"/>
      <c r="W298" s="109"/>
      <c r="X298" s="109"/>
      <c r="Y298" s="109"/>
      <c r="Z298" s="109"/>
      <c r="AA298" s="109"/>
      <c r="AB298" s="109"/>
      <c r="AC298" s="109"/>
      <c r="AD298" s="109"/>
      <c r="AE298" s="109"/>
      <c r="AF298" s="109"/>
      <c r="AG298" s="109"/>
      <c r="AH298" s="109"/>
      <c r="AI298" s="109"/>
    </row>
    <row r="299" spans="1:35" ht="15">
      <c r="A299" s="109"/>
      <c r="B299" s="110"/>
      <c r="C299" s="109"/>
      <c r="D299" s="109"/>
      <c r="E299" s="109"/>
      <c r="F299" s="109"/>
      <c r="G299" s="109"/>
      <c r="H299" s="109"/>
      <c r="I299" s="109"/>
      <c r="J299" s="109"/>
      <c r="K299" s="109"/>
      <c r="L299" s="109"/>
      <c r="M299" s="109"/>
      <c r="N299" s="109"/>
      <c r="O299" s="109"/>
      <c r="P299" s="109"/>
      <c r="Q299" s="109"/>
      <c r="R299" s="109"/>
      <c r="S299" s="109"/>
      <c r="T299" s="109"/>
      <c r="U299" s="109"/>
      <c r="V299" s="109"/>
      <c r="W299" s="109"/>
      <c r="X299" s="109"/>
      <c r="Y299" s="109"/>
      <c r="Z299" s="109"/>
      <c r="AA299" s="109"/>
      <c r="AB299" s="109"/>
      <c r="AC299" s="109"/>
      <c r="AD299" s="109"/>
      <c r="AE299" s="109"/>
      <c r="AF299" s="109"/>
      <c r="AG299" s="109"/>
      <c r="AH299" s="109"/>
      <c r="AI299" s="109"/>
    </row>
    <row r="300" spans="1:35" ht="15">
      <c r="A300" s="109"/>
      <c r="B300" s="110"/>
      <c r="C300" s="109"/>
      <c r="D300" s="109"/>
      <c r="E300" s="109"/>
      <c r="F300" s="109"/>
      <c r="G300" s="109"/>
      <c r="H300" s="109"/>
      <c r="I300" s="109"/>
      <c r="J300" s="109"/>
      <c r="K300" s="109"/>
      <c r="L300" s="109"/>
      <c r="M300" s="109"/>
      <c r="N300" s="109"/>
      <c r="O300" s="109"/>
      <c r="P300" s="109"/>
      <c r="Q300" s="109"/>
      <c r="R300" s="109"/>
      <c r="S300" s="109"/>
      <c r="T300" s="109"/>
      <c r="U300" s="109"/>
      <c r="V300" s="109"/>
      <c r="W300" s="109"/>
      <c r="X300" s="109"/>
      <c r="Y300" s="109"/>
      <c r="Z300" s="109"/>
      <c r="AA300" s="109"/>
      <c r="AB300" s="109"/>
      <c r="AC300" s="109"/>
      <c r="AD300" s="109"/>
      <c r="AE300" s="109"/>
      <c r="AF300" s="109"/>
      <c r="AG300" s="109"/>
      <c r="AH300" s="109"/>
      <c r="AI300" s="109"/>
    </row>
    <row r="301" spans="1:35" ht="15">
      <c r="A301" s="109"/>
      <c r="B301" s="110"/>
      <c r="C301" s="109"/>
      <c r="D301" s="109"/>
      <c r="E301" s="109"/>
      <c r="F301" s="109"/>
      <c r="G301" s="109"/>
      <c r="H301" s="109"/>
      <c r="I301" s="109"/>
      <c r="J301" s="109"/>
      <c r="K301" s="109"/>
      <c r="L301" s="109"/>
      <c r="M301" s="109"/>
      <c r="N301" s="109"/>
      <c r="O301" s="109"/>
      <c r="P301" s="109"/>
      <c r="Q301" s="109"/>
      <c r="R301" s="109"/>
      <c r="S301" s="109"/>
      <c r="T301" s="109"/>
      <c r="U301" s="109"/>
      <c r="V301" s="109"/>
      <c r="W301" s="109"/>
      <c r="X301" s="109"/>
      <c r="Y301" s="109"/>
      <c r="Z301" s="109"/>
      <c r="AA301" s="109"/>
      <c r="AB301" s="109"/>
      <c r="AC301" s="109"/>
      <c r="AD301" s="109"/>
      <c r="AE301" s="109"/>
      <c r="AF301" s="109"/>
      <c r="AG301" s="109"/>
      <c r="AH301" s="109"/>
      <c r="AI301" s="109"/>
    </row>
    <row r="302" spans="1:35" ht="15">
      <c r="A302" s="109"/>
      <c r="B302" s="110"/>
      <c r="C302" s="109"/>
      <c r="D302" s="109"/>
      <c r="E302" s="109"/>
      <c r="F302" s="109"/>
      <c r="G302" s="109"/>
      <c r="H302" s="109"/>
      <c r="I302" s="109"/>
      <c r="J302" s="109"/>
      <c r="K302" s="109"/>
      <c r="L302" s="109"/>
      <c r="M302" s="109"/>
      <c r="N302" s="109"/>
      <c r="O302" s="109"/>
      <c r="P302" s="109"/>
      <c r="Q302" s="109"/>
      <c r="R302" s="109"/>
      <c r="S302" s="109"/>
      <c r="T302" s="109"/>
      <c r="U302" s="109"/>
      <c r="V302" s="109"/>
      <c r="W302" s="109"/>
      <c r="X302" s="109"/>
      <c r="Y302" s="109"/>
      <c r="Z302" s="109"/>
      <c r="AA302" s="109"/>
      <c r="AB302" s="109"/>
      <c r="AC302" s="109"/>
      <c r="AD302" s="109"/>
      <c r="AE302" s="109"/>
      <c r="AF302" s="109"/>
      <c r="AG302" s="109"/>
      <c r="AH302" s="109"/>
      <c r="AI302" s="109"/>
    </row>
    <row r="303" spans="1:35" ht="15">
      <c r="A303" s="109"/>
      <c r="B303" s="110"/>
      <c r="C303" s="109"/>
      <c r="D303" s="109"/>
      <c r="E303" s="109"/>
      <c r="F303" s="109"/>
      <c r="G303" s="109"/>
      <c r="H303" s="109"/>
      <c r="I303" s="109"/>
      <c r="J303" s="109"/>
      <c r="K303" s="109"/>
      <c r="L303" s="109"/>
      <c r="M303" s="109"/>
      <c r="N303" s="109"/>
      <c r="O303" s="109"/>
      <c r="P303" s="109"/>
      <c r="Q303" s="109"/>
      <c r="R303" s="109"/>
      <c r="S303" s="109"/>
      <c r="T303" s="109"/>
      <c r="U303" s="109"/>
      <c r="V303" s="109"/>
      <c r="W303" s="109"/>
      <c r="X303" s="109"/>
      <c r="Y303" s="109"/>
      <c r="Z303" s="109"/>
      <c r="AA303" s="109"/>
      <c r="AB303" s="109"/>
      <c r="AC303" s="109"/>
      <c r="AD303" s="109"/>
      <c r="AE303" s="109"/>
      <c r="AF303" s="109"/>
      <c r="AG303" s="109"/>
      <c r="AH303" s="109"/>
      <c r="AI303" s="109"/>
    </row>
    <row r="304" spans="1:35" ht="15">
      <c r="A304" s="109"/>
      <c r="B304" s="110"/>
      <c r="C304" s="109"/>
      <c r="D304" s="109"/>
      <c r="E304" s="109"/>
      <c r="F304" s="109"/>
      <c r="G304" s="109"/>
      <c r="H304" s="109"/>
      <c r="I304" s="109"/>
      <c r="J304" s="109"/>
      <c r="K304" s="109"/>
      <c r="L304" s="109"/>
      <c r="M304" s="109"/>
      <c r="N304" s="109"/>
      <c r="O304" s="109"/>
      <c r="P304" s="109"/>
      <c r="Q304" s="109"/>
      <c r="R304" s="109"/>
      <c r="S304" s="109"/>
      <c r="T304" s="109"/>
      <c r="U304" s="109"/>
      <c r="V304" s="109"/>
      <c r="W304" s="109"/>
      <c r="X304" s="109"/>
      <c r="Y304" s="109"/>
      <c r="Z304" s="109"/>
      <c r="AA304" s="109"/>
      <c r="AB304" s="109"/>
      <c r="AC304" s="109"/>
      <c r="AD304" s="109"/>
      <c r="AE304" s="109"/>
      <c r="AF304" s="109"/>
      <c r="AG304" s="109"/>
      <c r="AH304" s="109"/>
      <c r="AI304" s="109"/>
    </row>
    <row r="305" spans="1:35" ht="15">
      <c r="A305" s="109"/>
      <c r="B305" s="110"/>
      <c r="C305" s="109"/>
      <c r="D305" s="109"/>
      <c r="E305" s="109"/>
      <c r="F305" s="109"/>
      <c r="G305" s="109"/>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row>
    <row r="306" spans="1:35" ht="15">
      <c r="A306" s="109"/>
      <c r="B306" s="110"/>
      <c r="C306" s="109"/>
      <c r="D306" s="109"/>
      <c r="E306" s="109"/>
      <c r="F306" s="109"/>
      <c r="G306" s="109"/>
      <c r="H306" s="109"/>
      <c r="I306" s="109"/>
      <c r="J306" s="109"/>
      <c r="K306" s="109"/>
      <c r="L306" s="109"/>
      <c r="M306" s="109"/>
      <c r="N306" s="109"/>
      <c r="O306" s="109"/>
      <c r="P306" s="109"/>
      <c r="Q306" s="109"/>
      <c r="R306" s="109"/>
      <c r="S306" s="109"/>
      <c r="T306" s="109"/>
      <c r="U306" s="109"/>
      <c r="V306" s="109"/>
      <c r="W306" s="109"/>
      <c r="X306" s="109"/>
      <c r="Y306" s="109"/>
      <c r="Z306" s="109"/>
      <c r="AA306" s="109"/>
      <c r="AB306" s="109"/>
      <c r="AC306" s="109"/>
      <c r="AD306" s="109"/>
      <c r="AE306" s="109"/>
      <c r="AF306" s="109"/>
      <c r="AG306" s="109"/>
      <c r="AH306" s="109"/>
      <c r="AI306" s="109"/>
    </row>
    <row r="307" spans="1:35" ht="15">
      <c r="A307" s="109"/>
      <c r="B307" s="110"/>
      <c r="C307" s="109"/>
      <c r="D307" s="109"/>
      <c r="E307" s="109"/>
      <c r="F307" s="109"/>
      <c r="G307" s="109"/>
      <c r="H307" s="109"/>
      <c r="I307" s="109"/>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109"/>
      <c r="AG307" s="109"/>
      <c r="AH307" s="109"/>
      <c r="AI307" s="109"/>
    </row>
    <row r="308" spans="1:35" ht="15">
      <c r="A308" s="109"/>
      <c r="B308" s="110"/>
      <c r="C308" s="109"/>
      <c r="D308" s="109"/>
      <c r="E308" s="109"/>
      <c r="F308" s="109"/>
      <c r="G308" s="109"/>
      <c r="H308" s="109"/>
      <c r="I308" s="109"/>
      <c r="J308" s="109"/>
      <c r="K308" s="109"/>
      <c r="L308" s="109"/>
      <c r="M308" s="109"/>
      <c r="N308" s="109"/>
      <c r="O308" s="109"/>
      <c r="P308" s="109"/>
      <c r="Q308" s="109"/>
      <c r="R308" s="109"/>
      <c r="S308" s="109"/>
      <c r="T308" s="109"/>
      <c r="U308" s="109"/>
      <c r="V308" s="109"/>
      <c r="W308" s="109"/>
      <c r="X308" s="109"/>
      <c r="Y308" s="109"/>
      <c r="Z308" s="109"/>
      <c r="AA308" s="109"/>
      <c r="AB308" s="109"/>
      <c r="AC308" s="109"/>
      <c r="AD308" s="109"/>
      <c r="AE308" s="109"/>
      <c r="AF308" s="109"/>
      <c r="AG308" s="109"/>
      <c r="AH308" s="109"/>
      <c r="AI308" s="109"/>
    </row>
    <row r="309" spans="1:35" ht="15">
      <c r="A309" s="109"/>
      <c r="B309" s="110"/>
      <c r="C309" s="109"/>
      <c r="D309" s="109"/>
      <c r="E309" s="109"/>
      <c r="F309" s="109"/>
      <c r="G309" s="109"/>
      <c r="H309" s="109"/>
      <c r="I309" s="109"/>
      <c r="J309" s="109"/>
      <c r="K309" s="109"/>
      <c r="L309" s="109"/>
      <c r="M309" s="109"/>
      <c r="N309" s="109"/>
      <c r="O309" s="109"/>
      <c r="P309" s="109"/>
      <c r="Q309" s="109"/>
      <c r="R309" s="109"/>
      <c r="S309" s="109"/>
      <c r="T309" s="109"/>
      <c r="U309" s="109"/>
      <c r="V309" s="109"/>
      <c r="W309" s="109"/>
      <c r="X309" s="109"/>
      <c r="Y309" s="109"/>
      <c r="Z309" s="109"/>
      <c r="AA309" s="109"/>
      <c r="AB309" s="109"/>
      <c r="AC309" s="109"/>
      <c r="AD309" s="109"/>
      <c r="AE309" s="109"/>
      <c r="AF309" s="109"/>
      <c r="AG309" s="109"/>
      <c r="AH309" s="109"/>
      <c r="AI309" s="109"/>
    </row>
    <row r="310" spans="1:35" ht="15">
      <c r="A310" s="109"/>
      <c r="B310" s="110"/>
      <c r="C310" s="109"/>
      <c r="D310" s="109"/>
      <c r="E310" s="109"/>
      <c r="F310" s="109"/>
      <c r="G310" s="109"/>
      <c r="H310" s="109"/>
      <c r="I310" s="109"/>
      <c r="J310" s="109"/>
      <c r="K310" s="109"/>
      <c r="L310" s="109"/>
      <c r="M310" s="109"/>
      <c r="N310" s="109"/>
      <c r="O310" s="109"/>
      <c r="P310" s="109"/>
      <c r="Q310" s="109"/>
      <c r="R310" s="109"/>
      <c r="S310" s="109"/>
      <c r="T310" s="109"/>
      <c r="U310" s="109"/>
      <c r="V310" s="109"/>
      <c r="W310" s="109"/>
      <c r="X310" s="109"/>
      <c r="Y310" s="109"/>
      <c r="Z310" s="109"/>
      <c r="AA310" s="109"/>
      <c r="AB310" s="109"/>
      <c r="AC310" s="109"/>
      <c r="AD310" s="109"/>
      <c r="AE310" s="109"/>
      <c r="AF310" s="109"/>
      <c r="AG310" s="109"/>
      <c r="AH310" s="109"/>
      <c r="AI310" s="109"/>
    </row>
    <row r="311" spans="1:35" ht="15">
      <c r="A311" s="109"/>
      <c r="B311" s="110"/>
      <c r="C311" s="109"/>
      <c r="D311" s="109"/>
      <c r="E311" s="109"/>
      <c r="F311" s="109"/>
      <c r="G311" s="109"/>
      <c r="H311" s="109"/>
      <c r="I311" s="109"/>
      <c r="J311" s="109"/>
      <c r="K311" s="109"/>
      <c r="L311" s="109"/>
      <c r="M311" s="109"/>
      <c r="N311" s="109"/>
      <c r="O311" s="109"/>
      <c r="P311" s="109"/>
      <c r="Q311" s="109"/>
      <c r="R311" s="109"/>
      <c r="S311" s="109"/>
      <c r="T311" s="109"/>
      <c r="U311" s="109"/>
      <c r="V311" s="109"/>
      <c r="W311" s="109"/>
      <c r="X311" s="109"/>
      <c r="Y311" s="109"/>
      <c r="Z311" s="109"/>
      <c r="AA311" s="109"/>
      <c r="AB311" s="109"/>
      <c r="AC311" s="109"/>
      <c r="AD311" s="109"/>
      <c r="AE311" s="109"/>
      <c r="AF311" s="109"/>
      <c r="AG311" s="109"/>
      <c r="AH311" s="109"/>
      <c r="AI311" s="109"/>
    </row>
    <row r="312" spans="1:35" ht="15">
      <c r="A312" s="109"/>
      <c r="B312" s="110"/>
      <c r="C312" s="109"/>
      <c r="D312" s="109"/>
      <c r="E312" s="109"/>
      <c r="F312" s="109"/>
      <c r="G312" s="109"/>
      <c r="H312" s="109"/>
      <c r="I312" s="109"/>
      <c r="J312" s="109"/>
      <c r="K312" s="109"/>
      <c r="L312" s="109"/>
      <c r="M312" s="109"/>
      <c r="N312" s="109"/>
      <c r="O312" s="109"/>
      <c r="P312" s="109"/>
      <c r="Q312" s="109"/>
      <c r="R312" s="109"/>
      <c r="S312" s="109"/>
      <c r="T312" s="109"/>
      <c r="U312" s="109"/>
      <c r="V312" s="109"/>
      <c r="W312" s="109"/>
      <c r="X312" s="109"/>
      <c r="Y312" s="109"/>
      <c r="Z312" s="109"/>
      <c r="AA312" s="109"/>
      <c r="AB312" s="109"/>
      <c r="AC312" s="109"/>
      <c r="AD312" s="109"/>
      <c r="AE312" s="109"/>
      <c r="AF312" s="109"/>
      <c r="AG312" s="109"/>
      <c r="AH312" s="109"/>
      <c r="AI312" s="109"/>
    </row>
    <row r="313" spans="1:35" ht="15">
      <c r="A313" s="109"/>
      <c r="B313" s="110"/>
      <c r="C313" s="109"/>
      <c r="D313" s="109"/>
      <c r="E313" s="109"/>
      <c r="F313" s="109"/>
      <c r="G313" s="109"/>
      <c r="H313" s="109"/>
      <c r="I313" s="109"/>
      <c r="J313" s="109"/>
      <c r="K313" s="109"/>
      <c r="L313" s="109"/>
      <c r="M313" s="109"/>
      <c r="N313" s="109"/>
      <c r="O313" s="109"/>
      <c r="P313" s="109"/>
      <c r="Q313" s="109"/>
      <c r="R313" s="109"/>
      <c r="S313" s="109"/>
      <c r="T313" s="109"/>
      <c r="U313" s="109"/>
      <c r="V313" s="109"/>
      <c r="W313" s="109"/>
      <c r="X313" s="109"/>
      <c r="Y313" s="109"/>
      <c r="Z313" s="109"/>
      <c r="AA313" s="109"/>
      <c r="AB313" s="109"/>
      <c r="AC313" s="109"/>
      <c r="AD313" s="109"/>
      <c r="AE313" s="109"/>
      <c r="AF313" s="109"/>
      <c r="AG313" s="109"/>
      <c r="AH313" s="109"/>
      <c r="AI313" s="109"/>
    </row>
    <row r="314" spans="1:35" ht="15">
      <c r="A314" s="109"/>
      <c r="B314" s="110"/>
      <c r="C314" s="109"/>
      <c r="D314" s="109"/>
      <c r="E314" s="109"/>
      <c r="F314" s="109"/>
      <c r="G314" s="109"/>
      <c r="H314" s="109"/>
      <c r="I314" s="109"/>
      <c r="J314" s="109"/>
      <c r="K314" s="109"/>
      <c r="L314" s="109"/>
      <c r="M314" s="109"/>
      <c r="N314" s="109"/>
      <c r="O314" s="109"/>
      <c r="P314" s="109"/>
      <c r="Q314" s="109"/>
      <c r="R314" s="109"/>
      <c r="S314" s="109"/>
      <c r="T314" s="109"/>
      <c r="U314" s="109"/>
      <c r="V314" s="109"/>
      <c r="W314" s="109"/>
      <c r="X314" s="109"/>
      <c r="Y314" s="109"/>
      <c r="Z314" s="109"/>
      <c r="AA314" s="109"/>
      <c r="AB314" s="109"/>
      <c r="AC314" s="109"/>
      <c r="AD314" s="109"/>
      <c r="AE314" s="109"/>
      <c r="AF314" s="109"/>
      <c r="AG314" s="109"/>
      <c r="AH314" s="109"/>
      <c r="AI314" s="109"/>
    </row>
    <row r="315" spans="1:35" ht="15">
      <c r="A315" s="109"/>
      <c r="B315" s="110"/>
      <c r="C315" s="109"/>
      <c r="D315" s="109"/>
      <c r="E315" s="109"/>
      <c r="F315" s="109"/>
      <c r="G315" s="109"/>
      <c r="H315" s="109"/>
      <c r="I315" s="109"/>
      <c r="J315" s="109"/>
      <c r="K315" s="109"/>
      <c r="L315" s="109"/>
      <c r="M315" s="109"/>
      <c r="N315" s="109"/>
      <c r="O315" s="109"/>
      <c r="P315" s="109"/>
      <c r="Q315" s="109"/>
      <c r="R315" s="109"/>
      <c r="S315" s="109"/>
      <c r="T315" s="109"/>
      <c r="U315" s="109"/>
      <c r="V315" s="109"/>
      <c r="W315" s="109"/>
      <c r="X315" s="109"/>
      <c r="Y315" s="109"/>
      <c r="Z315" s="109"/>
      <c r="AA315" s="109"/>
      <c r="AB315" s="109"/>
      <c r="AC315" s="109"/>
      <c r="AD315" s="109"/>
      <c r="AE315" s="109"/>
      <c r="AF315" s="109"/>
      <c r="AG315" s="109"/>
      <c r="AH315" s="109"/>
      <c r="AI315" s="109"/>
    </row>
    <row r="316" spans="1:35" ht="15">
      <c r="A316" s="109"/>
      <c r="B316" s="110"/>
      <c r="C316" s="109"/>
      <c r="D316" s="109"/>
      <c r="E316" s="109"/>
      <c r="F316" s="109"/>
      <c r="G316" s="109"/>
      <c r="H316" s="109"/>
      <c r="I316" s="109"/>
      <c r="J316" s="109"/>
      <c r="K316" s="109"/>
      <c r="L316" s="109"/>
      <c r="M316" s="109"/>
      <c r="N316" s="109"/>
      <c r="O316" s="109"/>
      <c r="P316" s="109"/>
      <c r="Q316" s="109"/>
      <c r="R316" s="109"/>
      <c r="S316" s="109"/>
      <c r="T316" s="109"/>
      <c r="U316" s="109"/>
      <c r="V316" s="109"/>
      <c r="W316" s="109"/>
      <c r="X316" s="109"/>
      <c r="Y316" s="109"/>
      <c r="Z316" s="109"/>
      <c r="AA316" s="109"/>
      <c r="AB316" s="109"/>
      <c r="AC316" s="109"/>
      <c r="AD316" s="109"/>
      <c r="AE316" s="109"/>
      <c r="AF316" s="109"/>
      <c r="AG316" s="109"/>
      <c r="AH316" s="109"/>
      <c r="AI316" s="109"/>
    </row>
    <row r="317" spans="1:35" ht="15">
      <c r="A317" s="109"/>
      <c r="B317" s="110"/>
      <c r="C317" s="109"/>
      <c r="D317" s="109"/>
      <c r="E317" s="109"/>
      <c r="F317" s="109"/>
      <c r="G317" s="109"/>
      <c r="H317" s="109"/>
      <c r="I317" s="109"/>
      <c r="J317" s="109"/>
      <c r="K317" s="109"/>
      <c r="L317" s="109"/>
      <c r="M317" s="109"/>
      <c r="N317" s="109"/>
      <c r="O317" s="109"/>
      <c r="P317" s="109"/>
      <c r="Q317" s="109"/>
      <c r="R317" s="109"/>
      <c r="S317" s="109"/>
      <c r="T317" s="109"/>
      <c r="U317" s="109"/>
      <c r="V317" s="109"/>
      <c r="W317" s="109"/>
      <c r="X317" s="109"/>
      <c r="Y317" s="109"/>
      <c r="Z317" s="109"/>
      <c r="AA317" s="109"/>
      <c r="AB317" s="109"/>
      <c r="AC317" s="109"/>
      <c r="AD317" s="109"/>
      <c r="AE317" s="109"/>
      <c r="AF317" s="109"/>
      <c r="AG317" s="109"/>
      <c r="AH317" s="109"/>
      <c r="AI317" s="109"/>
    </row>
    <row r="318" spans="1:35" ht="15">
      <c r="A318" s="109"/>
      <c r="B318" s="110"/>
      <c r="C318" s="109"/>
      <c r="D318" s="109"/>
      <c r="E318" s="109"/>
      <c r="F318" s="109"/>
      <c r="G318" s="109"/>
      <c r="H318" s="109"/>
      <c r="I318" s="109"/>
      <c r="J318" s="109"/>
      <c r="K318" s="109"/>
      <c r="L318" s="109"/>
      <c r="M318" s="109"/>
      <c r="N318" s="109"/>
      <c r="O318" s="109"/>
      <c r="P318" s="109"/>
      <c r="Q318" s="109"/>
      <c r="R318" s="109"/>
      <c r="S318" s="109"/>
      <c r="T318" s="109"/>
      <c r="U318" s="109"/>
      <c r="V318" s="109"/>
      <c r="W318" s="109"/>
      <c r="X318" s="109"/>
      <c r="Y318" s="109"/>
      <c r="Z318" s="109"/>
      <c r="AA318" s="109"/>
      <c r="AB318" s="109"/>
      <c r="AC318" s="109"/>
      <c r="AD318" s="109"/>
      <c r="AE318" s="109"/>
      <c r="AF318" s="109"/>
      <c r="AG318" s="109"/>
      <c r="AH318" s="109"/>
      <c r="AI318" s="109"/>
    </row>
    <row r="319" spans="1:35" ht="15">
      <c r="A319" s="109"/>
      <c r="B319" s="110"/>
      <c r="C319" s="109"/>
      <c r="D319" s="109"/>
      <c r="E319" s="109"/>
      <c r="F319" s="109"/>
      <c r="G319" s="109"/>
      <c r="H319" s="109"/>
      <c r="I319" s="109"/>
      <c r="J319" s="109"/>
      <c r="K319" s="109"/>
      <c r="L319" s="109"/>
      <c r="M319" s="109"/>
      <c r="N319" s="109"/>
      <c r="O319" s="109"/>
      <c r="P319" s="109"/>
      <c r="Q319" s="109"/>
      <c r="R319" s="109"/>
      <c r="S319" s="109"/>
      <c r="T319" s="109"/>
      <c r="U319" s="109"/>
      <c r="V319" s="109"/>
      <c r="W319" s="109"/>
      <c r="X319" s="109"/>
      <c r="Y319" s="109"/>
      <c r="Z319" s="109"/>
      <c r="AA319" s="109"/>
      <c r="AB319" s="109"/>
      <c r="AC319" s="109"/>
      <c r="AD319" s="109"/>
      <c r="AE319" s="109"/>
      <c r="AF319" s="109"/>
      <c r="AG319" s="109"/>
      <c r="AH319" s="109"/>
      <c r="AI319" s="109"/>
    </row>
    <row r="320" spans="1:35" ht="15">
      <c r="A320" s="109"/>
      <c r="B320" s="110"/>
      <c r="C320" s="109"/>
      <c r="D320" s="109"/>
      <c r="E320" s="109"/>
      <c r="F320" s="109"/>
      <c r="G320" s="109"/>
      <c r="H320" s="109"/>
      <c r="I320" s="109"/>
      <c r="J320" s="109"/>
      <c r="K320" s="109"/>
      <c r="L320" s="109"/>
      <c r="M320" s="109"/>
      <c r="N320" s="109"/>
      <c r="O320" s="109"/>
      <c r="P320" s="109"/>
      <c r="Q320" s="109"/>
      <c r="R320" s="109"/>
      <c r="S320" s="109"/>
      <c r="T320" s="109"/>
      <c r="U320" s="109"/>
      <c r="V320" s="109"/>
      <c r="W320" s="109"/>
      <c r="X320" s="109"/>
      <c r="Y320" s="109"/>
      <c r="Z320" s="109"/>
      <c r="AA320" s="109"/>
      <c r="AB320" s="109"/>
      <c r="AC320" s="109"/>
      <c r="AD320" s="109"/>
      <c r="AE320" s="109"/>
      <c r="AF320" s="109"/>
      <c r="AG320" s="109"/>
      <c r="AH320" s="109"/>
      <c r="AI320" s="109"/>
    </row>
    <row r="321" spans="1:35" ht="15">
      <c r="A321" s="109"/>
      <c r="B321" s="110"/>
      <c r="C321" s="109"/>
      <c r="D321" s="109"/>
      <c r="E321" s="109"/>
      <c r="F321" s="109"/>
      <c r="G321" s="109"/>
      <c r="H321" s="109"/>
      <c r="I321" s="109"/>
      <c r="J321" s="109"/>
      <c r="K321" s="109"/>
      <c r="L321" s="109"/>
      <c r="M321" s="109"/>
      <c r="N321" s="109"/>
      <c r="O321" s="109"/>
      <c r="P321" s="109"/>
      <c r="Q321" s="109"/>
      <c r="R321" s="109"/>
      <c r="S321" s="109"/>
      <c r="T321" s="109"/>
      <c r="U321" s="109"/>
      <c r="V321" s="109"/>
      <c r="W321" s="109"/>
      <c r="X321" s="109"/>
      <c r="Y321" s="109"/>
      <c r="Z321" s="109"/>
      <c r="AA321" s="109"/>
      <c r="AB321" s="109"/>
      <c r="AC321" s="109"/>
      <c r="AD321" s="109"/>
      <c r="AE321" s="109"/>
      <c r="AF321" s="109"/>
      <c r="AG321" s="109"/>
      <c r="AH321" s="109"/>
      <c r="AI321" s="109"/>
    </row>
    <row r="322" spans="1:35" ht="15">
      <c r="A322" s="109"/>
      <c r="B322" s="110"/>
      <c r="C322" s="109"/>
      <c r="D322" s="109"/>
      <c r="E322" s="109"/>
      <c r="F322" s="109"/>
      <c r="G322" s="109"/>
      <c r="H322" s="109"/>
      <c r="I322" s="109"/>
      <c r="J322" s="109"/>
      <c r="K322" s="109"/>
      <c r="L322" s="109"/>
      <c r="M322" s="109"/>
      <c r="N322" s="109"/>
      <c r="O322" s="109"/>
      <c r="P322" s="109"/>
      <c r="Q322" s="109"/>
      <c r="R322" s="109"/>
      <c r="S322" s="109"/>
      <c r="T322" s="109"/>
      <c r="U322" s="109"/>
      <c r="V322" s="109"/>
      <c r="W322" s="109"/>
      <c r="X322" s="109"/>
      <c r="Y322" s="109"/>
      <c r="Z322" s="109"/>
      <c r="AA322" s="109"/>
      <c r="AB322" s="109"/>
      <c r="AC322" s="109"/>
      <c r="AD322" s="109"/>
      <c r="AE322" s="109"/>
      <c r="AF322" s="109"/>
      <c r="AG322" s="109"/>
      <c r="AH322" s="109"/>
      <c r="AI322" s="109"/>
    </row>
    <row r="323" spans="1:35" ht="15">
      <c r="A323" s="109"/>
      <c r="B323" s="110"/>
      <c r="C323" s="109"/>
      <c r="D323" s="109"/>
      <c r="E323" s="109"/>
      <c r="F323" s="109"/>
      <c r="G323" s="109"/>
      <c r="H323" s="109"/>
      <c r="I323" s="109"/>
      <c r="J323" s="109"/>
      <c r="K323" s="109"/>
      <c r="L323" s="109"/>
      <c r="M323" s="109"/>
      <c r="N323" s="109"/>
      <c r="O323" s="109"/>
      <c r="P323" s="109"/>
      <c r="Q323" s="109"/>
      <c r="R323" s="109"/>
      <c r="S323" s="109"/>
      <c r="T323" s="109"/>
      <c r="U323" s="109"/>
      <c r="V323" s="109"/>
      <c r="W323" s="109"/>
      <c r="X323" s="109"/>
      <c r="Y323" s="109"/>
      <c r="Z323" s="109"/>
      <c r="AA323" s="109"/>
      <c r="AB323" s="109"/>
      <c r="AC323" s="109"/>
      <c r="AD323" s="109"/>
      <c r="AE323" s="109"/>
      <c r="AF323" s="109"/>
      <c r="AG323" s="109"/>
      <c r="AH323" s="109"/>
      <c r="AI323" s="109"/>
    </row>
    <row r="324" spans="1:35" ht="15">
      <c r="A324" s="109"/>
      <c r="B324" s="110"/>
      <c r="C324" s="109"/>
      <c r="D324" s="109"/>
      <c r="E324" s="109"/>
      <c r="F324" s="109"/>
      <c r="G324" s="109"/>
      <c r="H324" s="109"/>
      <c r="I324" s="109"/>
      <c r="J324" s="109"/>
      <c r="K324" s="109"/>
      <c r="L324" s="109"/>
      <c r="M324" s="109"/>
      <c r="N324" s="109"/>
      <c r="O324" s="109"/>
      <c r="P324" s="109"/>
      <c r="Q324" s="109"/>
      <c r="R324" s="109"/>
      <c r="S324" s="109"/>
      <c r="T324" s="109"/>
      <c r="U324" s="109"/>
      <c r="V324" s="109"/>
      <c r="W324" s="109"/>
      <c r="X324" s="109"/>
      <c r="Y324" s="109"/>
      <c r="Z324" s="109"/>
      <c r="AA324" s="109"/>
      <c r="AB324" s="109"/>
      <c r="AC324" s="109"/>
      <c r="AD324" s="109"/>
      <c r="AE324" s="109"/>
      <c r="AF324" s="109"/>
      <c r="AG324" s="109"/>
      <c r="AH324" s="109"/>
      <c r="AI324" s="109"/>
    </row>
    <row r="325" spans="1:35" ht="15">
      <c r="A325" s="109"/>
      <c r="B325" s="110"/>
      <c r="C325" s="109"/>
      <c r="D325" s="109"/>
      <c r="E325" s="109"/>
      <c r="F325" s="109"/>
      <c r="G325" s="109"/>
      <c r="H325" s="109"/>
      <c r="I325" s="109"/>
      <c r="J325" s="109"/>
      <c r="K325" s="109"/>
      <c r="L325" s="109"/>
      <c r="M325" s="109"/>
      <c r="N325" s="109"/>
      <c r="O325" s="109"/>
      <c r="P325" s="109"/>
      <c r="Q325" s="109"/>
      <c r="R325" s="109"/>
      <c r="S325" s="109"/>
      <c r="T325" s="109"/>
      <c r="U325" s="109"/>
      <c r="V325" s="109"/>
      <c r="W325" s="109"/>
      <c r="X325" s="109"/>
      <c r="Y325" s="109"/>
      <c r="Z325" s="109"/>
      <c r="AA325" s="109"/>
      <c r="AB325" s="109"/>
      <c r="AC325" s="109"/>
      <c r="AD325" s="109"/>
      <c r="AE325" s="109"/>
      <c r="AF325" s="109"/>
      <c r="AG325" s="109"/>
      <c r="AH325" s="109"/>
      <c r="AI325" s="109"/>
    </row>
    <row r="326" spans="1:35" ht="15">
      <c r="A326" s="109"/>
      <c r="B326" s="110"/>
      <c r="C326" s="109"/>
      <c r="D326" s="109"/>
      <c r="E326" s="109"/>
      <c r="F326" s="109"/>
      <c r="G326" s="109"/>
      <c r="H326" s="109"/>
      <c r="I326" s="109"/>
      <c r="J326" s="109"/>
      <c r="K326" s="109"/>
      <c r="L326" s="109"/>
      <c r="M326" s="109"/>
      <c r="N326" s="109"/>
      <c r="O326" s="109"/>
      <c r="P326" s="109"/>
      <c r="Q326" s="109"/>
      <c r="R326" s="109"/>
      <c r="S326" s="109"/>
      <c r="T326" s="109"/>
      <c r="U326" s="109"/>
      <c r="V326" s="109"/>
      <c r="W326" s="109"/>
      <c r="X326" s="109"/>
      <c r="Y326" s="109"/>
      <c r="Z326" s="109"/>
      <c r="AA326" s="109"/>
      <c r="AB326" s="109"/>
      <c r="AC326" s="109"/>
      <c r="AD326" s="109"/>
      <c r="AE326" s="109"/>
      <c r="AF326" s="109"/>
      <c r="AG326" s="109"/>
      <c r="AH326" s="109"/>
      <c r="AI326" s="109"/>
    </row>
    <row r="327" spans="1:35" ht="15">
      <c r="A327" s="109"/>
      <c r="B327" s="110"/>
      <c r="C327" s="109"/>
      <c r="D327" s="109"/>
      <c r="E327" s="109"/>
      <c r="F327" s="109"/>
      <c r="G327" s="109"/>
      <c r="H327" s="109"/>
      <c r="I327" s="109"/>
      <c r="J327" s="109"/>
      <c r="K327" s="109"/>
      <c r="L327" s="109"/>
      <c r="M327" s="109"/>
      <c r="N327" s="109"/>
      <c r="O327" s="109"/>
      <c r="P327" s="109"/>
      <c r="Q327" s="109"/>
      <c r="R327" s="109"/>
      <c r="S327" s="109"/>
      <c r="T327" s="109"/>
      <c r="U327" s="109"/>
      <c r="V327" s="109"/>
      <c r="W327" s="109"/>
      <c r="X327" s="109"/>
      <c r="Y327" s="109"/>
      <c r="Z327" s="109"/>
      <c r="AA327" s="109"/>
      <c r="AB327" s="109"/>
      <c r="AC327" s="109"/>
      <c r="AD327" s="109"/>
      <c r="AE327" s="109"/>
      <c r="AF327" s="109"/>
      <c r="AG327" s="109"/>
      <c r="AH327" s="109"/>
      <c r="AI327" s="109"/>
    </row>
    <row r="328" spans="1:35" ht="15">
      <c r="A328" s="109"/>
      <c r="B328" s="110"/>
      <c r="C328" s="109"/>
      <c r="D328" s="109"/>
      <c r="E328" s="109"/>
      <c r="F328" s="109"/>
      <c r="G328" s="109"/>
      <c r="H328" s="109"/>
      <c r="I328" s="109"/>
      <c r="J328" s="109"/>
      <c r="K328" s="109"/>
      <c r="L328" s="109"/>
      <c r="M328" s="109"/>
      <c r="N328" s="109"/>
      <c r="O328" s="109"/>
      <c r="P328" s="109"/>
      <c r="Q328" s="109"/>
      <c r="R328" s="109"/>
      <c r="S328" s="109"/>
      <c r="T328" s="109"/>
      <c r="U328" s="109"/>
      <c r="V328" s="109"/>
      <c r="W328" s="109"/>
      <c r="X328" s="109"/>
      <c r="Y328" s="109"/>
      <c r="Z328" s="109"/>
      <c r="AA328" s="109"/>
      <c r="AB328" s="109"/>
      <c r="AC328" s="109"/>
      <c r="AD328" s="109"/>
      <c r="AE328" s="109"/>
      <c r="AF328" s="109"/>
      <c r="AG328" s="109"/>
      <c r="AH328" s="109"/>
      <c r="AI328" s="109"/>
    </row>
    <row r="329" spans="1:35" ht="15">
      <c r="A329" s="109"/>
      <c r="B329" s="110"/>
      <c r="C329" s="109"/>
      <c r="D329" s="109"/>
      <c r="E329" s="109"/>
      <c r="F329" s="109"/>
      <c r="G329" s="109"/>
      <c r="H329" s="109"/>
      <c r="I329" s="109"/>
      <c r="J329" s="109"/>
      <c r="K329" s="109"/>
      <c r="L329" s="109"/>
      <c r="M329" s="109"/>
      <c r="N329" s="109"/>
      <c r="O329" s="109"/>
      <c r="P329" s="109"/>
      <c r="Q329" s="109"/>
      <c r="R329" s="109"/>
      <c r="S329" s="109"/>
      <c r="T329" s="109"/>
      <c r="U329" s="109"/>
      <c r="V329" s="109"/>
      <c r="W329" s="109"/>
      <c r="X329" s="109"/>
      <c r="Y329" s="109"/>
      <c r="Z329" s="109"/>
      <c r="AA329" s="109"/>
      <c r="AB329" s="109"/>
      <c r="AC329" s="109"/>
      <c r="AD329" s="109"/>
      <c r="AE329" s="109"/>
      <c r="AF329" s="109"/>
      <c r="AG329" s="109"/>
      <c r="AH329" s="109"/>
      <c r="AI329" s="109"/>
    </row>
    <row r="330" spans="1:35" ht="15">
      <c r="A330" s="109"/>
      <c r="B330" s="110"/>
      <c r="C330" s="109"/>
      <c r="D330" s="109"/>
      <c r="E330" s="109"/>
      <c r="F330" s="109"/>
      <c r="G330" s="109"/>
      <c r="H330" s="109"/>
      <c r="I330" s="109"/>
      <c r="J330" s="109"/>
      <c r="K330" s="109"/>
      <c r="L330" s="109"/>
      <c r="M330" s="109"/>
      <c r="N330" s="109"/>
      <c r="O330" s="109"/>
      <c r="P330" s="109"/>
      <c r="Q330" s="109"/>
      <c r="R330" s="109"/>
      <c r="S330" s="109"/>
      <c r="T330" s="109"/>
      <c r="U330" s="109"/>
      <c r="V330" s="109"/>
      <c r="W330" s="109"/>
      <c r="X330" s="109"/>
      <c r="Y330" s="109"/>
      <c r="Z330" s="109"/>
      <c r="AA330" s="109"/>
      <c r="AB330" s="109"/>
      <c r="AC330" s="109"/>
      <c r="AD330" s="109"/>
      <c r="AE330" s="109"/>
      <c r="AF330" s="109"/>
      <c r="AG330" s="109"/>
      <c r="AH330" s="109"/>
      <c r="AI330" s="109"/>
    </row>
    <row r="331" spans="1:35" ht="15">
      <c r="A331" s="109"/>
      <c r="B331" s="110"/>
      <c r="C331" s="109"/>
      <c r="D331" s="109"/>
      <c r="E331" s="109"/>
      <c r="F331" s="109"/>
      <c r="G331" s="109"/>
      <c r="H331" s="109"/>
      <c r="I331" s="109"/>
      <c r="J331" s="109"/>
      <c r="K331" s="109"/>
      <c r="L331" s="109"/>
      <c r="M331" s="109"/>
      <c r="N331" s="109"/>
      <c r="O331" s="109"/>
      <c r="P331" s="109"/>
      <c r="Q331" s="109"/>
      <c r="R331" s="109"/>
      <c r="S331" s="109"/>
      <c r="T331" s="109"/>
      <c r="U331" s="109"/>
      <c r="V331" s="109"/>
      <c r="W331" s="109"/>
      <c r="X331" s="109"/>
      <c r="Y331" s="109"/>
      <c r="Z331" s="109"/>
      <c r="AA331" s="109"/>
      <c r="AB331" s="109"/>
      <c r="AC331" s="109"/>
      <c r="AD331" s="109"/>
      <c r="AE331" s="109"/>
      <c r="AF331" s="109"/>
      <c r="AG331" s="109"/>
      <c r="AH331" s="109"/>
      <c r="AI331" s="109"/>
    </row>
    <row r="332" spans="1:35" ht="15">
      <c r="A332" s="109"/>
      <c r="B332" s="110"/>
      <c r="C332" s="109"/>
      <c r="D332" s="109"/>
      <c r="E332" s="109"/>
      <c r="F332" s="109"/>
      <c r="G332" s="109"/>
      <c r="H332" s="109"/>
      <c r="I332" s="109"/>
      <c r="J332" s="109"/>
      <c r="K332" s="109"/>
      <c r="L332" s="109"/>
      <c r="M332" s="109"/>
      <c r="N332" s="109"/>
      <c r="O332" s="109"/>
      <c r="P332" s="109"/>
      <c r="Q332" s="109"/>
      <c r="R332" s="109"/>
      <c r="S332" s="109"/>
      <c r="T332" s="109"/>
      <c r="U332" s="109"/>
      <c r="V332" s="109"/>
      <c r="W332" s="109"/>
      <c r="X332" s="109"/>
      <c r="Y332" s="109"/>
      <c r="Z332" s="109"/>
      <c r="AA332" s="109"/>
      <c r="AB332" s="109"/>
      <c r="AC332" s="109"/>
      <c r="AD332" s="109"/>
      <c r="AE332" s="109"/>
      <c r="AF332" s="109"/>
      <c r="AG332" s="109"/>
      <c r="AH332" s="109"/>
      <c r="AI332" s="109"/>
    </row>
    <row r="333" spans="1:35" ht="15">
      <c r="A333" s="109"/>
      <c r="B333" s="110"/>
      <c r="C333" s="109"/>
      <c r="D333" s="109"/>
      <c r="E333" s="109"/>
      <c r="F333" s="109"/>
      <c r="G333" s="109"/>
      <c r="H333" s="109"/>
      <c r="I333" s="109"/>
      <c r="J333" s="109"/>
      <c r="K333" s="109"/>
      <c r="L333" s="109"/>
      <c r="M333" s="109"/>
      <c r="N333" s="109"/>
      <c r="O333" s="109"/>
      <c r="P333" s="109"/>
      <c r="Q333" s="109"/>
      <c r="R333" s="109"/>
      <c r="S333" s="109"/>
      <c r="T333" s="109"/>
      <c r="U333" s="109"/>
      <c r="V333" s="109"/>
      <c r="W333" s="109"/>
      <c r="X333" s="109"/>
      <c r="Y333" s="109"/>
      <c r="Z333" s="109"/>
      <c r="AA333" s="109"/>
      <c r="AB333" s="109"/>
      <c r="AC333" s="109"/>
      <c r="AD333" s="109"/>
      <c r="AE333" s="109"/>
      <c r="AF333" s="109"/>
      <c r="AG333" s="109"/>
      <c r="AH333" s="109"/>
      <c r="AI333" s="109"/>
    </row>
    <row r="334" spans="1:35" ht="15">
      <c r="A334" s="109"/>
      <c r="B334" s="110"/>
      <c r="C334" s="109"/>
      <c r="D334" s="109"/>
      <c r="E334" s="109"/>
      <c r="F334" s="109"/>
      <c r="G334" s="109"/>
      <c r="H334" s="109"/>
      <c r="I334" s="109"/>
      <c r="J334" s="109"/>
      <c r="K334" s="109"/>
      <c r="L334" s="109"/>
      <c r="M334" s="109"/>
      <c r="N334" s="109"/>
      <c r="O334" s="109"/>
      <c r="P334" s="109"/>
      <c r="Q334" s="109"/>
      <c r="R334" s="109"/>
      <c r="S334" s="109"/>
      <c r="T334" s="109"/>
      <c r="U334" s="109"/>
      <c r="V334" s="109"/>
      <c r="W334" s="109"/>
      <c r="X334" s="109"/>
      <c r="Y334" s="109"/>
      <c r="Z334" s="109"/>
      <c r="AA334" s="109"/>
      <c r="AB334" s="109"/>
      <c r="AC334" s="109"/>
      <c r="AD334" s="109"/>
      <c r="AE334" s="109"/>
      <c r="AF334" s="109"/>
      <c r="AG334" s="109"/>
      <c r="AH334" s="109"/>
      <c r="AI334" s="109"/>
    </row>
    <row r="335" spans="1:35" ht="15">
      <c r="A335" s="109"/>
      <c r="B335" s="110"/>
      <c r="C335" s="109"/>
      <c r="D335" s="109"/>
      <c r="E335" s="109"/>
      <c r="F335" s="109"/>
      <c r="G335" s="109"/>
      <c r="H335" s="109"/>
      <c r="I335" s="109"/>
      <c r="J335" s="109"/>
      <c r="K335" s="109"/>
      <c r="L335" s="109"/>
      <c r="M335" s="109"/>
      <c r="N335" s="109"/>
      <c r="O335" s="109"/>
      <c r="P335" s="109"/>
      <c r="Q335" s="109"/>
      <c r="R335" s="109"/>
      <c r="S335" s="109"/>
      <c r="T335" s="109"/>
      <c r="U335" s="109"/>
      <c r="V335" s="109"/>
      <c r="W335" s="109"/>
      <c r="X335" s="109"/>
      <c r="Y335" s="109"/>
      <c r="Z335" s="109"/>
      <c r="AA335" s="109"/>
      <c r="AB335" s="109"/>
      <c r="AC335" s="109"/>
      <c r="AD335" s="109"/>
      <c r="AE335" s="109"/>
      <c r="AF335" s="109"/>
      <c r="AG335" s="109"/>
      <c r="AH335" s="109"/>
      <c r="AI335" s="109"/>
    </row>
    <row r="336" spans="1:35" ht="15">
      <c r="A336" s="109"/>
      <c r="B336" s="110"/>
      <c r="C336" s="109"/>
      <c r="D336" s="109"/>
      <c r="E336" s="109"/>
      <c r="F336" s="109"/>
      <c r="G336" s="109"/>
      <c r="H336" s="109"/>
      <c r="I336" s="109"/>
      <c r="J336" s="109"/>
      <c r="K336" s="109"/>
      <c r="L336" s="109"/>
      <c r="M336" s="109"/>
      <c r="N336" s="109"/>
      <c r="O336" s="109"/>
      <c r="P336" s="109"/>
      <c r="Q336" s="109"/>
      <c r="R336" s="109"/>
      <c r="S336" s="109"/>
      <c r="T336" s="109"/>
      <c r="U336" s="109"/>
      <c r="V336" s="109"/>
      <c r="W336" s="109"/>
      <c r="X336" s="109"/>
      <c r="Y336" s="109"/>
      <c r="Z336" s="109"/>
      <c r="AA336" s="109"/>
      <c r="AB336" s="109"/>
      <c r="AC336" s="109"/>
      <c r="AD336" s="109"/>
      <c r="AE336" s="109"/>
      <c r="AF336" s="109"/>
      <c r="AG336" s="109"/>
      <c r="AH336" s="109"/>
      <c r="AI336" s="109"/>
    </row>
    <row r="337" spans="1:35" ht="15">
      <c r="A337" s="109"/>
      <c r="B337" s="110"/>
      <c r="C337" s="109"/>
      <c r="D337" s="109"/>
      <c r="E337" s="109"/>
      <c r="F337" s="109"/>
      <c r="G337" s="109"/>
      <c r="H337" s="109"/>
      <c r="I337" s="109"/>
      <c r="J337" s="109"/>
      <c r="K337" s="109"/>
      <c r="L337" s="109"/>
      <c r="M337" s="109"/>
      <c r="N337" s="109"/>
      <c r="O337" s="109"/>
      <c r="P337" s="109"/>
      <c r="Q337" s="109"/>
      <c r="R337" s="109"/>
      <c r="S337" s="109"/>
      <c r="T337" s="109"/>
      <c r="U337" s="109"/>
      <c r="V337" s="109"/>
      <c r="W337" s="109"/>
      <c r="X337" s="109"/>
      <c r="Y337" s="109"/>
      <c r="Z337" s="109"/>
      <c r="AA337" s="109"/>
      <c r="AB337" s="109"/>
      <c r="AC337" s="109"/>
      <c r="AD337" s="109"/>
      <c r="AE337" s="109"/>
      <c r="AF337" s="109"/>
      <c r="AG337" s="109"/>
      <c r="AH337" s="109"/>
      <c r="AI337" s="109"/>
    </row>
    <row r="338" spans="1:35" ht="15">
      <c r="A338" s="109"/>
      <c r="B338" s="110"/>
      <c r="C338" s="109"/>
      <c r="D338" s="109"/>
      <c r="E338" s="109"/>
      <c r="F338" s="109"/>
      <c r="G338" s="109"/>
      <c r="H338" s="109"/>
      <c r="I338" s="109"/>
      <c r="J338" s="109"/>
      <c r="K338" s="109"/>
      <c r="L338" s="109"/>
      <c r="M338" s="109"/>
      <c r="N338" s="109"/>
      <c r="O338" s="109"/>
      <c r="P338" s="109"/>
      <c r="Q338" s="109"/>
      <c r="R338" s="109"/>
      <c r="S338" s="109"/>
      <c r="T338" s="109"/>
      <c r="U338" s="109"/>
      <c r="V338" s="109"/>
      <c r="W338" s="109"/>
      <c r="X338" s="109"/>
      <c r="Y338" s="109"/>
      <c r="Z338" s="109"/>
      <c r="AA338" s="109"/>
      <c r="AB338" s="109"/>
      <c r="AC338" s="109"/>
      <c r="AD338" s="109"/>
      <c r="AE338" s="109"/>
      <c r="AF338" s="109"/>
      <c r="AG338" s="109"/>
      <c r="AH338" s="109"/>
      <c r="AI338" s="109"/>
    </row>
    <row r="339" spans="1:35" ht="15">
      <c r="A339" s="109"/>
      <c r="B339" s="110"/>
      <c r="C339" s="109"/>
      <c r="D339" s="109"/>
      <c r="E339" s="109"/>
      <c r="F339" s="109"/>
      <c r="G339" s="109"/>
      <c r="H339" s="109"/>
      <c r="I339" s="109"/>
      <c r="J339" s="109"/>
      <c r="K339" s="109"/>
      <c r="L339" s="109"/>
      <c r="M339" s="109"/>
      <c r="N339" s="109"/>
      <c r="O339" s="109"/>
      <c r="P339" s="109"/>
      <c r="Q339" s="109"/>
      <c r="R339" s="109"/>
      <c r="S339" s="109"/>
      <c r="T339" s="109"/>
      <c r="U339" s="109"/>
      <c r="V339" s="109"/>
      <c r="W339" s="109"/>
      <c r="X339" s="109"/>
      <c r="Y339" s="109"/>
      <c r="Z339" s="109"/>
      <c r="AA339" s="109"/>
      <c r="AB339" s="109"/>
      <c r="AC339" s="109"/>
      <c r="AD339" s="109"/>
      <c r="AE339" s="109"/>
      <c r="AF339" s="109"/>
      <c r="AG339" s="109"/>
      <c r="AH339" s="109"/>
      <c r="AI339" s="109"/>
    </row>
    <row r="340" spans="1:35" ht="15">
      <c r="A340" s="109"/>
      <c r="B340" s="110"/>
      <c r="C340" s="109"/>
      <c r="D340" s="109"/>
      <c r="E340" s="109"/>
      <c r="F340" s="109"/>
      <c r="G340" s="109"/>
      <c r="H340" s="109"/>
      <c r="I340" s="109"/>
      <c r="J340" s="109"/>
      <c r="K340" s="109"/>
      <c r="L340" s="109"/>
      <c r="M340" s="109"/>
      <c r="N340" s="109"/>
      <c r="O340" s="109"/>
      <c r="P340" s="109"/>
      <c r="Q340" s="109"/>
      <c r="R340" s="109"/>
      <c r="S340" s="109"/>
      <c r="T340" s="109"/>
      <c r="U340" s="109"/>
      <c r="V340" s="109"/>
      <c r="W340" s="109"/>
      <c r="X340" s="109"/>
      <c r="Y340" s="109"/>
      <c r="Z340" s="109"/>
      <c r="AA340" s="109"/>
      <c r="AB340" s="109"/>
      <c r="AC340" s="109"/>
      <c r="AD340" s="109"/>
      <c r="AE340" s="109"/>
      <c r="AF340" s="109"/>
      <c r="AG340" s="109"/>
      <c r="AH340" s="109"/>
      <c r="AI340" s="109"/>
    </row>
    <row r="341" spans="1:35" ht="15">
      <c r="A341" s="109"/>
      <c r="B341" s="110"/>
      <c r="C341" s="109"/>
      <c r="D341" s="109"/>
      <c r="E341" s="109"/>
      <c r="F341" s="109"/>
      <c r="G341" s="109"/>
      <c r="H341" s="109"/>
      <c r="I341" s="109"/>
      <c r="J341" s="109"/>
      <c r="K341" s="109"/>
      <c r="L341" s="109"/>
      <c r="M341" s="109"/>
      <c r="N341" s="109"/>
      <c r="O341" s="109"/>
      <c r="P341" s="109"/>
      <c r="Q341" s="109"/>
      <c r="R341" s="109"/>
      <c r="S341" s="109"/>
      <c r="T341" s="109"/>
      <c r="U341" s="109"/>
      <c r="V341" s="109"/>
      <c r="W341" s="109"/>
      <c r="X341" s="109"/>
      <c r="Y341" s="109"/>
      <c r="Z341" s="109"/>
      <c r="AA341" s="109"/>
      <c r="AB341" s="109"/>
      <c r="AC341" s="109"/>
      <c r="AD341" s="109"/>
      <c r="AE341" s="109"/>
      <c r="AF341" s="109"/>
      <c r="AG341" s="109"/>
      <c r="AH341" s="109"/>
      <c r="AI341" s="109"/>
    </row>
    <row r="342" spans="1:35" ht="15">
      <c r="A342" s="109"/>
      <c r="B342" s="110"/>
      <c r="C342" s="109"/>
      <c r="D342" s="109"/>
      <c r="E342" s="109"/>
      <c r="F342" s="109"/>
      <c r="G342" s="109"/>
      <c r="H342" s="109"/>
      <c r="I342" s="109"/>
      <c r="J342" s="109"/>
      <c r="K342" s="109"/>
      <c r="L342" s="109"/>
      <c r="M342" s="109"/>
      <c r="N342" s="109"/>
      <c r="O342" s="109"/>
      <c r="P342" s="109"/>
      <c r="Q342" s="109"/>
      <c r="R342" s="109"/>
      <c r="S342" s="109"/>
      <c r="T342" s="109"/>
      <c r="U342" s="109"/>
      <c r="V342" s="109"/>
      <c r="W342" s="109"/>
      <c r="X342" s="109"/>
      <c r="Y342" s="109"/>
      <c r="Z342" s="109"/>
      <c r="AA342" s="109"/>
      <c r="AB342" s="109"/>
      <c r="AC342" s="109"/>
      <c r="AD342" s="109"/>
      <c r="AE342" s="109"/>
      <c r="AF342" s="109"/>
      <c r="AG342" s="109"/>
      <c r="AH342" s="109"/>
      <c r="AI342" s="109"/>
    </row>
    <row r="343" spans="1:35" ht="15">
      <c r="A343" s="109"/>
      <c r="B343" s="110"/>
      <c r="C343" s="109"/>
      <c r="D343" s="109"/>
      <c r="E343" s="109"/>
      <c r="F343" s="109"/>
      <c r="G343" s="109"/>
      <c r="H343" s="109"/>
      <c r="I343" s="109"/>
      <c r="J343" s="109"/>
      <c r="K343" s="109"/>
      <c r="L343" s="109"/>
      <c r="M343" s="109"/>
      <c r="N343" s="109"/>
      <c r="O343" s="109"/>
      <c r="P343" s="109"/>
      <c r="Q343" s="109"/>
      <c r="R343" s="109"/>
      <c r="S343" s="109"/>
      <c r="T343" s="109"/>
      <c r="U343" s="109"/>
      <c r="V343" s="109"/>
      <c r="W343" s="109"/>
      <c r="X343" s="109"/>
      <c r="Y343" s="109"/>
      <c r="Z343" s="109"/>
      <c r="AA343" s="109"/>
      <c r="AB343" s="109"/>
      <c r="AC343" s="109"/>
      <c r="AD343" s="109"/>
      <c r="AE343" s="109"/>
      <c r="AF343" s="109"/>
      <c r="AG343" s="109"/>
      <c r="AH343" s="109"/>
      <c r="AI343" s="109"/>
    </row>
    <row r="344" spans="1:35" ht="15">
      <c r="A344" s="109"/>
      <c r="B344" s="110"/>
      <c r="C344" s="109"/>
      <c r="D344" s="109"/>
      <c r="E344" s="109"/>
      <c r="F344" s="109"/>
      <c r="G344" s="109"/>
      <c r="H344" s="109"/>
      <c r="I344" s="109"/>
      <c r="J344" s="109"/>
      <c r="K344" s="109"/>
      <c r="L344" s="109"/>
      <c r="M344" s="109"/>
      <c r="N344" s="109"/>
      <c r="O344" s="109"/>
      <c r="P344" s="109"/>
      <c r="Q344" s="109"/>
      <c r="R344" s="109"/>
      <c r="S344" s="109"/>
      <c r="T344" s="109"/>
      <c r="U344" s="109"/>
      <c r="V344" s="109"/>
      <c r="W344" s="109"/>
      <c r="X344" s="109"/>
      <c r="Y344" s="109"/>
      <c r="Z344" s="109"/>
      <c r="AA344" s="109"/>
      <c r="AB344" s="109"/>
      <c r="AC344" s="109"/>
      <c r="AD344" s="109"/>
      <c r="AE344" s="109"/>
      <c r="AF344" s="109"/>
      <c r="AG344" s="109"/>
      <c r="AH344" s="109"/>
      <c r="AI344" s="109"/>
    </row>
    <row r="345" spans="1:35" ht="15">
      <c r="A345" s="109"/>
      <c r="B345" s="110"/>
      <c r="C345" s="109"/>
      <c r="D345" s="109"/>
      <c r="E345" s="109"/>
      <c r="F345" s="109"/>
      <c r="G345" s="109"/>
      <c r="H345" s="109"/>
      <c r="I345" s="109"/>
      <c r="J345" s="109"/>
      <c r="K345" s="109"/>
      <c r="L345" s="109"/>
      <c r="M345" s="109"/>
      <c r="N345" s="109"/>
      <c r="O345" s="109"/>
      <c r="P345" s="109"/>
      <c r="Q345" s="109"/>
      <c r="R345" s="109"/>
      <c r="S345" s="109"/>
      <c r="T345" s="109"/>
      <c r="U345" s="109"/>
      <c r="V345" s="109"/>
      <c r="W345" s="109"/>
      <c r="X345" s="109"/>
      <c r="Y345" s="109"/>
      <c r="Z345" s="109"/>
      <c r="AA345" s="109"/>
      <c r="AB345" s="109"/>
      <c r="AC345" s="109"/>
      <c r="AD345" s="109"/>
      <c r="AE345" s="109"/>
      <c r="AF345" s="109"/>
      <c r="AG345" s="109"/>
      <c r="AH345" s="109"/>
      <c r="AI345" s="109"/>
    </row>
    <row r="346" spans="1:35" ht="15">
      <c r="A346" s="109"/>
      <c r="B346" s="110"/>
      <c r="C346" s="109"/>
      <c r="D346" s="109"/>
      <c r="E346" s="109"/>
      <c r="F346" s="109"/>
      <c r="G346" s="109"/>
      <c r="H346" s="109"/>
      <c r="I346" s="109"/>
      <c r="J346" s="109"/>
      <c r="K346" s="109"/>
      <c r="L346" s="109"/>
      <c r="M346" s="109"/>
      <c r="N346" s="109"/>
      <c r="O346" s="109"/>
      <c r="P346" s="109"/>
      <c r="Q346" s="109"/>
      <c r="R346" s="109"/>
      <c r="S346" s="109"/>
      <c r="T346" s="109"/>
      <c r="U346" s="109"/>
      <c r="V346" s="109"/>
      <c r="W346" s="109"/>
      <c r="X346" s="109"/>
      <c r="Y346" s="109"/>
      <c r="Z346" s="109"/>
      <c r="AA346" s="109"/>
      <c r="AB346" s="109"/>
      <c r="AC346" s="109"/>
      <c r="AD346" s="109"/>
      <c r="AE346" s="109"/>
      <c r="AF346" s="109"/>
      <c r="AG346" s="109"/>
      <c r="AH346" s="109"/>
      <c r="AI346" s="109"/>
    </row>
    <row r="347" spans="1:35" ht="15">
      <c r="A347" s="109"/>
      <c r="B347" s="110"/>
      <c r="C347" s="109"/>
      <c r="D347" s="109"/>
      <c r="E347" s="109"/>
      <c r="F347" s="109"/>
      <c r="G347" s="109"/>
      <c r="H347" s="109"/>
      <c r="I347" s="109"/>
      <c r="J347" s="109"/>
      <c r="K347" s="109"/>
      <c r="L347" s="109"/>
      <c r="M347" s="109"/>
      <c r="N347" s="109"/>
      <c r="O347" s="109"/>
      <c r="P347" s="109"/>
      <c r="Q347" s="109"/>
      <c r="R347" s="109"/>
      <c r="S347" s="109"/>
      <c r="T347" s="109"/>
      <c r="U347" s="109"/>
      <c r="V347" s="109"/>
      <c r="W347" s="109"/>
      <c r="X347" s="109"/>
      <c r="Y347" s="109"/>
      <c r="Z347" s="109"/>
      <c r="AA347" s="109"/>
      <c r="AB347" s="109"/>
      <c r="AC347" s="109"/>
      <c r="AD347" s="109"/>
      <c r="AE347" s="109"/>
      <c r="AF347" s="109"/>
      <c r="AG347" s="109"/>
      <c r="AH347" s="109"/>
      <c r="AI347" s="109"/>
    </row>
    <row r="348" spans="1:35" ht="15">
      <c r="A348" s="109"/>
      <c r="B348" s="110"/>
      <c r="C348" s="109"/>
      <c r="D348" s="109"/>
      <c r="E348" s="109"/>
      <c r="F348" s="109"/>
      <c r="G348" s="109"/>
      <c r="H348" s="109"/>
      <c r="I348" s="109"/>
      <c r="J348" s="109"/>
      <c r="K348" s="109"/>
      <c r="L348" s="109"/>
      <c r="M348" s="109"/>
      <c r="N348" s="109"/>
      <c r="O348" s="109"/>
      <c r="P348" s="109"/>
      <c r="Q348" s="109"/>
      <c r="R348" s="109"/>
      <c r="S348" s="109"/>
      <c r="T348" s="109"/>
      <c r="U348" s="109"/>
      <c r="V348" s="109"/>
      <c r="W348" s="109"/>
      <c r="X348" s="109"/>
      <c r="Y348" s="109"/>
      <c r="Z348" s="109"/>
      <c r="AA348" s="109"/>
      <c r="AB348" s="109"/>
      <c r="AC348" s="109"/>
      <c r="AD348" s="109"/>
      <c r="AE348" s="109"/>
      <c r="AF348" s="109"/>
      <c r="AG348" s="109"/>
      <c r="AH348" s="109"/>
      <c r="AI348" s="109"/>
    </row>
    <row r="349" spans="1:35" ht="15">
      <c r="A349" s="109"/>
      <c r="B349" s="110"/>
      <c r="C349" s="109"/>
      <c r="D349" s="109"/>
      <c r="E349" s="109"/>
      <c r="F349" s="109"/>
      <c r="G349" s="109"/>
      <c r="H349" s="109"/>
      <c r="I349" s="109"/>
      <c r="J349" s="109"/>
      <c r="K349" s="109"/>
      <c r="L349" s="109"/>
      <c r="M349" s="109"/>
      <c r="N349" s="109"/>
      <c r="O349" s="109"/>
      <c r="P349" s="109"/>
      <c r="Q349" s="109"/>
      <c r="R349" s="109"/>
      <c r="S349" s="109"/>
      <c r="T349" s="109"/>
      <c r="U349" s="109"/>
      <c r="V349" s="109"/>
      <c r="W349" s="109"/>
      <c r="X349" s="109"/>
      <c r="Y349" s="109"/>
      <c r="Z349" s="109"/>
      <c r="AA349" s="109"/>
      <c r="AB349" s="109"/>
      <c r="AC349" s="109"/>
      <c r="AD349" s="109"/>
      <c r="AE349" s="109"/>
      <c r="AF349" s="109"/>
      <c r="AG349" s="109"/>
      <c r="AH349" s="109"/>
      <c r="AI349" s="109"/>
    </row>
    <row r="350" spans="1:35" ht="15">
      <c r="A350" s="109"/>
      <c r="B350" s="110"/>
      <c r="C350" s="109"/>
      <c r="D350" s="109"/>
      <c r="E350" s="109"/>
      <c r="F350" s="109"/>
      <c r="G350" s="109"/>
      <c r="H350" s="109"/>
      <c r="I350" s="109"/>
      <c r="J350" s="109"/>
      <c r="K350" s="109"/>
      <c r="L350" s="109"/>
      <c r="M350" s="109"/>
      <c r="N350" s="109"/>
      <c r="O350" s="109"/>
      <c r="P350" s="109"/>
      <c r="Q350" s="109"/>
      <c r="R350" s="109"/>
      <c r="S350" s="109"/>
      <c r="T350" s="109"/>
      <c r="U350" s="109"/>
      <c r="V350" s="109"/>
      <c r="W350" s="109"/>
      <c r="X350" s="109"/>
      <c r="Y350" s="109"/>
      <c r="Z350" s="109"/>
      <c r="AA350" s="109"/>
      <c r="AB350" s="109"/>
      <c r="AC350" s="109"/>
      <c r="AD350" s="109"/>
      <c r="AE350" s="109"/>
      <c r="AF350" s="109"/>
      <c r="AG350" s="109"/>
      <c r="AH350" s="109"/>
      <c r="AI350" s="109"/>
    </row>
    <row r="351" spans="1:35" ht="15">
      <c r="A351" s="109"/>
      <c r="B351" s="110"/>
      <c r="C351" s="109"/>
      <c r="D351" s="109"/>
      <c r="E351" s="109"/>
      <c r="F351" s="109"/>
      <c r="G351" s="109"/>
      <c r="H351" s="109"/>
      <c r="I351" s="109"/>
      <c r="J351" s="109"/>
      <c r="K351" s="109"/>
      <c r="L351" s="109"/>
      <c r="M351" s="109"/>
      <c r="N351" s="109"/>
      <c r="O351" s="109"/>
      <c r="P351" s="109"/>
      <c r="Q351" s="109"/>
      <c r="R351" s="109"/>
      <c r="S351" s="109"/>
      <c r="T351" s="109"/>
      <c r="U351" s="109"/>
      <c r="V351" s="109"/>
      <c r="W351" s="109"/>
      <c r="X351" s="109"/>
      <c r="Y351" s="109"/>
      <c r="Z351" s="109"/>
      <c r="AA351" s="109"/>
      <c r="AB351" s="109"/>
      <c r="AC351" s="109"/>
      <c r="AD351" s="109"/>
      <c r="AE351" s="109"/>
      <c r="AF351" s="109"/>
      <c r="AG351" s="109"/>
      <c r="AH351" s="109"/>
      <c r="AI351" s="109"/>
    </row>
    <row r="352" spans="1:35" ht="15">
      <c r="A352" s="109"/>
      <c r="B352" s="110"/>
      <c r="C352" s="109"/>
      <c r="D352" s="109"/>
      <c r="E352" s="109"/>
      <c r="F352" s="109"/>
      <c r="G352" s="109"/>
      <c r="H352" s="109"/>
      <c r="I352" s="109"/>
      <c r="J352" s="109"/>
      <c r="K352" s="109"/>
      <c r="L352" s="109"/>
      <c r="M352" s="109"/>
      <c r="N352" s="109"/>
      <c r="O352" s="109"/>
      <c r="P352" s="109"/>
      <c r="Q352" s="109"/>
      <c r="R352" s="109"/>
      <c r="S352" s="109"/>
      <c r="T352" s="109"/>
      <c r="U352" s="109"/>
      <c r="V352" s="109"/>
      <c r="W352" s="109"/>
      <c r="X352" s="109"/>
      <c r="Y352" s="109"/>
      <c r="Z352" s="109"/>
      <c r="AA352" s="109"/>
      <c r="AB352" s="109"/>
      <c r="AC352" s="109"/>
      <c r="AD352" s="109"/>
      <c r="AE352" s="109"/>
      <c r="AF352" s="109"/>
      <c r="AG352" s="109"/>
      <c r="AH352" s="109"/>
      <c r="AI352" s="109"/>
    </row>
    <row r="353" spans="1:35" ht="15">
      <c r="A353" s="109"/>
      <c r="B353" s="110"/>
      <c r="C353" s="109"/>
      <c r="D353" s="109"/>
      <c r="E353" s="109"/>
      <c r="F353" s="109"/>
      <c r="G353" s="109"/>
      <c r="H353" s="109"/>
      <c r="I353" s="109"/>
      <c r="J353" s="109"/>
      <c r="K353" s="109"/>
      <c r="L353" s="109"/>
      <c r="M353" s="109"/>
      <c r="N353" s="109"/>
      <c r="O353" s="109"/>
      <c r="P353" s="109"/>
      <c r="Q353" s="109"/>
      <c r="R353" s="109"/>
      <c r="S353" s="109"/>
      <c r="T353" s="109"/>
      <c r="U353" s="109"/>
      <c r="V353" s="109"/>
      <c r="W353" s="109"/>
      <c r="X353" s="109"/>
      <c r="Y353" s="109"/>
      <c r="Z353" s="109"/>
      <c r="AA353" s="109"/>
      <c r="AB353" s="109"/>
      <c r="AC353" s="109"/>
      <c r="AD353" s="109"/>
      <c r="AE353" s="109"/>
      <c r="AF353" s="109"/>
      <c r="AG353" s="109"/>
      <c r="AH353" s="109"/>
      <c r="AI353" s="109"/>
    </row>
    <row r="354" spans="1:35" ht="15">
      <c r="A354" s="109"/>
      <c r="B354" s="110"/>
      <c r="C354" s="109"/>
      <c r="D354" s="109"/>
      <c r="E354" s="109"/>
      <c r="F354" s="109"/>
      <c r="G354" s="109"/>
      <c r="H354" s="109"/>
      <c r="I354" s="109"/>
      <c r="J354" s="109"/>
      <c r="K354" s="109"/>
      <c r="L354" s="109"/>
      <c r="M354" s="109"/>
      <c r="N354" s="109"/>
      <c r="O354" s="109"/>
      <c r="P354" s="109"/>
      <c r="Q354" s="109"/>
      <c r="R354" s="109"/>
      <c r="S354" s="109"/>
      <c r="T354" s="109"/>
      <c r="U354" s="109"/>
      <c r="V354" s="109"/>
      <c r="W354" s="109"/>
      <c r="X354" s="109"/>
      <c r="Y354" s="109"/>
      <c r="Z354" s="109"/>
      <c r="AA354" s="109"/>
      <c r="AB354" s="109"/>
      <c r="AC354" s="109"/>
      <c r="AD354" s="109"/>
      <c r="AE354" s="109"/>
      <c r="AF354" s="109"/>
      <c r="AG354" s="109"/>
      <c r="AH354" s="109"/>
      <c r="AI354" s="109"/>
    </row>
    <row r="355" spans="1:35" ht="15">
      <c r="A355" s="109"/>
      <c r="B355" s="110"/>
      <c r="C355" s="109"/>
      <c r="D355" s="109"/>
      <c r="E355" s="109"/>
      <c r="F355" s="109"/>
      <c r="G355" s="109"/>
      <c r="H355" s="109"/>
      <c r="I355" s="109"/>
      <c r="J355" s="109"/>
      <c r="K355" s="109"/>
      <c r="L355" s="109"/>
      <c r="M355" s="109"/>
      <c r="N355" s="109"/>
      <c r="O355" s="109"/>
      <c r="P355" s="109"/>
      <c r="Q355" s="109"/>
      <c r="R355" s="109"/>
      <c r="S355" s="109"/>
      <c r="T355" s="109"/>
      <c r="U355" s="109"/>
      <c r="V355" s="109"/>
      <c r="W355" s="109"/>
      <c r="X355" s="109"/>
      <c r="Y355" s="109"/>
      <c r="Z355" s="109"/>
      <c r="AA355" s="109"/>
      <c r="AB355" s="109"/>
      <c r="AC355" s="109"/>
      <c r="AD355" s="109"/>
      <c r="AE355" s="109"/>
      <c r="AF355" s="109"/>
      <c r="AG355" s="109"/>
      <c r="AH355" s="109"/>
      <c r="AI355" s="109"/>
    </row>
    <row r="356" spans="1:35" ht="15">
      <c r="A356" s="109"/>
      <c r="B356" s="110"/>
      <c r="C356" s="109"/>
      <c r="D356" s="109"/>
      <c r="E356" s="109"/>
      <c r="F356" s="109"/>
      <c r="G356" s="109"/>
      <c r="H356" s="109"/>
      <c r="I356" s="109"/>
      <c r="J356" s="109"/>
      <c r="K356" s="109"/>
      <c r="L356" s="109"/>
      <c r="M356" s="109"/>
      <c r="N356" s="109"/>
      <c r="O356" s="109"/>
      <c r="P356" s="109"/>
      <c r="Q356" s="109"/>
      <c r="R356" s="109"/>
      <c r="S356" s="109"/>
      <c r="T356" s="109"/>
      <c r="U356" s="109"/>
      <c r="V356" s="109"/>
      <c r="W356" s="109"/>
      <c r="X356" s="109"/>
      <c r="Y356" s="109"/>
      <c r="Z356" s="109"/>
      <c r="AA356" s="109"/>
      <c r="AB356" s="109"/>
      <c r="AC356" s="109"/>
      <c r="AD356" s="109"/>
      <c r="AE356" s="109"/>
      <c r="AF356" s="109"/>
      <c r="AG356" s="109"/>
      <c r="AH356" s="109"/>
      <c r="AI356" s="109"/>
    </row>
    <row r="357" spans="1:35" ht="15">
      <c r="A357" s="109"/>
      <c r="B357" s="110"/>
      <c r="C357" s="109"/>
      <c r="D357" s="109"/>
      <c r="E357" s="109"/>
      <c r="F357" s="109"/>
      <c r="G357" s="109"/>
      <c r="H357" s="109"/>
      <c r="I357" s="109"/>
      <c r="J357" s="109"/>
      <c r="K357" s="109"/>
      <c r="L357" s="109"/>
      <c r="M357" s="109"/>
      <c r="N357" s="109"/>
      <c r="O357" s="109"/>
      <c r="P357" s="109"/>
      <c r="Q357" s="109"/>
      <c r="R357" s="109"/>
      <c r="S357" s="109"/>
      <c r="T357" s="109"/>
      <c r="U357" s="109"/>
      <c r="V357" s="109"/>
      <c r="W357" s="109"/>
      <c r="X357" s="109"/>
      <c r="Y357" s="109"/>
      <c r="Z357" s="109"/>
      <c r="AA357" s="109"/>
      <c r="AB357" s="109"/>
      <c r="AC357" s="109"/>
      <c r="AD357" s="109"/>
      <c r="AE357" s="109"/>
      <c r="AF357" s="109"/>
      <c r="AG357" s="109"/>
      <c r="AH357" s="109"/>
      <c r="AI357" s="109"/>
    </row>
    <row r="358" spans="1:35" ht="15">
      <c r="A358" s="109"/>
      <c r="B358" s="110"/>
      <c r="C358" s="109"/>
      <c r="D358" s="109"/>
      <c r="E358" s="109"/>
      <c r="F358" s="109"/>
      <c r="G358" s="109"/>
      <c r="H358" s="109"/>
      <c r="I358" s="109"/>
      <c r="J358" s="109"/>
      <c r="K358" s="109"/>
      <c r="L358" s="109"/>
      <c r="M358" s="109"/>
      <c r="N358" s="109"/>
      <c r="O358" s="109"/>
      <c r="P358" s="109"/>
      <c r="Q358" s="109"/>
      <c r="R358" s="109"/>
      <c r="S358" s="109"/>
      <c r="T358" s="109"/>
      <c r="U358" s="109"/>
      <c r="V358" s="109"/>
      <c r="W358" s="109"/>
      <c r="X358" s="109"/>
      <c r="Y358" s="109"/>
      <c r="Z358" s="109"/>
      <c r="AA358" s="109"/>
      <c r="AB358" s="109"/>
      <c r="AC358" s="109"/>
      <c r="AD358" s="109"/>
      <c r="AE358" s="109"/>
      <c r="AF358" s="109"/>
      <c r="AG358" s="109"/>
      <c r="AH358" s="109"/>
      <c r="AI358" s="109"/>
    </row>
    <row r="359" spans="1:35" ht="15">
      <c r="A359" s="109"/>
      <c r="B359" s="110"/>
      <c r="C359" s="109"/>
      <c r="D359" s="109"/>
      <c r="E359" s="109"/>
      <c r="F359" s="109"/>
      <c r="G359" s="109"/>
      <c r="H359" s="109"/>
      <c r="I359" s="109"/>
      <c r="J359" s="109"/>
      <c r="K359" s="109"/>
      <c r="L359" s="109"/>
      <c r="M359" s="109"/>
      <c r="N359" s="109"/>
      <c r="O359" s="109"/>
      <c r="P359" s="109"/>
      <c r="Q359" s="109"/>
      <c r="R359" s="109"/>
      <c r="S359" s="109"/>
      <c r="T359" s="109"/>
      <c r="U359" s="109"/>
      <c r="V359" s="109"/>
      <c r="W359" s="109"/>
      <c r="X359" s="109"/>
      <c r="Y359" s="109"/>
      <c r="Z359" s="109"/>
      <c r="AA359" s="109"/>
      <c r="AB359" s="109"/>
      <c r="AC359" s="109"/>
      <c r="AD359" s="109"/>
      <c r="AE359" s="109"/>
      <c r="AF359" s="109"/>
      <c r="AG359" s="109"/>
      <c r="AH359" s="109"/>
      <c r="AI359" s="109"/>
    </row>
    <row r="360" spans="1:35" ht="15">
      <c r="A360" s="109"/>
      <c r="B360" s="110"/>
      <c r="C360" s="109"/>
      <c r="D360" s="109"/>
      <c r="E360" s="109"/>
      <c r="F360" s="109"/>
      <c r="G360" s="109"/>
      <c r="H360" s="109"/>
      <c r="I360" s="109"/>
      <c r="J360" s="109"/>
      <c r="K360" s="109"/>
      <c r="L360" s="109"/>
      <c r="M360" s="109"/>
      <c r="N360" s="109"/>
      <c r="O360" s="109"/>
      <c r="P360" s="109"/>
      <c r="Q360" s="109"/>
      <c r="R360" s="109"/>
      <c r="S360" s="109"/>
      <c r="T360" s="109"/>
      <c r="U360" s="109"/>
      <c r="V360" s="109"/>
      <c r="W360" s="109"/>
      <c r="X360" s="109"/>
      <c r="Y360" s="109"/>
      <c r="Z360" s="109"/>
      <c r="AA360" s="109"/>
      <c r="AB360" s="109"/>
      <c r="AC360" s="109"/>
      <c r="AD360" s="109"/>
      <c r="AE360" s="109"/>
      <c r="AF360" s="109"/>
      <c r="AG360" s="109"/>
      <c r="AH360" s="109"/>
      <c r="AI360" s="109"/>
    </row>
    <row r="361" spans="1:35" ht="15">
      <c r="A361" s="109"/>
      <c r="B361" s="110"/>
      <c r="C361" s="109"/>
      <c r="D361" s="109"/>
      <c r="E361" s="109"/>
      <c r="F361" s="109"/>
      <c r="G361" s="109"/>
      <c r="H361" s="109"/>
      <c r="I361" s="109"/>
      <c r="J361" s="109"/>
      <c r="K361" s="109"/>
      <c r="L361" s="109"/>
      <c r="M361" s="109"/>
      <c r="N361" s="109"/>
      <c r="O361" s="109"/>
      <c r="P361" s="109"/>
      <c r="Q361" s="109"/>
      <c r="R361" s="109"/>
      <c r="S361" s="109"/>
      <c r="T361" s="109"/>
      <c r="U361" s="109"/>
      <c r="V361" s="109"/>
      <c r="W361" s="109"/>
      <c r="X361" s="109"/>
      <c r="Y361" s="109"/>
      <c r="Z361" s="109"/>
      <c r="AA361" s="109"/>
      <c r="AB361" s="109"/>
      <c r="AC361" s="109"/>
      <c r="AD361" s="109"/>
      <c r="AE361" s="109"/>
      <c r="AF361" s="109"/>
      <c r="AG361" s="109"/>
      <c r="AH361" s="109"/>
      <c r="AI361" s="109"/>
    </row>
    <row r="362" spans="1:35" ht="15">
      <c r="A362" s="109"/>
      <c r="B362" s="110"/>
      <c r="C362" s="109"/>
      <c r="D362" s="109"/>
      <c r="E362" s="109"/>
      <c r="F362" s="109"/>
      <c r="G362" s="109"/>
      <c r="H362" s="109"/>
      <c r="I362" s="109"/>
      <c r="J362" s="109"/>
      <c r="K362" s="109"/>
      <c r="L362" s="109"/>
      <c r="M362" s="109"/>
      <c r="N362" s="109"/>
      <c r="O362" s="109"/>
      <c r="P362" s="109"/>
      <c r="Q362" s="109"/>
      <c r="R362" s="109"/>
      <c r="S362" s="109"/>
      <c r="T362" s="109"/>
      <c r="U362" s="109"/>
      <c r="V362" s="109"/>
      <c r="W362" s="109"/>
      <c r="X362" s="109"/>
      <c r="Y362" s="109"/>
      <c r="Z362" s="109"/>
      <c r="AA362" s="109"/>
      <c r="AB362" s="109"/>
      <c r="AC362" s="109"/>
      <c r="AD362" s="109"/>
      <c r="AE362" s="109"/>
      <c r="AF362" s="109"/>
      <c r="AG362" s="109"/>
      <c r="AH362" s="109"/>
      <c r="AI362" s="109"/>
    </row>
    <row r="363" spans="1:35" ht="15">
      <c r="A363" s="109"/>
      <c r="B363" s="110"/>
      <c r="C363" s="109"/>
      <c r="D363" s="109"/>
      <c r="E363" s="109"/>
      <c r="F363" s="109"/>
      <c r="G363" s="109"/>
      <c r="H363" s="109"/>
      <c r="I363" s="109"/>
      <c r="J363" s="109"/>
      <c r="K363" s="109"/>
      <c r="L363" s="109"/>
      <c r="M363" s="109"/>
      <c r="N363" s="109"/>
      <c r="O363" s="109"/>
      <c r="P363" s="109"/>
      <c r="Q363" s="109"/>
      <c r="R363" s="109"/>
      <c r="S363" s="109"/>
      <c r="T363" s="109"/>
      <c r="U363" s="109"/>
      <c r="V363" s="109"/>
      <c r="W363" s="109"/>
      <c r="X363" s="109"/>
      <c r="Y363" s="109"/>
      <c r="Z363" s="109"/>
      <c r="AA363" s="109"/>
      <c r="AB363" s="109"/>
      <c r="AC363" s="109"/>
      <c r="AD363" s="109"/>
      <c r="AE363" s="109"/>
      <c r="AF363" s="109"/>
      <c r="AG363" s="109"/>
      <c r="AH363" s="109"/>
      <c r="AI363" s="109"/>
    </row>
    <row r="364" spans="1:35" ht="15">
      <c r="A364" s="109"/>
      <c r="B364" s="110"/>
      <c r="C364" s="109"/>
      <c r="D364" s="109"/>
      <c r="E364" s="109"/>
      <c r="F364" s="109"/>
      <c r="G364" s="109"/>
      <c r="H364" s="109"/>
      <c r="I364" s="109"/>
      <c r="J364" s="109"/>
      <c r="K364" s="109"/>
      <c r="L364" s="109"/>
      <c r="M364" s="109"/>
      <c r="N364" s="109"/>
      <c r="O364" s="109"/>
      <c r="P364" s="109"/>
      <c r="Q364" s="109"/>
      <c r="R364" s="109"/>
      <c r="S364" s="109"/>
      <c r="T364" s="109"/>
      <c r="U364" s="109"/>
      <c r="V364" s="109"/>
      <c r="W364" s="109"/>
      <c r="X364" s="109"/>
      <c r="Y364" s="109"/>
      <c r="Z364" s="109"/>
      <c r="AA364" s="109"/>
      <c r="AB364" s="109"/>
      <c r="AC364" s="109"/>
      <c r="AD364" s="109"/>
      <c r="AE364" s="109"/>
      <c r="AF364" s="109"/>
      <c r="AG364" s="109"/>
      <c r="AH364" s="109"/>
      <c r="AI364" s="109"/>
    </row>
    <row r="365" spans="1:35" ht="15">
      <c r="A365" s="109"/>
      <c r="B365" s="110"/>
      <c r="C365" s="109"/>
      <c r="D365" s="109"/>
      <c r="E365" s="109"/>
      <c r="F365" s="109"/>
      <c r="G365" s="109"/>
      <c r="H365" s="109"/>
      <c r="I365" s="109"/>
      <c r="J365" s="109"/>
      <c r="K365" s="109"/>
      <c r="L365" s="109"/>
      <c r="M365" s="109"/>
      <c r="N365" s="109"/>
      <c r="O365" s="109"/>
      <c r="P365" s="109"/>
      <c r="Q365" s="109"/>
      <c r="R365" s="109"/>
      <c r="S365" s="109"/>
      <c r="T365" s="109"/>
      <c r="U365" s="109"/>
      <c r="V365" s="109"/>
      <c r="W365" s="109"/>
      <c r="X365" s="109"/>
      <c r="Y365" s="109"/>
      <c r="Z365" s="109"/>
      <c r="AA365" s="109"/>
      <c r="AB365" s="109"/>
      <c r="AC365" s="109"/>
      <c r="AD365" s="109"/>
      <c r="AE365" s="109"/>
      <c r="AF365" s="109"/>
      <c r="AG365" s="109"/>
      <c r="AH365" s="109"/>
      <c r="AI365" s="109"/>
    </row>
    <row r="366" spans="1:35" ht="15">
      <c r="A366" s="109"/>
      <c r="B366" s="110"/>
      <c r="C366" s="109"/>
      <c r="D366" s="109"/>
      <c r="E366" s="109"/>
      <c r="F366" s="109"/>
      <c r="G366" s="109"/>
      <c r="H366" s="109"/>
      <c r="I366" s="109"/>
      <c r="J366" s="109"/>
      <c r="K366" s="109"/>
      <c r="L366" s="109"/>
      <c r="M366" s="109"/>
      <c r="N366" s="109"/>
      <c r="O366" s="109"/>
      <c r="P366" s="109"/>
      <c r="Q366" s="109"/>
      <c r="R366" s="109"/>
      <c r="S366" s="109"/>
      <c r="T366" s="109"/>
      <c r="U366" s="109"/>
      <c r="V366" s="109"/>
      <c r="W366" s="109"/>
      <c r="X366" s="109"/>
      <c r="Y366" s="109"/>
      <c r="Z366" s="109"/>
      <c r="AA366" s="109"/>
      <c r="AB366" s="109"/>
      <c r="AC366" s="109"/>
      <c r="AD366" s="109"/>
      <c r="AE366" s="109"/>
      <c r="AF366" s="109"/>
      <c r="AG366" s="109"/>
      <c r="AH366" s="109"/>
      <c r="AI366" s="109"/>
    </row>
    <row r="367" spans="1:35" ht="15">
      <c r="A367" s="109"/>
      <c r="B367" s="110"/>
      <c r="C367" s="109"/>
      <c r="D367" s="109"/>
      <c r="E367" s="109"/>
      <c r="F367" s="109"/>
      <c r="G367" s="109"/>
      <c r="H367" s="109"/>
      <c r="I367" s="109"/>
      <c r="J367" s="109"/>
      <c r="K367" s="109"/>
      <c r="L367" s="109"/>
      <c r="M367" s="109"/>
      <c r="N367" s="109"/>
      <c r="O367" s="109"/>
      <c r="P367" s="109"/>
      <c r="Q367" s="109"/>
      <c r="R367" s="109"/>
      <c r="S367" s="109"/>
      <c r="T367" s="109"/>
      <c r="U367" s="109"/>
      <c r="V367" s="109"/>
      <c r="W367" s="109"/>
      <c r="X367" s="109"/>
      <c r="Y367" s="109"/>
      <c r="Z367" s="109"/>
      <c r="AA367" s="109"/>
      <c r="AB367" s="109"/>
      <c r="AC367" s="109"/>
      <c r="AD367" s="109"/>
      <c r="AE367" s="109"/>
      <c r="AF367" s="109"/>
      <c r="AG367" s="109"/>
      <c r="AH367" s="109"/>
      <c r="AI367" s="109"/>
    </row>
    <row r="368" spans="1:35" ht="15">
      <c r="A368" s="109"/>
      <c r="B368" s="110"/>
      <c r="C368" s="109"/>
      <c r="D368" s="109"/>
      <c r="E368" s="109"/>
      <c r="F368" s="109"/>
      <c r="G368" s="109"/>
      <c r="H368" s="109"/>
      <c r="I368" s="109"/>
      <c r="J368" s="109"/>
      <c r="K368" s="109"/>
      <c r="L368" s="109"/>
      <c r="M368" s="109"/>
      <c r="N368" s="109"/>
      <c r="O368" s="109"/>
      <c r="P368" s="109"/>
      <c r="Q368" s="109"/>
      <c r="R368" s="109"/>
      <c r="S368" s="109"/>
      <c r="T368" s="109"/>
      <c r="U368" s="109"/>
      <c r="V368" s="109"/>
      <c r="W368" s="109"/>
      <c r="X368" s="109"/>
      <c r="Y368" s="109"/>
      <c r="Z368" s="109"/>
      <c r="AA368" s="109"/>
      <c r="AB368" s="109"/>
      <c r="AC368" s="109"/>
      <c r="AD368" s="109"/>
      <c r="AE368" s="109"/>
      <c r="AF368" s="109"/>
      <c r="AG368" s="109"/>
      <c r="AH368" s="109"/>
      <c r="AI368" s="109"/>
    </row>
    <row r="369" spans="1:35" ht="15">
      <c r="A369" s="109"/>
      <c r="B369" s="110"/>
      <c r="C369" s="109"/>
      <c r="D369" s="109"/>
      <c r="E369" s="109"/>
      <c r="F369" s="109"/>
      <c r="G369" s="109"/>
      <c r="H369" s="109"/>
      <c r="I369" s="109"/>
      <c r="J369" s="109"/>
      <c r="K369" s="109"/>
      <c r="L369" s="109"/>
      <c r="M369" s="109"/>
      <c r="N369" s="109"/>
      <c r="O369" s="109"/>
      <c r="P369" s="109"/>
      <c r="Q369" s="109"/>
      <c r="R369" s="109"/>
      <c r="S369" s="109"/>
      <c r="T369" s="109"/>
      <c r="U369" s="109"/>
      <c r="V369" s="109"/>
      <c r="W369" s="109"/>
      <c r="X369" s="109"/>
      <c r="Y369" s="109"/>
      <c r="Z369" s="109"/>
      <c r="AA369" s="109"/>
      <c r="AB369" s="109"/>
      <c r="AC369" s="109"/>
      <c r="AD369" s="109"/>
      <c r="AE369" s="109"/>
      <c r="AF369" s="109"/>
      <c r="AG369" s="109"/>
      <c r="AH369" s="109"/>
      <c r="AI369" s="109"/>
    </row>
    <row r="370" spans="1:35" ht="15">
      <c r="A370" s="109"/>
      <c r="B370" s="110"/>
      <c r="C370" s="109"/>
      <c r="D370" s="109"/>
      <c r="E370" s="109"/>
      <c r="F370" s="109"/>
      <c r="G370" s="109"/>
      <c r="H370" s="109"/>
      <c r="I370" s="109"/>
      <c r="J370" s="109"/>
      <c r="K370" s="109"/>
      <c r="L370" s="109"/>
      <c r="M370" s="109"/>
      <c r="N370" s="109"/>
      <c r="O370" s="109"/>
      <c r="P370" s="109"/>
      <c r="Q370" s="109"/>
      <c r="R370" s="109"/>
      <c r="S370" s="109"/>
      <c r="T370" s="109"/>
      <c r="U370" s="109"/>
      <c r="V370" s="109"/>
      <c r="W370" s="109"/>
      <c r="X370" s="109"/>
      <c r="Y370" s="109"/>
      <c r="Z370" s="109"/>
      <c r="AA370" s="109"/>
      <c r="AB370" s="109"/>
      <c r="AC370" s="109"/>
      <c r="AD370" s="109"/>
      <c r="AE370" s="109"/>
      <c r="AF370" s="109"/>
      <c r="AG370" s="109"/>
      <c r="AH370" s="109"/>
      <c r="AI370" s="109"/>
    </row>
    <row r="371" spans="1:35" ht="15">
      <c r="A371" s="109"/>
      <c r="B371" s="110"/>
      <c r="C371" s="109"/>
      <c r="D371" s="109"/>
      <c r="E371" s="109"/>
      <c r="F371" s="109"/>
      <c r="G371" s="109"/>
      <c r="H371" s="109"/>
      <c r="I371" s="109"/>
      <c r="J371" s="109"/>
      <c r="K371" s="109"/>
      <c r="L371" s="109"/>
      <c r="M371" s="109"/>
      <c r="N371" s="109"/>
      <c r="O371" s="109"/>
      <c r="P371" s="109"/>
      <c r="Q371" s="109"/>
      <c r="R371" s="109"/>
      <c r="S371" s="109"/>
      <c r="T371" s="109"/>
      <c r="U371" s="109"/>
      <c r="V371" s="109"/>
      <c r="W371" s="109"/>
      <c r="X371" s="109"/>
      <c r="Y371" s="109"/>
      <c r="Z371" s="109"/>
      <c r="AA371" s="109"/>
      <c r="AB371" s="109"/>
      <c r="AC371" s="109"/>
      <c r="AD371" s="109"/>
      <c r="AE371" s="109"/>
      <c r="AF371" s="109"/>
      <c r="AG371" s="109"/>
      <c r="AH371" s="109"/>
      <c r="AI371" s="109"/>
    </row>
    <row r="372" spans="1:35" ht="15">
      <c r="A372" s="109"/>
      <c r="B372" s="110"/>
      <c r="C372" s="109"/>
      <c r="D372" s="109"/>
      <c r="E372" s="109"/>
      <c r="F372" s="109"/>
      <c r="G372" s="109"/>
      <c r="H372" s="109"/>
      <c r="I372" s="109"/>
      <c r="J372" s="109"/>
      <c r="K372" s="109"/>
      <c r="L372" s="109"/>
      <c r="M372" s="109"/>
      <c r="N372" s="109"/>
      <c r="O372" s="109"/>
      <c r="P372" s="109"/>
      <c r="Q372" s="109"/>
      <c r="R372" s="109"/>
      <c r="S372" s="109"/>
      <c r="T372" s="109"/>
      <c r="U372" s="109"/>
      <c r="V372" s="109"/>
      <c r="W372" s="109"/>
      <c r="X372" s="109"/>
      <c r="Y372" s="109"/>
      <c r="Z372" s="109"/>
      <c r="AA372" s="109"/>
      <c r="AB372" s="109"/>
      <c r="AC372" s="109"/>
      <c r="AD372" s="109"/>
      <c r="AE372" s="109"/>
      <c r="AF372" s="109"/>
      <c r="AG372" s="109"/>
      <c r="AH372" s="109"/>
      <c r="AI372" s="109"/>
    </row>
    <row r="373" spans="1:35" ht="15">
      <c r="A373" s="109"/>
      <c r="B373" s="110"/>
      <c r="C373" s="109"/>
      <c r="D373" s="109"/>
      <c r="E373" s="109"/>
      <c r="F373" s="109"/>
      <c r="G373" s="109"/>
      <c r="H373" s="109"/>
      <c r="I373" s="109"/>
      <c r="J373" s="109"/>
      <c r="K373" s="109"/>
      <c r="L373" s="109"/>
      <c r="M373" s="109"/>
      <c r="N373" s="109"/>
      <c r="O373" s="109"/>
      <c r="P373" s="109"/>
      <c r="Q373" s="109"/>
      <c r="R373" s="109"/>
      <c r="S373" s="109"/>
      <c r="T373" s="109"/>
      <c r="U373" s="109"/>
      <c r="V373" s="109"/>
      <c r="W373" s="109"/>
      <c r="X373" s="109"/>
      <c r="Y373" s="109"/>
      <c r="Z373" s="109"/>
      <c r="AA373" s="109"/>
      <c r="AB373" s="109"/>
      <c r="AC373" s="109"/>
      <c r="AD373" s="109"/>
      <c r="AE373" s="109"/>
      <c r="AF373" s="109"/>
      <c r="AG373" s="109"/>
      <c r="AH373" s="109"/>
      <c r="AI373" s="109"/>
    </row>
    <row r="374" spans="1:35" ht="15">
      <c r="A374" s="109"/>
      <c r="B374" s="110"/>
      <c r="C374" s="109"/>
      <c r="D374" s="109"/>
      <c r="E374" s="109"/>
      <c r="F374" s="109"/>
      <c r="G374" s="109"/>
      <c r="H374" s="109"/>
      <c r="I374" s="109"/>
      <c r="J374" s="109"/>
      <c r="K374" s="109"/>
      <c r="L374" s="109"/>
      <c r="M374" s="109"/>
      <c r="N374" s="109"/>
      <c r="O374" s="109"/>
      <c r="P374" s="109"/>
      <c r="Q374" s="109"/>
      <c r="R374" s="109"/>
      <c r="S374" s="109"/>
      <c r="T374" s="109"/>
      <c r="U374" s="109"/>
      <c r="V374" s="109"/>
      <c r="W374" s="109"/>
      <c r="X374" s="109"/>
      <c r="Y374" s="109"/>
      <c r="Z374" s="109"/>
      <c r="AA374" s="109"/>
      <c r="AB374" s="109"/>
      <c r="AC374" s="109"/>
      <c r="AD374" s="109"/>
      <c r="AE374" s="109"/>
      <c r="AF374" s="109"/>
      <c r="AG374" s="109"/>
      <c r="AH374" s="109"/>
      <c r="AI374" s="109"/>
    </row>
    <row r="375" spans="1:35" ht="15">
      <c r="A375" s="109"/>
      <c r="B375" s="110"/>
      <c r="C375" s="109"/>
      <c r="D375" s="109"/>
      <c r="E375" s="109"/>
      <c r="F375" s="109"/>
      <c r="G375" s="109"/>
      <c r="H375" s="109"/>
      <c r="I375" s="109"/>
      <c r="J375" s="109"/>
      <c r="K375" s="109"/>
      <c r="L375" s="109"/>
      <c r="M375" s="109"/>
      <c r="N375" s="109"/>
      <c r="O375" s="109"/>
      <c r="P375" s="109"/>
      <c r="Q375" s="109"/>
      <c r="R375" s="109"/>
      <c r="S375" s="109"/>
      <c r="T375" s="109"/>
      <c r="U375" s="109"/>
      <c r="V375" s="109"/>
      <c r="W375" s="109"/>
      <c r="X375" s="109"/>
      <c r="Y375" s="109"/>
      <c r="Z375" s="109"/>
      <c r="AA375" s="109"/>
      <c r="AB375" s="109"/>
      <c r="AC375" s="109"/>
      <c r="AD375" s="109"/>
      <c r="AE375" s="109"/>
      <c r="AF375" s="109"/>
      <c r="AG375" s="109"/>
      <c r="AH375" s="109"/>
      <c r="AI375" s="109"/>
    </row>
    <row r="376" spans="1:35" ht="15">
      <c r="A376" s="109"/>
      <c r="B376" s="110"/>
      <c r="C376" s="109"/>
      <c r="D376" s="109"/>
      <c r="E376" s="109"/>
      <c r="F376" s="109"/>
      <c r="G376" s="109"/>
      <c r="H376" s="109"/>
      <c r="I376" s="109"/>
      <c r="J376" s="109"/>
      <c r="K376" s="109"/>
      <c r="L376" s="109"/>
      <c r="M376" s="109"/>
      <c r="N376" s="109"/>
      <c r="O376" s="109"/>
      <c r="P376" s="109"/>
      <c r="Q376" s="109"/>
      <c r="R376" s="109"/>
      <c r="S376" s="109"/>
      <c r="T376" s="109"/>
      <c r="U376" s="109"/>
      <c r="V376" s="109"/>
      <c r="W376" s="109"/>
      <c r="X376" s="109"/>
      <c r="Y376" s="109"/>
      <c r="Z376" s="109"/>
      <c r="AA376" s="109"/>
      <c r="AB376" s="109"/>
      <c r="AC376" s="109"/>
      <c r="AD376" s="109"/>
      <c r="AE376" s="109"/>
      <c r="AF376" s="109"/>
      <c r="AG376" s="109"/>
      <c r="AH376" s="109"/>
      <c r="AI376" s="109"/>
    </row>
    <row r="377" spans="1:35" ht="15">
      <c r="A377" s="109"/>
      <c r="B377" s="110"/>
      <c r="C377" s="109"/>
      <c r="D377" s="109"/>
      <c r="E377" s="109"/>
      <c r="F377" s="109"/>
      <c r="G377" s="109"/>
      <c r="H377" s="109"/>
      <c r="I377" s="109"/>
      <c r="J377" s="109"/>
      <c r="K377" s="109"/>
      <c r="L377" s="109"/>
      <c r="M377" s="109"/>
      <c r="N377" s="109"/>
      <c r="O377" s="109"/>
      <c r="P377" s="109"/>
      <c r="Q377" s="109"/>
      <c r="R377" s="109"/>
      <c r="S377" s="109"/>
      <c r="T377" s="109"/>
      <c r="U377" s="109"/>
      <c r="V377" s="109"/>
      <c r="W377" s="109"/>
      <c r="X377" s="109"/>
      <c r="Y377" s="109"/>
      <c r="Z377" s="109"/>
      <c r="AA377" s="109"/>
      <c r="AB377" s="109"/>
      <c r="AC377" s="109"/>
      <c r="AD377" s="109"/>
      <c r="AE377" s="109"/>
      <c r="AF377" s="109"/>
      <c r="AG377" s="109"/>
      <c r="AH377" s="109"/>
      <c r="AI377" s="109"/>
    </row>
    <row r="378" spans="1:35" ht="15">
      <c r="A378" s="109"/>
      <c r="B378" s="110"/>
      <c r="C378" s="109"/>
      <c r="D378" s="109"/>
      <c r="E378" s="109"/>
      <c r="F378" s="109"/>
      <c r="G378" s="109"/>
      <c r="H378" s="109"/>
      <c r="I378" s="109"/>
      <c r="J378" s="109"/>
      <c r="K378" s="109"/>
      <c r="L378" s="109"/>
      <c r="M378" s="109"/>
      <c r="N378" s="109"/>
      <c r="O378" s="109"/>
      <c r="P378" s="109"/>
      <c r="Q378" s="109"/>
      <c r="R378" s="109"/>
      <c r="S378" s="109"/>
      <c r="T378" s="109"/>
      <c r="U378" s="109"/>
      <c r="V378" s="109"/>
      <c r="W378" s="109"/>
      <c r="X378" s="109"/>
      <c r="Y378" s="109"/>
      <c r="Z378" s="109"/>
      <c r="AA378" s="109"/>
      <c r="AB378" s="109"/>
      <c r="AC378" s="109"/>
      <c r="AD378" s="109"/>
      <c r="AE378" s="109"/>
      <c r="AF378" s="109"/>
      <c r="AG378" s="109"/>
      <c r="AH378" s="109"/>
      <c r="AI378" s="109"/>
    </row>
    <row r="379" spans="1:35" ht="15">
      <c r="A379" s="109"/>
      <c r="B379" s="110"/>
      <c r="C379" s="109"/>
      <c r="D379" s="109"/>
      <c r="E379" s="109"/>
      <c r="F379" s="109"/>
      <c r="G379" s="109"/>
      <c r="H379" s="109"/>
      <c r="I379" s="109"/>
      <c r="J379" s="109"/>
      <c r="K379" s="109"/>
      <c r="L379" s="109"/>
      <c r="M379" s="109"/>
      <c r="N379" s="109"/>
      <c r="O379" s="109"/>
      <c r="P379" s="109"/>
      <c r="Q379" s="109"/>
      <c r="R379" s="109"/>
      <c r="S379" s="109"/>
      <c r="T379" s="109"/>
      <c r="U379" s="109"/>
      <c r="V379" s="109"/>
      <c r="W379" s="109"/>
      <c r="X379" s="109"/>
      <c r="Y379" s="109"/>
      <c r="Z379" s="109"/>
      <c r="AA379" s="109"/>
      <c r="AB379" s="109"/>
      <c r="AC379" s="109"/>
      <c r="AD379" s="109"/>
      <c r="AE379" s="109"/>
      <c r="AF379" s="109"/>
      <c r="AG379" s="109"/>
      <c r="AH379" s="109"/>
      <c r="AI379" s="109"/>
    </row>
    <row r="380" spans="1:35" ht="15">
      <c r="A380" s="109"/>
      <c r="B380" s="110"/>
      <c r="C380" s="109"/>
      <c r="D380" s="109"/>
      <c r="E380" s="109"/>
      <c r="F380" s="109"/>
      <c r="G380" s="109"/>
      <c r="H380" s="109"/>
      <c r="I380" s="109"/>
      <c r="J380" s="109"/>
      <c r="K380" s="109"/>
      <c r="L380" s="109"/>
      <c r="M380" s="109"/>
      <c r="N380" s="109"/>
      <c r="O380" s="109"/>
      <c r="P380" s="109"/>
      <c r="Q380" s="109"/>
      <c r="R380" s="109"/>
      <c r="S380" s="109"/>
      <c r="T380" s="109"/>
      <c r="U380" s="109"/>
      <c r="V380" s="109"/>
      <c r="W380" s="109"/>
      <c r="X380" s="109"/>
      <c r="Y380" s="109"/>
      <c r="Z380" s="109"/>
      <c r="AA380" s="109"/>
      <c r="AB380" s="109"/>
      <c r="AC380" s="109"/>
      <c r="AD380" s="109"/>
      <c r="AE380" s="109"/>
      <c r="AF380" s="109"/>
      <c r="AG380" s="109"/>
      <c r="AH380" s="109"/>
      <c r="AI380" s="109"/>
    </row>
    <row r="381" spans="1:35" ht="15">
      <c r="A381" s="109"/>
      <c r="B381" s="110"/>
      <c r="C381" s="109"/>
      <c r="D381" s="109"/>
      <c r="E381" s="109"/>
      <c r="F381" s="109"/>
      <c r="G381" s="109"/>
      <c r="H381" s="109"/>
      <c r="I381" s="109"/>
      <c r="J381" s="109"/>
      <c r="K381" s="109"/>
      <c r="L381" s="109"/>
      <c r="M381" s="109"/>
      <c r="N381" s="109"/>
      <c r="O381" s="109"/>
      <c r="P381" s="109"/>
      <c r="Q381" s="109"/>
      <c r="R381" s="109"/>
      <c r="S381" s="109"/>
      <c r="T381" s="109"/>
      <c r="U381" s="109"/>
      <c r="V381" s="109"/>
      <c r="W381" s="109"/>
      <c r="X381" s="109"/>
      <c r="Y381" s="109"/>
      <c r="Z381" s="109"/>
      <c r="AA381" s="109"/>
      <c r="AB381" s="109"/>
      <c r="AC381" s="109"/>
      <c r="AD381" s="109"/>
      <c r="AE381" s="109"/>
      <c r="AF381" s="109"/>
      <c r="AG381" s="109"/>
      <c r="AH381" s="109"/>
      <c r="AI381" s="109"/>
    </row>
    <row r="382" spans="1:35" ht="15">
      <c r="A382" s="109"/>
      <c r="B382" s="110"/>
      <c r="C382" s="109"/>
      <c r="D382" s="109"/>
      <c r="E382" s="109"/>
      <c r="F382" s="109"/>
      <c r="G382" s="109"/>
      <c r="H382" s="109"/>
      <c r="I382" s="109"/>
      <c r="J382" s="109"/>
      <c r="K382" s="109"/>
      <c r="L382" s="109"/>
      <c r="M382" s="109"/>
      <c r="N382" s="109"/>
      <c r="O382" s="109"/>
      <c r="P382" s="109"/>
      <c r="Q382" s="109"/>
      <c r="R382" s="109"/>
      <c r="S382" s="109"/>
      <c r="T382" s="109"/>
      <c r="U382" s="109"/>
      <c r="V382" s="109"/>
      <c r="W382" s="109"/>
      <c r="X382" s="109"/>
      <c r="Y382" s="109"/>
      <c r="Z382" s="109"/>
      <c r="AA382" s="109"/>
      <c r="AB382" s="109"/>
      <c r="AC382" s="109"/>
      <c r="AD382" s="109"/>
      <c r="AE382" s="109"/>
      <c r="AF382" s="109"/>
      <c r="AG382" s="109"/>
      <c r="AH382" s="109"/>
      <c r="AI382" s="109"/>
    </row>
    <row r="383" spans="1:35" ht="15">
      <c r="A383" s="109"/>
      <c r="B383" s="110"/>
      <c r="C383" s="109"/>
      <c r="D383" s="109"/>
      <c r="E383" s="109"/>
      <c r="F383" s="109"/>
      <c r="G383" s="109"/>
      <c r="H383" s="109"/>
      <c r="I383" s="109"/>
      <c r="J383" s="109"/>
      <c r="K383" s="109"/>
      <c r="L383" s="109"/>
      <c r="M383" s="109"/>
      <c r="N383" s="109"/>
      <c r="O383" s="109"/>
      <c r="P383" s="109"/>
      <c r="Q383" s="109"/>
      <c r="R383" s="109"/>
      <c r="S383" s="109"/>
      <c r="T383" s="109"/>
      <c r="U383" s="109"/>
      <c r="V383" s="109"/>
      <c r="W383" s="109"/>
      <c r="X383" s="109"/>
      <c r="Y383" s="109"/>
      <c r="Z383" s="109"/>
      <c r="AA383" s="109"/>
      <c r="AB383" s="109"/>
      <c r="AC383" s="109"/>
      <c r="AD383" s="109"/>
      <c r="AE383" s="109"/>
      <c r="AF383" s="109"/>
      <c r="AG383" s="109"/>
      <c r="AH383" s="109"/>
      <c r="AI383" s="109"/>
    </row>
    <row r="384" spans="1:35" ht="15">
      <c r="A384" s="109"/>
      <c r="B384" s="110"/>
      <c r="C384" s="109"/>
      <c r="D384" s="109"/>
      <c r="E384" s="109"/>
      <c r="F384" s="109"/>
      <c r="G384" s="109"/>
      <c r="H384" s="109"/>
      <c r="I384" s="109"/>
      <c r="J384" s="109"/>
      <c r="K384" s="109"/>
      <c r="L384" s="109"/>
      <c r="M384" s="109"/>
      <c r="N384" s="109"/>
      <c r="O384" s="109"/>
      <c r="P384" s="109"/>
      <c r="Q384" s="109"/>
      <c r="R384" s="109"/>
      <c r="S384" s="109"/>
      <c r="T384" s="109"/>
      <c r="U384" s="109"/>
      <c r="V384" s="109"/>
      <c r="W384" s="109"/>
      <c r="X384" s="109"/>
      <c r="Y384" s="109"/>
      <c r="Z384" s="109"/>
      <c r="AA384" s="109"/>
      <c r="AB384" s="109"/>
      <c r="AC384" s="109"/>
      <c r="AD384" s="109"/>
      <c r="AE384" s="109"/>
      <c r="AF384" s="109"/>
      <c r="AG384" s="109"/>
      <c r="AH384" s="109"/>
      <c r="AI384" s="109"/>
    </row>
    <row r="385" spans="1:35" ht="15">
      <c r="A385" s="109"/>
      <c r="B385" s="110"/>
      <c r="C385" s="109"/>
      <c r="D385" s="109"/>
      <c r="E385" s="109"/>
      <c r="F385" s="109"/>
      <c r="G385" s="109"/>
      <c r="H385" s="109"/>
      <c r="I385" s="109"/>
      <c r="J385" s="109"/>
      <c r="K385" s="109"/>
      <c r="L385" s="109"/>
      <c r="M385" s="109"/>
      <c r="N385" s="109"/>
      <c r="O385" s="109"/>
      <c r="P385" s="109"/>
      <c r="Q385" s="109"/>
      <c r="R385" s="109"/>
      <c r="S385" s="109"/>
      <c r="T385" s="109"/>
      <c r="U385" s="109"/>
      <c r="V385" s="109"/>
      <c r="W385" s="109"/>
      <c r="X385" s="109"/>
      <c r="Y385" s="109"/>
      <c r="Z385" s="109"/>
      <c r="AA385" s="109"/>
      <c r="AB385" s="109"/>
      <c r="AC385" s="109"/>
      <c r="AD385" s="109"/>
      <c r="AE385" s="109"/>
      <c r="AF385" s="109"/>
      <c r="AG385" s="109"/>
      <c r="AH385" s="109"/>
      <c r="AI385" s="109"/>
    </row>
    <row r="386" spans="1:35" ht="15">
      <c r="A386" s="109"/>
      <c r="B386" s="110"/>
      <c r="C386" s="109"/>
      <c r="D386" s="109"/>
      <c r="E386" s="109"/>
      <c r="F386" s="109"/>
      <c r="G386" s="109"/>
      <c r="H386" s="109"/>
      <c r="I386" s="109"/>
      <c r="J386" s="109"/>
      <c r="K386" s="109"/>
      <c r="L386" s="109"/>
      <c r="M386" s="109"/>
      <c r="N386" s="109"/>
      <c r="O386" s="109"/>
      <c r="P386" s="109"/>
      <c r="Q386" s="109"/>
      <c r="R386" s="109"/>
      <c r="S386" s="109"/>
      <c r="T386" s="109"/>
      <c r="U386" s="109"/>
      <c r="V386" s="109"/>
      <c r="W386" s="109"/>
      <c r="X386" s="109"/>
      <c r="Y386" s="109"/>
      <c r="Z386" s="109"/>
      <c r="AA386" s="109"/>
      <c r="AB386" s="109"/>
      <c r="AC386" s="109"/>
      <c r="AD386" s="109"/>
      <c r="AE386" s="109"/>
      <c r="AF386" s="109"/>
      <c r="AG386" s="109"/>
      <c r="AH386" s="109"/>
      <c r="AI386" s="109"/>
    </row>
    <row r="387" spans="1:35" ht="15">
      <c r="A387" s="109"/>
      <c r="B387" s="110"/>
      <c r="C387" s="109"/>
      <c r="D387" s="109"/>
      <c r="E387" s="109"/>
      <c r="F387" s="109"/>
      <c r="G387" s="109"/>
      <c r="H387" s="109"/>
      <c r="I387" s="109"/>
      <c r="J387" s="109"/>
      <c r="K387" s="109"/>
      <c r="L387" s="109"/>
      <c r="M387" s="109"/>
      <c r="N387" s="109"/>
      <c r="O387" s="109"/>
      <c r="P387" s="109"/>
      <c r="Q387" s="109"/>
      <c r="R387" s="109"/>
      <c r="S387" s="109"/>
      <c r="T387" s="109"/>
      <c r="U387" s="109"/>
      <c r="V387" s="109"/>
      <c r="W387" s="109"/>
      <c r="X387" s="109"/>
      <c r="Y387" s="109"/>
      <c r="Z387" s="109"/>
      <c r="AA387" s="109"/>
      <c r="AB387" s="109"/>
      <c r="AC387" s="109"/>
      <c r="AD387" s="109"/>
      <c r="AE387" s="109"/>
      <c r="AF387" s="109"/>
      <c r="AG387" s="109"/>
      <c r="AH387" s="109"/>
      <c r="AI387" s="109"/>
    </row>
    <row r="388" spans="1:35" ht="15">
      <c r="A388" s="109"/>
      <c r="B388" s="110"/>
      <c r="C388" s="109"/>
      <c r="D388" s="109"/>
      <c r="E388" s="109"/>
      <c r="F388" s="109"/>
      <c r="G388" s="109"/>
      <c r="H388" s="109"/>
      <c r="I388" s="109"/>
      <c r="J388" s="109"/>
      <c r="K388" s="109"/>
      <c r="L388" s="109"/>
      <c r="M388" s="109"/>
      <c r="N388" s="109"/>
      <c r="O388" s="109"/>
      <c r="P388" s="109"/>
      <c r="Q388" s="109"/>
      <c r="R388" s="109"/>
      <c r="S388" s="109"/>
      <c r="T388" s="109"/>
      <c r="U388" s="109"/>
      <c r="V388" s="109"/>
      <c r="W388" s="109"/>
      <c r="X388" s="109"/>
      <c r="Y388" s="109"/>
      <c r="Z388" s="109"/>
      <c r="AA388" s="109"/>
      <c r="AB388" s="109"/>
      <c r="AC388" s="109"/>
      <c r="AD388" s="109"/>
      <c r="AE388" s="109"/>
      <c r="AF388" s="109"/>
      <c r="AG388" s="109"/>
      <c r="AH388" s="109"/>
      <c r="AI388" s="109"/>
    </row>
    <row r="389" spans="1:35" ht="15">
      <c r="A389" s="109"/>
      <c r="B389" s="110"/>
      <c r="C389" s="109"/>
      <c r="D389" s="109"/>
      <c r="E389" s="109"/>
      <c r="F389" s="109"/>
      <c r="G389" s="109"/>
      <c r="H389" s="109"/>
      <c r="I389" s="109"/>
      <c r="J389" s="109"/>
      <c r="K389" s="109"/>
      <c r="L389" s="109"/>
      <c r="M389" s="109"/>
      <c r="N389" s="109"/>
      <c r="O389" s="109"/>
      <c r="P389" s="109"/>
      <c r="Q389" s="109"/>
      <c r="R389" s="109"/>
      <c r="S389" s="109"/>
      <c r="T389" s="109"/>
      <c r="U389" s="109"/>
      <c r="V389" s="109"/>
      <c r="W389" s="109"/>
      <c r="X389" s="109"/>
      <c r="Y389" s="109"/>
      <c r="Z389" s="109"/>
      <c r="AA389" s="109"/>
      <c r="AB389" s="109"/>
      <c r="AC389" s="109"/>
      <c r="AD389" s="109"/>
      <c r="AE389" s="109"/>
      <c r="AF389" s="109"/>
      <c r="AG389" s="109"/>
      <c r="AH389" s="109"/>
      <c r="AI389" s="109"/>
    </row>
    <row r="390" spans="1:35" ht="15">
      <c r="A390" s="109"/>
      <c r="B390" s="110"/>
      <c r="C390" s="109"/>
      <c r="D390" s="109"/>
      <c r="E390" s="109"/>
      <c r="F390" s="109"/>
      <c r="G390" s="109"/>
      <c r="H390" s="109"/>
      <c r="I390" s="109"/>
      <c r="J390" s="109"/>
      <c r="K390" s="109"/>
      <c r="L390" s="109"/>
      <c r="M390" s="109"/>
      <c r="N390" s="109"/>
      <c r="O390" s="109"/>
      <c r="P390" s="109"/>
      <c r="Q390" s="109"/>
      <c r="R390" s="109"/>
      <c r="S390" s="109"/>
      <c r="T390" s="109"/>
      <c r="U390" s="109"/>
      <c r="V390" s="109"/>
      <c r="W390" s="109"/>
      <c r="X390" s="109"/>
      <c r="Y390" s="109"/>
      <c r="Z390" s="109"/>
      <c r="AA390" s="109"/>
      <c r="AB390" s="109"/>
      <c r="AC390" s="109"/>
      <c r="AD390" s="109"/>
      <c r="AE390" s="109"/>
      <c r="AF390" s="109"/>
      <c r="AG390" s="109"/>
      <c r="AH390" s="109"/>
      <c r="AI390" s="109"/>
    </row>
    <row r="391" spans="1:35" ht="15">
      <c r="A391" s="109"/>
      <c r="B391" s="110"/>
      <c r="C391" s="109"/>
      <c r="D391" s="109"/>
      <c r="E391" s="109"/>
      <c r="F391" s="109"/>
      <c r="G391" s="109"/>
      <c r="H391" s="109"/>
      <c r="I391" s="109"/>
      <c r="J391" s="109"/>
      <c r="K391" s="109"/>
      <c r="L391" s="109"/>
      <c r="M391" s="109"/>
      <c r="N391" s="109"/>
      <c r="O391" s="109"/>
      <c r="P391" s="109"/>
      <c r="Q391" s="109"/>
      <c r="R391" s="109"/>
      <c r="S391" s="109"/>
      <c r="T391" s="109"/>
      <c r="U391" s="109"/>
      <c r="V391" s="109"/>
      <c r="W391" s="109"/>
      <c r="X391" s="109"/>
      <c r="Y391" s="109"/>
      <c r="Z391" s="109"/>
      <c r="AA391" s="109"/>
      <c r="AB391" s="109"/>
      <c r="AC391" s="109"/>
      <c r="AD391" s="109"/>
      <c r="AE391" s="109"/>
      <c r="AF391" s="109"/>
      <c r="AG391" s="109"/>
      <c r="AH391" s="109"/>
      <c r="AI391" s="109"/>
    </row>
    <row r="392" spans="1:35" ht="15">
      <c r="A392" s="109"/>
      <c r="B392" s="110"/>
      <c r="C392" s="109"/>
      <c r="D392" s="109"/>
      <c r="E392" s="109"/>
      <c r="F392" s="109"/>
      <c r="G392" s="109"/>
      <c r="H392" s="109"/>
      <c r="I392" s="109"/>
      <c r="J392" s="109"/>
      <c r="K392" s="109"/>
      <c r="L392" s="109"/>
      <c r="M392" s="109"/>
      <c r="N392" s="109"/>
      <c r="O392" s="109"/>
      <c r="P392" s="109"/>
      <c r="Q392" s="109"/>
      <c r="R392" s="109"/>
      <c r="S392" s="109"/>
      <c r="T392" s="109"/>
      <c r="U392" s="109"/>
      <c r="V392" s="109"/>
      <c r="W392" s="109"/>
      <c r="X392" s="109"/>
      <c r="Y392" s="109"/>
      <c r="Z392" s="109"/>
      <c r="AA392" s="109"/>
      <c r="AB392" s="109"/>
      <c r="AC392" s="109"/>
      <c r="AD392" s="109"/>
      <c r="AE392" s="109"/>
      <c r="AF392" s="109"/>
      <c r="AG392" s="109"/>
      <c r="AH392" s="109"/>
      <c r="AI392" s="109"/>
    </row>
    <row r="393" spans="1:35" ht="15">
      <c r="A393" s="109"/>
      <c r="B393" s="110"/>
      <c r="C393" s="109"/>
      <c r="D393" s="109"/>
      <c r="E393" s="109"/>
      <c r="F393" s="109"/>
      <c r="G393" s="109"/>
      <c r="H393" s="109"/>
      <c r="I393" s="109"/>
      <c r="J393" s="109"/>
      <c r="K393" s="109"/>
      <c r="L393" s="109"/>
      <c r="M393" s="109"/>
      <c r="N393" s="109"/>
      <c r="O393" s="109"/>
      <c r="P393" s="109"/>
      <c r="Q393" s="109"/>
      <c r="R393" s="109"/>
      <c r="S393" s="109"/>
      <c r="T393" s="109"/>
      <c r="U393" s="109"/>
      <c r="V393" s="109"/>
      <c r="W393" s="109"/>
      <c r="X393" s="109"/>
      <c r="Y393" s="109"/>
      <c r="Z393" s="109"/>
      <c r="AA393" s="109"/>
      <c r="AB393" s="109"/>
      <c r="AC393" s="109"/>
      <c r="AD393" s="109"/>
      <c r="AE393" s="109"/>
      <c r="AF393" s="109"/>
      <c r="AG393" s="109"/>
      <c r="AH393" s="109"/>
      <c r="AI393" s="109"/>
    </row>
    <row r="394" spans="1:35" ht="15">
      <c r="A394" s="109"/>
      <c r="B394" s="110"/>
      <c r="C394" s="109"/>
      <c r="D394" s="109"/>
      <c r="E394" s="109"/>
      <c r="F394" s="109"/>
      <c r="G394" s="109"/>
      <c r="H394" s="109"/>
      <c r="I394" s="109"/>
      <c r="J394" s="109"/>
      <c r="K394" s="109"/>
      <c r="L394" s="109"/>
      <c r="M394" s="109"/>
      <c r="N394" s="109"/>
      <c r="O394" s="109"/>
      <c r="P394" s="109"/>
      <c r="Q394" s="109"/>
      <c r="R394" s="109"/>
      <c r="S394" s="109"/>
      <c r="T394" s="109"/>
      <c r="U394" s="109"/>
      <c r="V394" s="109"/>
      <c r="W394" s="109"/>
      <c r="X394" s="109"/>
      <c r="Y394" s="109"/>
      <c r="Z394" s="109"/>
      <c r="AA394" s="109"/>
      <c r="AB394" s="109"/>
      <c r="AC394" s="109"/>
      <c r="AD394" s="109"/>
      <c r="AE394" s="109"/>
      <c r="AF394" s="109"/>
      <c r="AG394" s="109"/>
      <c r="AH394" s="109"/>
      <c r="AI394" s="109"/>
    </row>
    <row r="395" spans="1:35" ht="15">
      <c r="A395" s="109"/>
      <c r="B395" s="110"/>
      <c r="C395" s="109"/>
      <c r="D395" s="109"/>
      <c r="E395" s="109"/>
      <c r="F395" s="109"/>
      <c r="G395" s="109"/>
      <c r="H395" s="109"/>
      <c r="I395" s="109"/>
      <c r="J395" s="109"/>
      <c r="K395" s="109"/>
      <c r="L395" s="109"/>
      <c r="M395" s="109"/>
      <c r="N395" s="109"/>
      <c r="O395" s="109"/>
      <c r="P395" s="109"/>
      <c r="Q395" s="109"/>
      <c r="R395" s="109"/>
      <c r="S395" s="109"/>
      <c r="T395" s="109"/>
      <c r="U395" s="109"/>
      <c r="V395" s="109"/>
      <c r="W395" s="109"/>
      <c r="X395" s="109"/>
      <c r="Y395" s="109"/>
      <c r="Z395" s="109"/>
      <c r="AA395" s="109"/>
      <c r="AB395" s="109"/>
      <c r="AC395" s="109"/>
      <c r="AD395" s="109"/>
      <c r="AE395" s="109"/>
      <c r="AF395" s="109"/>
      <c r="AG395" s="109"/>
      <c r="AH395" s="109"/>
      <c r="AI395" s="109"/>
    </row>
    <row r="396" spans="1:35" ht="15">
      <c r="A396" s="109"/>
      <c r="B396" s="110"/>
      <c r="C396" s="109"/>
      <c r="D396" s="109"/>
      <c r="E396" s="109"/>
      <c r="F396" s="109"/>
      <c r="G396" s="109"/>
      <c r="H396" s="109"/>
      <c r="I396" s="109"/>
      <c r="J396" s="109"/>
      <c r="K396" s="109"/>
      <c r="L396" s="109"/>
      <c r="M396" s="109"/>
      <c r="N396" s="109"/>
      <c r="O396" s="109"/>
      <c r="P396" s="109"/>
      <c r="Q396" s="109"/>
      <c r="R396" s="109"/>
      <c r="S396" s="109"/>
      <c r="T396" s="109"/>
      <c r="U396" s="109"/>
      <c r="V396" s="109"/>
      <c r="W396" s="109"/>
      <c r="X396" s="109"/>
      <c r="Y396" s="109"/>
      <c r="Z396" s="109"/>
      <c r="AA396" s="109"/>
      <c r="AB396" s="109"/>
      <c r="AC396" s="109"/>
      <c r="AD396" s="109"/>
      <c r="AE396" s="109"/>
      <c r="AF396" s="109"/>
      <c r="AG396" s="109"/>
      <c r="AH396" s="109"/>
      <c r="AI396" s="109"/>
    </row>
    <row r="397" spans="1:35" ht="15">
      <c r="A397" s="109"/>
      <c r="B397" s="110"/>
      <c r="C397" s="109"/>
      <c r="D397" s="109"/>
      <c r="E397" s="109"/>
      <c r="F397" s="109"/>
      <c r="G397" s="109"/>
      <c r="H397" s="109"/>
      <c r="I397" s="109"/>
      <c r="J397" s="109"/>
      <c r="K397" s="109"/>
      <c r="L397" s="109"/>
      <c r="M397" s="109"/>
      <c r="N397" s="109"/>
      <c r="O397" s="109"/>
      <c r="P397" s="109"/>
      <c r="Q397" s="109"/>
      <c r="R397" s="109"/>
      <c r="S397" s="109"/>
      <c r="T397" s="109"/>
      <c r="U397" s="109"/>
      <c r="V397" s="109"/>
      <c r="W397" s="109"/>
      <c r="X397" s="109"/>
      <c r="Y397" s="109"/>
      <c r="Z397" s="109"/>
      <c r="AA397" s="109"/>
      <c r="AB397" s="109"/>
      <c r="AC397" s="109"/>
      <c r="AD397" s="109"/>
      <c r="AE397" s="109"/>
      <c r="AF397" s="109"/>
      <c r="AG397" s="109"/>
      <c r="AH397" s="109"/>
      <c r="AI397" s="109"/>
    </row>
    <row r="398" spans="1:35" ht="15">
      <c r="A398" s="109"/>
      <c r="B398" s="110"/>
      <c r="C398" s="109"/>
      <c r="D398" s="109"/>
      <c r="E398" s="109"/>
      <c r="F398" s="109"/>
      <c r="G398" s="109"/>
      <c r="H398" s="109"/>
      <c r="I398" s="109"/>
      <c r="J398" s="109"/>
      <c r="K398" s="109"/>
      <c r="L398" s="109"/>
      <c r="M398" s="109"/>
      <c r="N398" s="109"/>
      <c r="O398" s="109"/>
      <c r="P398" s="109"/>
      <c r="Q398" s="109"/>
      <c r="R398" s="109"/>
      <c r="S398" s="109"/>
      <c r="T398" s="109"/>
      <c r="U398" s="109"/>
      <c r="V398" s="109"/>
      <c r="W398" s="109"/>
      <c r="X398" s="109"/>
      <c r="Y398" s="109"/>
      <c r="Z398" s="109"/>
      <c r="AA398" s="109"/>
      <c r="AB398" s="109"/>
      <c r="AC398" s="109"/>
      <c r="AD398" s="109"/>
      <c r="AE398" s="109"/>
      <c r="AF398" s="109"/>
      <c r="AG398" s="109"/>
      <c r="AH398" s="109"/>
      <c r="AI398" s="109"/>
    </row>
    <row r="399" spans="1:35" ht="15">
      <c r="A399" s="109"/>
      <c r="B399" s="110"/>
      <c r="C399" s="109"/>
      <c r="D399" s="109"/>
      <c r="E399" s="109"/>
      <c r="F399" s="109"/>
      <c r="G399" s="109"/>
      <c r="H399" s="109"/>
      <c r="I399" s="109"/>
      <c r="J399" s="109"/>
      <c r="K399" s="109"/>
      <c r="L399" s="109"/>
      <c r="M399" s="109"/>
      <c r="N399" s="109"/>
      <c r="O399" s="109"/>
      <c r="P399" s="109"/>
      <c r="Q399" s="109"/>
      <c r="R399" s="109"/>
      <c r="S399" s="109"/>
      <c r="T399" s="109"/>
      <c r="U399" s="109"/>
      <c r="V399" s="109"/>
      <c r="W399" s="109"/>
      <c r="X399" s="109"/>
      <c r="Y399" s="109"/>
      <c r="Z399" s="109"/>
      <c r="AA399" s="109"/>
      <c r="AB399" s="109"/>
      <c r="AC399" s="109"/>
      <c r="AD399" s="109"/>
      <c r="AE399" s="109"/>
      <c r="AF399" s="109"/>
      <c r="AG399" s="109"/>
      <c r="AH399" s="109"/>
      <c r="AI399" s="109"/>
    </row>
    <row r="400" spans="1:35" ht="15">
      <c r="A400" s="109"/>
      <c r="B400" s="110"/>
      <c r="C400" s="109"/>
      <c r="D400" s="109"/>
      <c r="E400" s="109"/>
      <c r="F400" s="109"/>
      <c r="G400" s="109"/>
      <c r="H400" s="109"/>
      <c r="I400" s="109"/>
      <c r="J400" s="109"/>
      <c r="K400" s="109"/>
      <c r="L400" s="109"/>
      <c r="M400" s="109"/>
      <c r="N400" s="109"/>
      <c r="O400" s="109"/>
      <c r="P400" s="109"/>
      <c r="Q400" s="109"/>
      <c r="R400" s="109"/>
      <c r="S400" s="109"/>
      <c r="T400" s="109"/>
      <c r="U400" s="109"/>
      <c r="V400" s="109"/>
      <c r="W400" s="109"/>
      <c r="X400" s="109"/>
      <c r="Y400" s="109"/>
      <c r="Z400" s="109"/>
      <c r="AA400" s="109"/>
      <c r="AB400" s="109"/>
      <c r="AC400" s="109"/>
      <c r="AD400" s="109"/>
      <c r="AE400" s="109"/>
      <c r="AF400" s="109"/>
      <c r="AG400" s="109"/>
      <c r="AH400" s="109"/>
      <c r="AI400" s="109"/>
    </row>
    <row r="401" spans="1:35" ht="15">
      <c r="A401" s="109"/>
      <c r="B401" s="110"/>
      <c r="C401" s="109"/>
      <c r="D401" s="109"/>
      <c r="E401" s="109"/>
      <c r="F401" s="109"/>
      <c r="G401" s="109"/>
      <c r="H401" s="109"/>
      <c r="I401" s="109"/>
      <c r="J401" s="109"/>
      <c r="K401" s="109"/>
      <c r="L401" s="109"/>
      <c r="M401" s="109"/>
      <c r="N401" s="109"/>
      <c r="O401" s="109"/>
      <c r="P401" s="109"/>
      <c r="Q401" s="109"/>
      <c r="R401" s="109"/>
      <c r="S401" s="109"/>
      <c r="T401" s="109"/>
      <c r="U401" s="109"/>
      <c r="V401" s="109"/>
      <c r="W401" s="109"/>
      <c r="X401" s="109"/>
      <c r="Y401" s="109"/>
      <c r="Z401" s="109"/>
      <c r="AA401" s="109"/>
      <c r="AB401" s="109"/>
      <c r="AC401" s="109"/>
      <c r="AD401" s="109"/>
      <c r="AE401" s="109"/>
      <c r="AF401" s="109"/>
      <c r="AG401" s="109"/>
      <c r="AH401" s="109"/>
      <c r="AI401" s="109"/>
    </row>
    <row r="402" spans="1:35" ht="15">
      <c r="A402" s="109"/>
      <c r="B402" s="110"/>
      <c r="C402" s="109"/>
      <c r="D402" s="109"/>
      <c r="E402" s="109"/>
      <c r="F402" s="109"/>
      <c r="G402" s="109"/>
      <c r="H402" s="109"/>
      <c r="I402" s="109"/>
      <c r="J402" s="109"/>
      <c r="K402" s="109"/>
      <c r="L402" s="109"/>
      <c r="M402" s="109"/>
      <c r="N402" s="109"/>
      <c r="O402" s="109"/>
      <c r="P402" s="109"/>
      <c r="Q402" s="109"/>
      <c r="R402" s="109"/>
      <c r="S402" s="109"/>
      <c r="T402" s="109"/>
      <c r="U402" s="109"/>
      <c r="V402" s="109"/>
      <c r="W402" s="109"/>
      <c r="X402" s="109"/>
      <c r="Y402" s="109"/>
      <c r="Z402" s="109"/>
      <c r="AA402" s="109"/>
      <c r="AB402" s="109"/>
      <c r="AC402" s="109"/>
      <c r="AD402" s="109"/>
      <c r="AE402" s="109"/>
      <c r="AF402" s="109"/>
      <c r="AG402" s="109"/>
      <c r="AH402" s="109"/>
      <c r="AI402" s="109"/>
    </row>
    <row r="403" spans="1:35" ht="15">
      <c r="A403" s="109"/>
      <c r="B403" s="110"/>
      <c r="C403" s="109"/>
      <c r="D403" s="109"/>
      <c r="E403" s="109"/>
      <c r="F403" s="109"/>
      <c r="G403" s="109"/>
      <c r="H403" s="109"/>
      <c r="I403" s="109"/>
      <c r="J403" s="109"/>
      <c r="K403" s="109"/>
      <c r="L403" s="109"/>
      <c r="M403" s="109"/>
      <c r="N403" s="109"/>
      <c r="O403" s="109"/>
      <c r="P403" s="109"/>
      <c r="Q403" s="109"/>
      <c r="R403" s="109"/>
      <c r="S403" s="109"/>
      <c r="T403" s="109"/>
      <c r="U403" s="109"/>
      <c r="V403" s="109"/>
      <c r="W403" s="109"/>
      <c r="X403" s="109"/>
      <c r="Y403" s="109"/>
      <c r="Z403" s="109"/>
      <c r="AA403" s="109"/>
      <c r="AB403" s="109"/>
      <c r="AC403" s="109"/>
      <c r="AD403" s="109"/>
      <c r="AE403" s="109"/>
      <c r="AF403" s="109"/>
      <c r="AG403" s="109"/>
      <c r="AH403" s="109"/>
      <c r="AI403" s="109"/>
    </row>
    <row r="404" spans="1:35" ht="15">
      <c r="A404" s="109"/>
      <c r="B404" s="110"/>
      <c r="C404" s="109"/>
      <c r="D404" s="109"/>
      <c r="E404" s="109"/>
      <c r="F404" s="109"/>
      <c r="G404" s="109"/>
      <c r="H404" s="109"/>
      <c r="I404" s="109"/>
      <c r="J404" s="109"/>
      <c r="K404" s="109"/>
      <c r="L404" s="109"/>
      <c r="M404" s="109"/>
      <c r="N404" s="109"/>
      <c r="O404" s="109"/>
      <c r="P404" s="109"/>
      <c r="Q404" s="109"/>
      <c r="R404" s="109"/>
      <c r="S404" s="109"/>
      <c r="T404" s="109"/>
      <c r="U404" s="109"/>
      <c r="V404" s="109"/>
      <c r="W404" s="109"/>
      <c r="X404" s="109"/>
      <c r="Y404" s="109"/>
      <c r="Z404" s="109"/>
      <c r="AA404" s="109"/>
      <c r="AB404" s="109"/>
      <c r="AC404" s="109"/>
      <c r="AD404" s="109"/>
      <c r="AE404" s="109"/>
      <c r="AF404" s="109"/>
      <c r="AG404" s="109"/>
      <c r="AH404" s="109"/>
      <c r="AI404" s="109"/>
    </row>
    <row r="405" spans="1:35" ht="15">
      <c r="A405" s="109"/>
      <c r="B405" s="110"/>
      <c r="C405" s="109"/>
      <c r="D405" s="109"/>
      <c r="E405" s="109"/>
      <c r="F405" s="109"/>
      <c r="G405" s="109"/>
      <c r="H405" s="109"/>
      <c r="I405" s="109"/>
      <c r="J405" s="109"/>
      <c r="K405" s="109"/>
      <c r="L405" s="109"/>
      <c r="M405" s="109"/>
      <c r="N405" s="109"/>
      <c r="O405" s="109"/>
      <c r="P405" s="109"/>
      <c r="Q405" s="109"/>
      <c r="R405" s="109"/>
      <c r="S405" s="109"/>
      <c r="T405" s="109"/>
      <c r="U405" s="109"/>
      <c r="V405" s="109"/>
      <c r="W405" s="109"/>
      <c r="X405" s="109"/>
      <c r="Y405" s="109"/>
      <c r="Z405" s="109"/>
      <c r="AA405" s="109"/>
      <c r="AB405" s="109"/>
      <c r="AC405" s="109"/>
      <c r="AD405" s="109"/>
      <c r="AE405" s="109"/>
      <c r="AF405" s="109"/>
      <c r="AG405" s="109"/>
      <c r="AH405" s="109"/>
      <c r="AI405" s="109"/>
    </row>
    <row r="406" spans="1:35" ht="15">
      <c r="A406" s="109"/>
      <c r="B406" s="110"/>
      <c r="C406" s="109"/>
      <c r="D406" s="109"/>
      <c r="E406" s="109"/>
      <c r="F406" s="109"/>
      <c r="G406" s="109"/>
      <c r="H406" s="109"/>
      <c r="I406" s="109"/>
      <c r="J406" s="109"/>
      <c r="K406" s="109"/>
      <c r="L406" s="109"/>
      <c r="M406" s="109"/>
      <c r="N406" s="109"/>
      <c r="O406" s="109"/>
      <c r="P406" s="109"/>
      <c r="Q406" s="109"/>
      <c r="R406" s="109"/>
      <c r="S406" s="109"/>
      <c r="T406" s="109"/>
      <c r="U406" s="109"/>
      <c r="V406" s="109"/>
      <c r="W406" s="109"/>
      <c r="X406" s="109"/>
      <c r="Y406" s="109"/>
      <c r="Z406" s="109"/>
      <c r="AA406" s="109"/>
      <c r="AB406" s="109"/>
      <c r="AC406" s="109"/>
      <c r="AD406" s="109"/>
      <c r="AE406" s="109"/>
      <c r="AF406" s="109"/>
      <c r="AG406" s="109"/>
      <c r="AH406" s="109"/>
      <c r="AI406" s="109"/>
    </row>
    <row r="407" spans="1:35" ht="15">
      <c r="A407" s="109"/>
      <c r="B407" s="110"/>
      <c r="C407" s="109"/>
      <c r="D407" s="109"/>
      <c r="E407" s="109"/>
      <c r="F407" s="109"/>
      <c r="G407" s="109"/>
      <c r="H407" s="109"/>
      <c r="I407" s="109"/>
      <c r="J407" s="109"/>
      <c r="K407" s="109"/>
      <c r="L407" s="109"/>
      <c r="M407" s="109"/>
      <c r="N407" s="109"/>
      <c r="O407" s="109"/>
      <c r="P407" s="109"/>
      <c r="Q407" s="109"/>
      <c r="R407" s="109"/>
      <c r="S407" s="109"/>
      <c r="T407" s="109"/>
      <c r="U407" s="109"/>
      <c r="V407" s="109"/>
      <c r="W407" s="109"/>
      <c r="X407" s="109"/>
      <c r="Y407" s="109"/>
      <c r="Z407" s="109"/>
      <c r="AA407" s="109"/>
      <c r="AB407" s="109"/>
      <c r="AC407" s="109"/>
      <c r="AD407" s="109"/>
      <c r="AE407" s="109"/>
      <c r="AF407" s="109"/>
      <c r="AG407" s="109"/>
      <c r="AH407" s="109"/>
      <c r="AI407" s="109"/>
    </row>
    <row r="408" spans="1:35" ht="15">
      <c r="A408" s="109"/>
      <c r="B408" s="110"/>
      <c r="C408" s="109"/>
      <c r="D408" s="109"/>
      <c r="E408" s="109"/>
      <c r="F408" s="109"/>
      <c r="G408" s="109"/>
      <c r="H408" s="109"/>
      <c r="I408" s="109"/>
      <c r="J408" s="109"/>
      <c r="K408" s="109"/>
      <c r="L408" s="109"/>
      <c r="M408" s="109"/>
      <c r="N408" s="109"/>
      <c r="O408" s="109"/>
      <c r="P408" s="109"/>
      <c r="Q408" s="109"/>
      <c r="R408" s="109"/>
      <c r="S408" s="109"/>
      <c r="T408" s="109"/>
      <c r="U408" s="109"/>
      <c r="V408" s="109"/>
      <c r="W408" s="109"/>
      <c r="X408" s="109"/>
      <c r="Y408" s="109"/>
      <c r="Z408" s="109"/>
      <c r="AA408" s="109"/>
      <c r="AB408" s="109"/>
      <c r="AC408" s="109"/>
      <c r="AD408" s="109"/>
      <c r="AE408" s="109"/>
      <c r="AF408" s="109"/>
      <c r="AG408" s="109"/>
      <c r="AH408" s="109"/>
      <c r="AI408" s="109"/>
    </row>
    <row r="409" spans="1:35" ht="15">
      <c r="A409" s="109"/>
      <c r="B409" s="110"/>
      <c r="C409" s="109"/>
      <c r="D409" s="109"/>
      <c r="E409" s="109"/>
      <c r="F409" s="109"/>
      <c r="G409" s="109"/>
      <c r="H409" s="109"/>
      <c r="I409" s="109"/>
      <c r="J409" s="109"/>
      <c r="K409" s="109"/>
      <c r="L409" s="109"/>
      <c r="M409" s="109"/>
      <c r="N409" s="109"/>
      <c r="O409" s="109"/>
      <c r="P409" s="109"/>
      <c r="Q409" s="109"/>
      <c r="R409" s="109"/>
      <c r="S409" s="109"/>
      <c r="T409" s="109"/>
      <c r="U409" s="109"/>
      <c r="V409" s="109"/>
      <c r="W409" s="109"/>
      <c r="X409" s="109"/>
      <c r="Y409" s="109"/>
      <c r="Z409" s="109"/>
      <c r="AA409" s="109"/>
      <c r="AB409" s="109"/>
      <c r="AC409" s="109"/>
      <c r="AD409" s="109"/>
      <c r="AE409" s="109"/>
      <c r="AF409" s="109"/>
      <c r="AG409" s="109"/>
      <c r="AH409" s="109"/>
      <c r="AI409" s="109"/>
    </row>
    <row r="410" spans="1:35" ht="15">
      <c r="A410" s="109"/>
      <c r="B410" s="110"/>
      <c r="C410" s="109"/>
      <c r="D410" s="109"/>
      <c r="E410" s="109"/>
      <c r="F410" s="109"/>
      <c r="G410" s="109"/>
      <c r="H410" s="109"/>
      <c r="I410" s="109"/>
      <c r="J410" s="109"/>
      <c r="K410" s="109"/>
      <c r="L410" s="109"/>
      <c r="M410" s="109"/>
      <c r="N410" s="109"/>
      <c r="O410" s="109"/>
      <c r="P410" s="109"/>
      <c r="Q410" s="109"/>
      <c r="R410" s="109"/>
      <c r="S410" s="109"/>
      <c r="T410" s="109"/>
      <c r="U410" s="109"/>
      <c r="V410" s="109"/>
      <c r="W410" s="109"/>
      <c r="X410" s="109"/>
      <c r="Y410" s="109"/>
      <c r="Z410" s="109"/>
      <c r="AA410" s="109"/>
      <c r="AB410" s="109"/>
      <c r="AC410" s="109"/>
      <c r="AD410" s="109"/>
      <c r="AE410" s="109"/>
      <c r="AF410" s="109"/>
      <c r="AG410" s="109"/>
      <c r="AH410" s="109"/>
      <c r="AI410" s="109"/>
    </row>
    <row r="411" spans="1:35" ht="15">
      <c r="A411" s="109"/>
      <c r="B411" s="110"/>
      <c r="C411" s="109"/>
      <c r="D411" s="109"/>
      <c r="E411" s="109"/>
      <c r="F411" s="109"/>
      <c r="G411" s="109"/>
      <c r="H411" s="109"/>
      <c r="I411" s="109"/>
      <c r="J411" s="109"/>
      <c r="K411" s="109"/>
      <c r="L411" s="109"/>
      <c r="M411" s="109"/>
      <c r="N411" s="109"/>
      <c r="O411" s="109"/>
      <c r="P411" s="109"/>
      <c r="Q411" s="109"/>
      <c r="R411" s="109"/>
      <c r="S411" s="109"/>
      <c r="T411" s="109"/>
      <c r="U411" s="109"/>
      <c r="V411" s="109"/>
      <c r="W411" s="109"/>
      <c r="X411" s="109"/>
      <c r="Y411" s="109"/>
      <c r="Z411" s="109"/>
      <c r="AA411" s="109"/>
      <c r="AB411" s="109"/>
      <c r="AC411" s="109"/>
      <c r="AD411" s="109"/>
      <c r="AE411" s="109"/>
      <c r="AF411" s="109"/>
      <c r="AG411" s="109"/>
      <c r="AH411" s="109"/>
      <c r="AI411" s="109"/>
    </row>
    <row r="412" spans="1:35" ht="15">
      <c r="A412" s="109"/>
      <c r="B412" s="110"/>
      <c r="C412" s="109"/>
      <c r="D412" s="109"/>
      <c r="E412" s="109"/>
      <c r="F412" s="109"/>
      <c r="G412" s="109"/>
      <c r="H412" s="109"/>
      <c r="I412" s="109"/>
      <c r="J412" s="109"/>
      <c r="K412" s="109"/>
      <c r="L412" s="109"/>
      <c r="M412" s="109"/>
      <c r="N412" s="109"/>
      <c r="O412" s="109"/>
      <c r="P412" s="109"/>
      <c r="Q412" s="109"/>
      <c r="R412" s="109"/>
      <c r="S412" s="109"/>
      <c r="T412" s="109"/>
      <c r="U412" s="109"/>
      <c r="V412" s="109"/>
      <c r="W412" s="109"/>
      <c r="X412" s="109"/>
      <c r="Y412" s="109"/>
      <c r="Z412" s="109"/>
      <c r="AA412" s="109"/>
      <c r="AB412" s="109"/>
      <c r="AC412" s="109"/>
      <c r="AD412" s="109"/>
      <c r="AE412" s="109"/>
      <c r="AF412" s="109"/>
      <c r="AG412" s="109"/>
      <c r="AH412" s="109"/>
      <c r="AI412" s="109"/>
    </row>
    <row r="413" spans="1:35" ht="15">
      <c r="A413" s="109"/>
      <c r="B413" s="110"/>
      <c r="C413" s="109"/>
      <c r="D413" s="109"/>
      <c r="E413" s="109"/>
      <c r="F413" s="109"/>
      <c r="G413" s="109"/>
      <c r="H413" s="109"/>
      <c r="I413" s="109"/>
      <c r="J413" s="109"/>
      <c r="K413" s="109"/>
      <c r="L413" s="109"/>
      <c r="M413" s="109"/>
      <c r="N413" s="109"/>
      <c r="O413" s="109"/>
      <c r="P413" s="109"/>
      <c r="Q413" s="109"/>
      <c r="R413" s="109"/>
      <c r="S413" s="109"/>
      <c r="T413" s="109"/>
      <c r="U413" s="109"/>
      <c r="V413" s="109"/>
      <c r="W413" s="109"/>
      <c r="X413" s="109"/>
      <c r="Y413" s="109"/>
      <c r="Z413" s="109"/>
      <c r="AA413" s="109"/>
      <c r="AB413" s="109"/>
      <c r="AC413" s="109"/>
      <c r="AD413" s="109"/>
      <c r="AE413" s="109"/>
      <c r="AF413" s="109"/>
      <c r="AG413" s="109"/>
      <c r="AH413" s="109"/>
      <c r="AI413" s="109"/>
    </row>
    <row r="414" spans="1:35" ht="15">
      <c r="A414" s="109"/>
      <c r="B414" s="110"/>
      <c r="C414" s="109"/>
      <c r="D414" s="109"/>
      <c r="E414" s="109"/>
      <c r="F414" s="109"/>
      <c r="G414" s="109"/>
      <c r="H414" s="109"/>
      <c r="I414" s="109"/>
      <c r="J414" s="109"/>
      <c r="K414" s="109"/>
      <c r="L414" s="109"/>
      <c r="M414" s="109"/>
      <c r="N414" s="109"/>
      <c r="O414" s="109"/>
      <c r="P414" s="109"/>
      <c r="Q414" s="109"/>
      <c r="R414" s="109"/>
      <c r="S414" s="109"/>
      <c r="T414" s="109"/>
      <c r="U414" s="109"/>
      <c r="V414" s="109"/>
      <c r="W414" s="109"/>
      <c r="X414" s="109"/>
      <c r="Y414" s="109"/>
      <c r="Z414" s="109"/>
      <c r="AA414" s="109"/>
      <c r="AB414" s="109"/>
      <c r="AC414" s="109"/>
      <c r="AD414" s="109"/>
      <c r="AE414" s="109"/>
      <c r="AF414" s="109"/>
      <c r="AG414" s="109"/>
      <c r="AH414" s="109"/>
      <c r="AI414" s="109"/>
    </row>
    <row r="415" spans="1:35" ht="15">
      <c r="A415" s="109"/>
      <c r="B415" s="110"/>
      <c r="C415" s="109"/>
      <c r="D415" s="109"/>
      <c r="E415" s="109"/>
      <c r="F415" s="109"/>
      <c r="G415" s="109"/>
      <c r="H415" s="109"/>
      <c r="I415" s="109"/>
      <c r="J415" s="109"/>
      <c r="K415" s="109"/>
      <c r="L415" s="109"/>
      <c r="M415" s="109"/>
      <c r="N415" s="109"/>
      <c r="O415" s="109"/>
      <c r="P415" s="109"/>
      <c r="Q415" s="109"/>
      <c r="R415" s="109"/>
      <c r="S415" s="109"/>
      <c r="T415" s="109"/>
      <c r="U415" s="109"/>
      <c r="V415" s="109"/>
      <c r="W415" s="109"/>
      <c r="X415" s="109"/>
      <c r="Y415" s="109"/>
      <c r="Z415" s="109"/>
      <c r="AA415" s="109"/>
      <c r="AB415" s="109"/>
      <c r="AC415" s="109"/>
      <c r="AD415" s="109"/>
      <c r="AE415" s="109"/>
      <c r="AF415" s="109"/>
      <c r="AG415" s="109"/>
      <c r="AH415" s="109"/>
      <c r="AI415" s="109"/>
    </row>
    <row r="416" spans="1:35" ht="15">
      <c r="A416" s="109"/>
      <c r="B416" s="110"/>
      <c r="C416" s="109"/>
      <c r="D416" s="109"/>
      <c r="E416" s="109"/>
      <c r="F416" s="109"/>
      <c r="G416" s="109"/>
      <c r="H416" s="109"/>
      <c r="I416" s="109"/>
      <c r="J416" s="109"/>
      <c r="K416" s="109"/>
      <c r="L416" s="109"/>
      <c r="M416" s="109"/>
      <c r="N416" s="109"/>
      <c r="O416" s="109"/>
      <c r="P416" s="109"/>
      <c r="Q416" s="109"/>
      <c r="R416" s="109"/>
      <c r="S416" s="109"/>
      <c r="T416" s="109"/>
      <c r="U416" s="109"/>
      <c r="V416" s="109"/>
      <c r="W416" s="109"/>
      <c r="X416" s="109"/>
      <c r="Y416" s="109"/>
      <c r="Z416" s="109"/>
      <c r="AA416" s="109"/>
      <c r="AB416" s="109"/>
      <c r="AC416" s="109"/>
      <c r="AD416" s="109"/>
      <c r="AE416" s="109"/>
      <c r="AF416" s="109"/>
      <c r="AG416" s="109"/>
      <c r="AH416" s="109"/>
      <c r="AI416" s="109"/>
    </row>
    <row r="417" spans="1:35" ht="15">
      <c r="A417" s="109"/>
      <c r="B417" s="110"/>
      <c r="C417" s="109"/>
      <c r="D417" s="109"/>
      <c r="E417" s="109"/>
      <c r="F417" s="109"/>
      <c r="G417" s="109"/>
      <c r="H417" s="109"/>
      <c r="I417" s="109"/>
      <c r="J417" s="109"/>
      <c r="K417" s="109"/>
      <c r="L417" s="109"/>
      <c r="M417" s="109"/>
      <c r="N417" s="109"/>
      <c r="O417" s="109"/>
      <c r="P417" s="109"/>
      <c r="Q417" s="109"/>
      <c r="R417" s="109"/>
      <c r="S417" s="109"/>
      <c r="T417" s="109"/>
      <c r="U417" s="109"/>
      <c r="V417" s="109"/>
      <c r="W417" s="109"/>
      <c r="X417" s="109"/>
      <c r="Y417" s="109"/>
      <c r="Z417" s="109"/>
      <c r="AA417" s="109"/>
      <c r="AB417" s="109"/>
      <c r="AC417" s="109"/>
      <c r="AD417" s="109"/>
      <c r="AE417" s="109"/>
      <c r="AF417" s="109"/>
      <c r="AG417" s="109"/>
      <c r="AH417" s="109"/>
      <c r="AI417" s="109"/>
    </row>
    <row r="418" spans="1:35" ht="15">
      <c r="A418" s="109"/>
      <c r="B418" s="110"/>
      <c r="C418" s="109"/>
      <c r="D418" s="109"/>
      <c r="E418" s="109"/>
      <c r="F418" s="109"/>
      <c r="G418" s="109"/>
      <c r="H418" s="109"/>
      <c r="I418" s="109"/>
      <c r="J418" s="109"/>
      <c r="K418" s="109"/>
      <c r="L418" s="109"/>
      <c r="M418" s="109"/>
      <c r="N418" s="109"/>
      <c r="O418" s="109"/>
      <c r="P418" s="109"/>
      <c r="Q418" s="109"/>
      <c r="R418" s="109"/>
      <c r="S418" s="109"/>
      <c r="T418" s="109"/>
      <c r="U418" s="109"/>
      <c r="V418" s="109"/>
      <c r="W418" s="109"/>
      <c r="X418" s="109"/>
      <c r="Y418" s="109"/>
      <c r="Z418" s="109"/>
      <c r="AA418" s="109"/>
      <c r="AB418" s="109"/>
      <c r="AC418" s="109"/>
      <c r="AD418" s="109"/>
      <c r="AE418" s="109"/>
      <c r="AF418" s="109"/>
      <c r="AG418" s="109"/>
      <c r="AH418" s="109"/>
      <c r="AI418" s="109"/>
    </row>
    <row r="419" spans="1:35" ht="15">
      <c r="A419" s="109"/>
      <c r="B419" s="110"/>
      <c r="C419" s="109"/>
      <c r="D419" s="109"/>
      <c r="E419" s="109"/>
      <c r="F419" s="109"/>
      <c r="G419" s="109"/>
      <c r="H419" s="109"/>
      <c r="I419" s="109"/>
      <c r="J419" s="109"/>
      <c r="K419" s="109"/>
      <c r="L419" s="109"/>
      <c r="M419" s="109"/>
      <c r="N419" s="109"/>
      <c r="O419" s="109"/>
      <c r="P419" s="109"/>
      <c r="Q419" s="109"/>
      <c r="R419" s="109"/>
      <c r="S419" s="109"/>
      <c r="T419" s="109"/>
      <c r="U419" s="109"/>
      <c r="V419" s="109"/>
      <c r="W419" s="109"/>
      <c r="X419" s="109"/>
      <c r="Y419" s="109"/>
      <c r="Z419" s="109"/>
      <c r="AA419" s="109"/>
      <c r="AB419" s="109"/>
      <c r="AC419" s="109"/>
      <c r="AD419" s="109"/>
      <c r="AE419" s="109"/>
      <c r="AF419" s="109"/>
      <c r="AG419" s="109"/>
      <c r="AH419" s="109"/>
      <c r="AI419" s="109"/>
    </row>
    <row r="420" spans="1:35" ht="15">
      <c r="A420" s="109"/>
      <c r="B420" s="110"/>
      <c r="C420" s="109"/>
      <c r="D420" s="109"/>
      <c r="E420" s="109"/>
      <c r="F420" s="109"/>
      <c r="G420" s="109"/>
      <c r="H420" s="109"/>
      <c r="I420" s="109"/>
      <c r="J420" s="109"/>
      <c r="K420" s="109"/>
      <c r="L420" s="109"/>
      <c r="M420" s="109"/>
      <c r="N420" s="109"/>
      <c r="O420" s="109"/>
      <c r="P420" s="109"/>
      <c r="Q420" s="109"/>
      <c r="R420" s="109"/>
      <c r="S420" s="109"/>
      <c r="T420" s="109"/>
      <c r="U420" s="109"/>
      <c r="V420" s="109"/>
      <c r="W420" s="109"/>
      <c r="X420" s="109"/>
      <c r="Y420" s="109"/>
      <c r="Z420" s="109"/>
      <c r="AA420" s="109"/>
      <c r="AB420" s="109"/>
      <c r="AC420" s="109"/>
      <c r="AD420" s="109"/>
      <c r="AE420" s="109"/>
      <c r="AF420" s="109"/>
      <c r="AG420" s="109"/>
      <c r="AH420" s="109"/>
      <c r="AI420" s="109"/>
    </row>
    <row r="421" spans="1:35" ht="15">
      <c r="A421" s="109"/>
      <c r="B421" s="110"/>
      <c r="C421" s="109"/>
      <c r="D421" s="109"/>
      <c r="E421" s="109"/>
      <c r="F421" s="109"/>
      <c r="G421" s="109"/>
      <c r="H421" s="109"/>
      <c r="I421" s="109"/>
      <c r="J421" s="109"/>
      <c r="K421" s="109"/>
      <c r="L421" s="109"/>
      <c r="M421" s="109"/>
      <c r="N421" s="109"/>
      <c r="O421" s="109"/>
      <c r="P421" s="109"/>
      <c r="Q421" s="109"/>
      <c r="R421" s="109"/>
      <c r="S421" s="109"/>
      <c r="T421" s="109"/>
      <c r="U421" s="109"/>
      <c r="V421" s="109"/>
      <c r="W421" s="109"/>
      <c r="X421" s="109"/>
      <c r="Y421" s="109"/>
      <c r="Z421" s="109"/>
      <c r="AA421" s="109"/>
      <c r="AB421" s="109"/>
      <c r="AC421" s="109"/>
      <c r="AD421" s="109"/>
      <c r="AE421" s="109"/>
      <c r="AF421" s="109"/>
      <c r="AG421" s="109"/>
      <c r="AH421" s="109"/>
      <c r="AI421" s="109"/>
    </row>
    <row r="422" spans="1:35" ht="15">
      <c r="A422" s="109"/>
      <c r="B422" s="110"/>
      <c r="C422" s="109"/>
      <c r="D422" s="109"/>
      <c r="E422" s="109"/>
      <c r="F422" s="109"/>
      <c r="G422" s="109"/>
      <c r="H422" s="109"/>
      <c r="I422" s="109"/>
      <c r="J422" s="109"/>
      <c r="K422" s="109"/>
      <c r="L422" s="109"/>
      <c r="M422" s="109"/>
      <c r="N422" s="109"/>
      <c r="O422" s="109"/>
      <c r="P422" s="109"/>
      <c r="Q422" s="109"/>
      <c r="R422" s="109"/>
      <c r="S422" s="109"/>
      <c r="T422" s="109"/>
      <c r="U422" s="109"/>
      <c r="V422" s="109"/>
      <c r="W422" s="109"/>
      <c r="X422" s="109"/>
      <c r="Y422" s="109"/>
      <c r="Z422" s="109"/>
      <c r="AA422" s="109"/>
      <c r="AB422" s="109"/>
      <c r="AC422" s="109"/>
      <c r="AD422" s="109"/>
      <c r="AE422" s="109"/>
      <c r="AF422" s="109"/>
      <c r="AG422" s="109"/>
      <c r="AH422" s="109"/>
      <c r="AI422" s="109"/>
    </row>
    <row r="423" spans="1:35" ht="15">
      <c r="A423" s="109"/>
      <c r="B423" s="110"/>
      <c r="C423" s="109"/>
      <c r="D423" s="109"/>
      <c r="E423" s="109"/>
      <c r="F423" s="109"/>
      <c r="G423" s="109"/>
      <c r="H423" s="109"/>
      <c r="I423" s="109"/>
      <c r="J423" s="109"/>
      <c r="K423" s="109"/>
      <c r="L423" s="109"/>
      <c r="M423" s="109"/>
      <c r="N423" s="109"/>
      <c r="O423" s="109"/>
      <c r="P423" s="109"/>
      <c r="Q423" s="109"/>
      <c r="R423" s="109"/>
      <c r="S423" s="109"/>
      <c r="T423" s="109"/>
      <c r="U423" s="109"/>
      <c r="V423" s="109"/>
      <c r="W423" s="109"/>
      <c r="X423" s="109"/>
      <c r="Y423" s="109"/>
      <c r="Z423" s="109"/>
      <c r="AA423" s="109"/>
      <c r="AB423" s="109"/>
      <c r="AC423" s="109"/>
      <c r="AD423" s="109"/>
      <c r="AE423" s="109"/>
      <c r="AF423" s="109"/>
      <c r="AG423" s="109"/>
      <c r="AH423" s="109"/>
      <c r="AI423" s="109"/>
    </row>
    <row r="424" spans="1:35" ht="15">
      <c r="A424" s="109"/>
      <c r="B424" s="110"/>
      <c r="C424" s="109"/>
      <c r="D424" s="109"/>
      <c r="E424" s="109"/>
      <c r="F424" s="109"/>
      <c r="G424" s="109"/>
      <c r="H424" s="109"/>
      <c r="I424" s="109"/>
      <c r="J424" s="109"/>
      <c r="K424" s="109"/>
      <c r="L424" s="109"/>
      <c r="M424" s="109"/>
      <c r="N424" s="109"/>
      <c r="O424" s="109"/>
      <c r="P424" s="109"/>
      <c r="Q424" s="109"/>
      <c r="R424" s="109"/>
      <c r="S424" s="109"/>
      <c r="T424" s="109"/>
      <c r="U424" s="109"/>
      <c r="V424" s="109"/>
      <c r="W424" s="109"/>
      <c r="X424" s="109"/>
      <c r="Y424" s="109"/>
      <c r="Z424" s="109"/>
      <c r="AA424" s="109"/>
      <c r="AB424" s="109"/>
      <c r="AC424" s="109"/>
      <c r="AD424" s="109"/>
      <c r="AE424" s="109"/>
      <c r="AF424" s="109"/>
      <c r="AG424" s="109"/>
      <c r="AH424" s="109"/>
      <c r="AI424" s="109"/>
    </row>
    <row r="425" spans="1:35" ht="15">
      <c r="A425" s="109"/>
      <c r="B425" s="110"/>
      <c r="C425" s="109"/>
      <c r="D425" s="109"/>
      <c r="E425" s="109"/>
      <c r="F425" s="109"/>
      <c r="G425" s="109"/>
      <c r="H425" s="109"/>
      <c r="I425" s="109"/>
      <c r="J425" s="109"/>
      <c r="K425" s="109"/>
      <c r="L425" s="109"/>
      <c r="M425" s="109"/>
      <c r="N425" s="109"/>
      <c r="O425" s="109"/>
      <c r="P425" s="109"/>
      <c r="Q425" s="109"/>
      <c r="R425" s="109"/>
      <c r="S425" s="109"/>
      <c r="T425" s="109"/>
      <c r="U425" s="109"/>
      <c r="V425" s="109"/>
      <c r="W425" s="109"/>
      <c r="X425" s="109"/>
      <c r="Y425" s="109"/>
      <c r="Z425" s="109"/>
      <c r="AA425" s="109"/>
      <c r="AB425" s="109"/>
      <c r="AC425" s="109"/>
      <c r="AD425" s="109"/>
      <c r="AE425" s="109"/>
      <c r="AF425" s="109"/>
      <c r="AG425" s="109"/>
      <c r="AH425" s="109"/>
      <c r="AI425" s="109"/>
    </row>
    <row r="426" spans="1:35" ht="15">
      <c r="A426" s="109"/>
      <c r="B426" s="110"/>
      <c r="C426" s="109"/>
      <c r="D426" s="109"/>
      <c r="E426" s="109"/>
      <c r="F426" s="109"/>
      <c r="G426" s="109"/>
      <c r="H426" s="109"/>
      <c r="I426" s="109"/>
      <c r="J426" s="109"/>
      <c r="K426" s="109"/>
      <c r="L426" s="109"/>
      <c r="M426" s="109"/>
      <c r="N426" s="109"/>
      <c r="O426" s="109"/>
      <c r="P426" s="109"/>
      <c r="Q426" s="109"/>
      <c r="R426" s="109"/>
      <c r="S426" s="109"/>
      <c r="T426" s="109"/>
      <c r="U426" s="109"/>
      <c r="V426" s="109"/>
      <c r="W426" s="109"/>
      <c r="X426" s="109"/>
      <c r="Y426" s="109"/>
      <c r="Z426" s="109"/>
      <c r="AA426" s="109"/>
      <c r="AB426" s="109"/>
      <c r="AC426" s="109"/>
      <c r="AD426" s="109"/>
      <c r="AE426" s="109"/>
      <c r="AF426" s="109"/>
      <c r="AG426" s="109"/>
      <c r="AH426" s="109"/>
      <c r="AI426" s="109"/>
    </row>
    <row r="427" spans="1:35" ht="15">
      <c r="A427" s="109"/>
      <c r="B427" s="110"/>
      <c r="C427" s="109"/>
      <c r="D427" s="109"/>
      <c r="E427" s="109"/>
      <c r="F427" s="109"/>
      <c r="G427" s="109"/>
      <c r="H427" s="109"/>
      <c r="I427" s="109"/>
      <c r="J427" s="109"/>
      <c r="K427" s="109"/>
      <c r="L427" s="109"/>
      <c r="M427" s="109"/>
      <c r="N427" s="109"/>
      <c r="O427" s="109"/>
      <c r="P427" s="109"/>
      <c r="Q427" s="109"/>
      <c r="R427" s="109"/>
      <c r="S427" s="109"/>
      <c r="T427" s="109"/>
      <c r="U427" s="109"/>
      <c r="V427" s="109"/>
      <c r="W427" s="109"/>
      <c r="X427" s="109"/>
      <c r="Y427" s="109"/>
      <c r="Z427" s="109"/>
      <c r="AA427" s="109"/>
      <c r="AB427" s="109"/>
      <c r="AC427" s="109"/>
      <c r="AD427" s="109"/>
      <c r="AE427" s="109"/>
      <c r="AF427" s="109"/>
      <c r="AG427" s="109"/>
      <c r="AH427" s="109"/>
      <c r="AI427" s="109"/>
    </row>
    <row r="428" spans="1:35" ht="15">
      <c r="A428" s="109"/>
      <c r="B428" s="110"/>
      <c r="C428" s="109"/>
      <c r="D428" s="109"/>
      <c r="E428" s="109"/>
      <c r="F428" s="109"/>
      <c r="G428" s="109"/>
      <c r="H428" s="109"/>
      <c r="I428" s="109"/>
      <c r="J428" s="109"/>
      <c r="K428" s="109"/>
      <c r="L428" s="109"/>
      <c r="M428" s="109"/>
      <c r="N428" s="109"/>
      <c r="O428" s="109"/>
      <c r="P428" s="109"/>
      <c r="Q428" s="109"/>
      <c r="R428" s="109"/>
      <c r="S428" s="109"/>
      <c r="T428" s="109"/>
      <c r="U428" s="109"/>
      <c r="V428" s="109"/>
      <c r="W428" s="109"/>
      <c r="X428" s="109"/>
      <c r="Y428" s="109"/>
      <c r="Z428" s="109"/>
      <c r="AA428" s="109"/>
      <c r="AB428" s="109"/>
      <c r="AC428" s="109"/>
      <c r="AD428" s="109"/>
      <c r="AE428" s="109"/>
      <c r="AF428" s="109"/>
      <c r="AG428" s="109"/>
      <c r="AH428" s="109"/>
      <c r="AI428" s="109"/>
    </row>
    <row r="429" spans="1:35" ht="15">
      <c r="A429" s="109"/>
      <c r="B429" s="110"/>
      <c r="C429" s="109"/>
      <c r="D429" s="109"/>
      <c r="E429" s="109"/>
      <c r="F429" s="109"/>
      <c r="G429" s="109"/>
      <c r="H429" s="109"/>
      <c r="I429" s="109"/>
      <c r="J429" s="109"/>
      <c r="K429" s="109"/>
      <c r="L429" s="109"/>
      <c r="M429" s="109"/>
      <c r="N429" s="109"/>
      <c r="O429" s="109"/>
      <c r="P429" s="109"/>
      <c r="Q429" s="109"/>
      <c r="R429" s="109"/>
      <c r="S429" s="109"/>
      <c r="T429" s="109"/>
      <c r="U429" s="109"/>
      <c r="V429" s="109"/>
      <c r="W429" s="109"/>
      <c r="X429" s="109"/>
      <c r="Y429" s="109"/>
      <c r="Z429" s="109"/>
      <c r="AA429" s="109"/>
      <c r="AB429" s="109"/>
      <c r="AC429" s="109"/>
      <c r="AD429" s="109"/>
      <c r="AE429" s="109"/>
      <c r="AF429" s="109"/>
      <c r="AG429" s="109"/>
      <c r="AH429" s="109"/>
      <c r="AI429" s="109"/>
    </row>
    <row r="430" spans="1:35" ht="15">
      <c r="A430" s="109"/>
      <c r="B430" s="110"/>
      <c r="C430" s="109"/>
      <c r="D430" s="109"/>
      <c r="E430" s="109"/>
      <c r="F430" s="109"/>
      <c r="G430" s="109"/>
      <c r="H430" s="109"/>
      <c r="I430" s="109"/>
      <c r="J430" s="109"/>
      <c r="K430" s="109"/>
      <c r="L430" s="109"/>
      <c r="M430" s="109"/>
      <c r="N430" s="109"/>
      <c r="O430" s="109"/>
      <c r="P430" s="109"/>
      <c r="Q430" s="109"/>
      <c r="R430" s="109"/>
      <c r="S430" s="109"/>
      <c r="T430" s="109"/>
      <c r="U430" s="109"/>
      <c r="V430" s="109"/>
      <c r="W430" s="109"/>
      <c r="X430" s="109"/>
      <c r="Y430" s="109"/>
      <c r="Z430" s="109"/>
      <c r="AA430" s="109"/>
      <c r="AB430" s="109"/>
      <c r="AC430" s="109"/>
      <c r="AD430" s="109"/>
      <c r="AE430" s="109"/>
      <c r="AF430" s="109"/>
      <c r="AG430" s="109"/>
      <c r="AH430" s="109"/>
      <c r="AI430" s="109"/>
    </row>
    <row r="431" spans="1:35" ht="15">
      <c r="A431" s="109"/>
      <c r="B431" s="110"/>
      <c r="C431" s="109"/>
      <c r="D431" s="109"/>
      <c r="E431" s="109"/>
      <c r="F431" s="109"/>
      <c r="G431" s="109"/>
      <c r="H431" s="109"/>
      <c r="I431" s="109"/>
      <c r="J431" s="109"/>
      <c r="K431" s="109"/>
      <c r="L431" s="109"/>
      <c r="M431" s="109"/>
      <c r="N431" s="109"/>
      <c r="O431" s="109"/>
      <c r="P431" s="109"/>
      <c r="Q431" s="109"/>
      <c r="R431" s="109"/>
      <c r="S431" s="109"/>
      <c r="T431" s="109"/>
      <c r="U431" s="109"/>
      <c r="V431" s="109"/>
      <c r="W431" s="109"/>
      <c r="X431" s="109"/>
      <c r="Y431" s="109"/>
      <c r="Z431" s="109"/>
      <c r="AA431" s="109"/>
      <c r="AB431" s="109"/>
      <c r="AC431" s="109"/>
      <c r="AD431" s="109"/>
      <c r="AE431" s="109"/>
      <c r="AF431" s="109"/>
      <c r="AG431" s="109"/>
      <c r="AH431" s="109"/>
      <c r="AI431" s="109"/>
    </row>
    <row r="432" spans="1:35" ht="15">
      <c r="A432" s="109"/>
      <c r="B432" s="110"/>
      <c r="C432" s="109"/>
      <c r="D432" s="109"/>
      <c r="E432" s="109"/>
      <c r="F432" s="109"/>
      <c r="G432" s="109"/>
      <c r="H432" s="109"/>
      <c r="I432" s="109"/>
      <c r="J432" s="109"/>
      <c r="K432" s="109"/>
      <c r="L432" s="109"/>
      <c r="M432" s="109"/>
      <c r="N432" s="109"/>
      <c r="O432" s="109"/>
      <c r="P432" s="109"/>
      <c r="Q432" s="109"/>
      <c r="R432" s="109"/>
      <c r="S432" s="109"/>
      <c r="T432" s="109"/>
      <c r="U432" s="109"/>
      <c r="V432" s="109"/>
      <c r="W432" s="109"/>
      <c r="X432" s="109"/>
      <c r="Y432" s="109"/>
      <c r="Z432" s="109"/>
      <c r="AA432" s="109"/>
      <c r="AB432" s="109"/>
      <c r="AC432" s="109"/>
      <c r="AD432" s="109"/>
      <c r="AE432" s="109"/>
      <c r="AF432" s="109"/>
      <c r="AG432" s="109"/>
      <c r="AH432" s="109"/>
      <c r="AI432" s="109"/>
    </row>
    <row r="433" spans="1:35" ht="15">
      <c r="A433" s="109"/>
      <c r="B433" s="110"/>
      <c r="C433" s="109"/>
      <c r="D433" s="109"/>
      <c r="E433" s="109"/>
      <c r="F433" s="109"/>
      <c r="G433" s="109"/>
      <c r="H433" s="109"/>
      <c r="I433" s="109"/>
      <c r="J433" s="109"/>
      <c r="K433" s="109"/>
      <c r="L433" s="109"/>
      <c r="M433" s="109"/>
      <c r="N433" s="109"/>
      <c r="O433" s="109"/>
      <c r="P433" s="109"/>
      <c r="Q433" s="109"/>
      <c r="R433" s="109"/>
      <c r="S433" s="109"/>
      <c r="T433" s="109"/>
      <c r="U433" s="109"/>
      <c r="V433" s="109"/>
      <c r="W433" s="109"/>
      <c r="X433" s="109"/>
      <c r="Y433" s="109"/>
      <c r="Z433" s="109"/>
      <c r="AA433" s="109"/>
      <c r="AB433" s="109"/>
      <c r="AC433" s="109"/>
      <c r="AD433" s="109"/>
      <c r="AE433" s="109"/>
      <c r="AF433" s="109"/>
      <c r="AG433" s="109"/>
      <c r="AH433" s="109"/>
      <c r="AI433" s="109"/>
    </row>
    <row r="434" spans="1:35" ht="15">
      <c r="A434" s="109"/>
      <c r="B434" s="110"/>
      <c r="C434" s="109"/>
      <c r="D434" s="109"/>
      <c r="E434" s="109"/>
      <c r="F434" s="109"/>
      <c r="G434" s="109"/>
      <c r="H434" s="109"/>
      <c r="I434" s="109"/>
      <c r="J434" s="109"/>
      <c r="K434" s="109"/>
      <c r="L434" s="109"/>
      <c r="M434" s="109"/>
      <c r="N434" s="109"/>
      <c r="O434" s="109"/>
      <c r="P434" s="109"/>
      <c r="Q434" s="109"/>
      <c r="R434" s="109"/>
      <c r="S434" s="109"/>
      <c r="T434" s="109"/>
      <c r="U434" s="109"/>
      <c r="V434" s="109"/>
      <c r="W434" s="109"/>
      <c r="X434" s="109"/>
      <c r="Y434" s="109"/>
      <c r="Z434" s="109"/>
      <c r="AA434" s="109"/>
      <c r="AB434" s="109"/>
      <c r="AC434" s="109"/>
      <c r="AD434" s="109"/>
      <c r="AE434" s="109"/>
      <c r="AF434" s="109"/>
      <c r="AG434" s="109"/>
      <c r="AH434" s="109"/>
      <c r="AI434" s="109"/>
    </row>
    <row r="435" spans="1:35" ht="15">
      <c r="A435" s="109"/>
      <c r="B435" s="110"/>
      <c r="C435" s="109"/>
      <c r="D435" s="109"/>
      <c r="E435" s="109"/>
      <c r="F435" s="109"/>
      <c r="G435" s="109"/>
      <c r="H435" s="109"/>
      <c r="I435" s="109"/>
      <c r="J435" s="109"/>
      <c r="K435" s="109"/>
      <c r="L435" s="109"/>
      <c r="M435" s="109"/>
      <c r="N435" s="109"/>
      <c r="O435" s="109"/>
      <c r="P435" s="109"/>
      <c r="Q435" s="109"/>
      <c r="R435" s="109"/>
      <c r="S435" s="109"/>
      <c r="T435" s="109"/>
      <c r="U435" s="109"/>
      <c r="V435" s="109"/>
      <c r="W435" s="109"/>
      <c r="X435" s="109"/>
      <c r="Y435" s="109"/>
      <c r="Z435" s="109"/>
      <c r="AA435" s="109"/>
      <c r="AB435" s="109"/>
      <c r="AC435" s="109"/>
      <c r="AD435" s="109"/>
      <c r="AE435" s="109"/>
      <c r="AF435" s="109"/>
      <c r="AG435" s="109"/>
      <c r="AH435" s="109"/>
      <c r="AI435" s="109"/>
    </row>
    <row r="436" spans="1:35" ht="15">
      <c r="A436" s="109"/>
      <c r="B436" s="110"/>
      <c r="C436" s="109"/>
      <c r="D436" s="109"/>
      <c r="E436" s="109"/>
      <c r="F436" s="109"/>
      <c r="G436" s="109"/>
      <c r="H436" s="109"/>
      <c r="I436" s="109"/>
      <c r="J436" s="109"/>
      <c r="K436" s="109"/>
      <c r="L436" s="109"/>
      <c r="M436" s="109"/>
      <c r="N436" s="109"/>
      <c r="O436" s="109"/>
      <c r="P436" s="109"/>
      <c r="Q436" s="109"/>
      <c r="R436" s="109"/>
      <c r="S436" s="109"/>
      <c r="T436" s="109"/>
      <c r="U436" s="109"/>
      <c r="V436" s="109"/>
      <c r="W436" s="109"/>
      <c r="X436" s="109"/>
      <c r="Y436" s="109"/>
      <c r="Z436" s="109"/>
      <c r="AA436" s="109"/>
      <c r="AB436" s="109"/>
      <c r="AC436" s="109"/>
      <c r="AD436" s="109"/>
      <c r="AE436" s="109"/>
      <c r="AF436" s="109"/>
      <c r="AG436" s="109"/>
      <c r="AH436" s="109"/>
      <c r="AI436" s="109"/>
    </row>
    <row r="437" spans="1:35" ht="15">
      <c r="A437" s="109"/>
      <c r="B437" s="110"/>
      <c r="C437" s="109"/>
      <c r="D437" s="109"/>
      <c r="E437" s="109"/>
      <c r="F437" s="109"/>
      <c r="G437" s="109"/>
      <c r="H437" s="109"/>
      <c r="I437" s="109"/>
      <c r="J437" s="109"/>
      <c r="K437" s="109"/>
      <c r="L437" s="109"/>
      <c r="M437" s="109"/>
      <c r="N437" s="109"/>
      <c r="O437" s="109"/>
      <c r="P437" s="109"/>
      <c r="Q437" s="109"/>
      <c r="R437" s="109"/>
      <c r="S437" s="109"/>
      <c r="T437" s="109"/>
      <c r="U437" s="109"/>
      <c r="V437" s="109"/>
      <c r="W437" s="109"/>
      <c r="X437" s="109"/>
      <c r="Y437" s="109"/>
      <c r="Z437" s="109"/>
      <c r="AA437" s="109"/>
      <c r="AB437" s="109"/>
      <c r="AC437" s="109"/>
      <c r="AD437" s="109"/>
      <c r="AE437" s="109"/>
      <c r="AF437" s="109"/>
      <c r="AG437" s="109"/>
      <c r="AH437" s="109"/>
      <c r="AI437" s="109"/>
    </row>
    <row r="438" spans="1:35" ht="15">
      <c r="A438" s="109"/>
      <c r="B438" s="110"/>
      <c r="C438" s="109"/>
      <c r="D438" s="109"/>
      <c r="E438" s="109"/>
      <c r="F438" s="109"/>
      <c r="G438" s="109"/>
      <c r="H438" s="109"/>
      <c r="I438" s="109"/>
      <c r="J438" s="109"/>
      <c r="K438" s="109"/>
      <c r="L438" s="109"/>
      <c r="M438" s="109"/>
      <c r="N438" s="109"/>
      <c r="O438" s="109"/>
      <c r="P438" s="109"/>
      <c r="Q438" s="109"/>
      <c r="R438" s="109"/>
      <c r="S438" s="109"/>
      <c r="T438" s="109"/>
      <c r="U438" s="109"/>
      <c r="V438" s="109"/>
      <c r="W438" s="109"/>
      <c r="X438" s="109"/>
      <c r="Y438" s="109"/>
      <c r="Z438" s="109"/>
      <c r="AA438" s="109"/>
      <c r="AB438" s="109"/>
      <c r="AC438" s="109"/>
      <c r="AD438" s="109"/>
      <c r="AE438" s="109"/>
      <c r="AF438" s="109"/>
      <c r="AG438" s="109"/>
      <c r="AH438" s="109"/>
      <c r="AI438" s="109"/>
    </row>
    <row r="439" spans="1:35" ht="15">
      <c r="A439" s="109"/>
      <c r="B439" s="110"/>
      <c r="C439" s="109"/>
      <c r="D439" s="109"/>
      <c r="E439" s="109"/>
      <c r="F439" s="109"/>
      <c r="G439" s="109"/>
      <c r="H439" s="109"/>
      <c r="I439" s="109"/>
      <c r="J439" s="109"/>
      <c r="K439" s="109"/>
      <c r="L439" s="109"/>
      <c r="M439" s="109"/>
      <c r="N439" s="109"/>
      <c r="O439" s="109"/>
      <c r="P439" s="109"/>
      <c r="Q439" s="109"/>
      <c r="R439" s="109"/>
      <c r="S439" s="109"/>
      <c r="T439" s="109"/>
      <c r="U439" s="109"/>
      <c r="V439" s="109"/>
      <c r="W439" s="109"/>
      <c r="X439" s="109"/>
      <c r="Y439" s="109"/>
      <c r="Z439" s="109"/>
      <c r="AA439" s="109"/>
      <c r="AB439" s="109"/>
      <c r="AC439" s="109"/>
      <c r="AD439" s="109"/>
      <c r="AE439" s="109"/>
      <c r="AF439" s="109"/>
      <c r="AG439" s="109"/>
      <c r="AH439" s="109"/>
      <c r="AI439" s="109"/>
    </row>
    <row r="440" spans="1:35" ht="15">
      <c r="A440" s="109"/>
      <c r="B440" s="110"/>
      <c r="C440" s="109"/>
      <c r="D440" s="109"/>
      <c r="E440" s="109"/>
      <c r="F440" s="109"/>
      <c r="G440" s="109"/>
      <c r="H440" s="109"/>
      <c r="I440" s="109"/>
      <c r="J440" s="109"/>
      <c r="K440" s="109"/>
      <c r="L440" s="109"/>
      <c r="M440" s="109"/>
      <c r="N440" s="109"/>
      <c r="O440" s="109"/>
      <c r="P440" s="109"/>
      <c r="Q440" s="109"/>
      <c r="R440" s="109"/>
      <c r="S440" s="109"/>
      <c r="T440" s="109"/>
      <c r="U440" s="109"/>
      <c r="V440" s="109"/>
      <c r="W440" s="109"/>
      <c r="X440" s="109"/>
      <c r="Y440" s="109"/>
      <c r="Z440" s="109"/>
      <c r="AA440" s="109"/>
      <c r="AB440" s="109"/>
      <c r="AC440" s="109"/>
      <c r="AD440" s="109"/>
      <c r="AE440" s="109"/>
      <c r="AF440" s="109"/>
      <c r="AG440" s="109"/>
      <c r="AH440" s="109"/>
      <c r="AI440" s="109"/>
    </row>
    <row r="441" spans="1:35" ht="15">
      <c r="A441" s="109"/>
      <c r="B441" s="110"/>
      <c r="C441" s="109"/>
      <c r="D441" s="109"/>
      <c r="E441" s="109"/>
      <c r="F441" s="109"/>
      <c r="G441" s="109"/>
      <c r="H441" s="109"/>
      <c r="I441" s="109"/>
      <c r="J441" s="109"/>
      <c r="K441" s="109"/>
      <c r="L441" s="109"/>
      <c r="M441" s="109"/>
      <c r="N441" s="109"/>
      <c r="O441" s="109"/>
      <c r="P441" s="109"/>
      <c r="Q441" s="109"/>
      <c r="R441" s="109"/>
      <c r="S441" s="109"/>
      <c r="T441" s="109"/>
      <c r="U441" s="109"/>
      <c r="V441" s="109"/>
      <c r="W441" s="109"/>
      <c r="X441" s="109"/>
      <c r="Y441" s="109"/>
      <c r="Z441" s="109"/>
      <c r="AA441" s="109"/>
      <c r="AB441" s="109"/>
      <c r="AC441" s="109"/>
      <c r="AD441" s="109"/>
      <c r="AE441" s="109"/>
      <c r="AF441" s="109"/>
      <c r="AG441" s="109"/>
      <c r="AH441" s="109"/>
      <c r="AI441" s="109"/>
    </row>
    <row r="442" spans="1:35" ht="15">
      <c r="A442" s="109"/>
      <c r="B442" s="110"/>
      <c r="C442" s="109"/>
      <c r="D442" s="109"/>
      <c r="E442" s="109"/>
      <c r="F442" s="109"/>
      <c r="G442" s="109"/>
      <c r="H442" s="109"/>
      <c r="I442" s="109"/>
      <c r="J442" s="109"/>
      <c r="K442" s="109"/>
      <c r="L442" s="109"/>
      <c r="M442" s="109"/>
      <c r="N442" s="109"/>
      <c r="O442" s="109"/>
      <c r="P442" s="109"/>
      <c r="Q442" s="109"/>
      <c r="R442" s="109"/>
      <c r="S442" s="109"/>
      <c r="T442" s="109"/>
      <c r="U442" s="109"/>
      <c r="V442" s="109"/>
      <c r="W442" s="109"/>
      <c r="X442" s="109"/>
      <c r="Y442" s="109"/>
      <c r="Z442" s="109"/>
      <c r="AA442" s="109"/>
      <c r="AB442" s="109"/>
      <c r="AC442" s="109"/>
      <c r="AD442" s="109"/>
      <c r="AE442" s="109"/>
      <c r="AF442" s="109"/>
      <c r="AG442" s="109"/>
      <c r="AH442" s="109"/>
      <c r="AI442" s="109"/>
    </row>
    <row r="443" spans="1:35" ht="15">
      <c r="A443" s="109"/>
      <c r="B443" s="110"/>
      <c r="C443" s="109"/>
      <c r="D443" s="109"/>
      <c r="E443" s="109"/>
      <c r="F443" s="109"/>
      <c r="G443" s="109"/>
      <c r="H443" s="109"/>
      <c r="I443" s="109"/>
      <c r="J443" s="109"/>
      <c r="K443" s="109"/>
      <c r="L443" s="109"/>
      <c r="M443" s="109"/>
      <c r="N443" s="109"/>
      <c r="O443" s="109"/>
      <c r="P443" s="109"/>
      <c r="Q443" s="109"/>
      <c r="R443" s="109"/>
      <c r="S443" s="109"/>
      <c r="T443" s="109"/>
      <c r="U443" s="109"/>
      <c r="V443" s="109"/>
      <c r="W443" s="109"/>
      <c r="X443" s="109"/>
      <c r="Y443" s="109"/>
      <c r="Z443" s="109"/>
      <c r="AA443" s="109"/>
      <c r="AB443" s="109"/>
      <c r="AC443" s="109"/>
      <c r="AD443" s="109"/>
      <c r="AE443" s="109"/>
      <c r="AF443" s="109"/>
      <c r="AG443" s="109"/>
      <c r="AH443" s="109"/>
      <c r="AI443" s="109"/>
    </row>
    <row r="444" spans="1:35" ht="15">
      <c r="A444" s="109"/>
      <c r="B444" s="110"/>
      <c r="C444" s="109"/>
      <c r="D444" s="109"/>
      <c r="E444" s="109"/>
      <c r="F444" s="109"/>
      <c r="G444" s="109"/>
      <c r="H444" s="109"/>
      <c r="I444" s="109"/>
      <c r="J444" s="109"/>
      <c r="K444" s="109"/>
      <c r="L444" s="109"/>
      <c r="M444" s="109"/>
      <c r="N444" s="109"/>
      <c r="O444" s="109"/>
      <c r="P444" s="109"/>
      <c r="Q444" s="109"/>
      <c r="R444" s="109"/>
      <c r="S444" s="109"/>
      <c r="T444" s="109"/>
      <c r="U444" s="109"/>
      <c r="V444" s="109"/>
      <c r="W444" s="109"/>
      <c r="X444" s="109"/>
      <c r="Y444" s="109"/>
      <c r="Z444" s="109"/>
      <c r="AA444" s="109"/>
      <c r="AB444" s="109"/>
      <c r="AC444" s="109"/>
      <c r="AD444" s="109"/>
      <c r="AE444" s="109"/>
      <c r="AF444" s="109"/>
      <c r="AG444" s="109"/>
      <c r="AH444" s="109"/>
      <c r="AI444" s="109"/>
    </row>
    <row r="445" spans="1:35" ht="15">
      <c r="A445" s="109"/>
      <c r="B445" s="110"/>
      <c r="C445" s="109"/>
      <c r="D445" s="109"/>
      <c r="E445" s="109"/>
      <c r="F445" s="109"/>
      <c r="G445" s="109"/>
      <c r="H445" s="109"/>
      <c r="I445" s="109"/>
      <c r="J445" s="109"/>
      <c r="K445" s="109"/>
      <c r="L445" s="109"/>
      <c r="M445" s="109"/>
      <c r="N445" s="109"/>
      <c r="O445" s="109"/>
      <c r="P445" s="109"/>
      <c r="Q445" s="109"/>
      <c r="R445" s="109"/>
      <c r="S445" s="109"/>
      <c r="T445" s="109"/>
      <c r="U445" s="109"/>
      <c r="V445" s="109"/>
      <c r="W445" s="109"/>
      <c r="X445" s="109"/>
      <c r="Y445" s="109"/>
      <c r="Z445" s="109"/>
      <c r="AA445" s="109"/>
      <c r="AB445" s="109"/>
      <c r="AC445" s="109"/>
      <c r="AD445" s="109"/>
      <c r="AE445" s="109"/>
      <c r="AF445" s="109"/>
      <c r="AG445" s="109"/>
      <c r="AH445" s="109"/>
      <c r="AI445" s="109"/>
    </row>
    <row r="446" spans="1:35" ht="15">
      <c r="A446" s="109"/>
      <c r="B446" s="110"/>
      <c r="C446" s="109"/>
      <c r="D446" s="109"/>
      <c r="E446" s="109"/>
      <c r="F446" s="109"/>
      <c r="G446" s="109"/>
      <c r="H446" s="109"/>
      <c r="I446" s="109"/>
      <c r="J446" s="109"/>
      <c r="K446" s="109"/>
      <c r="L446" s="109"/>
      <c r="M446" s="109"/>
      <c r="N446" s="109"/>
      <c r="O446" s="109"/>
      <c r="P446" s="109"/>
      <c r="Q446" s="109"/>
      <c r="R446" s="109"/>
      <c r="S446" s="109"/>
      <c r="T446" s="109"/>
      <c r="U446" s="109"/>
      <c r="V446" s="109"/>
      <c r="W446" s="109"/>
      <c r="X446" s="109"/>
      <c r="Y446" s="109"/>
      <c r="Z446" s="109"/>
      <c r="AA446" s="109"/>
      <c r="AB446" s="109"/>
      <c r="AC446" s="109"/>
      <c r="AD446" s="109"/>
      <c r="AE446" s="109"/>
      <c r="AF446" s="109"/>
      <c r="AG446" s="109"/>
      <c r="AH446" s="109"/>
      <c r="AI446" s="109"/>
    </row>
    <row r="447" spans="1:35" ht="15">
      <c r="A447" s="109"/>
      <c r="B447" s="110"/>
      <c r="C447" s="109"/>
      <c r="D447" s="109"/>
      <c r="E447" s="109"/>
      <c r="F447" s="109"/>
      <c r="G447" s="109"/>
      <c r="H447" s="109"/>
      <c r="I447" s="109"/>
      <c r="J447" s="109"/>
      <c r="K447" s="109"/>
      <c r="L447" s="109"/>
      <c r="M447" s="109"/>
      <c r="N447" s="109"/>
      <c r="O447" s="109"/>
      <c r="P447" s="109"/>
      <c r="Q447" s="109"/>
      <c r="R447" s="109"/>
      <c r="S447" s="109"/>
      <c r="T447" s="109"/>
      <c r="U447" s="109"/>
      <c r="V447" s="109"/>
      <c r="W447" s="109"/>
      <c r="X447" s="109"/>
      <c r="Y447" s="109"/>
      <c r="Z447" s="109"/>
      <c r="AA447" s="109"/>
      <c r="AB447" s="109"/>
      <c r="AC447" s="109"/>
      <c r="AD447" s="109"/>
      <c r="AE447" s="109"/>
      <c r="AF447" s="109"/>
      <c r="AG447" s="109"/>
      <c r="AH447" s="109"/>
      <c r="AI447" s="109"/>
    </row>
    <row r="448" spans="1:35" ht="15">
      <c r="A448" s="109"/>
      <c r="B448" s="110"/>
      <c r="C448" s="109"/>
      <c r="D448" s="109"/>
      <c r="E448" s="109"/>
      <c r="F448" s="109"/>
      <c r="G448" s="109"/>
      <c r="H448" s="109"/>
      <c r="I448" s="109"/>
      <c r="J448" s="109"/>
      <c r="K448" s="109"/>
      <c r="L448" s="109"/>
      <c r="M448" s="109"/>
      <c r="N448" s="109"/>
      <c r="O448" s="109"/>
      <c r="P448" s="109"/>
      <c r="Q448" s="109"/>
      <c r="R448" s="109"/>
      <c r="S448" s="109"/>
      <c r="T448" s="109"/>
      <c r="U448" s="109"/>
      <c r="V448" s="109"/>
      <c r="W448" s="109"/>
      <c r="X448" s="109"/>
      <c r="Y448" s="109"/>
      <c r="Z448" s="109"/>
      <c r="AA448" s="109"/>
      <c r="AB448" s="109"/>
      <c r="AC448" s="109"/>
      <c r="AD448" s="109"/>
      <c r="AE448" s="109"/>
      <c r="AF448" s="109"/>
      <c r="AG448" s="109"/>
      <c r="AH448" s="109"/>
      <c r="AI448" s="109"/>
    </row>
    <row r="449" spans="1:35" ht="15">
      <c r="A449" s="109"/>
      <c r="B449" s="110"/>
      <c r="C449" s="109"/>
      <c r="D449" s="109"/>
      <c r="E449" s="109"/>
      <c r="F449" s="109"/>
      <c r="G449" s="109"/>
      <c r="H449" s="109"/>
      <c r="I449" s="109"/>
      <c r="J449" s="109"/>
      <c r="K449" s="109"/>
      <c r="L449" s="109"/>
      <c r="M449" s="109"/>
      <c r="N449" s="109"/>
      <c r="O449" s="109"/>
      <c r="P449" s="109"/>
      <c r="Q449" s="109"/>
      <c r="R449" s="109"/>
      <c r="S449" s="109"/>
      <c r="T449" s="109"/>
      <c r="U449" s="109"/>
      <c r="V449" s="109"/>
      <c r="W449" s="109"/>
      <c r="X449" s="109"/>
      <c r="Y449" s="109"/>
      <c r="Z449" s="109"/>
      <c r="AA449" s="109"/>
      <c r="AB449" s="109"/>
      <c r="AC449" s="109"/>
      <c r="AD449" s="109"/>
      <c r="AE449" s="109"/>
      <c r="AF449" s="109"/>
      <c r="AG449" s="109"/>
      <c r="AH449" s="109"/>
      <c r="AI449" s="109"/>
    </row>
    <row r="450" spans="1:35" ht="15">
      <c r="A450" s="109"/>
      <c r="B450" s="110"/>
      <c r="C450" s="109"/>
      <c r="D450" s="109"/>
      <c r="E450" s="109"/>
      <c r="F450" s="109"/>
      <c r="G450" s="109"/>
      <c r="H450" s="109"/>
      <c r="I450" s="109"/>
      <c r="J450" s="109"/>
      <c r="K450" s="109"/>
      <c r="L450" s="109"/>
      <c r="M450" s="109"/>
      <c r="N450" s="109"/>
      <c r="O450" s="109"/>
      <c r="P450" s="109"/>
      <c r="Q450" s="109"/>
      <c r="R450" s="109"/>
      <c r="S450" s="109"/>
      <c r="T450" s="109"/>
      <c r="U450" s="109"/>
      <c r="V450" s="109"/>
      <c r="W450" s="109"/>
      <c r="X450" s="109"/>
      <c r="Y450" s="109"/>
      <c r="Z450" s="109"/>
      <c r="AA450" s="109"/>
      <c r="AB450" s="109"/>
      <c r="AC450" s="109"/>
      <c r="AD450" s="109"/>
      <c r="AE450" s="109"/>
      <c r="AF450" s="109"/>
      <c r="AG450" s="109"/>
      <c r="AH450" s="109"/>
      <c r="AI450" s="109"/>
    </row>
    <row r="451" spans="1:35" ht="15">
      <c r="A451" s="109"/>
      <c r="B451" s="110"/>
      <c r="C451" s="109"/>
      <c r="D451" s="109"/>
      <c r="E451" s="109"/>
      <c r="F451" s="109"/>
      <c r="G451" s="109"/>
      <c r="H451" s="109"/>
      <c r="I451" s="109"/>
      <c r="J451" s="109"/>
      <c r="K451" s="109"/>
      <c r="L451" s="109"/>
      <c r="M451" s="109"/>
      <c r="N451" s="109"/>
      <c r="O451" s="109"/>
      <c r="P451" s="109"/>
      <c r="Q451" s="109"/>
      <c r="R451" s="109"/>
      <c r="S451" s="109"/>
      <c r="T451" s="109"/>
      <c r="U451" s="109"/>
      <c r="V451" s="109"/>
      <c r="W451" s="109"/>
      <c r="X451" s="109"/>
      <c r="Y451" s="109"/>
      <c r="Z451" s="109"/>
      <c r="AA451" s="109"/>
      <c r="AB451" s="109"/>
      <c r="AC451" s="109"/>
      <c r="AD451" s="109"/>
      <c r="AE451" s="109"/>
      <c r="AF451" s="109"/>
      <c r="AG451" s="109"/>
      <c r="AH451" s="109"/>
      <c r="AI451" s="109"/>
    </row>
    <row r="452" spans="1:35" ht="15">
      <c r="A452" s="109"/>
      <c r="B452" s="110"/>
      <c r="C452" s="109"/>
      <c r="D452" s="109"/>
      <c r="E452" s="109"/>
      <c r="F452" s="109"/>
      <c r="G452" s="109"/>
      <c r="H452" s="109"/>
      <c r="I452" s="109"/>
      <c r="J452" s="109"/>
      <c r="K452" s="109"/>
      <c r="L452" s="109"/>
      <c r="M452" s="109"/>
      <c r="N452" s="109"/>
      <c r="O452" s="109"/>
      <c r="P452" s="109"/>
      <c r="Q452" s="109"/>
      <c r="R452" s="109"/>
      <c r="S452" s="109"/>
      <c r="T452" s="109"/>
      <c r="U452" s="109"/>
      <c r="V452" s="109"/>
      <c r="W452" s="109"/>
      <c r="X452" s="109"/>
      <c r="Y452" s="109"/>
      <c r="Z452" s="109"/>
      <c r="AA452" s="109"/>
      <c r="AB452" s="109"/>
      <c r="AC452" s="109"/>
      <c r="AD452" s="109"/>
      <c r="AE452" s="109"/>
      <c r="AF452" s="109"/>
      <c r="AG452" s="109"/>
      <c r="AH452" s="109"/>
      <c r="AI452" s="109"/>
    </row>
    <row r="453" spans="1:35" ht="15">
      <c r="A453" s="109"/>
      <c r="B453" s="110"/>
      <c r="C453" s="109"/>
      <c r="D453" s="109"/>
      <c r="E453" s="109"/>
      <c r="F453" s="109"/>
      <c r="G453" s="109"/>
      <c r="H453" s="109"/>
      <c r="I453" s="109"/>
      <c r="J453" s="109"/>
      <c r="K453" s="109"/>
      <c r="L453" s="109"/>
      <c r="M453" s="109"/>
      <c r="N453" s="109"/>
      <c r="O453" s="109"/>
      <c r="P453" s="109"/>
      <c r="Q453" s="109"/>
      <c r="R453" s="109"/>
      <c r="S453" s="109"/>
      <c r="T453" s="109"/>
      <c r="U453" s="109"/>
      <c r="V453" s="109"/>
      <c r="W453" s="109"/>
      <c r="X453" s="109"/>
      <c r="Y453" s="109"/>
      <c r="Z453" s="109"/>
      <c r="AA453" s="109"/>
      <c r="AB453" s="109"/>
      <c r="AC453" s="109"/>
      <c r="AD453" s="109"/>
      <c r="AE453" s="109"/>
      <c r="AF453" s="109"/>
      <c r="AG453" s="109"/>
      <c r="AH453" s="109"/>
      <c r="AI453" s="109"/>
    </row>
    <row r="454" spans="1:35" ht="15">
      <c r="A454" s="109"/>
      <c r="B454" s="110"/>
      <c r="C454" s="109"/>
      <c r="D454" s="109"/>
      <c r="E454" s="109"/>
      <c r="F454" s="109"/>
      <c r="G454" s="109"/>
      <c r="H454" s="109"/>
      <c r="I454" s="109"/>
      <c r="J454" s="109"/>
      <c r="K454" s="109"/>
      <c r="L454" s="109"/>
      <c r="M454" s="109"/>
      <c r="N454" s="109"/>
      <c r="O454" s="109"/>
      <c r="P454" s="109"/>
      <c r="Q454" s="109"/>
      <c r="R454" s="109"/>
      <c r="S454" s="109"/>
      <c r="T454" s="109"/>
      <c r="U454" s="109"/>
      <c r="V454" s="109"/>
      <c r="W454" s="109"/>
      <c r="X454" s="109"/>
      <c r="Y454" s="109"/>
      <c r="Z454" s="109"/>
      <c r="AA454" s="109"/>
      <c r="AB454" s="109"/>
      <c r="AC454" s="109"/>
      <c r="AD454" s="109"/>
      <c r="AE454" s="109"/>
      <c r="AF454" s="109"/>
      <c r="AG454" s="109"/>
      <c r="AH454" s="109"/>
      <c r="AI454" s="109"/>
    </row>
    <row r="455" spans="1:35" ht="15">
      <c r="A455" s="109"/>
      <c r="B455" s="110"/>
      <c r="C455" s="109"/>
      <c r="D455" s="109"/>
      <c r="E455" s="109"/>
      <c r="F455" s="109"/>
      <c r="G455" s="109"/>
      <c r="H455" s="109"/>
      <c r="I455" s="109"/>
      <c r="J455" s="109"/>
      <c r="K455" s="109"/>
      <c r="L455" s="109"/>
      <c r="M455" s="109"/>
      <c r="N455" s="109"/>
      <c r="O455" s="109"/>
      <c r="P455" s="109"/>
      <c r="Q455" s="109"/>
      <c r="R455" s="109"/>
      <c r="S455" s="109"/>
      <c r="T455" s="109"/>
      <c r="U455" s="109"/>
      <c r="V455" s="109"/>
      <c r="W455" s="109"/>
      <c r="X455" s="109"/>
      <c r="Y455" s="109"/>
      <c r="Z455" s="109"/>
      <c r="AA455" s="109"/>
      <c r="AB455" s="109"/>
      <c r="AC455" s="109"/>
      <c r="AD455" s="109"/>
      <c r="AE455" s="109"/>
      <c r="AF455" s="109"/>
      <c r="AG455" s="109"/>
      <c r="AH455" s="109"/>
      <c r="AI455" s="109"/>
    </row>
    <row r="456" spans="1:35" ht="15">
      <c r="A456" s="109"/>
      <c r="B456" s="110"/>
      <c r="C456" s="109"/>
      <c r="D456" s="109"/>
      <c r="E456" s="109"/>
      <c r="F456" s="109"/>
      <c r="G456" s="109"/>
      <c r="H456" s="109"/>
      <c r="I456" s="109"/>
      <c r="J456" s="109"/>
      <c r="K456" s="109"/>
      <c r="L456" s="109"/>
      <c r="M456" s="109"/>
      <c r="N456" s="109"/>
      <c r="O456" s="109"/>
      <c r="P456" s="109"/>
      <c r="Q456" s="109"/>
      <c r="R456" s="109"/>
      <c r="S456" s="109"/>
      <c r="T456" s="109"/>
      <c r="U456" s="109"/>
      <c r="V456" s="109"/>
      <c r="W456" s="109"/>
      <c r="X456" s="109"/>
      <c r="Y456" s="109"/>
      <c r="Z456" s="109"/>
      <c r="AA456" s="109"/>
      <c r="AB456" s="109"/>
      <c r="AC456" s="109"/>
      <c r="AD456" s="109"/>
      <c r="AE456" s="109"/>
      <c r="AF456" s="109"/>
      <c r="AG456" s="109"/>
      <c r="AH456" s="109"/>
      <c r="AI456" s="109"/>
    </row>
    <row r="457" spans="1:35" ht="15">
      <c r="A457" s="109"/>
      <c r="B457" s="110"/>
      <c r="C457" s="109"/>
      <c r="D457" s="109"/>
      <c r="E457" s="109"/>
      <c r="F457" s="109"/>
      <c r="G457" s="109"/>
      <c r="H457" s="109"/>
      <c r="I457" s="109"/>
      <c r="J457" s="109"/>
      <c r="K457" s="109"/>
      <c r="L457" s="109"/>
      <c r="M457" s="109"/>
      <c r="N457" s="109"/>
      <c r="O457" s="109"/>
      <c r="P457" s="109"/>
      <c r="Q457" s="109"/>
      <c r="R457" s="109"/>
      <c r="S457" s="109"/>
      <c r="T457" s="109"/>
      <c r="U457" s="109"/>
      <c r="V457" s="109"/>
      <c r="W457" s="109"/>
      <c r="X457" s="109"/>
      <c r="Y457" s="109"/>
      <c r="Z457" s="109"/>
      <c r="AA457" s="109"/>
      <c r="AB457" s="109"/>
      <c r="AC457" s="109"/>
      <c r="AD457" s="109"/>
      <c r="AE457" s="109"/>
      <c r="AF457" s="109"/>
      <c r="AG457" s="109"/>
      <c r="AH457" s="109"/>
      <c r="AI457" s="109"/>
    </row>
    <row r="458" spans="1:35" ht="15">
      <c r="A458" s="109"/>
      <c r="B458" s="110"/>
      <c r="C458" s="109"/>
      <c r="D458" s="109"/>
      <c r="E458" s="109"/>
      <c r="F458" s="109"/>
      <c r="G458" s="109"/>
      <c r="H458" s="109"/>
      <c r="I458" s="109"/>
      <c r="J458" s="109"/>
      <c r="K458" s="109"/>
      <c r="L458" s="109"/>
      <c r="M458" s="109"/>
      <c r="N458" s="109"/>
      <c r="O458" s="109"/>
      <c r="P458" s="109"/>
      <c r="Q458" s="109"/>
      <c r="R458" s="109"/>
      <c r="S458" s="109"/>
      <c r="T458" s="109"/>
      <c r="U458" s="109"/>
      <c r="V458" s="109"/>
      <c r="W458" s="109"/>
      <c r="X458" s="109"/>
      <c r="Y458" s="109"/>
      <c r="Z458" s="109"/>
      <c r="AA458" s="109"/>
      <c r="AB458" s="109"/>
      <c r="AC458" s="109"/>
      <c r="AD458" s="109"/>
      <c r="AE458" s="109"/>
      <c r="AF458" s="109"/>
      <c r="AG458" s="109"/>
      <c r="AH458" s="109"/>
      <c r="AI458" s="109"/>
    </row>
    <row r="459" spans="1:35" ht="15">
      <c r="A459" s="109"/>
      <c r="B459" s="110"/>
      <c r="C459" s="109"/>
      <c r="D459" s="109"/>
      <c r="E459" s="109"/>
      <c r="F459" s="109"/>
      <c r="G459" s="109"/>
      <c r="H459" s="109"/>
      <c r="I459" s="109"/>
      <c r="J459" s="109"/>
      <c r="K459" s="109"/>
      <c r="L459" s="109"/>
      <c r="M459" s="109"/>
      <c r="N459" s="109"/>
      <c r="O459" s="109"/>
      <c r="P459" s="109"/>
      <c r="Q459" s="109"/>
      <c r="R459" s="109"/>
      <c r="S459" s="109"/>
      <c r="T459" s="109"/>
      <c r="U459" s="109"/>
      <c r="V459" s="109"/>
      <c r="W459" s="109"/>
      <c r="X459" s="109"/>
      <c r="Y459" s="109"/>
      <c r="Z459" s="109"/>
      <c r="AA459" s="109"/>
      <c r="AB459" s="109"/>
      <c r="AC459" s="109"/>
      <c r="AD459" s="109"/>
      <c r="AE459" s="109"/>
      <c r="AF459" s="109"/>
      <c r="AG459" s="109"/>
      <c r="AH459" s="109"/>
      <c r="AI459" s="109"/>
    </row>
    <row r="460" spans="1:35" ht="15">
      <c r="A460" s="109"/>
      <c r="B460" s="110"/>
      <c r="C460" s="109"/>
      <c r="D460" s="109"/>
      <c r="E460" s="109"/>
      <c r="F460" s="109"/>
      <c r="G460" s="109"/>
      <c r="H460" s="109"/>
      <c r="I460" s="109"/>
      <c r="J460" s="109"/>
      <c r="K460" s="109"/>
      <c r="L460" s="109"/>
      <c r="M460" s="109"/>
      <c r="N460" s="109"/>
      <c r="O460" s="109"/>
      <c r="P460" s="109"/>
      <c r="Q460" s="109"/>
      <c r="R460" s="109"/>
      <c r="S460" s="109"/>
      <c r="T460" s="109"/>
      <c r="U460" s="109"/>
      <c r="V460" s="109"/>
      <c r="W460" s="109"/>
      <c r="X460" s="109"/>
      <c r="Y460" s="109"/>
      <c r="Z460" s="109"/>
      <c r="AA460" s="109"/>
      <c r="AB460" s="109"/>
      <c r="AC460" s="109"/>
      <c r="AD460" s="109"/>
      <c r="AE460" s="109"/>
      <c r="AF460" s="109"/>
      <c r="AG460" s="109"/>
      <c r="AH460" s="109"/>
      <c r="AI460" s="109"/>
    </row>
    <row r="461" spans="1:35" ht="15">
      <c r="A461" s="109"/>
      <c r="B461" s="110"/>
      <c r="C461" s="109"/>
      <c r="D461" s="109"/>
      <c r="E461" s="109"/>
      <c r="F461" s="109"/>
      <c r="G461" s="109"/>
      <c r="H461" s="109"/>
      <c r="I461" s="109"/>
      <c r="J461" s="109"/>
      <c r="K461" s="109"/>
      <c r="L461" s="109"/>
      <c r="M461" s="109"/>
      <c r="N461" s="109"/>
      <c r="O461" s="109"/>
      <c r="P461" s="109"/>
      <c r="Q461" s="109"/>
      <c r="R461" s="109"/>
      <c r="S461" s="109"/>
      <c r="T461" s="109"/>
      <c r="U461" s="109"/>
      <c r="V461" s="109"/>
      <c r="W461" s="109"/>
      <c r="X461" s="109"/>
      <c r="Y461" s="109"/>
      <c r="Z461" s="109"/>
      <c r="AA461" s="109"/>
      <c r="AB461" s="109"/>
      <c r="AC461" s="109"/>
      <c r="AD461" s="109"/>
      <c r="AE461" s="109"/>
      <c r="AF461" s="109"/>
      <c r="AG461" s="109"/>
      <c r="AH461" s="109"/>
      <c r="AI461" s="109"/>
    </row>
    <row r="462" spans="1:35" ht="15">
      <c r="A462" s="109"/>
      <c r="B462" s="110"/>
      <c r="C462" s="109"/>
      <c r="D462" s="109"/>
      <c r="E462" s="109"/>
      <c r="F462" s="109"/>
      <c r="G462" s="109"/>
      <c r="H462" s="109"/>
      <c r="I462" s="109"/>
      <c r="J462" s="109"/>
      <c r="K462" s="109"/>
      <c r="L462" s="109"/>
      <c r="M462" s="109"/>
      <c r="N462" s="109"/>
      <c r="O462" s="109"/>
      <c r="P462" s="109"/>
      <c r="Q462" s="109"/>
      <c r="R462" s="109"/>
      <c r="S462" s="109"/>
      <c r="T462" s="109"/>
      <c r="U462" s="109"/>
      <c r="V462" s="109"/>
      <c r="W462" s="109"/>
      <c r="X462" s="109"/>
      <c r="Y462" s="109"/>
      <c r="Z462" s="109"/>
      <c r="AA462" s="109"/>
      <c r="AB462" s="109"/>
      <c r="AC462" s="109"/>
      <c r="AD462" s="109"/>
      <c r="AE462" s="109"/>
      <c r="AF462" s="109"/>
      <c r="AG462" s="109"/>
      <c r="AH462" s="109"/>
      <c r="AI462" s="109"/>
    </row>
    <row r="463" spans="1:35" ht="15">
      <c r="A463" s="109"/>
      <c r="B463" s="110"/>
      <c r="C463" s="109"/>
      <c r="D463" s="109"/>
      <c r="E463" s="109"/>
      <c r="F463" s="109"/>
      <c r="G463" s="109"/>
      <c r="H463" s="109"/>
      <c r="I463" s="109"/>
      <c r="J463" s="109"/>
      <c r="K463" s="109"/>
      <c r="L463" s="109"/>
      <c r="M463" s="109"/>
      <c r="N463" s="109"/>
      <c r="O463" s="109"/>
      <c r="P463" s="109"/>
      <c r="Q463" s="109"/>
      <c r="R463" s="109"/>
      <c r="S463" s="109"/>
      <c r="T463" s="109"/>
      <c r="U463" s="109"/>
      <c r="V463" s="109"/>
      <c r="W463" s="109"/>
      <c r="X463" s="109"/>
      <c r="Y463" s="109"/>
      <c r="Z463" s="109"/>
      <c r="AA463" s="109"/>
      <c r="AB463" s="109"/>
      <c r="AC463" s="109"/>
      <c r="AD463" s="109"/>
      <c r="AE463" s="109"/>
      <c r="AF463" s="109"/>
      <c r="AG463" s="109"/>
      <c r="AH463" s="109"/>
      <c r="AI463" s="109"/>
    </row>
    <row r="464" spans="1:35" ht="15">
      <c r="A464" s="109"/>
      <c r="B464" s="110"/>
      <c r="C464" s="109"/>
      <c r="D464" s="109"/>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109"/>
      <c r="AE464" s="109"/>
      <c r="AF464" s="109"/>
      <c r="AG464" s="109"/>
      <c r="AH464" s="109"/>
      <c r="AI464" s="109"/>
    </row>
    <row r="465" spans="1:35" ht="15">
      <c r="A465" s="109"/>
      <c r="B465" s="110"/>
      <c r="C465" s="109"/>
      <c r="D465" s="109"/>
      <c r="E465" s="109"/>
      <c r="F465" s="109"/>
      <c r="G465" s="109"/>
      <c r="H465" s="109"/>
      <c r="I465" s="109"/>
      <c r="J465" s="109"/>
      <c r="K465" s="109"/>
      <c r="L465" s="109"/>
      <c r="M465" s="109"/>
      <c r="N465" s="109"/>
      <c r="O465" s="109"/>
      <c r="P465" s="109"/>
      <c r="Q465" s="109"/>
      <c r="R465" s="109"/>
      <c r="S465" s="109"/>
      <c r="T465" s="109"/>
      <c r="U465" s="109"/>
      <c r="V465" s="109"/>
      <c r="W465" s="109"/>
      <c r="X465" s="109"/>
      <c r="Y465" s="109"/>
      <c r="Z465" s="109"/>
      <c r="AA465" s="109"/>
      <c r="AB465" s="109"/>
      <c r="AC465" s="109"/>
      <c r="AD465" s="109"/>
      <c r="AE465" s="109"/>
      <c r="AF465" s="109"/>
      <c r="AG465" s="109"/>
      <c r="AH465" s="109"/>
      <c r="AI465" s="109"/>
    </row>
    <row r="466" spans="1:35" ht="15">
      <c r="A466" s="109"/>
      <c r="B466" s="110"/>
      <c r="C466" s="109"/>
      <c r="D466" s="109"/>
      <c r="E466" s="109"/>
      <c r="F466" s="109"/>
      <c r="G466" s="109"/>
      <c r="H466" s="109"/>
      <c r="I466" s="109"/>
      <c r="J466" s="109"/>
      <c r="K466" s="109"/>
      <c r="L466" s="109"/>
      <c r="M466" s="109"/>
      <c r="N466" s="109"/>
      <c r="O466" s="109"/>
      <c r="P466" s="109"/>
      <c r="Q466" s="109"/>
      <c r="R466" s="109"/>
      <c r="S466" s="109"/>
      <c r="T466" s="109"/>
      <c r="U466" s="109"/>
      <c r="V466" s="109"/>
      <c r="W466" s="109"/>
      <c r="X466" s="109"/>
      <c r="Y466" s="109"/>
      <c r="Z466" s="109"/>
      <c r="AA466" s="109"/>
      <c r="AB466" s="109"/>
      <c r="AC466" s="109"/>
      <c r="AD466" s="109"/>
      <c r="AE466" s="109"/>
      <c r="AF466" s="109"/>
      <c r="AG466" s="109"/>
      <c r="AH466" s="109"/>
      <c r="AI466" s="109"/>
    </row>
    <row r="467" spans="1:35" ht="15">
      <c r="A467" s="109"/>
      <c r="B467" s="110"/>
      <c r="C467" s="109"/>
      <c r="D467" s="109"/>
      <c r="E467" s="109"/>
      <c r="F467" s="109"/>
      <c r="G467" s="109"/>
      <c r="H467" s="109"/>
      <c r="I467" s="109"/>
      <c r="J467" s="109"/>
      <c r="K467" s="109"/>
      <c r="L467" s="109"/>
      <c r="M467" s="109"/>
      <c r="N467" s="109"/>
      <c r="O467" s="109"/>
      <c r="P467" s="109"/>
      <c r="Q467" s="109"/>
      <c r="R467" s="109"/>
      <c r="S467" s="109"/>
      <c r="T467" s="109"/>
      <c r="U467" s="109"/>
      <c r="V467" s="109"/>
      <c r="W467" s="109"/>
      <c r="X467" s="109"/>
      <c r="Y467" s="109"/>
      <c r="Z467" s="109"/>
      <c r="AA467" s="109"/>
      <c r="AB467" s="109"/>
      <c r="AC467" s="109"/>
      <c r="AD467" s="109"/>
      <c r="AE467" s="109"/>
      <c r="AF467" s="109"/>
      <c r="AG467" s="109"/>
      <c r="AH467" s="109"/>
      <c r="AI467" s="109"/>
    </row>
    <row r="468" spans="1:35" ht="15">
      <c r="A468" s="109"/>
      <c r="B468" s="110"/>
      <c r="C468" s="109"/>
      <c r="D468" s="109"/>
      <c r="E468" s="109"/>
      <c r="F468" s="109"/>
      <c r="G468" s="109"/>
      <c r="H468" s="109"/>
      <c r="I468" s="109"/>
      <c r="J468" s="109"/>
      <c r="K468" s="109"/>
      <c r="L468" s="109"/>
      <c r="M468" s="109"/>
      <c r="N468" s="109"/>
      <c r="O468" s="109"/>
      <c r="P468" s="109"/>
      <c r="Q468" s="109"/>
      <c r="R468" s="109"/>
      <c r="S468" s="109"/>
      <c r="T468" s="109"/>
      <c r="U468" s="109"/>
      <c r="V468" s="109"/>
      <c r="W468" s="109"/>
      <c r="X468" s="109"/>
      <c r="Y468" s="109"/>
      <c r="Z468" s="109"/>
      <c r="AA468" s="109"/>
      <c r="AB468" s="109"/>
      <c r="AC468" s="109"/>
      <c r="AD468" s="109"/>
      <c r="AE468" s="109"/>
      <c r="AF468" s="109"/>
      <c r="AG468" s="109"/>
      <c r="AH468" s="109"/>
      <c r="AI468" s="109"/>
    </row>
    <row r="469" spans="1:35" ht="15">
      <c r="A469" s="109"/>
      <c r="B469" s="110"/>
      <c r="C469" s="109"/>
      <c r="D469" s="109"/>
      <c r="E469" s="109"/>
      <c r="F469" s="109"/>
      <c r="G469" s="109"/>
      <c r="H469" s="109"/>
      <c r="I469" s="109"/>
      <c r="J469" s="109"/>
      <c r="K469" s="109"/>
      <c r="L469" s="109"/>
      <c r="M469" s="109"/>
      <c r="N469" s="109"/>
      <c r="O469" s="109"/>
      <c r="P469" s="109"/>
      <c r="Q469" s="109"/>
      <c r="R469" s="109"/>
      <c r="S469" s="109"/>
      <c r="T469" s="109"/>
      <c r="U469" s="109"/>
      <c r="V469" s="109"/>
      <c r="W469" s="109"/>
      <c r="X469" s="109"/>
      <c r="Y469" s="109"/>
      <c r="Z469" s="109"/>
      <c r="AA469" s="109"/>
      <c r="AB469" s="109"/>
      <c r="AC469" s="109"/>
      <c r="AD469" s="109"/>
      <c r="AE469" s="109"/>
      <c r="AF469" s="109"/>
      <c r="AG469" s="109"/>
      <c r="AH469" s="109"/>
      <c r="AI469" s="109"/>
    </row>
    <row r="470" spans="1:35" ht="15">
      <c r="A470" s="109"/>
      <c r="B470" s="110"/>
      <c r="C470" s="109"/>
      <c r="D470" s="109"/>
      <c r="E470" s="109"/>
      <c r="F470" s="109"/>
      <c r="G470" s="109"/>
      <c r="H470" s="109"/>
      <c r="I470" s="109"/>
      <c r="J470" s="109"/>
      <c r="K470" s="109"/>
      <c r="L470" s="109"/>
      <c r="M470" s="109"/>
      <c r="N470" s="109"/>
      <c r="O470" s="109"/>
      <c r="P470" s="109"/>
      <c r="Q470" s="109"/>
      <c r="R470" s="109"/>
      <c r="S470" s="109"/>
      <c r="T470" s="109"/>
      <c r="U470" s="109"/>
      <c r="V470" s="109"/>
      <c r="W470" s="109"/>
      <c r="X470" s="109"/>
      <c r="Y470" s="109"/>
      <c r="Z470" s="109"/>
      <c r="AA470" s="109"/>
      <c r="AB470" s="109"/>
      <c r="AC470" s="109"/>
      <c r="AD470" s="109"/>
      <c r="AE470" s="109"/>
      <c r="AF470" s="109"/>
      <c r="AG470" s="109"/>
      <c r="AH470" s="109"/>
      <c r="AI470" s="109"/>
    </row>
    <row r="471" spans="1:35" ht="15">
      <c r="A471" s="109"/>
      <c r="B471" s="110"/>
      <c r="C471" s="109"/>
      <c r="D471" s="109"/>
      <c r="E471" s="109"/>
      <c r="F471" s="109"/>
      <c r="G471" s="109"/>
      <c r="H471" s="109"/>
      <c r="I471" s="109"/>
      <c r="J471" s="109"/>
      <c r="K471" s="109"/>
      <c r="L471" s="109"/>
      <c r="M471" s="109"/>
      <c r="N471" s="109"/>
      <c r="O471" s="109"/>
      <c r="P471" s="109"/>
      <c r="Q471" s="109"/>
      <c r="R471" s="109"/>
      <c r="S471" s="109"/>
      <c r="T471" s="109"/>
      <c r="U471" s="109"/>
      <c r="V471" s="109"/>
      <c r="W471" s="109"/>
      <c r="X471" s="109"/>
      <c r="Y471" s="109"/>
      <c r="Z471" s="109"/>
      <c r="AA471" s="109"/>
      <c r="AB471" s="109"/>
      <c r="AC471" s="109"/>
      <c r="AD471" s="109"/>
      <c r="AE471" s="109"/>
      <c r="AF471" s="109"/>
      <c r="AG471" s="109"/>
      <c r="AH471" s="109"/>
      <c r="AI471" s="109"/>
    </row>
    <row r="472" spans="1:35" ht="15">
      <c r="A472" s="109"/>
      <c r="B472" s="110"/>
      <c r="C472" s="109"/>
      <c r="D472" s="109"/>
      <c r="E472" s="109"/>
      <c r="F472" s="109"/>
      <c r="G472" s="109"/>
      <c r="H472" s="109"/>
      <c r="I472" s="109"/>
      <c r="J472" s="109"/>
      <c r="K472" s="109"/>
      <c r="L472" s="109"/>
      <c r="M472" s="109"/>
      <c r="N472" s="109"/>
      <c r="O472" s="109"/>
      <c r="P472" s="109"/>
      <c r="Q472" s="109"/>
      <c r="R472" s="109"/>
      <c r="S472" s="109"/>
      <c r="T472" s="109"/>
      <c r="U472" s="109"/>
      <c r="V472" s="109"/>
      <c r="W472" s="109"/>
      <c r="X472" s="109"/>
      <c r="Y472" s="109"/>
      <c r="Z472" s="109"/>
      <c r="AA472" s="109"/>
      <c r="AB472" s="109"/>
      <c r="AC472" s="109"/>
      <c r="AD472" s="109"/>
      <c r="AE472" s="109"/>
      <c r="AF472" s="109"/>
      <c r="AG472" s="109"/>
      <c r="AH472" s="109"/>
      <c r="AI472" s="109"/>
    </row>
    <row r="473" spans="1:35" ht="15">
      <c r="A473" s="109"/>
      <c r="B473" s="110"/>
      <c r="C473" s="109"/>
      <c r="D473" s="109"/>
      <c r="E473" s="109"/>
      <c r="F473" s="109"/>
      <c r="G473" s="109"/>
      <c r="H473" s="109"/>
      <c r="I473" s="109"/>
      <c r="J473" s="109"/>
      <c r="K473" s="109"/>
      <c r="L473" s="109"/>
      <c r="M473" s="109"/>
      <c r="N473" s="109"/>
      <c r="O473" s="109"/>
      <c r="P473" s="109"/>
      <c r="Q473" s="109"/>
      <c r="R473" s="109"/>
      <c r="S473" s="109"/>
      <c r="T473" s="109"/>
      <c r="U473" s="109"/>
      <c r="V473" s="109"/>
      <c r="W473" s="109"/>
      <c r="X473" s="109"/>
      <c r="Y473" s="109"/>
      <c r="Z473" s="109"/>
      <c r="AA473" s="109"/>
      <c r="AB473" s="109"/>
      <c r="AC473" s="109"/>
      <c r="AD473" s="109"/>
      <c r="AE473" s="109"/>
      <c r="AF473" s="109"/>
      <c r="AG473" s="109"/>
      <c r="AH473" s="109"/>
      <c r="AI473" s="109"/>
    </row>
    <row r="474" spans="1:35" ht="15">
      <c r="A474" s="109"/>
      <c r="B474" s="110"/>
      <c r="C474" s="109"/>
      <c r="D474" s="109"/>
      <c r="E474" s="109"/>
      <c r="F474" s="109"/>
      <c r="G474" s="109"/>
      <c r="H474" s="109"/>
      <c r="I474" s="109"/>
      <c r="J474" s="109"/>
      <c r="K474" s="109"/>
      <c r="L474" s="109"/>
      <c r="M474" s="109"/>
      <c r="N474" s="109"/>
      <c r="O474" s="109"/>
      <c r="P474" s="109"/>
      <c r="Q474" s="109"/>
      <c r="R474" s="109"/>
      <c r="S474" s="109"/>
      <c r="T474" s="109"/>
      <c r="U474" s="109"/>
      <c r="V474" s="109"/>
      <c r="W474" s="109"/>
      <c r="X474" s="109"/>
      <c r="Y474" s="109"/>
      <c r="Z474" s="109"/>
      <c r="AA474" s="109"/>
      <c r="AB474" s="109"/>
      <c r="AC474" s="109"/>
      <c r="AD474" s="109"/>
      <c r="AE474" s="109"/>
      <c r="AF474" s="109"/>
      <c r="AG474" s="109"/>
      <c r="AH474" s="109"/>
      <c r="AI474" s="109"/>
    </row>
    <row r="475" spans="1:35" ht="15">
      <c r="A475" s="109"/>
      <c r="B475" s="110"/>
      <c r="C475" s="109"/>
      <c r="D475" s="109"/>
      <c r="E475" s="109"/>
      <c r="F475" s="109"/>
      <c r="G475" s="109"/>
      <c r="H475" s="109"/>
      <c r="I475" s="109"/>
      <c r="J475" s="109"/>
      <c r="K475" s="109"/>
      <c r="L475" s="109"/>
      <c r="M475" s="109"/>
      <c r="N475" s="109"/>
      <c r="O475" s="109"/>
      <c r="P475" s="109"/>
      <c r="Q475" s="109"/>
      <c r="R475" s="109"/>
      <c r="S475" s="109"/>
      <c r="T475" s="109"/>
      <c r="U475" s="109"/>
      <c r="V475" s="109"/>
      <c r="W475" s="109"/>
      <c r="X475" s="109"/>
      <c r="Y475" s="109"/>
      <c r="Z475" s="109"/>
      <c r="AA475" s="109"/>
      <c r="AB475" s="109"/>
      <c r="AC475" s="109"/>
      <c r="AD475" s="109"/>
      <c r="AE475" s="109"/>
      <c r="AF475" s="109"/>
      <c r="AG475" s="109"/>
      <c r="AH475" s="109"/>
      <c r="AI475" s="109"/>
    </row>
    <row r="476" spans="1:35" ht="15">
      <c r="A476" s="109"/>
      <c r="B476" s="110"/>
      <c r="C476" s="109"/>
      <c r="D476" s="109"/>
      <c r="E476" s="109"/>
      <c r="F476" s="109"/>
      <c r="G476" s="109"/>
      <c r="H476" s="109"/>
      <c r="I476" s="109"/>
      <c r="J476" s="109"/>
      <c r="K476" s="109"/>
      <c r="L476" s="109"/>
      <c r="M476" s="109"/>
      <c r="N476" s="109"/>
      <c r="O476" s="109"/>
      <c r="P476" s="109"/>
      <c r="Q476" s="109"/>
      <c r="R476" s="109"/>
      <c r="S476" s="109"/>
      <c r="T476" s="109"/>
      <c r="U476" s="109"/>
      <c r="V476" s="109"/>
      <c r="W476" s="109"/>
      <c r="X476" s="109"/>
      <c r="Y476" s="109"/>
      <c r="Z476" s="109"/>
      <c r="AA476" s="109"/>
      <c r="AB476" s="109"/>
      <c r="AC476" s="109"/>
      <c r="AD476" s="109"/>
      <c r="AE476" s="109"/>
      <c r="AF476" s="109"/>
      <c r="AG476" s="109"/>
      <c r="AH476" s="109"/>
      <c r="AI476" s="109"/>
    </row>
    <row r="477" spans="1:35" ht="15">
      <c r="A477" s="109"/>
      <c r="B477" s="110"/>
      <c r="C477" s="109"/>
      <c r="D477" s="109"/>
      <c r="E477" s="109"/>
      <c r="F477" s="109"/>
      <c r="G477" s="109"/>
      <c r="H477" s="109"/>
      <c r="I477" s="109"/>
      <c r="J477" s="109"/>
      <c r="K477" s="109"/>
      <c r="L477" s="109"/>
      <c r="M477" s="109"/>
      <c r="N477" s="109"/>
      <c r="O477" s="109"/>
      <c r="P477" s="109"/>
      <c r="Q477" s="109"/>
      <c r="R477" s="109"/>
      <c r="S477" s="109"/>
      <c r="T477" s="109"/>
      <c r="U477" s="109"/>
      <c r="V477" s="109"/>
      <c r="W477" s="109"/>
      <c r="X477" s="109"/>
      <c r="Y477" s="109"/>
      <c r="Z477" s="109"/>
      <c r="AA477" s="109"/>
      <c r="AB477" s="109"/>
      <c r="AC477" s="109"/>
      <c r="AD477" s="109"/>
      <c r="AE477" s="109"/>
      <c r="AF477" s="109"/>
      <c r="AG477" s="109"/>
      <c r="AH477" s="109"/>
      <c r="AI477" s="109"/>
    </row>
    <row r="478" spans="1:35" ht="15">
      <c r="A478" s="109"/>
      <c r="B478" s="110"/>
      <c r="C478" s="109"/>
      <c r="D478" s="109"/>
      <c r="E478" s="109"/>
      <c r="F478" s="109"/>
      <c r="G478" s="109"/>
      <c r="H478" s="109"/>
      <c r="I478" s="109"/>
      <c r="J478" s="109"/>
      <c r="K478" s="109"/>
      <c r="L478" s="109"/>
      <c r="M478" s="109"/>
      <c r="N478" s="109"/>
      <c r="O478" s="109"/>
      <c r="P478" s="109"/>
      <c r="Q478" s="109"/>
      <c r="R478" s="109"/>
      <c r="S478" s="109"/>
      <c r="T478" s="109"/>
      <c r="U478" s="109"/>
      <c r="V478" s="109"/>
      <c r="W478" s="109"/>
      <c r="X478" s="109"/>
      <c r="Y478" s="109"/>
      <c r="Z478" s="109"/>
      <c r="AA478" s="109"/>
      <c r="AB478" s="109"/>
      <c r="AC478" s="109"/>
      <c r="AD478" s="109"/>
      <c r="AE478" s="109"/>
      <c r="AF478" s="109"/>
      <c r="AG478" s="109"/>
      <c r="AH478" s="109"/>
      <c r="AI478" s="109"/>
    </row>
    <row r="479" spans="1:35" ht="15">
      <c r="A479" s="109"/>
      <c r="B479" s="110"/>
      <c r="C479" s="109"/>
      <c r="D479" s="109"/>
      <c r="E479" s="109"/>
      <c r="F479" s="109"/>
      <c r="G479" s="109"/>
      <c r="H479" s="109"/>
      <c r="I479" s="109"/>
      <c r="J479" s="109"/>
      <c r="K479" s="109"/>
      <c r="L479" s="109"/>
      <c r="M479" s="109"/>
      <c r="N479" s="109"/>
      <c r="O479" s="109"/>
      <c r="P479" s="109"/>
      <c r="Q479" s="109"/>
      <c r="R479" s="109"/>
      <c r="S479" s="109"/>
      <c r="T479" s="109"/>
      <c r="U479" s="109"/>
      <c r="V479" s="109"/>
      <c r="W479" s="109"/>
      <c r="X479" s="109"/>
      <c r="Y479" s="109"/>
      <c r="Z479" s="109"/>
      <c r="AA479" s="109"/>
      <c r="AB479" s="109"/>
      <c r="AC479" s="109"/>
      <c r="AD479" s="109"/>
      <c r="AE479" s="109"/>
      <c r="AF479" s="109"/>
      <c r="AG479" s="109"/>
      <c r="AH479" s="109"/>
      <c r="AI479" s="109"/>
    </row>
    <row r="480" spans="1:35" ht="15">
      <c r="A480" s="109"/>
      <c r="B480" s="110"/>
      <c r="C480" s="109"/>
      <c r="D480" s="109"/>
      <c r="E480" s="109"/>
      <c r="F480" s="109"/>
      <c r="G480" s="109"/>
      <c r="H480" s="109"/>
      <c r="I480" s="109"/>
      <c r="J480" s="109"/>
      <c r="K480" s="109"/>
      <c r="L480" s="109"/>
      <c r="M480" s="109"/>
      <c r="N480" s="109"/>
      <c r="O480" s="109"/>
      <c r="P480" s="109"/>
      <c r="Q480" s="109"/>
      <c r="R480" s="109"/>
      <c r="S480" s="109"/>
      <c r="T480" s="109"/>
      <c r="U480" s="109"/>
      <c r="V480" s="109"/>
      <c r="W480" s="109"/>
      <c r="X480" s="109"/>
      <c r="Y480" s="109"/>
      <c r="Z480" s="109"/>
      <c r="AA480" s="109"/>
      <c r="AB480" s="109"/>
      <c r="AC480" s="109"/>
      <c r="AD480" s="109"/>
      <c r="AE480" s="109"/>
      <c r="AF480" s="109"/>
      <c r="AG480" s="109"/>
      <c r="AH480" s="109"/>
      <c r="AI480" s="109"/>
    </row>
    <row r="481" spans="1:35" ht="15">
      <c r="A481" s="109"/>
      <c r="B481" s="110"/>
      <c r="C481" s="109"/>
      <c r="D481" s="109"/>
      <c r="E481" s="109"/>
      <c r="F481" s="109"/>
      <c r="G481" s="109"/>
      <c r="H481" s="109"/>
      <c r="I481" s="109"/>
      <c r="J481" s="109"/>
      <c r="K481" s="109"/>
      <c r="L481" s="109"/>
      <c r="M481" s="109"/>
      <c r="N481" s="109"/>
      <c r="O481" s="109"/>
      <c r="P481" s="109"/>
      <c r="Q481" s="109"/>
      <c r="R481" s="109"/>
      <c r="S481" s="109"/>
      <c r="T481" s="109"/>
      <c r="U481" s="109"/>
      <c r="V481" s="109"/>
      <c r="W481" s="109"/>
      <c r="X481" s="109"/>
      <c r="Y481" s="109"/>
      <c r="Z481" s="109"/>
      <c r="AA481" s="109"/>
      <c r="AB481" s="109"/>
      <c r="AC481" s="109"/>
      <c r="AD481" s="109"/>
      <c r="AE481" s="109"/>
      <c r="AF481" s="109"/>
      <c r="AG481" s="109"/>
      <c r="AH481" s="109"/>
      <c r="AI481" s="109"/>
    </row>
    <row r="482" spans="1:35" ht="15">
      <c r="A482" s="109"/>
      <c r="B482" s="110"/>
      <c r="C482" s="109"/>
      <c r="D482" s="109"/>
      <c r="E482" s="109"/>
      <c r="F482" s="109"/>
      <c r="G482" s="109"/>
      <c r="H482" s="109"/>
      <c r="I482" s="109"/>
      <c r="J482" s="109"/>
      <c r="K482" s="109"/>
      <c r="L482" s="109"/>
      <c r="M482" s="109"/>
      <c r="N482" s="109"/>
      <c r="O482" s="109"/>
      <c r="P482" s="109"/>
      <c r="Q482" s="109"/>
      <c r="R482" s="109"/>
      <c r="S482" s="109"/>
      <c r="T482" s="109"/>
      <c r="U482" s="109"/>
      <c r="V482" s="109"/>
      <c r="W482" s="109"/>
      <c r="X482" s="109"/>
      <c r="Y482" s="109"/>
      <c r="Z482" s="109"/>
      <c r="AA482" s="109"/>
      <c r="AB482" s="109"/>
      <c r="AC482" s="109"/>
      <c r="AD482" s="109"/>
      <c r="AE482" s="109"/>
      <c r="AF482" s="109"/>
      <c r="AG482" s="109"/>
      <c r="AH482" s="109"/>
      <c r="AI482" s="109"/>
    </row>
    <row r="483" spans="1:35" ht="15">
      <c r="A483" s="109"/>
      <c r="B483" s="110"/>
      <c r="C483" s="109"/>
      <c r="D483" s="109"/>
      <c r="E483" s="109"/>
      <c r="F483" s="109"/>
      <c r="G483" s="109"/>
      <c r="H483" s="109"/>
      <c r="I483" s="109"/>
      <c r="J483" s="109"/>
      <c r="K483" s="109"/>
      <c r="L483" s="109"/>
      <c r="M483" s="109"/>
      <c r="N483" s="109"/>
      <c r="O483" s="109"/>
      <c r="P483" s="109"/>
      <c r="Q483" s="109"/>
      <c r="R483" s="109"/>
      <c r="S483" s="109"/>
      <c r="T483" s="109"/>
      <c r="U483" s="109"/>
      <c r="V483" s="109"/>
      <c r="W483" s="109"/>
      <c r="X483" s="109"/>
      <c r="Y483" s="109"/>
      <c r="Z483" s="109"/>
      <c r="AA483" s="109"/>
      <c r="AB483" s="109"/>
      <c r="AC483" s="109"/>
      <c r="AD483" s="109"/>
      <c r="AE483" s="109"/>
      <c r="AF483" s="109"/>
      <c r="AG483" s="109"/>
      <c r="AH483" s="109"/>
      <c r="AI483" s="109"/>
    </row>
    <row r="484" spans="1:35" ht="15">
      <c r="A484" s="109"/>
      <c r="B484" s="110"/>
      <c r="C484" s="109"/>
      <c r="D484" s="109"/>
      <c r="E484" s="109"/>
      <c r="F484" s="109"/>
      <c r="G484" s="109"/>
      <c r="H484" s="109"/>
      <c r="I484" s="109"/>
      <c r="J484" s="109"/>
      <c r="K484" s="109"/>
      <c r="L484" s="109"/>
      <c r="M484" s="109"/>
      <c r="N484" s="109"/>
      <c r="O484" s="109"/>
      <c r="P484" s="109"/>
      <c r="Q484" s="109"/>
      <c r="R484" s="109"/>
      <c r="S484" s="109"/>
      <c r="T484" s="109"/>
      <c r="U484" s="109"/>
      <c r="V484" s="109"/>
      <c r="W484" s="109"/>
      <c r="X484" s="109"/>
      <c r="Y484" s="109"/>
      <c r="Z484" s="109"/>
      <c r="AA484" s="109"/>
      <c r="AB484" s="109"/>
      <c r="AC484" s="109"/>
      <c r="AD484" s="109"/>
      <c r="AE484" s="109"/>
      <c r="AF484" s="109"/>
      <c r="AG484" s="109"/>
      <c r="AH484" s="109"/>
      <c r="AI484" s="109"/>
    </row>
    <row r="485" spans="1:35" ht="15">
      <c r="A485" s="109"/>
      <c r="B485" s="110"/>
      <c r="C485" s="109"/>
      <c r="D485" s="109"/>
      <c r="E485" s="109"/>
      <c r="F485" s="109"/>
      <c r="G485" s="109"/>
      <c r="H485" s="109"/>
      <c r="I485" s="109"/>
      <c r="J485" s="109"/>
      <c r="K485" s="109"/>
      <c r="L485" s="109"/>
      <c r="M485" s="109"/>
      <c r="N485" s="109"/>
      <c r="O485" s="109"/>
      <c r="P485" s="109"/>
      <c r="Q485" s="109"/>
      <c r="R485" s="109"/>
      <c r="S485" s="109"/>
      <c r="T485" s="109"/>
      <c r="U485" s="109"/>
      <c r="V485" s="109"/>
      <c r="W485" s="109"/>
      <c r="X485" s="109"/>
      <c r="Y485" s="109"/>
      <c r="Z485" s="109"/>
      <c r="AA485" s="109"/>
      <c r="AB485" s="109"/>
      <c r="AC485" s="109"/>
      <c r="AD485" s="109"/>
      <c r="AE485" s="109"/>
      <c r="AF485" s="109"/>
      <c r="AG485" s="109"/>
      <c r="AH485" s="109"/>
      <c r="AI485" s="109"/>
    </row>
    <row r="486" spans="1:35" ht="15">
      <c r="A486" s="109"/>
      <c r="B486" s="110"/>
      <c r="C486" s="109"/>
      <c r="D486" s="109"/>
      <c r="E486" s="109"/>
      <c r="F486" s="109"/>
      <c r="G486" s="109"/>
      <c r="H486" s="109"/>
      <c r="I486" s="109"/>
      <c r="J486" s="109"/>
      <c r="K486" s="109"/>
      <c r="L486" s="109"/>
      <c r="M486" s="109"/>
      <c r="N486" s="109"/>
      <c r="O486" s="109"/>
      <c r="P486" s="109"/>
      <c r="Q486" s="109"/>
      <c r="R486" s="109"/>
      <c r="S486" s="109"/>
      <c r="T486" s="109"/>
      <c r="U486" s="109"/>
      <c r="V486" s="109"/>
      <c r="W486" s="109"/>
      <c r="X486" s="109"/>
      <c r="Y486" s="109"/>
      <c r="Z486" s="109"/>
      <c r="AA486" s="109"/>
      <c r="AB486" s="109"/>
      <c r="AC486" s="109"/>
      <c r="AD486" s="109"/>
      <c r="AE486" s="109"/>
      <c r="AF486" s="109"/>
      <c r="AG486" s="109"/>
      <c r="AH486" s="109"/>
      <c r="AI486" s="109"/>
    </row>
    <row r="487" spans="1:35" ht="15">
      <c r="A487" s="109"/>
      <c r="B487" s="110"/>
      <c r="C487" s="109"/>
      <c r="D487" s="109"/>
      <c r="E487" s="109"/>
      <c r="F487" s="109"/>
      <c r="G487" s="109"/>
      <c r="H487" s="109"/>
      <c r="I487" s="109"/>
      <c r="J487" s="109"/>
      <c r="K487" s="109"/>
      <c r="L487" s="109"/>
      <c r="M487" s="109"/>
      <c r="N487" s="109"/>
      <c r="O487" s="109"/>
      <c r="P487" s="109"/>
      <c r="Q487" s="109"/>
      <c r="R487" s="109"/>
      <c r="S487" s="109"/>
      <c r="T487" s="109"/>
      <c r="U487" s="109"/>
      <c r="V487" s="109"/>
      <c r="W487" s="109"/>
      <c r="X487" s="109"/>
      <c r="Y487" s="109"/>
      <c r="Z487" s="109"/>
      <c r="AA487" s="109"/>
      <c r="AB487" s="109"/>
      <c r="AC487" s="109"/>
      <c r="AD487" s="109"/>
      <c r="AE487" s="109"/>
      <c r="AF487" s="109"/>
      <c r="AG487" s="109"/>
      <c r="AH487" s="109"/>
      <c r="AI487" s="109"/>
    </row>
    <row r="488" spans="1:35" ht="15">
      <c r="A488" s="109"/>
      <c r="B488" s="110"/>
      <c r="C488" s="109"/>
      <c r="D488" s="109"/>
      <c r="E488" s="109"/>
      <c r="F488" s="109"/>
      <c r="G488" s="109"/>
      <c r="H488" s="109"/>
      <c r="I488" s="109"/>
      <c r="J488" s="109"/>
      <c r="K488" s="109"/>
      <c r="L488" s="109"/>
      <c r="M488" s="109"/>
      <c r="N488" s="109"/>
      <c r="O488" s="109"/>
      <c r="P488" s="109"/>
      <c r="Q488" s="109"/>
      <c r="R488" s="109"/>
      <c r="S488" s="109"/>
      <c r="T488" s="109"/>
      <c r="U488" s="109"/>
      <c r="V488" s="109"/>
      <c r="W488" s="109"/>
      <c r="X488" s="109"/>
      <c r="Y488" s="109"/>
      <c r="Z488" s="109"/>
      <c r="AA488" s="109"/>
      <c r="AB488" s="109"/>
      <c r="AC488" s="109"/>
      <c r="AD488" s="109"/>
      <c r="AE488" s="109"/>
      <c r="AF488" s="109"/>
      <c r="AG488" s="109"/>
      <c r="AH488" s="109"/>
      <c r="AI488" s="109"/>
    </row>
    <row r="489" spans="1:35" ht="15">
      <c r="A489" s="109"/>
      <c r="B489" s="110"/>
      <c r="C489" s="109"/>
      <c r="D489" s="109"/>
      <c r="E489" s="109"/>
      <c r="F489" s="109"/>
      <c r="G489" s="109"/>
      <c r="H489" s="109"/>
      <c r="I489" s="109"/>
      <c r="J489" s="109"/>
      <c r="K489" s="109"/>
      <c r="L489" s="109"/>
      <c r="M489" s="109"/>
      <c r="N489" s="109"/>
      <c r="O489" s="109"/>
      <c r="P489" s="109"/>
      <c r="Q489" s="109"/>
      <c r="R489" s="109"/>
      <c r="S489" s="109"/>
      <c r="T489" s="109"/>
      <c r="U489" s="109"/>
      <c r="V489" s="109"/>
      <c r="W489" s="109"/>
      <c r="X489" s="109"/>
      <c r="Y489" s="109"/>
      <c r="Z489" s="109"/>
      <c r="AA489" s="109"/>
      <c r="AB489" s="109"/>
      <c r="AC489" s="109"/>
      <c r="AD489" s="109"/>
      <c r="AE489" s="109"/>
      <c r="AF489" s="109"/>
      <c r="AG489" s="109"/>
      <c r="AH489" s="109"/>
      <c r="AI489" s="109"/>
    </row>
    <row r="490" spans="1:35" ht="15">
      <c r="A490" s="109"/>
      <c r="B490" s="110"/>
      <c r="C490" s="109"/>
      <c r="D490" s="109"/>
      <c r="E490" s="109"/>
      <c r="F490" s="109"/>
      <c r="G490" s="109"/>
      <c r="H490" s="109"/>
      <c r="I490" s="109"/>
      <c r="J490" s="109"/>
      <c r="K490" s="109"/>
      <c r="L490" s="109"/>
      <c r="M490" s="109"/>
      <c r="N490" s="109"/>
      <c r="O490" s="109"/>
      <c r="P490" s="109"/>
      <c r="Q490" s="109"/>
      <c r="R490" s="109"/>
      <c r="S490" s="109"/>
      <c r="T490" s="109"/>
      <c r="U490" s="109"/>
      <c r="V490" s="109"/>
      <c r="W490" s="109"/>
      <c r="X490" s="109"/>
      <c r="Y490" s="109"/>
      <c r="Z490" s="109"/>
      <c r="AA490" s="109"/>
      <c r="AB490" s="109"/>
      <c r="AC490" s="109"/>
      <c r="AD490" s="109"/>
      <c r="AE490" s="109"/>
      <c r="AF490" s="109"/>
      <c r="AG490" s="109"/>
      <c r="AH490" s="109"/>
      <c r="AI490" s="109"/>
    </row>
    <row r="491" spans="1:35" ht="15">
      <c r="A491" s="109"/>
      <c r="B491" s="110"/>
      <c r="C491" s="109"/>
      <c r="D491" s="109"/>
      <c r="E491" s="109"/>
      <c r="F491" s="109"/>
      <c r="G491" s="109"/>
      <c r="H491" s="109"/>
      <c r="I491" s="109"/>
      <c r="J491" s="109"/>
      <c r="K491" s="109"/>
      <c r="L491" s="109"/>
      <c r="M491" s="109"/>
      <c r="N491" s="109"/>
      <c r="O491" s="109"/>
      <c r="P491" s="109"/>
      <c r="Q491" s="109"/>
      <c r="R491" s="109"/>
      <c r="S491" s="109"/>
      <c r="T491" s="109"/>
      <c r="U491" s="109"/>
      <c r="V491" s="109"/>
      <c r="W491" s="109"/>
      <c r="X491" s="109"/>
      <c r="Y491" s="109"/>
      <c r="Z491" s="109"/>
      <c r="AA491" s="109"/>
      <c r="AB491" s="109"/>
      <c r="AC491" s="109"/>
      <c r="AD491" s="109"/>
      <c r="AE491" s="109"/>
      <c r="AF491" s="109"/>
      <c r="AG491" s="109"/>
      <c r="AH491" s="109"/>
      <c r="AI491" s="109"/>
    </row>
    <row r="492" spans="1:35" ht="15">
      <c r="A492" s="109"/>
      <c r="B492" s="110"/>
      <c r="C492" s="109"/>
      <c r="D492" s="109"/>
      <c r="E492" s="109"/>
      <c r="F492" s="109"/>
      <c r="G492" s="109"/>
      <c r="H492" s="109"/>
      <c r="I492" s="109"/>
      <c r="J492" s="109"/>
      <c r="K492" s="109"/>
      <c r="L492" s="109"/>
      <c r="M492" s="109"/>
      <c r="N492" s="109"/>
      <c r="O492" s="109"/>
      <c r="P492" s="109"/>
      <c r="Q492" s="109"/>
      <c r="R492" s="109"/>
      <c r="S492" s="109"/>
      <c r="T492" s="109"/>
      <c r="U492" s="109"/>
      <c r="V492" s="109"/>
      <c r="W492" s="109"/>
      <c r="X492" s="109"/>
      <c r="Y492" s="109"/>
      <c r="Z492" s="109"/>
      <c r="AA492" s="109"/>
      <c r="AB492" s="109"/>
      <c r="AC492" s="109"/>
      <c r="AD492" s="109"/>
      <c r="AE492" s="109"/>
      <c r="AF492" s="109"/>
      <c r="AG492" s="109"/>
      <c r="AH492" s="109"/>
      <c r="AI492" s="109"/>
    </row>
    <row r="493" spans="1:35" ht="15">
      <c r="A493" s="109"/>
      <c r="B493" s="110"/>
      <c r="C493" s="109"/>
      <c r="D493" s="109"/>
      <c r="E493" s="109"/>
      <c r="F493" s="109"/>
      <c r="G493" s="109"/>
      <c r="H493" s="109"/>
      <c r="I493" s="109"/>
      <c r="J493" s="109"/>
      <c r="K493" s="109"/>
      <c r="L493" s="109"/>
      <c r="M493" s="109"/>
      <c r="N493" s="109"/>
      <c r="O493" s="109"/>
      <c r="P493" s="109"/>
      <c r="Q493" s="109"/>
      <c r="R493" s="109"/>
      <c r="S493" s="109"/>
      <c r="T493" s="109"/>
      <c r="U493" s="109"/>
      <c r="V493" s="109"/>
      <c r="W493" s="109"/>
      <c r="X493" s="109"/>
      <c r="Y493" s="109"/>
      <c r="Z493" s="109"/>
      <c r="AA493" s="109"/>
      <c r="AB493" s="109"/>
      <c r="AC493" s="109"/>
      <c r="AD493" s="109"/>
      <c r="AE493" s="109"/>
      <c r="AF493" s="109"/>
      <c r="AG493" s="109"/>
      <c r="AH493" s="109"/>
      <c r="AI493" s="109"/>
    </row>
    <row r="494" spans="1:35" ht="15">
      <c r="A494" s="109"/>
      <c r="B494" s="110"/>
      <c r="C494" s="109"/>
      <c r="D494" s="109"/>
      <c r="E494" s="109"/>
      <c r="F494" s="109"/>
      <c r="G494" s="109"/>
      <c r="H494" s="109"/>
      <c r="I494" s="109"/>
      <c r="J494" s="109"/>
      <c r="K494" s="109"/>
      <c r="L494" s="109"/>
      <c r="M494" s="109"/>
      <c r="N494" s="109"/>
      <c r="O494" s="109"/>
      <c r="P494" s="109"/>
      <c r="Q494" s="109"/>
      <c r="R494" s="109"/>
      <c r="S494" s="109"/>
      <c r="T494" s="109"/>
      <c r="U494" s="109"/>
      <c r="V494" s="109"/>
      <c r="W494" s="109"/>
      <c r="X494" s="109"/>
      <c r="Y494" s="109"/>
      <c r="Z494" s="109"/>
      <c r="AA494" s="109"/>
      <c r="AB494" s="109"/>
      <c r="AC494" s="109"/>
      <c r="AD494" s="109"/>
      <c r="AE494" s="109"/>
      <c r="AF494" s="109"/>
      <c r="AG494" s="109"/>
      <c r="AH494" s="109"/>
      <c r="AI494" s="109"/>
    </row>
    <row r="495" spans="1:35" ht="15">
      <c r="A495" s="109"/>
      <c r="B495" s="110"/>
      <c r="C495" s="109"/>
      <c r="D495" s="109"/>
      <c r="E495" s="109"/>
      <c r="F495" s="109"/>
      <c r="G495" s="109"/>
      <c r="H495" s="109"/>
      <c r="I495" s="109"/>
      <c r="J495" s="109"/>
      <c r="K495" s="109"/>
      <c r="L495" s="109"/>
      <c r="M495" s="109"/>
      <c r="N495" s="109"/>
      <c r="O495" s="109"/>
      <c r="P495" s="109"/>
      <c r="Q495" s="109"/>
      <c r="R495" s="109"/>
      <c r="S495" s="109"/>
      <c r="T495" s="109"/>
      <c r="U495" s="109"/>
      <c r="V495" s="109"/>
      <c r="W495" s="109"/>
      <c r="X495" s="109"/>
      <c r="Y495" s="109"/>
      <c r="Z495" s="109"/>
      <c r="AA495" s="109"/>
      <c r="AB495" s="109"/>
      <c r="AC495" s="109"/>
      <c r="AD495" s="109"/>
      <c r="AE495" s="109"/>
      <c r="AF495" s="109"/>
      <c r="AG495" s="109"/>
      <c r="AH495" s="109"/>
      <c r="AI495" s="109"/>
    </row>
    <row r="496" spans="1:35" ht="15">
      <c r="A496" s="109"/>
      <c r="B496" s="110"/>
      <c r="C496" s="109"/>
      <c r="D496" s="109"/>
      <c r="E496" s="109"/>
      <c r="F496" s="109"/>
      <c r="G496" s="109"/>
      <c r="H496" s="109"/>
      <c r="I496" s="109"/>
      <c r="J496" s="109"/>
      <c r="K496" s="109"/>
      <c r="L496" s="109"/>
      <c r="M496" s="109"/>
      <c r="N496" s="109"/>
      <c r="O496" s="109"/>
      <c r="P496" s="109"/>
      <c r="Q496" s="109"/>
      <c r="R496" s="109"/>
      <c r="S496" s="109"/>
      <c r="T496" s="109"/>
      <c r="U496" s="109"/>
      <c r="V496" s="109"/>
      <c r="W496" s="109"/>
      <c r="X496" s="109"/>
      <c r="Y496" s="109"/>
      <c r="Z496" s="109"/>
      <c r="AA496" s="109"/>
      <c r="AB496" s="109"/>
      <c r="AC496" s="109"/>
      <c r="AD496" s="109"/>
      <c r="AE496" s="109"/>
      <c r="AF496" s="109"/>
      <c r="AG496" s="109"/>
      <c r="AH496" s="109"/>
      <c r="AI496" s="109"/>
    </row>
    <row r="497" spans="1:35" ht="15">
      <c r="A497" s="109"/>
      <c r="B497" s="110"/>
      <c r="C497" s="109"/>
      <c r="D497" s="109"/>
      <c r="E497" s="109"/>
      <c r="F497" s="109"/>
      <c r="G497" s="109"/>
      <c r="H497" s="109"/>
      <c r="I497" s="109"/>
      <c r="J497" s="109"/>
      <c r="K497" s="109"/>
      <c r="L497" s="109"/>
      <c r="M497" s="109"/>
      <c r="N497" s="109"/>
      <c r="O497" s="109"/>
      <c r="P497" s="109"/>
      <c r="Q497" s="109"/>
      <c r="R497" s="109"/>
      <c r="S497" s="109"/>
      <c r="T497" s="109"/>
      <c r="U497" s="109"/>
      <c r="V497" s="109"/>
      <c r="W497" s="109"/>
      <c r="X497" s="109"/>
      <c r="Y497" s="109"/>
      <c r="Z497" s="109"/>
      <c r="AA497" s="109"/>
      <c r="AB497" s="109"/>
      <c r="AC497" s="109"/>
      <c r="AD497" s="109"/>
      <c r="AE497" s="109"/>
      <c r="AF497" s="109"/>
      <c r="AG497" s="109"/>
      <c r="AH497" s="109"/>
      <c r="AI497" s="109"/>
    </row>
    <row r="498" spans="1:35" ht="15">
      <c r="A498" s="109"/>
      <c r="B498" s="110"/>
      <c r="C498" s="109"/>
      <c r="D498" s="109"/>
      <c r="E498" s="109"/>
      <c r="F498" s="109"/>
      <c r="G498" s="109"/>
      <c r="H498" s="109"/>
      <c r="I498" s="109"/>
      <c r="J498" s="109"/>
      <c r="K498" s="109"/>
      <c r="L498" s="109"/>
      <c r="M498" s="109"/>
      <c r="N498" s="109"/>
      <c r="O498" s="109"/>
      <c r="P498" s="109"/>
      <c r="Q498" s="109"/>
      <c r="R498" s="109"/>
      <c r="S498" s="109"/>
      <c r="T498" s="109"/>
      <c r="U498" s="109"/>
      <c r="V498" s="109"/>
      <c r="W498" s="109"/>
      <c r="X498" s="109"/>
      <c r="Y498" s="109"/>
      <c r="Z498" s="109"/>
      <c r="AA498" s="109"/>
      <c r="AB498" s="109"/>
      <c r="AC498" s="109"/>
      <c r="AD498" s="109"/>
      <c r="AE498" s="109"/>
      <c r="AF498" s="109"/>
      <c r="AG498" s="109"/>
      <c r="AH498" s="109"/>
      <c r="AI498" s="109"/>
    </row>
    <row r="499" spans="1:35" ht="15">
      <c r="A499" s="109"/>
      <c r="B499" s="110"/>
      <c r="C499" s="109"/>
      <c r="D499" s="109"/>
      <c r="E499" s="109"/>
      <c r="F499" s="109"/>
      <c r="G499" s="109"/>
      <c r="H499" s="109"/>
      <c r="I499" s="109"/>
      <c r="J499" s="109"/>
      <c r="K499" s="109"/>
      <c r="L499" s="109"/>
      <c r="M499" s="109"/>
      <c r="N499" s="109"/>
      <c r="O499" s="109"/>
      <c r="P499" s="109"/>
      <c r="Q499" s="109"/>
      <c r="R499" s="109"/>
      <c r="S499" s="109"/>
      <c r="T499" s="109"/>
      <c r="U499" s="109"/>
      <c r="V499" s="109"/>
      <c r="W499" s="109"/>
      <c r="X499" s="109"/>
      <c r="Y499" s="109"/>
      <c r="Z499" s="109"/>
      <c r="AA499" s="109"/>
      <c r="AB499" s="109"/>
      <c r="AC499" s="109"/>
      <c r="AD499" s="109"/>
      <c r="AE499" s="109"/>
      <c r="AF499" s="109"/>
      <c r="AG499" s="109"/>
      <c r="AH499" s="109"/>
      <c r="AI499" s="109"/>
    </row>
    <row r="500" spans="1:35" ht="15">
      <c r="A500" s="109"/>
      <c r="B500" s="110"/>
      <c r="C500" s="109"/>
      <c r="D500" s="109"/>
      <c r="E500" s="109"/>
      <c r="F500" s="109"/>
      <c r="G500" s="109"/>
      <c r="H500" s="109"/>
      <c r="I500" s="109"/>
      <c r="J500" s="109"/>
      <c r="K500" s="109"/>
      <c r="L500" s="109"/>
      <c r="M500" s="109"/>
      <c r="N500" s="109"/>
      <c r="O500" s="109"/>
      <c r="P500" s="109"/>
      <c r="Q500" s="109"/>
      <c r="R500" s="109"/>
      <c r="S500" s="109"/>
      <c r="T500" s="109"/>
      <c r="U500" s="109"/>
      <c r="V500" s="109"/>
      <c r="W500" s="109"/>
      <c r="X500" s="109"/>
      <c r="Y500" s="109"/>
      <c r="Z500" s="109"/>
      <c r="AA500" s="109"/>
      <c r="AB500" s="109"/>
      <c r="AC500" s="109"/>
      <c r="AD500" s="109"/>
      <c r="AE500" s="109"/>
      <c r="AF500" s="109"/>
      <c r="AG500" s="109"/>
      <c r="AH500" s="109"/>
      <c r="AI500" s="109"/>
    </row>
    <row r="501" spans="1:35" ht="15">
      <c r="A501" s="109"/>
      <c r="B501" s="110"/>
      <c r="C501" s="109"/>
      <c r="D501" s="109"/>
      <c r="E501" s="109"/>
      <c r="F501" s="109"/>
      <c r="G501" s="109"/>
      <c r="H501" s="109"/>
      <c r="I501" s="109"/>
      <c r="J501" s="109"/>
      <c r="K501" s="109"/>
      <c r="L501" s="109"/>
      <c r="M501" s="109"/>
      <c r="N501" s="109"/>
      <c r="O501" s="109"/>
      <c r="P501" s="109"/>
      <c r="Q501" s="109"/>
      <c r="R501" s="109"/>
      <c r="S501" s="109"/>
      <c r="T501" s="109"/>
      <c r="U501" s="109"/>
      <c r="V501" s="109"/>
      <c r="W501" s="109"/>
      <c r="X501" s="109"/>
      <c r="Y501" s="109"/>
      <c r="Z501" s="109"/>
      <c r="AA501" s="109"/>
      <c r="AB501" s="109"/>
      <c r="AC501" s="109"/>
      <c r="AD501" s="109"/>
      <c r="AE501" s="109"/>
      <c r="AF501" s="109"/>
      <c r="AG501" s="109"/>
      <c r="AH501" s="109"/>
      <c r="AI501" s="109"/>
    </row>
    <row r="502" spans="1:35" ht="15">
      <c r="A502" s="109"/>
      <c r="B502" s="110"/>
      <c r="C502" s="109"/>
      <c r="D502" s="109"/>
      <c r="E502" s="109"/>
      <c r="F502" s="109"/>
      <c r="G502" s="109"/>
      <c r="H502" s="109"/>
      <c r="I502" s="109"/>
      <c r="J502" s="109"/>
      <c r="K502" s="109"/>
      <c r="L502" s="109"/>
      <c r="M502" s="109"/>
      <c r="N502" s="109"/>
      <c r="O502" s="109"/>
      <c r="P502" s="109"/>
      <c r="Q502" s="109"/>
      <c r="R502" s="109"/>
      <c r="S502" s="109"/>
      <c r="T502" s="109"/>
      <c r="U502" s="109"/>
      <c r="V502" s="109"/>
      <c r="W502" s="109"/>
      <c r="X502" s="109"/>
      <c r="Y502" s="109"/>
      <c r="Z502" s="109"/>
      <c r="AA502" s="109"/>
      <c r="AB502" s="109"/>
      <c r="AC502" s="109"/>
      <c r="AD502" s="109"/>
      <c r="AE502" s="109"/>
      <c r="AF502" s="109"/>
      <c r="AG502" s="109"/>
      <c r="AH502" s="109"/>
      <c r="AI502" s="109"/>
    </row>
    <row r="503" spans="1:35" ht="15">
      <c r="A503" s="109"/>
      <c r="B503" s="110"/>
      <c r="C503" s="109"/>
      <c r="D503" s="109"/>
      <c r="E503" s="109"/>
      <c r="F503" s="109"/>
      <c r="G503" s="109"/>
      <c r="H503" s="109"/>
      <c r="I503" s="109"/>
      <c r="J503" s="109"/>
      <c r="K503" s="109"/>
      <c r="L503" s="109"/>
      <c r="M503" s="109"/>
      <c r="N503" s="109"/>
      <c r="O503" s="109"/>
      <c r="P503" s="109"/>
      <c r="Q503" s="109"/>
      <c r="R503" s="109"/>
      <c r="S503" s="109"/>
      <c r="T503" s="109"/>
      <c r="U503" s="109"/>
      <c r="V503" s="109"/>
      <c r="W503" s="109"/>
      <c r="X503" s="109"/>
      <c r="Y503" s="109"/>
      <c r="Z503" s="109"/>
      <c r="AA503" s="109"/>
      <c r="AB503" s="109"/>
      <c r="AC503" s="109"/>
      <c r="AD503" s="109"/>
      <c r="AE503" s="109"/>
      <c r="AF503" s="109"/>
      <c r="AG503" s="109"/>
      <c r="AH503" s="109"/>
      <c r="AI503" s="109"/>
    </row>
    <row r="504" spans="1:35" ht="15">
      <c r="A504" s="109"/>
      <c r="B504" s="110"/>
      <c r="C504" s="109"/>
      <c r="D504" s="109"/>
      <c r="E504" s="109"/>
      <c r="F504" s="109"/>
      <c r="G504" s="109"/>
      <c r="H504" s="109"/>
      <c r="I504" s="109"/>
      <c r="J504" s="109"/>
      <c r="K504" s="109"/>
      <c r="L504" s="109"/>
      <c r="M504" s="109"/>
      <c r="N504" s="109"/>
      <c r="O504" s="109"/>
      <c r="P504" s="109"/>
      <c r="Q504" s="109"/>
      <c r="R504" s="109"/>
      <c r="S504" s="109"/>
      <c r="T504" s="109"/>
      <c r="U504" s="109"/>
      <c r="V504" s="109"/>
      <c r="W504" s="109"/>
      <c r="X504" s="109"/>
      <c r="Y504" s="109"/>
      <c r="Z504" s="109"/>
      <c r="AA504" s="109"/>
      <c r="AB504" s="109"/>
      <c r="AC504" s="109"/>
      <c r="AD504" s="109"/>
      <c r="AE504" s="109"/>
      <c r="AF504" s="109"/>
      <c r="AG504" s="109"/>
      <c r="AH504" s="109"/>
      <c r="AI504" s="109"/>
    </row>
    <row r="505" spans="1:35" ht="15">
      <c r="A505" s="109"/>
      <c r="B505" s="110"/>
      <c r="C505" s="109"/>
      <c r="D505" s="109"/>
      <c r="E505" s="109"/>
      <c r="F505" s="109"/>
      <c r="G505" s="109"/>
      <c r="H505" s="109"/>
      <c r="I505" s="109"/>
      <c r="J505" s="109"/>
      <c r="K505" s="109"/>
      <c r="L505" s="109"/>
      <c r="M505" s="109"/>
      <c r="N505" s="109"/>
      <c r="O505" s="109"/>
      <c r="P505" s="109"/>
      <c r="Q505" s="109"/>
      <c r="R505" s="109"/>
      <c r="S505" s="109"/>
      <c r="T505" s="109"/>
      <c r="U505" s="109"/>
      <c r="V505" s="109"/>
      <c r="W505" s="109"/>
      <c r="X505" s="109"/>
      <c r="Y505" s="109"/>
      <c r="Z505" s="109"/>
      <c r="AA505" s="109"/>
      <c r="AB505" s="109"/>
      <c r="AC505" s="109"/>
      <c r="AD505" s="109"/>
      <c r="AE505" s="109"/>
      <c r="AF505" s="109"/>
      <c r="AG505" s="109"/>
      <c r="AH505" s="109"/>
      <c r="AI505" s="109"/>
    </row>
    <row r="506" spans="1:35" ht="15">
      <c r="A506" s="109"/>
      <c r="B506" s="110"/>
      <c r="C506" s="109"/>
      <c r="D506" s="109"/>
      <c r="E506" s="109"/>
      <c r="F506" s="109"/>
      <c r="G506" s="109"/>
      <c r="H506" s="109"/>
      <c r="I506" s="109"/>
      <c r="J506" s="109"/>
      <c r="K506" s="109"/>
      <c r="L506" s="109"/>
      <c r="M506" s="109"/>
      <c r="N506" s="109"/>
      <c r="O506" s="109"/>
      <c r="P506" s="109"/>
      <c r="Q506" s="109"/>
      <c r="R506" s="109"/>
      <c r="S506" s="109"/>
      <c r="T506" s="109"/>
      <c r="U506" s="109"/>
      <c r="V506" s="109"/>
      <c r="W506" s="109"/>
      <c r="X506" s="109"/>
      <c r="Y506" s="109"/>
      <c r="Z506" s="109"/>
      <c r="AA506" s="109"/>
      <c r="AB506" s="109"/>
      <c r="AC506" s="109"/>
      <c r="AD506" s="109"/>
      <c r="AE506" s="109"/>
      <c r="AF506" s="109"/>
      <c r="AG506" s="109"/>
      <c r="AH506" s="109"/>
      <c r="AI506" s="109"/>
    </row>
    <row r="507" spans="1:35" ht="15">
      <c r="A507" s="109"/>
      <c r="B507" s="110"/>
      <c r="C507" s="109"/>
      <c r="D507" s="109"/>
      <c r="E507" s="109"/>
      <c r="F507" s="109"/>
      <c r="G507" s="109"/>
      <c r="H507" s="109"/>
      <c r="I507" s="109"/>
      <c r="J507" s="109"/>
      <c r="K507" s="109"/>
      <c r="L507" s="109"/>
      <c r="M507" s="109"/>
      <c r="N507" s="109"/>
      <c r="O507" s="109"/>
      <c r="P507" s="109"/>
      <c r="Q507" s="109"/>
      <c r="R507" s="109"/>
      <c r="S507" s="109"/>
      <c r="T507" s="109"/>
      <c r="U507" s="109"/>
      <c r="V507" s="109"/>
      <c r="W507" s="109"/>
      <c r="X507" s="109"/>
      <c r="Y507" s="109"/>
      <c r="Z507" s="109"/>
      <c r="AA507" s="109"/>
      <c r="AB507" s="109"/>
      <c r="AC507" s="109"/>
      <c r="AD507" s="109"/>
      <c r="AE507" s="109"/>
      <c r="AF507" s="109"/>
      <c r="AG507" s="109"/>
      <c r="AH507" s="109"/>
      <c r="AI507" s="109"/>
    </row>
    <row r="508" spans="1:35" ht="15">
      <c r="A508" s="109"/>
      <c r="B508" s="110"/>
      <c r="C508" s="109"/>
      <c r="D508" s="109"/>
      <c r="E508" s="109"/>
      <c r="F508" s="109"/>
      <c r="G508" s="109"/>
      <c r="H508" s="109"/>
      <c r="I508" s="109"/>
      <c r="J508" s="109"/>
      <c r="K508" s="109"/>
      <c r="L508" s="109"/>
      <c r="M508" s="109"/>
      <c r="N508" s="109"/>
      <c r="O508" s="109"/>
      <c r="P508" s="109"/>
      <c r="Q508" s="109"/>
      <c r="R508" s="109"/>
      <c r="S508" s="109"/>
      <c r="T508" s="109"/>
      <c r="U508" s="109"/>
      <c r="V508" s="109"/>
      <c r="W508" s="109"/>
      <c r="X508" s="109"/>
      <c r="Y508" s="109"/>
      <c r="Z508" s="109"/>
      <c r="AA508" s="109"/>
      <c r="AB508" s="109"/>
      <c r="AC508" s="109"/>
      <c r="AD508" s="109"/>
      <c r="AE508" s="109"/>
      <c r="AF508" s="109"/>
      <c r="AG508" s="109"/>
      <c r="AH508" s="109"/>
      <c r="AI508" s="109"/>
    </row>
    <row r="509" spans="1:35" ht="15">
      <c r="A509" s="109"/>
      <c r="B509" s="110"/>
      <c r="C509" s="109"/>
      <c r="D509" s="109"/>
      <c r="E509" s="109"/>
      <c r="F509" s="109"/>
      <c r="G509" s="109"/>
      <c r="H509" s="109"/>
      <c r="I509" s="109"/>
      <c r="J509" s="109"/>
      <c r="K509" s="109"/>
      <c r="L509" s="109"/>
      <c r="M509" s="109"/>
      <c r="N509" s="109"/>
      <c r="O509" s="109"/>
      <c r="P509" s="109"/>
      <c r="Q509" s="109"/>
      <c r="R509" s="109"/>
      <c r="S509" s="109"/>
      <c r="T509" s="109"/>
      <c r="U509" s="109"/>
      <c r="V509" s="109"/>
      <c r="W509" s="109"/>
      <c r="X509" s="109"/>
      <c r="Y509" s="109"/>
      <c r="Z509" s="109"/>
      <c r="AA509" s="109"/>
      <c r="AB509" s="109"/>
      <c r="AC509" s="109"/>
      <c r="AD509" s="109"/>
      <c r="AE509" s="109"/>
      <c r="AF509" s="109"/>
      <c r="AG509" s="109"/>
      <c r="AH509" s="109"/>
      <c r="AI509" s="109"/>
    </row>
    <row r="510" spans="1:35" ht="15">
      <c r="A510" s="109"/>
      <c r="B510" s="110"/>
      <c r="C510" s="109"/>
      <c r="D510" s="109"/>
      <c r="E510" s="109"/>
      <c r="F510" s="109"/>
      <c r="G510" s="109"/>
      <c r="H510" s="109"/>
      <c r="I510" s="109"/>
      <c r="J510" s="109"/>
      <c r="K510" s="109"/>
      <c r="L510" s="109"/>
      <c r="M510" s="109"/>
      <c r="N510" s="109"/>
      <c r="O510" s="109"/>
      <c r="P510" s="109"/>
      <c r="Q510" s="109"/>
      <c r="R510" s="109"/>
      <c r="S510" s="109"/>
      <c r="T510" s="109"/>
      <c r="U510" s="109"/>
      <c r="V510" s="109"/>
      <c r="W510" s="109"/>
      <c r="X510" s="109"/>
      <c r="Y510" s="109"/>
      <c r="Z510" s="109"/>
      <c r="AA510" s="109"/>
      <c r="AB510" s="109"/>
      <c r="AC510" s="109"/>
      <c r="AD510" s="109"/>
      <c r="AE510" s="109"/>
      <c r="AF510" s="109"/>
      <c r="AG510" s="109"/>
      <c r="AH510" s="109"/>
      <c r="AI510" s="109"/>
    </row>
    <row r="511" spans="1:35" ht="15">
      <c r="A511" s="109"/>
      <c r="B511" s="110"/>
      <c r="C511" s="109"/>
      <c r="D511" s="109"/>
      <c r="E511" s="109"/>
      <c r="F511" s="109"/>
      <c r="G511" s="109"/>
      <c r="H511" s="109"/>
      <c r="I511" s="109"/>
      <c r="J511" s="109"/>
      <c r="K511" s="109"/>
      <c r="L511" s="109"/>
      <c r="M511" s="109"/>
      <c r="N511" s="109"/>
      <c r="O511" s="109"/>
      <c r="P511" s="109"/>
      <c r="Q511" s="109"/>
      <c r="R511" s="109"/>
      <c r="S511" s="109"/>
      <c r="T511" s="109"/>
      <c r="U511" s="109"/>
      <c r="V511" s="109"/>
      <c r="W511" s="109"/>
      <c r="X511" s="109"/>
      <c r="Y511" s="109"/>
      <c r="Z511" s="109"/>
      <c r="AA511" s="109"/>
      <c r="AB511" s="109"/>
      <c r="AC511" s="109"/>
      <c r="AD511" s="109"/>
      <c r="AE511" s="109"/>
      <c r="AF511" s="109"/>
      <c r="AG511" s="109"/>
      <c r="AH511" s="109"/>
      <c r="AI511" s="109"/>
    </row>
    <row r="512" spans="1:35" ht="15">
      <c r="A512" s="109"/>
      <c r="B512" s="110"/>
      <c r="C512" s="109"/>
      <c r="D512" s="109"/>
      <c r="E512" s="109"/>
      <c r="F512" s="109"/>
      <c r="G512" s="109"/>
      <c r="H512" s="109"/>
      <c r="I512" s="109"/>
      <c r="J512" s="109"/>
      <c r="K512" s="109"/>
      <c r="L512" s="109"/>
      <c r="M512" s="109"/>
      <c r="N512" s="109"/>
      <c r="O512" s="109"/>
      <c r="P512" s="109"/>
      <c r="Q512" s="109"/>
      <c r="R512" s="109"/>
      <c r="S512" s="109"/>
      <c r="T512" s="109"/>
      <c r="U512" s="109"/>
      <c r="V512" s="109"/>
      <c r="W512" s="109"/>
      <c r="X512" s="109"/>
      <c r="Y512" s="109"/>
      <c r="Z512" s="109"/>
      <c r="AA512" s="109"/>
      <c r="AB512" s="109"/>
      <c r="AC512" s="109"/>
      <c r="AD512" s="109"/>
      <c r="AE512" s="109"/>
      <c r="AF512" s="109"/>
      <c r="AG512" s="109"/>
      <c r="AH512" s="109"/>
      <c r="AI512" s="109"/>
    </row>
    <row r="513" spans="1:35" ht="15">
      <c r="A513" s="109"/>
      <c r="B513" s="110"/>
      <c r="C513" s="109"/>
      <c r="D513" s="109"/>
      <c r="E513" s="109"/>
      <c r="F513" s="109"/>
      <c r="G513" s="109"/>
      <c r="H513" s="109"/>
      <c r="I513" s="109"/>
      <c r="J513" s="109"/>
      <c r="K513" s="109"/>
      <c r="L513" s="109"/>
      <c r="M513" s="109"/>
      <c r="N513" s="109"/>
      <c r="O513" s="109"/>
      <c r="P513" s="109"/>
      <c r="Q513" s="109"/>
      <c r="R513" s="109"/>
      <c r="S513" s="109"/>
      <c r="T513" s="109"/>
      <c r="U513" s="109"/>
      <c r="V513" s="109"/>
      <c r="W513" s="109"/>
      <c r="X513" s="109"/>
      <c r="Y513" s="109"/>
      <c r="Z513" s="109"/>
      <c r="AA513" s="109"/>
      <c r="AB513" s="109"/>
      <c r="AC513" s="109"/>
      <c r="AD513" s="109"/>
      <c r="AE513" s="109"/>
      <c r="AF513" s="109"/>
      <c r="AG513" s="109"/>
      <c r="AH513" s="109"/>
      <c r="AI513" s="109"/>
    </row>
    <row r="514" spans="1:35" ht="15">
      <c r="A514" s="109"/>
      <c r="B514" s="110"/>
      <c r="C514" s="109"/>
      <c r="D514" s="109"/>
      <c r="E514" s="109"/>
      <c r="F514" s="109"/>
      <c r="G514" s="109"/>
      <c r="H514" s="109"/>
      <c r="I514" s="109"/>
      <c r="J514" s="109"/>
      <c r="K514" s="109"/>
      <c r="L514" s="109"/>
      <c r="M514" s="109"/>
      <c r="N514" s="109"/>
      <c r="O514" s="109"/>
      <c r="P514" s="109"/>
      <c r="Q514" s="109"/>
      <c r="R514" s="109"/>
      <c r="S514" s="109"/>
      <c r="T514" s="109"/>
      <c r="U514" s="109"/>
      <c r="V514" s="109"/>
      <c r="W514" s="109"/>
      <c r="X514" s="109"/>
      <c r="Y514" s="109"/>
      <c r="Z514" s="109"/>
      <c r="AA514" s="109"/>
      <c r="AB514" s="109"/>
      <c r="AC514" s="109"/>
      <c r="AD514" s="109"/>
      <c r="AE514" s="109"/>
      <c r="AF514" s="109"/>
      <c r="AG514" s="109"/>
      <c r="AH514" s="109"/>
      <c r="AI514" s="109"/>
    </row>
    <row r="515" spans="1:35" ht="15">
      <c r="A515" s="109"/>
      <c r="B515" s="110"/>
      <c r="C515" s="109"/>
      <c r="D515" s="109"/>
      <c r="E515" s="109"/>
      <c r="F515" s="109"/>
      <c r="G515" s="109"/>
      <c r="H515" s="109"/>
      <c r="I515" s="109"/>
      <c r="J515" s="109"/>
      <c r="K515" s="109"/>
      <c r="L515" s="109"/>
      <c r="M515" s="109"/>
      <c r="N515" s="109"/>
      <c r="O515" s="109"/>
      <c r="P515" s="109"/>
      <c r="Q515" s="109"/>
      <c r="R515" s="109"/>
      <c r="S515" s="109"/>
      <c r="T515" s="109"/>
      <c r="U515" s="109"/>
      <c r="V515" s="109"/>
      <c r="W515" s="109"/>
      <c r="X515" s="109"/>
      <c r="Y515" s="109"/>
      <c r="Z515" s="109"/>
      <c r="AA515" s="109"/>
      <c r="AB515" s="109"/>
      <c r="AC515" s="109"/>
      <c r="AD515" s="109"/>
      <c r="AE515" s="109"/>
      <c r="AF515" s="109"/>
      <c r="AG515" s="109"/>
      <c r="AH515" s="109"/>
      <c r="AI515" s="109"/>
    </row>
    <row r="516" spans="1:35" ht="15">
      <c r="A516" s="109"/>
      <c r="B516" s="110"/>
      <c r="C516" s="109"/>
      <c r="D516" s="109"/>
      <c r="E516" s="109"/>
      <c r="F516" s="109"/>
      <c r="G516" s="109"/>
      <c r="H516" s="109"/>
      <c r="I516" s="109"/>
      <c r="J516" s="109"/>
      <c r="K516" s="109"/>
      <c r="L516" s="109"/>
      <c r="M516" s="109"/>
      <c r="N516" s="109"/>
      <c r="O516" s="109"/>
      <c r="P516" s="109"/>
      <c r="Q516" s="109"/>
      <c r="R516" s="109"/>
      <c r="S516" s="109"/>
      <c r="T516" s="109"/>
      <c r="U516" s="109"/>
      <c r="V516" s="109"/>
      <c r="W516" s="109"/>
      <c r="X516" s="109"/>
      <c r="Y516" s="109"/>
      <c r="Z516" s="109"/>
      <c r="AA516" s="109"/>
      <c r="AB516" s="109"/>
      <c r="AC516" s="109"/>
      <c r="AD516" s="109"/>
      <c r="AE516" s="109"/>
      <c r="AF516" s="109"/>
      <c r="AG516" s="109"/>
      <c r="AH516" s="109"/>
      <c r="AI516" s="109"/>
    </row>
    <row r="517" spans="1:35" ht="15">
      <c r="A517" s="109"/>
      <c r="B517" s="110"/>
      <c r="C517" s="109"/>
      <c r="D517" s="109"/>
      <c r="E517" s="109"/>
      <c r="F517" s="109"/>
      <c r="G517" s="109"/>
      <c r="H517" s="109"/>
      <c r="I517" s="109"/>
      <c r="J517" s="109"/>
      <c r="K517" s="109"/>
      <c r="L517" s="109"/>
      <c r="M517" s="109"/>
      <c r="N517" s="109"/>
      <c r="O517" s="109"/>
      <c r="P517" s="109"/>
      <c r="Q517" s="109"/>
      <c r="R517" s="109"/>
      <c r="S517" s="109"/>
      <c r="T517" s="109"/>
      <c r="U517" s="109"/>
      <c r="V517" s="109"/>
      <c r="W517" s="109"/>
      <c r="X517" s="109"/>
      <c r="Y517" s="109"/>
      <c r="Z517" s="109"/>
      <c r="AA517" s="109"/>
      <c r="AB517" s="109"/>
      <c r="AC517" s="109"/>
      <c r="AD517" s="109"/>
      <c r="AE517" s="109"/>
      <c r="AF517" s="109"/>
      <c r="AG517" s="109"/>
      <c r="AH517" s="109"/>
      <c r="AI517" s="109"/>
    </row>
    <row r="518" spans="1:35" ht="15">
      <c r="A518" s="109"/>
      <c r="B518" s="110"/>
      <c r="C518" s="109"/>
      <c r="D518" s="109"/>
      <c r="E518" s="109"/>
      <c r="F518" s="109"/>
      <c r="G518" s="109"/>
      <c r="H518" s="109"/>
      <c r="I518" s="109"/>
      <c r="J518" s="109"/>
      <c r="K518" s="109"/>
      <c r="L518" s="109"/>
      <c r="M518" s="109"/>
      <c r="N518" s="109"/>
      <c r="O518" s="109"/>
      <c r="P518" s="109"/>
      <c r="Q518" s="109"/>
      <c r="R518" s="109"/>
      <c r="S518" s="109"/>
      <c r="T518" s="109"/>
      <c r="U518" s="109"/>
      <c r="V518" s="109"/>
      <c r="W518" s="109"/>
      <c r="X518" s="109"/>
      <c r="Y518" s="109"/>
      <c r="Z518" s="109"/>
      <c r="AA518" s="109"/>
      <c r="AB518" s="109"/>
      <c r="AC518" s="109"/>
      <c r="AD518" s="109"/>
      <c r="AE518" s="109"/>
      <c r="AF518" s="109"/>
      <c r="AG518" s="109"/>
      <c r="AH518" s="109"/>
      <c r="AI518" s="109"/>
    </row>
    <row r="519" spans="1:35" ht="15">
      <c r="A519" s="109"/>
      <c r="B519" s="110"/>
      <c r="C519" s="109"/>
      <c r="D519" s="109"/>
      <c r="E519" s="109"/>
      <c r="F519" s="109"/>
      <c r="G519" s="109"/>
      <c r="H519" s="109"/>
      <c r="I519" s="109"/>
      <c r="J519" s="109"/>
      <c r="K519" s="109"/>
      <c r="L519" s="109"/>
      <c r="M519" s="109"/>
      <c r="N519" s="109"/>
      <c r="O519" s="109"/>
      <c r="P519" s="109"/>
      <c r="Q519" s="109"/>
      <c r="R519" s="109"/>
      <c r="S519" s="109"/>
      <c r="T519" s="109"/>
      <c r="U519" s="109"/>
      <c r="V519" s="109"/>
      <c r="W519" s="109"/>
      <c r="X519" s="109"/>
      <c r="Y519" s="109"/>
      <c r="Z519" s="109"/>
      <c r="AA519" s="109"/>
      <c r="AB519" s="109"/>
      <c r="AC519" s="109"/>
      <c r="AD519" s="109"/>
      <c r="AE519" s="109"/>
      <c r="AF519" s="109"/>
      <c r="AG519" s="109"/>
      <c r="AH519" s="109"/>
      <c r="AI519" s="109"/>
    </row>
    <row r="520" spans="1:35" ht="15">
      <c r="A520" s="109"/>
      <c r="B520" s="110"/>
      <c r="C520" s="109"/>
      <c r="D520" s="109"/>
      <c r="E520" s="109"/>
      <c r="F520" s="109"/>
      <c r="G520" s="109"/>
      <c r="H520" s="109"/>
      <c r="I520" s="109"/>
      <c r="J520" s="109"/>
      <c r="K520" s="109"/>
      <c r="L520" s="109"/>
      <c r="M520" s="109"/>
      <c r="N520" s="109"/>
      <c r="O520" s="109"/>
      <c r="P520" s="109"/>
      <c r="Q520" s="109"/>
      <c r="R520" s="109"/>
      <c r="S520" s="109"/>
      <c r="T520" s="109"/>
      <c r="U520" s="109"/>
      <c r="V520" s="109"/>
      <c r="W520" s="109"/>
      <c r="X520" s="109"/>
      <c r="Y520" s="109"/>
      <c r="Z520" s="109"/>
      <c r="AA520" s="109"/>
      <c r="AB520" s="109"/>
      <c r="AC520" s="109"/>
      <c r="AD520" s="109"/>
      <c r="AE520" s="109"/>
      <c r="AF520" s="109"/>
      <c r="AG520" s="109"/>
      <c r="AH520" s="109"/>
      <c r="AI520" s="109"/>
    </row>
    <row r="521" spans="1:35" ht="15">
      <c r="A521" s="109"/>
      <c r="B521" s="110"/>
      <c r="C521" s="109"/>
      <c r="D521" s="109"/>
      <c r="E521" s="109"/>
      <c r="F521" s="109"/>
      <c r="G521" s="109"/>
      <c r="H521" s="109"/>
      <c r="I521" s="109"/>
      <c r="J521" s="109"/>
      <c r="K521" s="109"/>
      <c r="L521" s="109"/>
      <c r="M521" s="109"/>
      <c r="N521" s="109"/>
      <c r="O521" s="109"/>
      <c r="P521" s="109"/>
      <c r="Q521" s="109"/>
      <c r="R521" s="109"/>
      <c r="S521" s="109"/>
      <c r="T521" s="109"/>
      <c r="U521" s="109"/>
      <c r="V521" s="109"/>
      <c r="W521" s="109"/>
      <c r="X521" s="109"/>
      <c r="Y521" s="109"/>
      <c r="Z521" s="109"/>
      <c r="AA521" s="109"/>
      <c r="AB521" s="109"/>
      <c r="AC521" s="109"/>
      <c r="AD521" s="109"/>
      <c r="AE521" s="109"/>
      <c r="AF521" s="109"/>
      <c r="AG521" s="109"/>
      <c r="AH521" s="109"/>
      <c r="AI521" s="109"/>
    </row>
    <row r="522" spans="1:35" ht="15">
      <c r="A522" s="109"/>
      <c r="B522" s="110"/>
      <c r="C522" s="109"/>
      <c r="D522" s="109"/>
      <c r="E522" s="109"/>
      <c r="F522" s="109"/>
      <c r="G522" s="109"/>
      <c r="H522" s="109"/>
      <c r="I522" s="109"/>
      <c r="J522" s="109"/>
      <c r="K522" s="109"/>
      <c r="L522" s="109"/>
      <c r="M522" s="109"/>
      <c r="N522" s="109"/>
      <c r="O522" s="109"/>
      <c r="P522" s="109"/>
      <c r="Q522" s="109"/>
      <c r="R522" s="109"/>
      <c r="S522" s="109"/>
      <c r="T522" s="109"/>
      <c r="U522" s="109"/>
      <c r="V522" s="109"/>
      <c r="W522" s="109"/>
      <c r="X522" s="109"/>
      <c r="Y522" s="109"/>
      <c r="Z522" s="109"/>
      <c r="AA522" s="109"/>
      <c r="AB522" s="109"/>
      <c r="AC522" s="109"/>
      <c r="AD522" s="109"/>
      <c r="AE522" s="109"/>
      <c r="AF522" s="109"/>
      <c r="AG522" s="109"/>
      <c r="AH522" s="109"/>
      <c r="AI522" s="109"/>
    </row>
    <row r="523" spans="1:35" ht="15">
      <c r="A523" s="109"/>
      <c r="B523" s="110"/>
      <c r="C523" s="109"/>
      <c r="D523" s="109"/>
      <c r="E523" s="109"/>
      <c r="F523" s="109"/>
      <c r="G523" s="109"/>
      <c r="H523" s="109"/>
      <c r="I523" s="109"/>
      <c r="J523" s="109"/>
      <c r="K523" s="109"/>
      <c r="L523" s="109"/>
      <c r="M523" s="109"/>
      <c r="N523" s="109"/>
      <c r="O523" s="109"/>
      <c r="P523" s="109"/>
      <c r="Q523" s="109"/>
      <c r="R523" s="109"/>
      <c r="S523" s="109"/>
      <c r="T523" s="109"/>
      <c r="U523" s="109"/>
      <c r="V523" s="109"/>
      <c r="W523" s="109"/>
      <c r="X523" s="109"/>
      <c r="Y523" s="109"/>
      <c r="Z523" s="109"/>
      <c r="AA523" s="109"/>
      <c r="AB523" s="109"/>
      <c r="AC523" s="109"/>
      <c r="AD523" s="109"/>
      <c r="AE523" s="109"/>
      <c r="AF523" s="109"/>
      <c r="AG523" s="109"/>
      <c r="AH523" s="109"/>
      <c r="AI523" s="109"/>
    </row>
    <row r="524" spans="1:35" ht="15">
      <c r="A524" s="109"/>
      <c r="B524" s="110"/>
      <c r="C524" s="109"/>
      <c r="D524" s="109"/>
      <c r="E524" s="109"/>
      <c r="F524" s="109"/>
      <c r="G524" s="109"/>
      <c r="H524" s="109"/>
      <c r="I524" s="109"/>
      <c r="J524" s="109"/>
      <c r="K524" s="109"/>
      <c r="L524" s="109"/>
      <c r="M524" s="109"/>
      <c r="N524" s="109"/>
      <c r="O524" s="109"/>
      <c r="P524" s="109"/>
      <c r="Q524" s="109"/>
      <c r="R524" s="109"/>
      <c r="S524" s="109"/>
      <c r="T524" s="109"/>
      <c r="U524" s="109"/>
      <c r="V524" s="109"/>
      <c r="W524" s="109"/>
      <c r="X524" s="109"/>
      <c r="Y524" s="109"/>
      <c r="Z524" s="109"/>
      <c r="AA524" s="109"/>
      <c r="AB524" s="109"/>
      <c r="AC524" s="109"/>
      <c r="AD524" s="109"/>
      <c r="AE524" s="109"/>
      <c r="AF524" s="109"/>
      <c r="AG524" s="109"/>
      <c r="AH524" s="109"/>
      <c r="AI524" s="109"/>
    </row>
    <row r="525" spans="1:35" ht="15">
      <c r="A525" s="109"/>
      <c r="B525" s="110"/>
      <c r="C525" s="109"/>
      <c r="D525" s="109"/>
      <c r="E525" s="109"/>
      <c r="F525" s="109"/>
      <c r="G525" s="109"/>
      <c r="H525" s="109"/>
      <c r="I525" s="109"/>
      <c r="J525" s="109"/>
      <c r="K525" s="109"/>
      <c r="L525" s="109"/>
      <c r="M525" s="109"/>
      <c r="N525" s="109"/>
      <c r="O525" s="109"/>
      <c r="P525" s="109"/>
      <c r="Q525" s="109"/>
      <c r="R525" s="109"/>
      <c r="S525" s="109"/>
      <c r="T525" s="109"/>
      <c r="U525" s="109"/>
      <c r="V525" s="109"/>
      <c r="W525" s="109"/>
      <c r="X525" s="109"/>
      <c r="Y525" s="109"/>
      <c r="Z525" s="109"/>
      <c r="AA525" s="109"/>
      <c r="AB525" s="109"/>
      <c r="AC525" s="109"/>
      <c r="AD525" s="109"/>
      <c r="AE525" s="109"/>
      <c r="AF525" s="109"/>
      <c r="AG525" s="109"/>
      <c r="AH525" s="109"/>
      <c r="AI525" s="109"/>
    </row>
    <row r="526" spans="1:35" ht="15">
      <c r="A526" s="109"/>
      <c r="B526" s="110"/>
      <c r="C526" s="109"/>
      <c r="D526" s="109"/>
      <c r="E526" s="109"/>
      <c r="F526" s="109"/>
      <c r="G526" s="109"/>
      <c r="H526" s="109"/>
      <c r="I526" s="109"/>
      <c r="J526" s="109"/>
      <c r="K526" s="109"/>
      <c r="L526" s="109"/>
      <c r="M526" s="109"/>
      <c r="N526" s="109"/>
      <c r="O526" s="109"/>
      <c r="P526" s="109"/>
      <c r="Q526" s="109"/>
      <c r="R526" s="109"/>
      <c r="S526" s="109"/>
      <c r="T526" s="109"/>
      <c r="U526" s="109"/>
      <c r="V526" s="109"/>
      <c r="W526" s="109"/>
      <c r="X526" s="109"/>
      <c r="Y526" s="109"/>
      <c r="Z526" s="109"/>
      <c r="AA526" s="109"/>
      <c r="AB526" s="109"/>
      <c r="AC526" s="109"/>
      <c r="AD526" s="109"/>
      <c r="AE526" s="109"/>
      <c r="AF526" s="109"/>
      <c r="AG526" s="109"/>
      <c r="AH526" s="109"/>
      <c r="AI526" s="109"/>
    </row>
    <row r="527" spans="1:35" ht="15">
      <c r="A527" s="109"/>
      <c r="B527" s="110"/>
      <c r="C527" s="109"/>
      <c r="D527" s="109"/>
      <c r="E527" s="109"/>
      <c r="F527" s="109"/>
      <c r="G527" s="109"/>
      <c r="H527" s="109"/>
      <c r="I527" s="109"/>
      <c r="J527" s="109"/>
      <c r="K527" s="109"/>
      <c r="L527" s="109"/>
      <c r="M527" s="109"/>
      <c r="N527" s="109"/>
      <c r="O527" s="109"/>
      <c r="P527" s="109"/>
      <c r="Q527" s="109"/>
      <c r="R527" s="109"/>
      <c r="S527" s="109"/>
      <c r="T527" s="109"/>
      <c r="U527" s="109"/>
      <c r="V527" s="109"/>
      <c r="W527" s="109"/>
      <c r="X527" s="109"/>
      <c r="Y527" s="109"/>
      <c r="Z527" s="109"/>
      <c r="AA527" s="109"/>
      <c r="AB527" s="109"/>
      <c r="AC527" s="109"/>
      <c r="AD527" s="109"/>
      <c r="AE527" s="109"/>
      <c r="AF527" s="109"/>
      <c r="AG527" s="109"/>
      <c r="AH527" s="109"/>
      <c r="AI527" s="109"/>
    </row>
    <row r="528" spans="1:35" ht="15">
      <c r="A528" s="109"/>
      <c r="B528" s="110"/>
      <c r="C528" s="109"/>
      <c r="D528" s="109"/>
      <c r="E528" s="109"/>
      <c r="F528" s="109"/>
      <c r="G528" s="109"/>
      <c r="H528" s="109"/>
      <c r="I528" s="109"/>
      <c r="J528" s="109"/>
      <c r="K528" s="109"/>
      <c r="L528" s="109"/>
      <c r="M528" s="109"/>
      <c r="N528" s="109"/>
      <c r="O528" s="109"/>
      <c r="P528" s="109"/>
      <c r="Q528" s="109"/>
      <c r="R528" s="109"/>
      <c r="S528" s="109"/>
      <c r="T528" s="109"/>
      <c r="U528" s="109"/>
      <c r="V528" s="109"/>
      <c r="W528" s="109"/>
      <c r="X528" s="109"/>
      <c r="Y528" s="109"/>
      <c r="Z528" s="109"/>
      <c r="AA528" s="109"/>
      <c r="AB528" s="109"/>
      <c r="AC528" s="109"/>
      <c r="AD528" s="109"/>
      <c r="AE528" s="109"/>
      <c r="AF528" s="109"/>
      <c r="AG528" s="109"/>
      <c r="AH528" s="109"/>
      <c r="AI528" s="109"/>
    </row>
    <row r="529" spans="1:35" ht="15">
      <c r="A529" s="109"/>
      <c r="B529" s="110"/>
      <c r="C529" s="109"/>
      <c r="D529" s="109"/>
      <c r="E529" s="109"/>
      <c r="F529" s="109"/>
      <c r="G529" s="109"/>
      <c r="H529" s="109"/>
      <c r="I529" s="109"/>
      <c r="J529" s="109"/>
      <c r="K529" s="109"/>
      <c r="L529" s="109"/>
      <c r="M529" s="109"/>
      <c r="N529" s="109"/>
      <c r="O529" s="109"/>
      <c r="P529" s="109"/>
      <c r="Q529" s="109"/>
      <c r="R529" s="109"/>
      <c r="S529" s="109"/>
      <c r="T529" s="109"/>
      <c r="U529" s="109"/>
      <c r="V529" s="109"/>
      <c r="W529" s="109"/>
      <c r="X529" s="109"/>
      <c r="Y529" s="109"/>
      <c r="Z529" s="109"/>
      <c r="AA529" s="109"/>
      <c r="AB529" s="109"/>
      <c r="AC529" s="109"/>
      <c r="AD529" s="109"/>
      <c r="AE529" s="109"/>
      <c r="AF529" s="109"/>
      <c r="AG529" s="109"/>
      <c r="AH529" s="109"/>
      <c r="AI529" s="109"/>
    </row>
    <row r="530" spans="1:35" ht="15">
      <c r="A530" s="109"/>
      <c r="B530" s="110"/>
      <c r="C530" s="109"/>
      <c r="D530" s="109"/>
      <c r="E530" s="109"/>
      <c r="F530" s="109"/>
      <c r="G530" s="109"/>
      <c r="H530" s="109"/>
      <c r="I530" s="109"/>
      <c r="J530" s="109"/>
      <c r="K530" s="109"/>
      <c r="L530" s="109"/>
      <c r="M530" s="109"/>
      <c r="N530" s="109"/>
      <c r="O530" s="109"/>
      <c r="P530" s="109"/>
      <c r="Q530" s="109"/>
      <c r="R530" s="109"/>
      <c r="S530" s="109"/>
      <c r="T530" s="109"/>
      <c r="U530" s="109"/>
      <c r="V530" s="109"/>
      <c r="W530" s="109"/>
      <c r="X530" s="109"/>
      <c r="Y530" s="109"/>
      <c r="Z530" s="109"/>
      <c r="AA530" s="109"/>
      <c r="AB530" s="109"/>
      <c r="AC530" s="109"/>
      <c r="AD530" s="109"/>
      <c r="AE530" s="109"/>
      <c r="AF530" s="109"/>
      <c r="AG530" s="109"/>
      <c r="AH530" s="109"/>
      <c r="AI530" s="109"/>
    </row>
    <row r="531" spans="1:35" ht="15">
      <c r="A531" s="109"/>
      <c r="B531" s="110"/>
      <c r="C531" s="109"/>
      <c r="D531" s="109"/>
      <c r="E531" s="109"/>
      <c r="F531" s="109"/>
      <c r="G531" s="109"/>
      <c r="H531" s="109"/>
      <c r="I531" s="109"/>
      <c r="J531" s="109"/>
      <c r="K531" s="109"/>
      <c r="L531" s="109"/>
      <c r="M531" s="109"/>
      <c r="N531" s="109"/>
      <c r="O531" s="109"/>
      <c r="P531" s="109"/>
      <c r="Q531" s="109"/>
      <c r="R531" s="109"/>
      <c r="S531" s="109"/>
      <c r="T531" s="109"/>
      <c r="U531" s="109"/>
      <c r="V531" s="109"/>
      <c r="W531" s="109"/>
      <c r="X531" s="109"/>
      <c r="Y531" s="109"/>
      <c r="Z531" s="109"/>
      <c r="AA531" s="109"/>
      <c r="AB531" s="109"/>
      <c r="AC531" s="109"/>
      <c r="AD531" s="109"/>
      <c r="AE531" s="109"/>
      <c r="AF531" s="109"/>
      <c r="AG531" s="109"/>
      <c r="AH531" s="109"/>
      <c r="AI531" s="109"/>
    </row>
    <row r="532" spans="1:35" ht="15">
      <c r="A532" s="109"/>
      <c r="B532" s="110"/>
      <c r="C532" s="109"/>
      <c r="D532" s="109"/>
      <c r="E532" s="109"/>
      <c r="F532" s="109"/>
      <c r="G532" s="109"/>
      <c r="H532" s="109"/>
      <c r="I532" s="109"/>
      <c r="J532" s="109"/>
      <c r="K532" s="109"/>
      <c r="L532" s="109"/>
      <c r="M532" s="109"/>
      <c r="N532" s="109"/>
      <c r="O532" s="109"/>
      <c r="P532" s="109"/>
      <c r="Q532" s="109"/>
      <c r="R532" s="109"/>
      <c r="S532" s="109"/>
      <c r="T532" s="109"/>
      <c r="U532" s="109"/>
      <c r="V532" s="109"/>
      <c r="W532" s="109"/>
      <c r="X532" s="109"/>
      <c r="Y532" s="109"/>
      <c r="Z532" s="109"/>
      <c r="AA532" s="109"/>
      <c r="AB532" s="109"/>
      <c r="AC532" s="109"/>
      <c r="AD532" s="109"/>
      <c r="AE532" s="109"/>
      <c r="AF532" s="109"/>
      <c r="AG532" s="109"/>
      <c r="AH532" s="109"/>
      <c r="AI532" s="109"/>
    </row>
    <row r="533" spans="1:35" ht="15">
      <c r="A533" s="109"/>
      <c r="B533" s="110"/>
      <c r="C533" s="109"/>
      <c r="D533" s="109"/>
      <c r="E533" s="109"/>
      <c r="F533" s="109"/>
      <c r="G533" s="109"/>
      <c r="H533" s="109"/>
      <c r="I533" s="109"/>
      <c r="J533" s="109"/>
      <c r="K533" s="109"/>
      <c r="L533" s="109"/>
      <c r="M533" s="109"/>
      <c r="N533" s="109"/>
      <c r="O533" s="109"/>
      <c r="P533" s="109"/>
      <c r="Q533" s="109"/>
      <c r="R533" s="109"/>
      <c r="S533" s="109"/>
      <c r="T533" s="109"/>
      <c r="U533" s="109"/>
      <c r="V533" s="109"/>
      <c r="W533" s="109"/>
      <c r="X533" s="109"/>
      <c r="Y533" s="109"/>
      <c r="Z533" s="109"/>
      <c r="AA533" s="109"/>
      <c r="AB533" s="109"/>
      <c r="AC533" s="109"/>
      <c r="AD533" s="109"/>
      <c r="AE533" s="109"/>
      <c r="AF533" s="109"/>
      <c r="AG533" s="109"/>
      <c r="AH533" s="109"/>
      <c r="AI533" s="109"/>
    </row>
    <row r="534" spans="1:35" ht="15">
      <c r="A534" s="109"/>
      <c r="B534" s="110"/>
      <c r="C534" s="109"/>
      <c r="D534" s="109"/>
      <c r="E534" s="109"/>
      <c r="F534" s="109"/>
      <c r="G534" s="109"/>
      <c r="H534" s="109"/>
      <c r="I534" s="109"/>
      <c r="J534" s="109"/>
      <c r="K534" s="109"/>
      <c r="L534" s="109"/>
      <c r="M534" s="109"/>
      <c r="N534" s="109"/>
      <c r="O534" s="109"/>
      <c r="P534" s="109"/>
      <c r="Q534" s="109"/>
      <c r="R534" s="109"/>
      <c r="S534" s="109"/>
      <c r="T534" s="109"/>
      <c r="U534" s="109"/>
      <c r="V534" s="109"/>
      <c r="W534" s="109"/>
      <c r="X534" s="109"/>
      <c r="Y534" s="109"/>
      <c r="Z534" s="109"/>
      <c r="AA534" s="109"/>
      <c r="AB534" s="109"/>
      <c r="AC534" s="109"/>
      <c r="AD534" s="109"/>
      <c r="AE534" s="109"/>
      <c r="AF534" s="109"/>
      <c r="AG534" s="109"/>
      <c r="AH534" s="109"/>
      <c r="AI534" s="109"/>
    </row>
    <row r="535" spans="1:35" ht="15">
      <c r="A535" s="109"/>
      <c r="B535" s="110"/>
      <c r="C535" s="109"/>
      <c r="D535" s="109"/>
      <c r="E535" s="109"/>
      <c r="F535" s="109"/>
      <c r="G535" s="109"/>
      <c r="H535" s="109"/>
      <c r="I535" s="109"/>
      <c r="J535" s="109"/>
      <c r="K535" s="109"/>
      <c r="L535" s="109"/>
      <c r="M535" s="109"/>
      <c r="N535" s="109"/>
      <c r="O535" s="109"/>
      <c r="P535" s="109"/>
      <c r="Q535" s="109"/>
      <c r="R535" s="109"/>
      <c r="S535" s="109"/>
      <c r="T535" s="109"/>
      <c r="U535" s="109"/>
      <c r="V535" s="109"/>
      <c r="W535" s="109"/>
      <c r="X535" s="109"/>
      <c r="Y535" s="109"/>
      <c r="Z535" s="109"/>
      <c r="AA535" s="109"/>
      <c r="AB535" s="109"/>
      <c r="AC535" s="109"/>
      <c r="AD535" s="109"/>
      <c r="AE535" s="109"/>
      <c r="AF535" s="109"/>
      <c r="AG535" s="109"/>
      <c r="AH535" s="109"/>
      <c r="AI535" s="109"/>
    </row>
    <row r="536" spans="1:35" ht="15">
      <c r="A536" s="109"/>
      <c r="B536" s="110"/>
      <c r="C536" s="109"/>
      <c r="D536" s="109"/>
      <c r="E536" s="109"/>
      <c r="F536" s="109"/>
      <c r="G536" s="109"/>
      <c r="H536" s="109"/>
      <c r="I536" s="109"/>
      <c r="J536" s="109"/>
      <c r="K536" s="109"/>
      <c r="L536" s="109"/>
      <c r="M536" s="109"/>
      <c r="N536" s="109"/>
      <c r="O536" s="109"/>
      <c r="P536" s="109"/>
      <c r="Q536" s="109"/>
      <c r="R536" s="109"/>
      <c r="S536" s="109"/>
      <c r="T536" s="109"/>
      <c r="U536" s="109"/>
      <c r="V536" s="109"/>
      <c r="W536" s="109"/>
      <c r="X536" s="109"/>
      <c r="Y536" s="109"/>
      <c r="Z536" s="109"/>
      <c r="AA536" s="109"/>
      <c r="AB536" s="109"/>
      <c r="AC536" s="109"/>
      <c r="AD536" s="109"/>
      <c r="AE536" s="109"/>
      <c r="AF536" s="109"/>
      <c r="AG536" s="109"/>
      <c r="AH536" s="109"/>
      <c r="AI536" s="109"/>
    </row>
    <row r="537" spans="1:35" ht="15">
      <c r="A537" s="109"/>
      <c r="B537" s="110"/>
      <c r="C537" s="109"/>
      <c r="D537" s="109"/>
      <c r="E537" s="109"/>
      <c r="F537" s="109"/>
      <c r="G537" s="109"/>
      <c r="H537" s="109"/>
      <c r="I537" s="109"/>
      <c r="J537" s="109"/>
      <c r="K537" s="109"/>
      <c r="L537" s="109"/>
      <c r="M537" s="109"/>
      <c r="N537" s="109"/>
      <c r="O537" s="109"/>
      <c r="P537" s="109"/>
      <c r="Q537" s="109"/>
      <c r="R537" s="109"/>
      <c r="S537" s="109"/>
      <c r="T537" s="109"/>
      <c r="U537" s="109"/>
      <c r="V537" s="109"/>
      <c r="W537" s="109"/>
      <c r="X537" s="109"/>
      <c r="Y537" s="109"/>
      <c r="Z537" s="109"/>
      <c r="AA537" s="109"/>
      <c r="AB537" s="109"/>
      <c r="AC537" s="109"/>
      <c r="AD537" s="109"/>
      <c r="AE537" s="109"/>
      <c r="AF537" s="109"/>
      <c r="AG537" s="109"/>
      <c r="AH537" s="109"/>
      <c r="AI537" s="109"/>
    </row>
    <row r="538" spans="1:35" ht="15">
      <c r="A538" s="109"/>
      <c r="B538" s="110"/>
      <c r="C538" s="109"/>
      <c r="D538" s="109"/>
      <c r="E538" s="109"/>
      <c r="F538" s="109"/>
      <c r="G538" s="109"/>
      <c r="H538" s="109"/>
      <c r="I538" s="109"/>
      <c r="J538" s="109"/>
      <c r="K538" s="109"/>
      <c r="L538" s="109"/>
      <c r="M538" s="109"/>
      <c r="N538" s="109"/>
      <c r="O538" s="109"/>
      <c r="P538" s="109"/>
      <c r="Q538" s="109"/>
      <c r="R538" s="109"/>
      <c r="S538" s="109"/>
      <c r="T538" s="109"/>
      <c r="U538" s="109"/>
      <c r="V538" s="109"/>
      <c r="W538" s="109"/>
      <c r="X538" s="109"/>
      <c r="Y538" s="109"/>
      <c r="Z538" s="109"/>
      <c r="AA538" s="109"/>
      <c r="AB538" s="109"/>
      <c r="AC538" s="109"/>
      <c r="AD538" s="109"/>
      <c r="AE538" s="109"/>
      <c r="AF538" s="109"/>
      <c r="AG538" s="109"/>
      <c r="AH538" s="109"/>
      <c r="AI538" s="109"/>
    </row>
    <row r="539" spans="1:35" ht="15">
      <c r="A539" s="109"/>
      <c r="B539" s="110"/>
      <c r="C539" s="109"/>
      <c r="D539" s="109"/>
      <c r="E539" s="109"/>
      <c r="F539" s="109"/>
      <c r="G539" s="109"/>
      <c r="H539" s="109"/>
      <c r="I539" s="109"/>
      <c r="J539" s="109"/>
      <c r="K539" s="109"/>
      <c r="L539" s="109"/>
      <c r="M539" s="109"/>
      <c r="N539" s="109"/>
      <c r="O539" s="109"/>
      <c r="P539" s="109"/>
      <c r="Q539" s="109"/>
      <c r="R539" s="109"/>
      <c r="S539" s="109"/>
      <c r="T539" s="109"/>
      <c r="U539" s="109"/>
      <c r="V539" s="109"/>
      <c r="W539" s="109"/>
      <c r="X539" s="109"/>
      <c r="Y539" s="109"/>
      <c r="Z539" s="109"/>
      <c r="AA539" s="109"/>
      <c r="AB539" s="109"/>
      <c r="AC539" s="109"/>
      <c r="AD539" s="109"/>
      <c r="AE539" s="109"/>
      <c r="AF539" s="109"/>
      <c r="AG539" s="109"/>
      <c r="AH539" s="109"/>
      <c r="AI539" s="109"/>
    </row>
    <row r="540" spans="1:35" ht="15">
      <c r="A540" s="109"/>
      <c r="B540" s="110"/>
      <c r="C540" s="109"/>
      <c r="D540" s="109"/>
      <c r="E540" s="109"/>
      <c r="F540" s="109"/>
      <c r="G540" s="109"/>
      <c r="H540" s="109"/>
      <c r="I540" s="109"/>
      <c r="J540" s="109"/>
      <c r="K540" s="109"/>
      <c r="L540" s="109"/>
      <c r="M540" s="109"/>
      <c r="N540" s="109"/>
      <c r="O540" s="109"/>
      <c r="P540" s="109"/>
      <c r="Q540" s="109"/>
      <c r="R540" s="109"/>
      <c r="S540" s="109"/>
      <c r="T540" s="109"/>
      <c r="U540" s="109"/>
      <c r="V540" s="109"/>
      <c r="W540" s="109"/>
      <c r="X540" s="109"/>
      <c r="Y540" s="109"/>
      <c r="Z540" s="109"/>
      <c r="AA540" s="109"/>
      <c r="AB540" s="109"/>
      <c r="AC540" s="109"/>
      <c r="AD540" s="109"/>
      <c r="AE540" s="109"/>
      <c r="AF540" s="109"/>
      <c r="AG540" s="109"/>
      <c r="AH540" s="109"/>
      <c r="AI540" s="109"/>
    </row>
    <row r="541" spans="1:35" ht="15">
      <c r="A541" s="109"/>
      <c r="B541" s="110"/>
      <c r="C541" s="109"/>
      <c r="D541" s="109"/>
      <c r="E541" s="109"/>
      <c r="F541" s="109"/>
      <c r="G541" s="109"/>
      <c r="H541" s="109"/>
      <c r="I541" s="109"/>
      <c r="J541" s="109"/>
      <c r="K541" s="109"/>
      <c r="L541" s="109"/>
      <c r="M541" s="109"/>
      <c r="N541" s="109"/>
      <c r="O541" s="109"/>
      <c r="P541" s="109"/>
      <c r="Q541" s="109"/>
      <c r="R541" s="109"/>
      <c r="S541" s="109"/>
      <c r="T541" s="109"/>
      <c r="U541" s="109"/>
      <c r="V541" s="109"/>
      <c r="W541" s="109"/>
      <c r="X541" s="109"/>
      <c r="Y541" s="109"/>
      <c r="Z541" s="109"/>
      <c r="AA541" s="109"/>
      <c r="AB541" s="109"/>
      <c r="AC541" s="109"/>
      <c r="AD541" s="109"/>
      <c r="AE541" s="109"/>
      <c r="AF541" s="109"/>
      <c r="AG541" s="109"/>
      <c r="AH541" s="109"/>
      <c r="AI541" s="109"/>
    </row>
    <row r="542" spans="1:35" ht="15">
      <c r="A542" s="109"/>
      <c r="B542" s="110"/>
      <c r="C542" s="109"/>
      <c r="D542" s="109"/>
      <c r="E542" s="109"/>
      <c r="F542" s="109"/>
      <c r="G542" s="109"/>
      <c r="H542" s="109"/>
      <c r="I542" s="109"/>
      <c r="J542" s="109"/>
      <c r="K542" s="109"/>
      <c r="L542" s="109"/>
      <c r="M542" s="109"/>
      <c r="N542" s="109"/>
      <c r="O542" s="109"/>
      <c r="P542" s="109"/>
      <c r="Q542" s="109"/>
      <c r="R542" s="109"/>
      <c r="S542" s="109"/>
      <c r="T542" s="109"/>
      <c r="U542" s="109"/>
      <c r="V542" s="109"/>
      <c r="W542" s="109"/>
      <c r="X542" s="109"/>
      <c r="Y542" s="109"/>
      <c r="Z542" s="109"/>
      <c r="AA542" s="109"/>
      <c r="AB542" s="109"/>
      <c r="AC542" s="109"/>
      <c r="AD542" s="109"/>
      <c r="AE542" s="109"/>
      <c r="AF542" s="109"/>
      <c r="AG542" s="109"/>
      <c r="AH542" s="109"/>
      <c r="AI542" s="109"/>
    </row>
    <row r="543" spans="1:35" ht="15">
      <c r="A543" s="109"/>
      <c r="B543" s="110"/>
      <c r="C543" s="109"/>
      <c r="D543" s="109"/>
      <c r="E543" s="109"/>
      <c r="F543" s="109"/>
      <c r="G543" s="109"/>
      <c r="H543" s="109"/>
      <c r="I543" s="109"/>
      <c r="J543" s="109"/>
      <c r="K543" s="109"/>
      <c r="L543" s="109"/>
      <c r="M543" s="109"/>
      <c r="N543" s="109"/>
      <c r="O543" s="109"/>
      <c r="P543" s="109"/>
      <c r="Q543" s="109"/>
      <c r="R543" s="109"/>
      <c r="S543" s="109"/>
      <c r="T543" s="109"/>
      <c r="U543" s="109"/>
      <c r="V543" s="109"/>
      <c r="W543" s="109"/>
      <c r="X543" s="109"/>
      <c r="Y543" s="109"/>
      <c r="Z543" s="109"/>
      <c r="AA543" s="109"/>
      <c r="AB543" s="109"/>
      <c r="AC543" s="109"/>
      <c r="AD543" s="109"/>
      <c r="AE543" s="109"/>
      <c r="AF543" s="109"/>
      <c r="AG543" s="109"/>
      <c r="AH543" s="109"/>
      <c r="AI543" s="109"/>
    </row>
    <row r="544" spans="1:35" ht="15">
      <c r="A544" s="109"/>
      <c r="B544" s="110"/>
      <c r="C544" s="109"/>
      <c r="D544" s="109"/>
      <c r="E544" s="109"/>
      <c r="F544" s="109"/>
      <c r="G544" s="109"/>
      <c r="H544" s="109"/>
      <c r="I544" s="109"/>
      <c r="J544" s="109"/>
      <c r="K544" s="109"/>
      <c r="L544" s="109"/>
      <c r="M544" s="109"/>
      <c r="N544" s="109"/>
      <c r="O544" s="109"/>
      <c r="P544" s="109"/>
      <c r="Q544" s="109"/>
      <c r="R544" s="109"/>
      <c r="S544" s="109"/>
      <c r="T544" s="109"/>
      <c r="U544" s="109"/>
      <c r="V544" s="109"/>
      <c r="W544" s="109"/>
      <c r="X544" s="109"/>
      <c r="Y544" s="109"/>
      <c r="Z544" s="109"/>
      <c r="AA544" s="109"/>
      <c r="AB544" s="109"/>
      <c r="AC544" s="109"/>
      <c r="AD544" s="109"/>
      <c r="AE544" s="109"/>
      <c r="AF544" s="109"/>
      <c r="AG544" s="109"/>
      <c r="AH544" s="109"/>
      <c r="AI544" s="109"/>
    </row>
    <row r="545" spans="1:35" ht="15">
      <c r="A545" s="109"/>
      <c r="B545" s="110"/>
      <c r="C545" s="109"/>
      <c r="D545" s="109"/>
      <c r="E545" s="109"/>
      <c r="F545" s="109"/>
      <c r="G545" s="109"/>
      <c r="H545" s="109"/>
      <c r="I545" s="109"/>
      <c r="J545" s="109"/>
      <c r="K545" s="109"/>
      <c r="L545" s="109"/>
      <c r="M545" s="109"/>
      <c r="N545" s="109"/>
      <c r="O545" s="109"/>
      <c r="P545" s="109"/>
      <c r="Q545" s="109"/>
      <c r="R545" s="109"/>
      <c r="S545" s="109"/>
      <c r="T545" s="109"/>
      <c r="U545" s="109"/>
      <c r="V545" s="109"/>
      <c r="W545" s="109"/>
      <c r="X545" s="109"/>
      <c r="Y545" s="109"/>
      <c r="Z545" s="109"/>
      <c r="AA545" s="109"/>
      <c r="AB545" s="109"/>
      <c r="AC545" s="109"/>
      <c r="AD545" s="109"/>
      <c r="AE545" s="109"/>
      <c r="AF545" s="109"/>
      <c r="AG545" s="109"/>
      <c r="AH545" s="109"/>
      <c r="AI545" s="109"/>
    </row>
    <row r="546" spans="1:35" ht="15">
      <c r="A546" s="109"/>
      <c r="B546" s="110"/>
      <c r="C546" s="109"/>
      <c r="D546" s="109"/>
      <c r="E546" s="109"/>
      <c r="F546" s="109"/>
      <c r="G546" s="109"/>
      <c r="H546" s="109"/>
      <c r="I546" s="109"/>
      <c r="J546" s="109"/>
      <c r="K546" s="109"/>
      <c r="L546" s="109"/>
      <c r="M546" s="109"/>
      <c r="N546" s="109"/>
      <c r="O546" s="109"/>
      <c r="P546" s="109"/>
      <c r="Q546" s="109"/>
      <c r="R546" s="109"/>
      <c r="S546" s="109"/>
      <c r="T546" s="109"/>
      <c r="U546" s="109"/>
      <c r="V546" s="109"/>
      <c r="W546" s="109"/>
      <c r="X546" s="109"/>
      <c r="Y546" s="109"/>
      <c r="Z546" s="109"/>
      <c r="AA546" s="109"/>
      <c r="AB546" s="109"/>
      <c r="AC546" s="109"/>
      <c r="AD546" s="109"/>
      <c r="AE546" s="109"/>
      <c r="AF546" s="109"/>
      <c r="AG546" s="109"/>
      <c r="AH546" s="109"/>
      <c r="AI546" s="109"/>
    </row>
    <row r="547" spans="1:35" ht="15">
      <c r="A547" s="109"/>
      <c r="B547" s="110"/>
      <c r="C547" s="109"/>
      <c r="D547" s="109"/>
      <c r="E547" s="109"/>
      <c r="F547" s="109"/>
      <c r="G547" s="109"/>
      <c r="H547" s="109"/>
      <c r="I547" s="109"/>
      <c r="J547" s="109"/>
      <c r="K547" s="109"/>
      <c r="L547" s="109"/>
      <c r="M547" s="109"/>
      <c r="N547" s="109"/>
      <c r="O547" s="109"/>
      <c r="P547" s="109"/>
      <c r="Q547" s="109"/>
      <c r="R547" s="109"/>
      <c r="S547" s="109"/>
      <c r="T547" s="109"/>
      <c r="U547" s="109"/>
      <c r="V547" s="109"/>
      <c r="W547" s="109"/>
      <c r="X547" s="109"/>
      <c r="Y547" s="109"/>
      <c r="Z547" s="109"/>
      <c r="AA547" s="109"/>
      <c r="AB547" s="109"/>
      <c r="AC547" s="109"/>
      <c r="AD547" s="109"/>
      <c r="AE547" s="109"/>
      <c r="AF547" s="109"/>
      <c r="AG547" s="109"/>
      <c r="AH547" s="109"/>
      <c r="AI547" s="109"/>
    </row>
    <row r="548" spans="1:35" ht="15">
      <c r="A548" s="109"/>
      <c r="B548" s="110"/>
      <c r="C548" s="109"/>
      <c r="D548" s="109"/>
      <c r="E548" s="109"/>
      <c r="F548" s="109"/>
      <c r="G548" s="109"/>
      <c r="H548" s="109"/>
      <c r="I548" s="109"/>
      <c r="J548" s="109"/>
      <c r="K548" s="109"/>
      <c r="L548" s="109"/>
      <c r="M548" s="109"/>
      <c r="N548" s="109"/>
      <c r="O548" s="109"/>
      <c r="P548" s="109"/>
      <c r="Q548" s="109"/>
      <c r="R548" s="109"/>
      <c r="S548" s="109"/>
      <c r="T548" s="109"/>
      <c r="U548" s="109"/>
      <c r="V548" s="109"/>
      <c r="W548" s="109"/>
      <c r="X548" s="109"/>
      <c r="Y548" s="109"/>
      <c r="Z548" s="109"/>
      <c r="AA548" s="109"/>
      <c r="AB548" s="109"/>
      <c r="AC548" s="109"/>
      <c r="AD548" s="109"/>
      <c r="AE548" s="109"/>
      <c r="AF548" s="109"/>
      <c r="AG548" s="109"/>
      <c r="AH548" s="109"/>
      <c r="AI548" s="109"/>
    </row>
    <row r="549" spans="1:35" ht="15">
      <c r="A549" s="109"/>
      <c r="B549" s="110"/>
      <c r="C549" s="109"/>
      <c r="D549" s="109"/>
      <c r="E549" s="109"/>
      <c r="F549" s="109"/>
      <c r="G549" s="109"/>
      <c r="H549" s="109"/>
      <c r="I549" s="109"/>
      <c r="J549" s="109"/>
      <c r="K549" s="109"/>
      <c r="L549" s="109"/>
      <c r="M549" s="109"/>
      <c r="N549" s="109"/>
      <c r="O549" s="109"/>
      <c r="P549" s="109"/>
      <c r="Q549" s="109"/>
      <c r="R549" s="109"/>
      <c r="S549" s="109"/>
      <c r="T549" s="109"/>
      <c r="U549" s="109"/>
      <c r="V549" s="109"/>
      <c r="W549" s="109"/>
      <c r="X549" s="109"/>
      <c r="Y549" s="109"/>
      <c r="Z549" s="109"/>
      <c r="AA549" s="109"/>
      <c r="AB549" s="109"/>
      <c r="AC549" s="109"/>
      <c r="AD549" s="109"/>
      <c r="AE549" s="109"/>
      <c r="AF549" s="109"/>
      <c r="AG549" s="109"/>
      <c r="AH549" s="109"/>
      <c r="AI549" s="109"/>
    </row>
    <row r="550" spans="1:35" ht="15">
      <c r="A550" s="109"/>
      <c r="B550" s="110"/>
      <c r="C550" s="109"/>
      <c r="D550" s="109"/>
      <c r="E550" s="109"/>
      <c r="F550" s="109"/>
      <c r="G550" s="109"/>
      <c r="H550" s="109"/>
      <c r="I550" s="109"/>
      <c r="J550" s="109"/>
      <c r="K550" s="109"/>
      <c r="L550" s="109"/>
      <c r="M550" s="109"/>
      <c r="N550" s="109"/>
      <c r="O550" s="109"/>
      <c r="P550" s="109"/>
      <c r="Q550" s="109"/>
      <c r="R550" s="109"/>
      <c r="S550" s="109"/>
      <c r="T550" s="109"/>
      <c r="U550" s="109"/>
      <c r="V550" s="109"/>
      <c r="W550" s="109"/>
      <c r="X550" s="109"/>
      <c r="Y550" s="109"/>
      <c r="Z550" s="109"/>
      <c r="AA550" s="109"/>
      <c r="AB550" s="109"/>
      <c r="AC550" s="109"/>
      <c r="AD550" s="109"/>
      <c r="AE550" s="109"/>
      <c r="AF550" s="109"/>
      <c r="AG550" s="109"/>
      <c r="AH550" s="109"/>
      <c r="AI550" s="109"/>
    </row>
    <row r="551" spans="1:35" ht="15">
      <c r="A551" s="109"/>
      <c r="B551" s="110"/>
      <c r="C551" s="109"/>
      <c r="D551" s="109"/>
      <c r="E551" s="109"/>
      <c r="F551" s="109"/>
      <c r="G551" s="109"/>
      <c r="H551" s="109"/>
      <c r="I551" s="109"/>
      <c r="J551" s="109"/>
      <c r="K551" s="109"/>
      <c r="L551" s="109"/>
      <c r="M551" s="109"/>
      <c r="N551" s="109"/>
      <c r="O551" s="109"/>
      <c r="P551" s="109"/>
      <c r="Q551" s="109"/>
      <c r="R551" s="109"/>
      <c r="S551" s="109"/>
      <c r="T551" s="109"/>
      <c r="U551" s="109"/>
      <c r="V551" s="109"/>
      <c r="W551" s="109"/>
      <c r="X551" s="109"/>
      <c r="Y551" s="109"/>
      <c r="Z551" s="109"/>
      <c r="AA551" s="109"/>
      <c r="AB551" s="109"/>
      <c r="AC551" s="109"/>
      <c r="AD551" s="109"/>
      <c r="AE551" s="109"/>
      <c r="AF551" s="109"/>
      <c r="AG551" s="109"/>
      <c r="AH551" s="109"/>
      <c r="AI551" s="109"/>
    </row>
    <row r="552" spans="1:35" ht="15">
      <c r="A552" s="109"/>
      <c r="B552" s="110"/>
      <c r="C552" s="109"/>
      <c r="D552" s="109"/>
      <c r="E552" s="109"/>
      <c r="F552" s="109"/>
      <c r="G552" s="109"/>
      <c r="H552" s="109"/>
      <c r="I552" s="109"/>
      <c r="J552" s="109"/>
      <c r="K552" s="109"/>
      <c r="L552" s="109"/>
      <c r="M552" s="109"/>
      <c r="N552" s="109"/>
      <c r="O552" s="109"/>
      <c r="P552" s="109"/>
      <c r="Q552" s="109"/>
      <c r="R552" s="109"/>
      <c r="S552" s="109"/>
      <c r="T552" s="109"/>
      <c r="U552" s="109"/>
      <c r="V552" s="109"/>
      <c r="W552" s="109"/>
      <c r="X552" s="109"/>
      <c r="Y552" s="109"/>
      <c r="Z552" s="109"/>
      <c r="AA552" s="109"/>
      <c r="AB552" s="109"/>
      <c r="AC552" s="109"/>
      <c r="AD552" s="109"/>
      <c r="AE552" s="109"/>
      <c r="AF552" s="109"/>
      <c r="AG552" s="109"/>
      <c r="AH552" s="109"/>
      <c r="AI552" s="109"/>
    </row>
    <row r="553" spans="1:35" ht="15">
      <c r="A553" s="109"/>
      <c r="B553" s="110"/>
      <c r="C553" s="109"/>
      <c r="D553" s="109"/>
      <c r="E553" s="109"/>
      <c r="F553" s="109"/>
      <c r="G553" s="109"/>
      <c r="H553" s="109"/>
      <c r="I553" s="109"/>
      <c r="J553" s="109"/>
      <c r="K553" s="109"/>
      <c r="L553" s="109"/>
      <c r="M553" s="109"/>
      <c r="N553" s="109"/>
      <c r="O553" s="109"/>
      <c r="P553" s="109"/>
      <c r="Q553" s="109"/>
      <c r="R553" s="109"/>
      <c r="S553" s="109"/>
      <c r="T553" s="109"/>
      <c r="U553" s="109"/>
      <c r="V553" s="109"/>
      <c r="W553" s="109"/>
      <c r="X553" s="109"/>
      <c r="Y553" s="109"/>
      <c r="Z553" s="109"/>
      <c r="AA553" s="109"/>
      <c r="AB553" s="109"/>
      <c r="AC553" s="109"/>
      <c r="AD553" s="109"/>
      <c r="AE553" s="109"/>
      <c r="AF553" s="109"/>
      <c r="AG553" s="109"/>
      <c r="AH553" s="109"/>
      <c r="AI553" s="109"/>
    </row>
    <row r="554" spans="1:35" ht="15">
      <c r="A554" s="109"/>
      <c r="B554" s="110"/>
      <c r="C554" s="109"/>
      <c r="D554" s="109"/>
      <c r="E554" s="109"/>
      <c r="F554" s="109"/>
      <c r="G554" s="109"/>
      <c r="H554" s="109"/>
      <c r="I554" s="109"/>
      <c r="J554" s="109"/>
      <c r="K554" s="109"/>
      <c r="L554" s="109"/>
      <c r="M554" s="109"/>
      <c r="N554" s="109"/>
      <c r="O554" s="109"/>
      <c r="P554" s="109"/>
      <c r="Q554" s="109"/>
      <c r="R554" s="109"/>
      <c r="S554" s="109"/>
      <c r="T554" s="109"/>
      <c r="U554" s="109"/>
      <c r="V554" s="109"/>
      <c r="W554" s="109"/>
      <c r="X554" s="109"/>
      <c r="Y554" s="109"/>
      <c r="Z554" s="109"/>
      <c r="AA554" s="109"/>
      <c r="AB554" s="109"/>
      <c r="AC554" s="109"/>
      <c r="AD554" s="109"/>
      <c r="AE554" s="109"/>
      <c r="AF554" s="109"/>
      <c r="AG554" s="109"/>
      <c r="AH554" s="109"/>
      <c r="AI554" s="109"/>
    </row>
    <row r="555" spans="1:35" ht="15">
      <c r="A555" s="109"/>
      <c r="B555" s="110"/>
      <c r="C555" s="109"/>
      <c r="D555" s="109"/>
      <c r="E555" s="109"/>
      <c r="F555" s="109"/>
      <c r="G555" s="109"/>
      <c r="H555" s="109"/>
      <c r="I555" s="109"/>
      <c r="J555" s="109"/>
      <c r="K555" s="109"/>
      <c r="L555" s="109"/>
      <c r="M555" s="109"/>
      <c r="N555" s="109"/>
      <c r="O555" s="109"/>
      <c r="P555" s="109"/>
      <c r="Q555" s="109"/>
      <c r="R555" s="109"/>
      <c r="S555" s="109"/>
      <c r="T555" s="109"/>
      <c r="U555" s="109"/>
      <c r="V555" s="109"/>
      <c r="W555" s="109"/>
      <c r="X555" s="109"/>
      <c r="Y555" s="109"/>
      <c r="Z555" s="109"/>
      <c r="AA555" s="109"/>
      <c r="AB555" s="109"/>
      <c r="AC555" s="109"/>
      <c r="AD555" s="109"/>
      <c r="AE555" s="109"/>
      <c r="AF555" s="109"/>
      <c r="AG555" s="109"/>
      <c r="AH555" s="109"/>
      <c r="AI555" s="109"/>
    </row>
    <row r="556" spans="1:35" ht="15">
      <c r="A556" s="109"/>
      <c r="B556" s="110"/>
      <c r="C556" s="109"/>
      <c r="D556" s="109"/>
      <c r="E556" s="109"/>
      <c r="F556" s="109"/>
      <c r="G556" s="109"/>
      <c r="H556" s="109"/>
      <c r="I556" s="109"/>
      <c r="J556" s="109"/>
      <c r="K556" s="109"/>
      <c r="L556" s="109"/>
      <c r="M556" s="109"/>
      <c r="N556" s="109"/>
      <c r="O556" s="109"/>
      <c r="P556" s="109"/>
      <c r="Q556" s="109"/>
      <c r="R556" s="109"/>
      <c r="S556" s="109"/>
      <c r="T556" s="109"/>
      <c r="U556" s="109"/>
      <c r="V556" s="109"/>
      <c r="W556" s="109"/>
      <c r="X556" s="109"/>
      <c r="Y556" s="109"/>
      <c r="Z556" s="109"/>
      <c r="AA556" s="109"/>
      <c r="AB556" s="109"/>
      <c r="AC556" s="109"/>
      <c r="AD556" s="109"/>
      <c r="AE556" s="109"/>
      <c r="AF556" s="109"/>
      <c r="AG556" s="109"/>
      <c r="AH556" s="109"/>
      <c r="AI556" s="109"/>
    </row>
    <row r="557" spans="1:35" ht="15">
      <c r="A557" s="109"/>
      <c r="B557" s="110"/>
      <c r="C557" s="109"/>
      <c r="D557" s="109"/>
      <c r="E557" s="109"/>
      <c r="F557" s="109"/>
      <c r="G557" s="109"/>
      <c r="H557" s="109"/>
      <c r="I557" s="109"/>
      <c r="J557" s="109"/>
      <c r="K557" s="109"/>
      <c r="L557" s="109"/>
      <c r="M557" s="109"/>
      <c r="N557" s="109"/>
      <c r="O557" s="109"/>
      <c r="P557" s="109"/>
      <c r="Q557" s="109"/>
      <c r="R557" s="109"/>
      <c r="S557" s="109"/>
      <c r="T557" s="109"/>
      <c r="U557" s="109"/>
      <c r="V557" s="109"/>
      <c r="W557" s="109"/>
      <c r="X557" s="109"/>
      <c r="Y557" s="109"/>
      <c r="Z557" s="109"/>
      <c r="AA557" s="109"/>
      <c r="AB557" s="109"/>
      <c r="AC557" s="109"/>
      <c r="AD557" s="109"/>
      <c r="AE557" s="109"/>
      <c r="AF557" s="109"/>
      <c r="AG557" s="109"/>
      <c r="AH557" s="109"/>
      <c r="AI557" s="109"/>
    </row>
    <row r="558" spans="1:35" ht="15">
      <c r="A558" s="109"/>
      <c r="B558" s="110"/>
      <c r="C558" s="109"/>
      <c r="D558" s="109"/>
      <c r="E558" s="109"/>
      <c r="F558" s="109"/>
      <c r="G558" s="109"/>
      <c r="H558" s="109"/>
      <c r="I558" s="109"/>
      <c r="J558" s="109"/>
      <c r="K558" s="109"/>
      <c r="L558" s="109"/>
      <c r="M558" s="109"/>
      <c r="N558" s="109"/>
      <c r="O558" s="109"/>
      <c r="P558" s="109"/>
      <c r="Q558" s="109"/>
      <c r="R558" s="109"/>
      <c r="S558" s="109"/>
      <c r="T558" s="109"/>
      <c r="U558" s="109"/>
      <c r="V558" s="109"/>
      <c r="W558" s="109"/>
      <c r="X558" s="109"/>
      <c r="Y558" s="109"/>
      <c r="Z558" s="109"/>
      <c r="AA558" s="109"/>
      <c r="AB558" s="109"/>
      <c r="AC558" s="109"/>
      <c r="AD558" s="109"/>
      <c r="AE558" s="109"/>
      <c r="AF558" s="109"/>
      <c r="AG558" s="109"/>
      <c r="AH558" s="109"/>
      <c r="AI558" s="109"/>
    </row>
    <row r="559" spans="1:35" ht="15">
      <c r="A559" s="109"/>
      <c r="B559" s="110"/>
      <c r="C559" s="109"/>
      <c r="D559" s="109"/>
      <c r="E559" s="109"/>
      <c r="F559" s="109"/>
      <c r="G559" s="109"/>
      <c r="H559" s="109"/>
      <c r="I559" s="109"/>
      <c r="J559" s="109"/>
      <c r="K559" s="109"/>
      <c r="L559" s="109"/>
      <c r="M559" s="109"/>
      <c r="N559" s="109"/>
      <c r="O559" s="109"/>
      <c r="P559" s="109"/>
      <c r="Q559" s="109"/>
      <c r="R559" s="109"/>
      <c r="S559" s="109"/>
      <c r="T559" s="109"/>
      <c r="U559" s="109"/>
      <c r="V559" s="109"/>
      <c r="W559" s="109"/>
      <c r="X559" s="109"/>
      <c r="Y559" s="109"/>
      <c r="Z559" s="109"/>
      <c r="AA559" s="109"/>
      <c r="AB559" s="109"/>
      <c r="AC559" s="109"/>
      <c r="AD559" s="109"/>
      <c r="AE559" s="109"/>
      <c r="AF559" s="109"/>
      <c r="AG559" s="109"/>
      <c r="AH559" s="109"/>
      <c r="AI559" s="109"/>
    </row>
    <row r="560" spans="1:35" ht="15">
      <c r="A560" s="109"/>
      <c r="B560" s="110"/>
      <c r="C560" s="109"/>
      <c r="D560" s="109"/>
      <c r="E560" s="109"/>
      <c r="F560" s="109"/>
      <c r="G560" s="109"/>
      <c r="H560" s="109"/>
      <c r="I560" s="109"/>
      <c r="J560" s="109"/>
      <c r="K560" s="109"/>
      <c r="L560" s="109"/>
      <c r="M560" s="109"/>
      <c r="N560" s="109"/>
      <c r="O560" s="109"/>
      <c r="P560" s="109"/>
      <c r="Q560" s="109"/>
      <c r="R560" s="109"/>
      <c r="S560" s="109"/>
      <c r="T560" s="109"/>
      <c r="U560" s="109"/>
      <c r="V560" s="109"/>
      <c r="W560" s="109"/>
      <c r="X560" s="109"/>
      <c r="Y560" s="109"/>
      <c r="Z560" s="109"/>
      <c r="AA560" s="109"/>
      <c r="AB560" s="109"/>
      <c r="AC560" s="109"/>
      <c r="AD560" s="109"/>
      <c r="AE560" s="109"/>
      <c r="AF560" s="109"/>
      <c r="AG560" s="109"/>
      <c r="AH560" s="109"/>
      <c r="AI560" s="109"/>
    </row>
    <row r="561" spans="1:35" ht="15">
      <c r="A561" s="109"/>
      <c r="B561" s="110"/>
      <c r="C561" s="109"/>
      <c r="D561" s="109"/>
      <c r="E561" s="109"/>
      <c r="F561" s="109"/>
      <c r="G561" s="109"/>
      <c r="H561" s="109"/>
      <c r="I561" s="109"/>
      <c r="J561" s="109"/>
      <c r="K561" s="109"/>
      <c r="L561" s="109"/>
      <c r="M561" s="109"/>
      <c r="N561" s="109"/>
      <c r="O561" s="109"/>
      <c r="P561" s="109"/>
      <c r="Q561" s="109"/>
      <c r="R561" s="109"/>
      <c r="S561" s="109"/>
      <c r="T561" s="109"/>
      <c r="U561" s="109"/>
      <c r="V561" s="109"/>
      <c r="W561" s="109"/>
      <c r="X561" s="109"/>
      <c r="Y561" s="109"/>
      <c r="Z561" s="109"/>
      <c r="AA561" s="109"/>
      <c r="AB561" s="109"/>
      <c r="AC561" s="109"/>
      <c r="AD561" s="109"/>
      <c r="AE561" s="109"/>
      <c r="AF561" s="109"/>
      <c r="AG561" s="109"/>
      <c r="AH561" s="109"/>
      <c r="AI561" s="109"/>
    </row>
    <row r="562" spans="1:35" ht="15">
      <c r="A562" s="109"/>
      <c r="B562" s="110"/>
      <c r="C562" s="109"/>
      <c r="D562" s="109"/>
      <c r="E562" s="109"/>
      <c r="F562" s="109"/>
      <c r="G562" s="109"/>
      <c r="H562" s="109"/>
      <c r="I562" s="109"/>
      <c r="J562" s="109"/>
      <c r="K562" s="109"/>
      <c r="L562" s="109"/>
      <c r="M562" s="109"/>
      <c r="N562" s="109"/>
      <c r="O562" s="109"/>
      <c r="P562" s="109"/>
      <c r="Q562" s="109"/>
      <c r="R562" s="109"/>
      <c r="S562" s="109"/>
      <c r="T562" s="109"/>
      <c r="U562" s="109"/>
      <c r="V562" s="109"/>
      <c r="W562" s="109"/>
      <c r="X562" s="109"/>
      <c r="Y562" s="109"/>
      <c r="Z562" s="109"/>
      <c r="AA562" s="109"/>
      <c r="AB562" s="109"/>
      <c r="AC562" s="109"/>
      <c r="AD562" s="109"/>
      <c r="AE562" s="109"/>
      <c r="AF562" s="109"/>
      <c r="AG562" s="109"/>
      <c r="AH562" s="109"/>
      <c r="AI562" s="109"/>
    </row>
    <row r="563" spans="1:35" ht="15">
      <c r="A563" s="109"/>
      <c r="B563" s="110"/>
      <c r="C563" s="109"/>
      <c r="D563" s="109"/>
      <c r="E563" s="109"/>
      <c r="F563" s="109"/>
      <c r="G563" s="109"/>
      <c r="H563" s="109"/>
      <c r="I563" s="109"/>
      <c r="J563" s="109"/>
      <c r="K563" s="109"/>
      <c r="L563" s="109"/>
      <c r="M563" s="109"/>
      <c r="N563" s="109"/>
      <c r="O563" s="109"/>
      <c r="P563" s="109"/>
      <c r="Q563" s="109"/>
      <c r="R563" s="109"/>
      <c r="S563" s="109"/>
      <c r="T563" s="109"/>
      <c r="U563" s="109"/>
      <c r="V563" s="109"/>
      <c r="W563" s="109"/>
      <c r="X563" s="109"/>
      <c r="Y563" s="109"/>
      <c r="Z563" s="109"/>
      <c r="AA563" s="109"/>
      <c r="AB563" s="109"/>
      <c r="AC563" s="109"/>
      <c r="AD563" s="109"/>
      <c r="AE563" s="109"/>
      <c r="AF563" s="109"/>
      <c r="AG563" s="109"/>
      <c r="AH563" s="109"/>
      <c r="AI563" s="109"/>
    </row>
    <row r="564" spans="1:35" ht="15">
      <c r="A564" s="109"/>
      <c r="B564" s="110"/>
      <c r="C564" s="109"/>
      <c r="D564" s="109"/>
      <c r="E564" s="109"/>
      <c r="F564" s="109"/>
      <c r="G564" s="109"/>
      <c r="H564" s="109"/>
      <c r="I564" s="109"/>
      <c r="J564" s="109"/>
      <c r="K564" s="109"/>
      <c r="L564" s="109"/>
      <c r="M564" s="109"/>
      <c r="N564" s="109"/>
      <c r="O564" s="109"/>
      <c r="P564" s="109"/>
      <c r="Q564" s="109"/>
      <c r="R564" s="109"/>
      <c r="S564" s="109"/>
      <c r="T564" s="109"/>
      <c r="U564" s="109"/>
      <c r="V564" s="109"/>
      <c r="W564" s="109"/>
      <c r="X564" s="109"/>
      <c r="Y564" s="109"/>
      <c r="Z564" s="109"/>
      <c r="AA564" s="109"/>
      <c r="AB564" s="109"/>
      <c r="AC564" s="109"/>
      <c r="AD564" s="109"/>
      <c r="AE564" s="109"/>
      <c r="AF564" s="109"/>
      <c r="AG564" s="109"/>
      <c r="AH564" s="109"/>
      <c r="AI564" s="109"/>
    </row>
    <row r="565" spans="1:35" ht="15">
      <c r="A565" s="109"/>
      <c r="B565" s="110"/>
      <c r="C565" s="109"/>
      <c r="D565" s="109"/>
      <c r="E565" s="109"/>
      <c r="F565" s="109"/>
      <c r="G565" s="109"/>
      <c r="H565" s="109"/>
      <c r="I565" s="109"/>
      <c r="J565" s="109"/>
      <c r="K565" s="109"/>
      <c r="L565" s="109"/>
      <c r="M565" s="109"/>
      <c r="N565" s="109"/>
      <c r="O565" s="109"/>
      <c r="P565" s="109"/>
      <c r="Q565" s="109"/>
      <c r="R565" s="109"/>
      <c r="S565" s="109"/>
      <c r="T565" s="109"/>
      <c r="U565" s="109"/>
      <c r="V565" s="109"/>
      <c r="W565" s="109"/>
      <c r="X565" s="109"/>
      <c r="Y565" s="109"/>
      <c r="Z565" s="109"/>
      <c r="AA565" s="109"/>
      <c r="AB565" s="109"/>
      <c r="AC565" s="109"/>
      <c r="AD565" s="109"/>
      <c r="AE565" s="109"/>
      <c r="AF565" s="109"/>
      <c r="AG565" s="109"/>
      <c r="AH565" s="109"/>
      <c r="AI565" s="109"/>
    </row>
    <row r="566" spans="1:35" ht="15">
      <c r="A566" s="109"/>
      <c r="B566" s="110"/>
      <c r="C566" s="109"/>
      <c r="D566" s="109"/>
      <c r="E566" s="109"/>
      <c r="F566" s="109"/>
      <c r="G566" s="109"/>
      <c r="H566" s="109"/>
      <c r="I566" s="109"/>
      <c r="J566" s="109"/>
      <c r="K566" s="109"/>
      <c r="L566" s="109"/>
      <c r="M566" s="109"/>
      <c r="N566" s="109"/>
      <c r="O566" s="109"/>
      <c r="P566" s="109"/>
      <c r="Q566" s="109"/>
      <c r="R566" s="109"/>
      <c r="S566" s="109"/>
      <c r="T566" s="109"/>
      <c r="U566" s="109"/>
      <c r="V566" s="109"/>
      <c r="W566" s="109"/>
      <c r="X566" s="109"/>
      <c r="Y566" s="109"/>
      <c r="Z566" s="109"/>
      <c r="AA566" s="109"/>
      <c r="AB566" s="109"/>
      <c r="AC566" s="109"/>
      <c r="AD566" s="109"/>
      <c r="AE566" s="109"/>
      <c r="AF566" s="109"/>
      <c r="AG566" s="109"/>
      <c r="AH566" s="109"/>
      <c r="AI566" s="109"/>
    </row>
    <row r="567" spans="1:35" ht="15">
      <c r="A567" s="109"/>
      <c r="B567" s="110"/>
      <c r="C567" s="109"/>
      <c r="D567" s="109"/>
      <c r="E567" s="109"/>
      <c r="F567" s="109"/>
      <c r="G567" s="109"/>
      <c r="H567" s="109"/>
      <c r="I567" s="109"/>
      <c r="J567" s="109"/>
      <c r="K567" s="109"/>
      <c r="L567" s="109"/>
      <c r="M567" s="109"/>
      <c r="N567" s="109"/>
      <c r="O567" s="109"/>
      <c r="P567" s="109"/>
      <c r="Q567" s="109"/>
      <c r="R567" s="109"/>
      <c r="S567" s="109"/>
      <c r="T567" s="109"/>
      <c r="U567" s="109"/>
      <c r="V567" s="109"/>
      <c r="W567" s="109"/>
      <c r="X567" s="109"/>
      <c r="Y567" s="109"/>
      <c r="Z567" s="109"/>
      <c r="AA567" s="109"/>
      <c r="AB567" s="109"/>
      <c r="AC567" s="109"/>
      <c r="AD567" s="109"/>
      <c r="AE567" s="109"/>
      <c r="AF567" s="109"/>
      <c r="AG567" s="109"/>
      <c r="AH567" s="109"/>
      <c r="AI567" s="109"/>
    </row>
    <row r="568" spans="1:35" ht="15">
      <c r="A568" s="109"/>
      <c r="B568" s="110"/>
      <c r="C568" s="109"/>
      <c r="D568" s="109"/>
      <c r="E568" s="109"/>
      <c r="F568" s="109"/>
      <c r="G568" s="109"/>
      <c r="H568" s="109"/>
      <c r="I568" s="109"/>
      <c r="J568" s="109"/>
      <c r="K568" s="109"/>
      <c r="L568" s="109"/>
      <c r="M568" s="109"/>
      <c r="N568" s="109"/>
      <c r="O568" s="109"/>
      <c r="P568" s="109"/>
      <c r="Q568" s="109"/>
      <c r="R568" s="109"/>
      <c r="S568" s="109"/>
      <c r="T568" s="109"/>
      <c r="U568" s="109"/>
      <c r="V568" s="109"/>
      <c r="W568" s="109"/>
      <c r="X568" s="109"/>
      <c r="Y568" s="109"/>
      <c r="Z568" s="109"/>
      <c r="AA568" s="109"/>
      <c r="AB568" s="109"/>
      <c r="AC568" s="109"/>
      <c r="AD568" s="109"/>
      <c r="AE568" s="109"/>
      <c r="AF568" s="109"/>
      <c r="AG568" s="109"/>
      <c r="AH568" s="109"/>
      <c r="AI568" s="109"/>
    </row>
    <row r="569" spans="1:35" ht="15">
      <c r="A569" s="109"/>
      <c r="B569" s="110"/>
      <c r="C569" s="109"/>
      <c r="D569" s="109"/>
      <c r="E569" s="109"/>
      <c r="F569" s="109"/>
      <c r="G569" s="109"/>
      <c r="H569" s="109"/>
      <c r="I569" s="109"/>
      <c r="J569" s="109"/>
      <c r="K569" s="109"/>
      <c r="L569" s="109"/>
      <c r="M569" s="109"/>
      <c r="N569" s="109"/>
      <c r="O569" s="109"/>
      <c r="P569" s="109"/>
      <c r="Q569" s="109"/>
      <c r="R569" s="109"/>
      <c r="S569" s="109"/>
      <c r="T569" s="109"/>
      <c r="U569" s="109"/>
      <c r="V569" s="109"/>
      <c r="W569" s="109"/>
      <c r="X569" s="109"/>
      <c r="Y569" s="109"/>
      <c r="Z569" s="109"/>
      <c r="AA569" s="109"/>
      <c r="AB569" s="109"/>
      <c r="AC569" s="109"/>
      <c r="AD569" s="109"/>
      <c r="AE569" s="109"/>
      <c r="AF569" s="109"/>
      <c r="AG569" s="109"/>
      <c r="AH569" s="109"/>
      <c r="AI569" s="109"/>
    </row>
    <row r="570" spans="1:35" ht="15">
      <c r="A570" s="109"/>
      <c r="B570" s="110"/>
      <c r="C570" s="109"/>
      <c r="D570" s="109"/>
      <c r="E570" s="109"/>
      <c r="F570" s="109"/>
      <c r="G570" s="109"/>
      <c r="H570" s="109"/>
      <c r="I570" s="109"/>
      <c r="J570" s="109"/>
      <c r="K570" s="109"/>
      <c r="L570" s="109"/>
      <c r="M570" s="109"/>
      <c r="N570" s="109"/>
      <c r="O570" s="109"/>
      <c r="P570" s="109"/>
      <c r="Q570" s="109"/>
      <c r="R570" s="109"/>
      <c r="S570" s="109"/>
      <c r="T570" s="109"/>
      <c r="U570" s="109"/>
      <c r="V570" s="109"/>
      <c r="W570" s="109"/>
      <c r="X570" s="109"/>
      <c r="Y570" s="109"/>
      <c r="Z570" s="109"/>
      <c r="AA570" s="109"/>
      <c r="AB570" s="109"/>
      <c r="AC570" s="109"/>
      <c r="AD570" s="109"/>
      <c r="AE570" s="109"/>
      <c r="AF570" s="109"/>
      <c r="AG570" s="109"/>
      <c r="AH570" s="109"/>
      <c r="AI570" s="109"/>
    </row>
    <row r="571" spans="1:35" ht="15">
      <c r="A571" s="109"/>
      <c r="B571" s="110"/>
      <c r="C571" s="109"/>
      <c r="D571" s="109"/>
      <c r="E571" s="109"/>
      <c r="F571" s="109"/>
      <c r="G571" s="109"/>
      <c r="H571" s="109"/>
      <c r="I571" s="109"/>
      <c r="J571" s="109"/>
      <c r="K571" s="109"/>
      <c r="L571" s="109"/>
      <c r="M571" s="109"/>
      <c r="N571" s="109"/>
      <c r="O571" s="109"/>
      <c r="P571" s="109"/>
      <c r="Q571" s="109"/>
      <c r="R571" s="109"/>
      <c r="S571" s="109"/>
      <c r="T571" s="109"/>
      <c r="U571" s="109"/>
      <c r="V571" s="109"/>
      <c r="W571" s="109"/>
      <c r="X571" s="109"/>
      <c r="Y571" s="109"/>
      <c r="Z571" s="109"/>
      <c r="AA571" s="109"/>
      <c r="AB571" s="109"/>
      <c r="AC571" s="109"/>
      <c r="AD571" s="109"/>
      <c r="AE571" s="109"/>
      <c r="AF571" s="109"/>
      <c r="AG571" s="109"/>
      <c r="AH571" s="109"/>
      <c r="AI571" s="109"/>
    </row>
    <row r="572" spans="1:35" ht="15">
      <c r="A572" s="109"/>
      <c r="B572" s="110"/>
      <c r="C572" s="109"/>
      <c r="D572" s="109"/>
      <c r="E572" s="109"/>
      <c r="F572" s="109"/>
      <c r="G572" s="109"/>
      <c r="H572" s="109"/>
      <c r="I572" s="109"/>
      <c r="J572" s="109"/>
      <c r="K572" s="109"/>
      <c r="L572" s="109"/>
      <c r="M572" s="109"/>
      <c r="N572" s="109"/>
      <c r="O572" s="109"/>
      <c r="P572" s="109"/>
      <c r="Q572" s="109"/>
      <c r="R572" s="109"/>
      <c r="S572" s="109"/>
      <c r="T572" s="109"/>
      <c r="U572" s="109"/>
      <c r="V572" s="109"/>
      <c r="W572" s="109"/>
      <c r="X572" s="109"/>
      <c r="Y572" s="109"/>
      <c r="Z572" s="109"/>
      <c r="AA572" s="109"/>
      <c r="AB572" s="109"/>
      <c r="AC572" s="109"/>
      <c r="AD572" s="109"/>
      <c r="AE572" s="109"/>
      <c r="AF572" s="109"/>
      <c r="AG572" s="109"/>
      <c r="AH572" s="109"/>
      <c r="AI572" s="109"/>
    </row>
    <row r="573" spans="1:35" ht="15">
      <c r="A573" s="109"/>
      <c r="B573" s="110"/>
      <c r="C573" s="109"/>
      <c r="D573" s="109"/>
      <c r="E573" s="109"/>
      <c r="F573" s="109"/>
      <c r="G573" s="109"/>
      <c r="H573" s="109"/>
      <c r="I573" s="109"/>
      <c r="J573" s="109"/>
      <c r="K573" s="109"/>
      <c r="L573" s="109"/>
      <c r="M573" s="109"/>
      <c r="N573" s="109"/>
      <c r="O573" s="109"/>
      <c r="P573" s="109"/>
      <c r="Q573" s="109"/>
      <c r="R573" s="109"/>
      <c r="S573" s="109"/>
      <c r="T573" s="109"/>
      <c r="U573" s="109"/>
      <c r="V573" s="109"/>
      <c r="W573" s="109"/>
      <c r="X573" s="109"/>
      <c r="Y573" s="109"/>
      <c r="Z573" s="109"/>
      <c r="AA573" s="109"/>
      <c r="AB573" s="109"/>
      <c r="AC573" s="109"/>
      <c r="AD573" s="109"/>
      <c r="AE573" s="109"/>
      <c r="AF573" s="109"/>
      <c r="AG573" s="109"/>
      <c r="AH573" s="109"/>
      <c r="AI573" s="109"/>
    </row>
    <row r="574" spans="1:35" ht="15">
      <c r="A574" s="109"/>
      <c r="B574" s="110"/>
      <c r="C574" s="109"/>
      <c r="D574" s="109"/>
      <c r="E574" s="109"/>
      <c r="F574" s="109"/>
      <c r="G574" s="109"/>
      <c r="H574" s="109"/>
      <c r="I574" s="109"/>
      <c r="J574" s="109"/>
      <c r="K574" s="109"/>
      <c r="L574" s="109"/>
      <c r="M574" s="109"/>
      <c r="N574" s="109"/>
      <c r="O574" s="109"/>
      <c r="P574" s="109"/>
      <c r="Q574" s="109"/>
      <c r="R574" s="109"/>
      <c r="S574" s="109"/>
      <c r="T574" s="109"/>
      <c r="U574" s="109"/>
      <c r="V574" s="109"/>
      <c r="W574" s="109"/>
      <c r="X574" s="109"/>
      <c r="Y574" s="109"/>
      <c r="Z574" s="109"/>
      <c r="AA574" s="109"/>
      <c r="AB574" s="109"/>
      <c r="AC574" s="109"/>
      <c r="AD574" s="109"/>
      <c r="AE574" s="109"/>
      <c r="AF574" s="109"/>
      <c r="AG574" s="109"/>
      <c r="AH574" s="109"/>
      <c r="AI574" s="109"/>
    </row>
    <row r="575" spans="1:35" ht="15">
      <c r="A575" s="109"/>
      <c r="B575" s="110"/>
      <c r="C575" s="109"/>
      <c r="D575" s="109"/>
      <c r="E575" s="109"/>
      <c r="F575" s="109"/>
      <c r="G575" s="109"/>
      <c r="H575" s="109"/>
      <c r="I575" s="109"/>
      <c r="J575" s="109"/>
      <c r="K575" s="109"/>
      <c r="L575" s="109"/>
      <c r="M575" s="109"/>
      <c r="N575" s="109"/>
      <c r="O575" s="109"/>
      <c r="P575" s="109"/>
      <c r="Q575" s="109"/>
      <c r="R575" s="109"/>
      <c r="S575" s="109"/>
      <c r="T575" s="109"/>
      <c r="U575" s="109"/>
      <c r="V575" s="109"/>
      <c r="W575" s="109"/>
      <c r="X575" s="109"/>
      <c r="Y575" s="109"/>
      <c r="Z575" s="109"/>
      <c r="AA575" s="109"/>
      <c r="AB575" s="109"/>
      <c r="AC575" s="109"/>
      <c r="AD575" s="109"/>
      <c r="AE575" s="109"/>
      <c r="AF575" s="109"/>
      <c r="AG575" s="109"/>
      <c r="AH575" s="109"/>
      <c r="AI575" s="109"/>
    </row>
    <row r="576" spans="1:35" ht="15">
      <c r="A576" s="109"/>
      <c r="B576" s="110"/>
      <c r="C576" s="109"/>
      <c r="D576" s="109"/>
      <c r="E576" s="109"/>
      <c r="F576" s="109"/>
      <c r="G576" s="109"/>
      <c r="H576" s="109"/>
      <c r="I576" s="109"/>
      <c r="J576" s="109"/>
      <c r="K576" s="109"/>
      <c r="L576" s="109"/>
      <c r="M576" s="109"/>
      <c r="N576" s="109"/>
      <c r="O576" s="109"/>
      <c r="P576" s="109"/>
      <c r="Q576" s="109"/>
      <c r="R576" s="109"/>
      <c r="S576" s="109"/>
      <c r="T576" s="109"/>
      <c r="U576" s="109"/>
      <c r="V576" s="109"/>
      <c r="W576" s="109"/>
      <c r="X576" s="109"/>
      <c r="Y576" s="109"/>
      <c r="Z576" s="109"/>
      <c r="AA576" s="109"/>
      <c r="AB576" s="109"/>
      <c r="AC576" s="109"/>
      <c r="AD576" s="109"/>
      <c r="AE576" s="109"/>
      <c r="AF576" s="109"/>
      <c r="AG576" s="109"/>
      <c r="AH576" s="109"/>
      <c r="AI576" s="109"/>
    </row>
    <row r="577" spans="1:35" ht="15">
      <c r="A577" s="109"/>
      <c r="B577" s="110"/>
      <c r="C577" s="109"/>
      <c r="D577" s="109"/>
      <c r="E577" s="109"/>
      <c r="F577" s="109"/>
      <c r="G577" s="109"/>
      <c r="H577" s="109"/>
      <c r="I577" s="109"/>
      <c r="J577" s="109"/>
      <c r="K577" s="109"/>
      <c r="L577" s="109"/>
      <c r="M577" s="109"/>
      <c r="N577" s="109"/>
      <c r="O577" s="109"/>
      <c r="P577" s="109"/>
      <c r="Q577" s="109"/>
      <c r="R577" s="109"/>
      <c r="S577" s="109"/>
      <c r="T577" s="109"/>
      <c r="U577" s="109"/>
      <c r="V577" s="109"/>
      <c r="W577" s="109"/>
      <c r="X577" s="109"/>
      <c r="Y577" s="109"/>
      <c r="Z577" s="109"/>
      <c r="AA577" s="109"/>
      <c r="AB577" s="109"/>
      <c r="AC577" s="109"/>
      <c r="AD577" s="109"/>
      <c r="AE577" s="109"/>
      <c r="AF577" s="109"/>
      <c r="AG577" s="109"/>
      <c r="AH577" s="109"/>
      <c r="AI577" s="109"/>
    </row>
    <row r="578" spans="1:35" ht="15">
      <c r="A578" s="109"/>
      <c r="B578" s="110"/>
      <c r="C578" s="109"/>
      <c r="D578" s="109"/>
      <c r="E578" s="109"/>
      <c r="F578" s="109"/>
      <c r="G578" s="109"/>
      <c r="H578" s="109"/>
      <c r="I578" s="109"/>
      <c r="J578" s="109"/>
      <c r="K578" s="109"/>
      <c r="L578" s="109"/>
      <c r="M578" s="109"/>
      <c r="N578" s="109"/>
      <c r="O578" s="109"/>
      <c r="P578" s="109"/>
      <c r="Q578" s="109"/>
      <c r="R578" s="109"/>
      <c r="S578" s="109"/>
      <c r="T578" s="109"/>
      <c r="U578" s="109"/>
      <c r="V578" s="109"/>
      <c r="W578" s="109"/>
      <c r="X578" s="109"/>
      <c r="Y578" s="109"/>
      <c r="Z578" s="109"/>
      <c r="AA578" s="109"/>
      <c r="AB578" s="109"/>
      <c r="AC578" s="109"/>
      <c r="AD578" s="109"/>
      <c r="AE578" s="109"/>
      <c r="AF578" s="109"/>
      <c r="AG578" s="109"/>
      <c r="AH578" s="109"/>
      <c r="AI578" s="109"/>
    </row>
    <row r="579" spans="1:35" ht="15">
      <c r="A579" s="109"/>
      <c r="B579" s="110"/>
      <c r="C579" s="109"/>
      <c r="D579" s="109"/>
      <c r="E579" s="109"/>
      <c r="F579" s="109"/>
      <c r="G579" s="109"/>
      <c r="H579" s="109"/>
      <c r="I579" s="109"/>
      <c r="J579" s="109"/>
      <c r="K579" s="109"/>
      <c r="L579" s="109"/>
      <c r="M579" s="109"/>
      <c r="N579" s="109"/>
      <c r="O579" s="109"/>
      <c r="P579" s="109"/>
      <c r="Q579" s="109"/>
      <c r="R579" s="109"/>
      <c r="S579" s="109"/>
      <c r="T579" s="109"/>
      <c r="U579" s="109"/>
      <c r="V579" s="109"/>
      <c r="W579" s="109"/>
      <c r="X579" s="109"/>
      <c r="Y579" s="109"/>
      <c r="Z579" s="109"/>
      <c r="AA579" s="109"/>
      <c r="AB579" s="109"/>
      <c r="AC579" s="109"/>
      <c r="AD579" s="109"/>
      <c r="AE579" s="109"/>
      <c r="AF579" s="109"/>
      <c r="AG579" s="109"/>
      <c r="AH579" s="109"/>
      <c r="AI579" s="109"/>
    </row>
    <row r="580" spans="1:35" ht="15">
      <c r="A580" s="109"/>
      <c r="B580" s="110"/>
      <c r="C580" s="109"/>
      <c r="D580" s="109"/>
      <c r="E580" s="109"/>
      <c r="F580" s="109"/>
      <c r="G580" s="109"/>
      <c r="H580" s="109"/>
      <c r="I580" s="109"/>
      <c r="J580" s="109"/>
      <c r="K580" s="109"/>
      <c r="L580" s="109"/>
      <c r="M580" s="109"/>
      <c r="N580" s="109"/>
      <c r="O580" s="109"/>
      <c r="P580" s="109"/>
      <c r="Q580" s="109"/>
      <c r="R580" s="109"/>
      <c r="S580" s="109"/>
      <c r="T580" s="109"/>
      <c r="U580" s="109"/>
      <c r="V580" s="109"/>
      <c r="W580" s="109"/>
      <c r="X580" s="109"/>
      <c r="Y580" s="109"/>
      <c r="Z580" s="109"/>
      <c r="AA580" s="109"/>
      <c r="AB580" s="109"/>
      <c r="AC580" s="109"/>
      <c r="AD580" s="109"/>
      <c r="AE580" s="109"/>
      <c r="AF580" s="109"/>
      <c r="AG580" s="109"/>
      <c r="AH580" s="109"/>
      <c r="AI580" s="109"/>
    </row>
    <row r="581" spans="1:35" ht="15">
      <c r="A581" s="109"/>
      <c r="B581" s="110"/>
      <c r="C581" s="109"/>
      <c r="D581" s="109"/>
      <c r="E581" s="109"/>
      <c r="F581" s="109"/>
      <c r="G581" s="109"/>
      <c r="H581" s="109"/>
      <c r="I581" s="109"/>
      <c r="J581" s="109"/>
      <c r="K581" s="109"/>
      <c r="L581" s="109"/>
      <c r="M581" s="109"/>
      <c r="N581" s="109"/>
      <c r="O581" s="109"/>
      <c r="P581" s="109"/>
      <c r="Q581" s="109"/>
      <c r="R581" s="109"/>
      <c r="S581" s="109"/>
      <c r="T581" s="109"/>
      <c r="U581" s="109"/>
      <c r="V581" s="109"/>
      <c r="W581" s="109"/>
      <c r="X581" s="109"/>
      <c r="Y581" s="109"/>
      <c r="Z581" s="109"/>
      <c r="AA581" s="109"/>
      <c r="AB581" s="109"/>
      <c r="AC581" s="109"/>
      <c r="AD581" s="109"/>
      <c r="AE581" s="109"/>
      <c r="AF581" s="109"/>
      <c r="AG581" s="109"/>
      <c r="AH581" s="109"/>
      <c r="AI581" s="109"/>
    </row>
    <row r="582" spans="1:35" ht="15">
      <c r="A582" s="109"/>
      <c r="B582" s="110"/>
      <c r="C582" s="109"/>
      <c r="D582" s="109"/>
      <c r="E582" s="109"/>
      <c r="F582" s="109"/>
      <c r="G582" s="109"/>
      <c r="H582" s="109"/>
      <c r="I582" s="109"/>
      <c r="J582" s="109"/>
      <c r="K582" s="109"/>
      <c r="L582" s="109"/>
      <c r="M582" s="109"/>
      <c r="N582" s="109"/>
      <c r="O582" s="109"/>
      <c r="P582" s="109"/>
      <c r="Q582" s="109"/>
      <c r="R582" s="109"/>
      <c r="S582" s="109"/>
      <c r="T582" s="109"/>
      <c r="U582" s="109"/>
      <c r="V582" s="109"/>
      <c r="W582" s="109"/>
      <c r="X582" s="109"/>
      <c r="Y582" s="109"/>
      <c r="Z582" s="109"/>
      <c r="AA582" s="109"/>
      <c r="AB582" s="109"/>
      <c r="AC582" s="109"/>
      <c r="AD582" s="109"/>
      <c r="AE582" s="109"/>
      <c r="AF582" s="109"/>
      <c r="AG582" s="109"/>
      <c r="AH582" s="109"/>
      <c r="AI582" s="109"/>
    </row>
    <row r="583" spans="1:35" ht="15">
      <c r="A583" s="109"/>
      <c r="B583" s="110"/>
      <c r="C583" s="109"/>
      <c r="D583" s="109"/>
      <c r="E583" s="109"/>
      <c r="F583" s="109"/>
      <c r="G583" s="109"/>
      <c r="H583" s="109"/>
      <c r="I583" s="109"/>
      <c r="J583" s="109"/>
      <c r="K583" s="109"/>
      <c r="L583" s="109"/>
      <c r="M583" s="109"/>
      <c r="N583" s="109"/>
      <c r="O583" s="109"/>
      <c r="P583" s="109"/>
      <c r="Q583" s="109"/>
      <c r="R583" s="109"/>
      <c r="S583" s="109"/>
      <c r="T583" s="109"/>
      <c r="U583" s="109"/>
      <c r="V583" s="109"/>
      <c r="W583" s="109"/>
      <c r="X583" s="109"/>
      <c r="Y583" s="109"/>
      <c r="Z583" s="109"/>
      <c r="AA583" s="109"/>
      <c r="AB583" s="109"/>
      <c r="AC583" s="109"/>
      <c r="AD583" s="109"/>
      <c r="AE583" s="109"/>
      <c r="AF583" s="109"/>
      <c r="AG583" s="109"/>
      <c r="AH583" s="109"/>
      <c r="AI583" s="109"/>
    </row>
    <row r="584" spans="1:35" ht="15">
      <c r="A584" s="109"/>
      <c r="B584" s="110"/>
      <c r="C584" s="109"/>
      <c r="D584" s="109"/>
      <c r="E584" s="109"/>
      <c r="F584" s="109"/>
      <c r="G584" s="109"/>
      <c r="H584" s="109"/>
      <c r="I584" s="109"/>
      <c r="J584" s="109"/>
      <c r="K584" s="109"/>
      <c r="L584" s="109"/>
      <c r="M584" s="109"/>
      <c r="N584" s="109"/>
      <c r="O584" s="109"/>
      <c r="P584" s="109"/>
      <c r="Q584" s="109"/>
      <c r="R584" s="109"/>
      <c r="S584" s="109"/>
      <c r="T584" s="109"/>
      <c r="U584" s="109"/>
      <c r="V584" s="109"/>
      <c r="W584" s="109"/>
      <c r="X584" s="109"/>
      <c r="Y584" s="109"/>
      <c r="Z584" s="109"/>
      <c r="AA584" s="109"/>
      <c r="AB584" s="109"/>
      <c r="AC584" s="109"/>
      <c r="AD584" s="109"/>
      <c r="AE584" s="109"/>
      <c r="AF584" s="109"/>
      <c r="AG584" s="109"/>
      <c r="AH584" s="109"/>
      <c r="AI584" s="109"/>
    </row>
    <row r="585" spans="1:35" ht="15">
      <c r="A585" s="109"/>
      <c r="B585" s="110"/>
      <c r="C585" s="109"/>
      <c r="D585" s="109"/>
      <c r="E585" s="109"/>
      <c r="F585" s="109"/>
      <c r="G585" s="109"/>
      <c r="H585" s="109"/>
      <c r="I585" s="109"/>
      <c r="J585" s="109"/>
      <c r="K585" s="109"/>
      <c r="L585" s="109"/>
      <c r="M585" s="109"/>
      <c r="N585" s="109"/>
      <c r="O585" s="109"/>
      <c r="P585" s="109"/>
      <c r="Q585" s="109"/>
      <c r="R585" s="109"/>
      <c r="S585" s="109"/>
      <c r="T585" s="109"/>
      <c r="U585" s="109"/>
      <c r="V585" s="109"/>
      <c r="W585" s="109"/>
      <c r="X585" s="109"/>
      <c r="Y585" s="109"/>
      <c r="Z585" s="109"/>
      <c r="AA585" s="109"/>
      <c r="AB585" s="109"/>
      <c r="AC585" s="109"/>
      <c r="AD585" s="109"/>
      <c r="AE585" s="109"/>
      <c r="AF585" s="109"/>
      <c r="AG585" s="109"/>
      <c r="AH585" s="109"/>
      <c r="AI585" s="109"/>
    </row>
    <row r="586" spans="1:35" ht="15">
      <c r="A586" s="109"/>
      <c r="B586" s="110"/>
      <c r="C586" s="109"/>
      <c r="D586" s="109"/>
      <c r="E586" s="109"/>
      <c r="F586" s="109"/>
      <c r="G586" s="109"/>
      <c r="H586" s="109"/>
      <c r="I586" s="109"/>
      <c r="J586" s="109"/>
      <c r="K586" s="109"/>
      <c r="L586" s="109"/>
      <c r="M586" s="109"/>
      <c r="N586" s="109"/>
      <c r="O586" s="109"/>
      <c r="P586" s="109"/>
      <c r="Q586" s="109"/>
      <c r="R586" s="109"/>
      <c r="S586" s="109"/>
      <c r="T586" s="109"/>
      <c r="U586" s="109"/>
      <c r="V586" s="109"/>
      <c r="W586" s="109"/>
      <c r="X586" s="109"/>
      <c r="Y586" s="109"/>
      <c r="Z586" s="109"/>
      <c r="AA586" s="109"/>
      <c r="AB586" s="109"/>
      <c r="AC586" s="109"/>
      <c r="AD586" s="109"/>
      <c r="AE586" s="109"/>
      <c r="AF586" s="109"/>
      <c r="AG586" s="109"/>
      <c r="AH586" s="109"/>
      <c r="AI586" s="109"/>
    </row>
    <row r="587" spans="1:35" ht="15">
      <c r="A587" s="109"/>
      <c r="B587" s="110"/>
      <c r="C587" s="109"/>
      <c r="D587" s="109"/>
      <c r="E587" s="109"/>
      <c r="F587" s="109"/>
      <c r="G587" s="109"/>
      <c r="H587" s="109"/>
      <c r="I587" s="109"/>
      <c r="J587" s="109"/>
      <c r="K587" s="109"/>
      <c r="L587" s="109"/>
      <c r="M587" s="109"/>
      <c r="N587" s="109"/>
      <c r="O587" s="109"/>
      <c r="P587" s="109"/>
      <c r="Q587" s="109"/>
      <c r="R587" s="109"/>
      <c r="S587" s="109"/>
      <c r="T587" s="109"/>
      <c r="U587" s="109"/>
      <c r="V587" s="109"/>
      <c r="W587" s="109"/>
      <c r="X587" s="109"/>
      <c r="Y587" s="109"/>
      <c r="Z587" s="109"/>
      <c r="AA587" s="109"/>
      <c r="AB587" s="109"/>
      <c r="AC587" s="109"/>
      <c r="AD587" s="109"/>
      <c r="AE587" s="109"/>
      <c r="AF587" s="109"/>
      <c r="AG587" s="109"/>
      <c r="AH587" s="109"/>
      <c r="AI587" s="109"/>
    </row>
    <row r="588" spans="1:35" ht="15">
      <c r="A588" s="109"/>
      <c r="B588" s="110"/>
      <c r="C588" s="109"/>
      <c r="D588" s="109"/>
      <c r="E588" s="109"/>
      <c r="F588" s="109"/>
      <c r="G588" s="109"/>
      <c r="H588" s="109"/>
      <c r="I588" s="109"/>
      <c r="J588" s="109"/>
      <c r="K588" s="109"/>
      <c r="L588" s="109"/>
      <c r="M588" s="109"/>
      <c r="N588" s="109"/>
      <c r="O588" s="109"/>
      <c r="P588" s="109"/>
      <c r="Q588" s="109"/>
      <c r="R588" s="109"/>
      <c r="S588" s="109"/>
      <c r="T588" s="109"/>
      <c r="U588" s="109"/>
      <c r="V588" s="109"/>
      <c r="W588" s="109"/>
      <c r="X588" s="109"/>
      <c r="Y588" s="109"/>
      <c r="Z588" s="109"/>
      <c r="AA588" s="109"/>
      <c r="AB588" s="109"/>
      <c r="AC588" s="109"/>
      <c r="AD588" s="109"/>
      <c r="AE588" s="109"/>
      <c r="AF588" s="109"/>
      <c r="AG588" s="109"/>
      <c r="AH588" s="109"/>
      <c r="AI588" s="109"/>
    </row>
    <row r="589" spans="1:35" ht="15">
      <c r="A589" s="109"/>
      <c r="B589" s="110"/>
      <c r="C589" s="109"/>
      <c r="D589" s="109"/>
      <c r="E589" s="109"/>
      <c r="F589" s="109"/>
      <c r="G589" s="109"/>
      <c r="H589" s="109"/>
      <c r="I589" s="109"/>
      <c r="J589" s="109"/>
      <c r="K589" s="109"/>
      <c r="L589" s="109"/>
      <c r="M589" s="109"/>
      <c r="N589" s="109"/>
      <c r="O589" s="109"/>
      <c r="P589" s="109"/>
      <c r="Q589" s="109"/>
      <c r="R589" s="109"/>
      <c r="S589" s="109"/>
      <c r="T589" s="109"/>
      <c r="U589" s="109"/>
      <c r="V589" s="109"/>
      <c r="W589" s="109"/>
      <c r="X589" s="109"/>
      <c r="Y589" s="109"/>
      <c r="Z589" s="109"/>
      <c r="AA589" s="109"/>
      <c r="AB589" s="109"/>
      <c r="AC589" s="109"/>
      <c r="AD589" s="109"/>
      <c r="AE589" s="109"/>
      <c r="AF589" s="109"/>
      <c r="AG589" s="109"/>
      <c r="AH589" s="109"/>
      <c r="AI589" s="109"/>
    </row>
    <row r="590" spans="1:35" ht="15">
      <c r="A590" s="109"/>
      <c r="B590" s="110"/>
      <c r="C590" s="109"/>
      <c r="D590" s="109"/>
      <c r="E590" s="109"/>
      <c r="F590" s="109"/>
      <c r="G590" s="109"/>
      <c r="H590" s="109"/>
      <c r="I590" s="109"/>
      <c r="J590" s="109"/>
      <c r="K590" s="109"/>
      <c r="L590" s="109"/>
      <c r="M590" s="109"/>
      <c r="N590" s="109"/>
      <c r="O590" s="109"/>
      <c r="P590" s="109"/>
      <c r="Q590" s="109"/>
      <c r="R590" s="109"/>
      <c r="S590" s="109"/>
      <c r="T590" s="109"/>
      <c r="U590" s="109"/>
      <c r="V590" s="109"/>
      <c r="W590" s="109"/>
      <c r="X590" s="109"/>
      <c r="Y590" s="109"/>
      <c r="Z590" s="109"/>
      <c r="AA590" s="109"/>
      <c r="AB590" s="109"/>
      <c r="AC590" s="109"/>
      <c r="AD590" s="109"/>
      <c r="AE590" s="109"/>
      <c r="AF590" s="109"/>
      <c r="AG590" s="109"/>
      <c r="AH590" s="109"/>
      <c r="AI590" s="109"/>
    </row>
    <row r="591" spans="1:35" ht="15">
      <c r="A591" s="109"/>
      <c r="B591" s="110"/>
      <c r="C591" s="109"/>
      <c r="D591" s="109"/>
      <c r="E591" s="109"/>
      <c r="F591" s="109"/>
      <c r="G591" s="109"/>
      <c r="H591" s="109"/>
      <c r="I591" s="109"/>
      <c r="J591" s="109"/>
      <c r="K591" s="109"/>
      <c r="L591" s="109"/>
      <c r="M591" s="109"/>
      <c r="N591" s="109"/>
      <c r="O591" s="109"/>
      <c r="P591" s="109"/>
      <c r="Q591" s="109"/>
      <c r="R591" s="109"/>
      <c r="S591" s="109"/>
      <c r="T591" s="109"/>
      <c r="U591" s="109"/>
      <c r="V591" s="109"/>
      <c r="W591" s="109"/>
      <c r="X591" s="109"/>
      <c r="Y591" s="109"/>
      <c r="Z591" s="109"/>
      <c r="AA591" s="109"/>
      <c r="AB591" s="109"/>
      <c r="AC591" s="109"/>
      <c r="AD591" s="109"/>
      <c r="AE591" s="109"/>
      <c r="AF591" s="109"/>
      <c r="AG591" s="109"/>
      <c r="AH591" s="109"/>
      <c r="AI591" s="109"/>
    </row>
    <row r="592" spans="1:35" ht="15">
      <c r="A592" s="109"/>
      <c r="B592" s="110"/>
      <c r="C592" s="109"/>
      <c r="D592" s="109"/>
      <c r="E592" s="109"/>
      <c r="F592" s="109"/>
      <c r="G592" s="109"/>
      <c r="H592" s="109"/>
      <c r="I592" s="109"/>
      <c r="J592" s="109"/>
      <c r="K592" s="109"/>
      <c r="L592" s="109"/>
      <c r="M592" s="109"/>
      <c r="N592" s="109"/>
      <c r="O592" s="109"/>
      <c r="P592" s="109"/>
      <c r="Q592" s="109"/>
      <c r="R592" s="109"/>
      <c r="S592" s="109"/>
      <c r="T592" s="109"/>
      <c r="U592" s="109"/>
      <c r="V592" s="109"/>
      <c r="W592" s="109"/>
      <c r="X592" s="109"/>
      <c r="Y592" s="109"/>
      <c r="Z592" s="109"/>
      <c r="AA592" s="109"/>
      <c r="AB592" s="109"/>
      <c r="AC592" s="109"/>
      <c r="AD592" s="109"/>
      <c r="AE592" s="109"/>
      <c r="AF592" s="109"/>
      <c r="AG592" s="109"/>
      <c r="AH592" s="109"/>
      <c r="AI592" s="109"/>
    </row>
    <row r="593" spans="1:35" ht="15">
      <c r="A593" s="109"/>
      <c r="B593" s="110"/>
      <c r="C593" s="109"/>
      <c r="D593" s="109"/>
      <c r="E593" s="109"/>
      <c r="F593" s="109"/>
      <c r="G593" s="109"/>
      <c r="H593" s="109"/>
      <c r="I593" s="109"/>
      <c r="J593" s="109"/>
      <c r="K593" s="109"/>
      <c r="L593" s="109"/>
      <c r="M593" s="109"/>
      <c r="N593" s="109"/>
      <c r="O593" s="109"/>
      <c r="P593" s="109"/>
      <c r="Q593" s="109"/>
      <c r="R593" s="109"/>
      <c r="S593" s="109"/>
      <c r="T593" s="109"/>
      <c r="U593" s="109"/>
      <c r="V593" s="109"/>
      <c r="W593" s="109"/>
      <c r="X593" s="109"/>
      <c r="Y593" s="109"/>
      <c r="Z593" s="109"/>
      <c r="AA593" s="109"/>
      <c r="AB593" s="109"/>
      <c r="AC593" s="109"/>
      <c r="AD593" s="109"/>
      <c r="AE593" s="109"/>
      <c r="AF593" s="109"/>
      <c r="AG593" s="109"/>
      <c r="AH593" s="109"/>
      <c r="AI593" s="109"/>
    </row>
    <row r="594" spans="1:35" ht="15">
      <c r="A594" s="109"/>
      <c r="B594" s="110"/>
      <c r="C594" s="109"/>
      <c r="D594" s="109"/>
      <c r="E594" s="109"/>
      <c r="F594" s="109"/>
      <c r="G594" s="109"/>
      <c r="H594" s="109"/>
      <c r="I594" s="109"/>
      <c r="J594" s="109"/>
      <c r="K594" s="109"/>
      <c r="L594" s="109"/>
      <c r="M594" s="109"/>
      <c r="N594" s="109"/>
      <c r="O594" s="109"/>
      <c r="P594" s="109"/>
      <c r="Q594" s="109"/>
      <c r="R594" s="109"/>
      <c r="S594" s="109"/>
      <c r="T594" s="109"/>
      <c r="U594" s="109"/>
      <c r="V594" s="109"/>
      <c r="W594" s="109"/>
      <c r="X594" s="109"/>
      <c r="Y594" s="109"/>
      <c r="Z594" s="109"/>
      <c r="AA594" s="109"/>
      <c r="AB594" s="109"/>
      <c r="AC594" s="109"/>
      <c r="AD594" s="109"/>
      <c r="AE594" s="109"/>
      <c r="AF594" s="109"/>
      <c r="AG594" s="109"/>
      <c r="AH594" s="109"/>
      <c r="AI594" s="109"/>
    </row>
    <row r="595" spans="1:35" ht="15">
      <c r="A595" s="109"/>
      <c r="B595" s="110"/>
      <c r="C595" s="109"/>
      <c r="D595" s="109"/>
      <c r="E595" s="109"/>
      <c r="F595" s="109"/>
      <c r="G595" s="109"/>
      <c r="H595" s="109"/>
      <c r="I595" s="109"/>
      <c r="J595" s="109"/>
      <c r="K595" s="109"/>
      <c r="L595" s="109"/>
      <c r="M595" s="109"/>
      <c r="N595" s="109"/>
      <c r="O595" s="109"/>
      <c r="P595" s="109"/>
      <c r="Q595" s="109"/>
      <c r="R595" s="109"/>
      <c r="S595" s="109"/>
      <c r="T595" s="109"/>
      <c r="U595" s="109"/>
      <c r="V595" s="109"/>
      <c r="W595" s="109"/>
      <c r="X595" s="109"/>
      <c r="Y595" s="109"/>
      <c r="Z595" s="109"/>
      <c r="AA595" s="109"/>
      <c r="AB595" s="109"/>
      <c r="AC595" s="109"/>
      <c r="AD595" s="109"/>
      <c r="AE595" s="109"/>
      <c r="AF595" s="109"/>
      <c r="AG595" s="109"/>
      <c r="AH595" s="109"/>
      <c r="AI595" s="109"/>
    </row>
    <row r="596" spans="1:35" ht="15">
      <c r="A596" s="109"/>
      <c r="B596" s="110"/>
      <c r="C596" s="109"/>
      <c r="D596" s="109"/>
      <c r="E596" s="109"/>
      <c r="F596" s="109"/>
      <c r="G596" s="109"/>
      <c r="H596" s="109"/>
      <c r="I596" s="109"/>
      <c r="J596" s="109"/>
      <c r="K596" s="109"/>
      <c r="L596" s="109"/>
      <c r="M596" s="109"/>
      <c r="N596" s="109"/>
      <c r="O596" s="109"/>
      <c r="P596" s="109"/>
      <c r="Q596" s="109"/>
      <c r="R596" s="109"/>
      <c r="S596" s="109"/>
      <c r="T596" s="109"/>
      <c r="U596" s="109"/>
      <c r="V596" s="109"/>
      <c r="W596" s="109"/>
      <c r="X596" s="109"/>
      <c r="Y596" s="109"/>
      <c r="Z596" s="109"/>
      <c r="AA596" s="109"/>
      <c r="AB596" s="109"/>
      <c r="AC596" s="109"/>
      <c r="AD596" s="109"/>
      <c r="AE596" s="109"/>
      <c r="AF596" s="109"/>
      <c r="AG596" s="109"/>
      <c r="AH596" s="109"/>
      <c r="AI596" s="109"/>
    </row>
    <row r="597" spans="1:35" ht="15">
      <c r="A597" s="109"/>
      <c r="B597" s="110"/>
      <c r="C597" s="109"/>
      <c r="D597" s="109"/>
      <c r="E597" s="109"/>
      <c r="F597" s="109"/>
      <c r="G597" s="109"/>
      <c r="H597" s="109"/>
      <c r="I597" s="109"/>
      <c r="J597" s="109"/>
      <c r="K597" s="109"/>
      <c r="L597" s="109"/>
      <c r="M597" s="109"/>
      <c r="N597" s="109"/>
      <c r="O597" s="109"/>
      <c r="P597" s="109"/>
      <c r="Q597" s="109"/>
      <c r="R597" s="109"/>
      <c r="S597" s="109"/>
      <c r="T597" s="109"/>
      <c r="U597" s="109"/>
      <c r="V597" s="109"/>
      <c r="W597" s="109"/>
      <c r="X597" s="109"/>
      <c r="Y597" s="109"/>
      <c r="Z597" s="109"/>
      <c r="AA597" s="109"/>
      <c r="AB597" s="109"/>
      <c r="AC597" s="109"/>
      <c r="AD597" s="109"/>
      <c r="AE597" s="109"/>
      <c r="AF597" s="109"/>
      <c r="AG597" s="109"/>
      <c r="AH597" s="109"/>
      <c r="AI597" s="109"/>
    </row>
    <row r="598" spans="1:35" ht="15">
      <c r="A598" s="109"/>
      <c r="B598" s="110"/>
      <c r="C598" s="109"/>
      <c r="D598" s="109"/>
      <c r="E598" s="109"/>
      <c r="F598" s="109"/>
      <c r="G598" s="109"/>
      <c r="H598" s="109"/>
      <c r="I598" s="109"/>
      <c r="J598" s="109"/>
      <c r="K598" s="109"/>
      <c r="L598" s="109"/>
      <c r="M598" s="109"/>
      <c r="N598" s="109"/>
      <c r="O598" s="109"/>
      <c r="P598" s="109"/>
      <c r="Q598" s="109"/>
      <c r="R598" s="109"/>
      <c r="S598" s="109"/>
      <c r="T598" s="109"/>
      <c r="U598" s="109"/>
      <c r="V598" s="109"/>
      <c r="W598" s="109"/>
      <c r="X598" s="109"/>
      <c r="Y598" s="109"/>
      <c r="Z598" s="109"/>
      <c r="AA598" s="109"/>
      <c r="AB598" s="109"/>
      <c r="AC598" s="109"/>
      <c r="AD598" s="109"/>
      <c r="AE598" s="109"/>
      <c r="AF598" s="109"/>
      <c r="AG598" s="109"/>
      <c r="AH598" s="109"/>
      <c r="AI598" s="109"/>
    </row>
    <row r="599" spans="1:35" ht="15">
      <c r="A599" s="109"/>
      <c r="B599" s="110"/>
      <c r="C599" s="109"/>
      <c r="D599" s="109"/>
      <c r="E599" s="109"/>
      <c r="F599" s="109"/>
      <c r="G599" s="109"/>
      <c r="H599" s="109"/>
      <c r="I599" s="109"/>
      <c r="J599" s="109"/>
      <c r="K599" s="109"/>
      <c r="L599" s="109"/>
      <c r="M599" s="109"/>
      <c r="N599" s="109"/>
      <c r="O599" s="109"/>
      <c r="P599" s="109"/>
      <c r="Q599" s="109"/>
      <c r="R599" s="109"/>
      <c r="S599" s="109"/>
      <c r="T599" s="109"/>
      <c r="U599" s="109"/>
      <c r="V599" s="109"/>
      <c r="W599" s="109"/>
      <c r="X599" s="109"/>
      <c r="Y599" s="109"/>
      <c r="Z599" s="109"/>
      <c r="AA599" s="109"/>
      <c r="AB599" s="109"/>
      <c r="AC599" s="109"/>
      <c r="AD599" s="109"/>
      <c r="AE599" s="109"/>
      <c r="AF599" s="109"/>
      <c r="AG599" s="109"/>
      <c r="AH599" s="109"/>
      <c r="AI599" s="109"/>
    </row>
    <row r="600" spans="1:35" ht="15">
      <c r="A600" s="109"/>
      <c r="B600" s="110"/>
      <c r="C600" s="109"/>
      <c r="D600" s="109"/>
      <c r="E600" s="109"/>
      <c r="F600" s="109"/>
      <c r="G600" s="109"/>
      <c r="H600" s="109"/>
      <c r="I600" s="109"/>
      <c r="J600" s="109"/>
      <c r="K600" s="109"/>
      <c r="L600" s="109"/>
      <c r="M600" s="109"/>
      <c r="N600" s="109"/>
      <c r="O600" s="109"/>
      <c r="P600" s="109"/>
      <c r="Q600" s="109"/>
      <c r="R600" s="109"/>
      <c r="S600" s="109"/>
      <c r="T600" s="109"/>
      <c r="U600" s="109"/>
      <c r="V600" s="109"/>
      <c r="W600" s="109"/>
      <c r="X600" s="109"/>
      <c r="Y600" s="109"/>
      <c r="Z600" s="109"/>
      <c r="AA600" s="109"/>
      <c r="AB600" s="109"/>
      <c r="AC600" s="109"/>
      <c r="AD600" s="109"/>
      <c r="AE600" s="109"/>
      <c r="AF600" s="109"/>
      <c r="AG600" s="109"/>
      <c r="AH600" s="109"/>
      <c r="AI600" s="109"/>
    </row>
    <row r="601" spans="1:35" ht="15">
      <c r="A601" s="109"/>
      <c r="B601" s="110"/>
      <c r="C601" s="109"/>
      <c r="D601" s="109"/>
      <c r="E601" s="109"/>
      <c r="F601" s="109"/>
      <c r="G601" s="109"/>
      <c r="H601" s="109"/>
      <c r="I601" s="109"/>
      <c r="J601" s="109"/>
      <c r="K601" s="109"/>
      <c r="L601" s="109"/>
      <c r="M601" s="109"/>
      <c r="N601" s="109"/>
      <c r="O601" s="109"/>
      <c r="P601" s="109"/>
      <c r="Q601" s="109"/>
      <c r="R601" s="109"/>
      <c r="S601" s="109"/>
      <c r="T601" s="109"/>
      <c r="U601" s="109"/>
      <c r="V601" s="109"/>
      <c r="W601" s="109"/>
      <c r="X601" s="109"/>
      <c r="Y601" s="109"/>
      <c r="Z601" s="109"/>
      <c r="AA601" s="109"/>
      <c r="AB601" s="109"/>
      <c r="AC601" s="109"/>
      <c r="AD601" s="109"/>
      <c r="AE601" s="109"/>
      <c r="AF601" s="109"/>
      <c r="AG601" s="109"/>
      <c r="AH601" s="109"/>
      <c r="AI601" s="109"/>
    </row>
    <row r="602" spans="1:35" ht="15">
      <c r="A602" s="109"/>
      <c r="B602" s="110"/>
      <c r="C602" s="109"/>
      <c r="D602" s="109"/>
      <c r="E602" s="109"/>
      <c r="F602" s="109"/>
      <c r="G602" s="109"/>
      <c r="H602" s="109"/>
      <c r="I602" s="109"/>
      <c r="J602" s="109"/>
      <c r="K602" s="109"/>
      <c r="L602" s="109"/>
      <c r="M602" s="109"/>
      <c r="N602" s="109"/>
      <c r="O602" s="109"/>
      <c r="P602" s="109"/>
      <c r="Q602" s="109"/>
      <c r="R602" s="109"/>
      <c r="S602" s="109"/>
      <c r="T602" s="109"/>
      <c r="U602" s="109"/>
      <c r="V602" s="109"/>
      <c r="W602" s="109"/>
      <c r="X602" s="109"/>
      <c r="Y602" s="109"/>
      <c r="Z602" s="109"/>
      <c r="AA602" s="109"/>
      <c r="AB602" s="109"/>
      <c r="AC602" s="109"/>
      <c r="AD602" s="109"/>
      <c r="AE602" s="109"/>
      <c r="AF602" s="109"/>
      <c r="AG602" s="109"/>
      <c r="AH602" s="109"/>
      <c r="AI602" s="109"/>
    </row>
    <row r="603" spans="1:35" ht="15">
      <c r="A603" s="109"/>
      <c r="B603" s="110"/>
      <c r="C603" s="109"/>
      <c r="D603" s="109"/>
      <c r="E603" s="109"/>
      <c r="F603" s="109"/>
      <c r="G603" s="109"/>
      <c r="H603" s="109"/>
      <c r="I603" s="109"/>
      <c r="J603" s="109"/>
      <c r="K603" s="109"/>
      <c r="L603" s="109"/>
      <c r="M603" s="109"/>
      <c r="N603" s="109"/>
      <c r="O603" s="109"/>
      <c r="P603" s="109"/>
      <c r="Q603" s="109"/>
      <c r="R603" s="109"/>
      <c r="S603" s="109"/>
      <c r="T603" s="109"/>
      <c r="U603" s="109"/>
      <c r="V603" s="109"/>
      <c r="W603" s="109"/>
      <c r="X603" s="109"/>
      <c r="Y603" s="109"/>
      <c r="Z603" s="109"/>
      <c r="AA603" s="109"/>
      <c r="AB603" s="109"/>
      <c r="AC603" s="109"/>
      <c r="AD603" s="109"/>
      <c r="AE603" s="109"/>
      <c r="AF603" s="109"/>
      <c r="AG603" s="109"/>
      <c r="AH603" s="109"/>
      <c r="AI603" s="109"/>
    </row>
    <row r="604" spans="1:35" ht="15">
      <c r="A604" s="109"/>
      <c r="B604" s="110"/>
      <c r="C604" s="109"/>
      <c r="D604" s="109"/>
      <c r="E604" s="109"/>
      <c r="F604" s="109"/>
      <c r="G604" s="109"/>
      <c r="H604" s="109"/>
      <c r="I604" s="109"/>
      <c r="J604" s="109"/>
      <c r="K604" s="109"/>
      <c r="L604" s="109"/>
      <c r="M604" s="109"/>
      <c r="N604" s="109"/>
      <c r="O604" s="109"/>
      <c r="P604" s="109"/>
      <c r="Q604" s="109"/>
      <c r="R604" s="109"/>
      <c r="S604" s="109"/>
      <c r="T604" s="109"/>
      <c r="U604" s="109"/>
      <c r="V604" s="109"/>
      <c r="W604" s="109"/>
      <c r="X604" s="109"/>
      <c r="Y604" s="109"/>
      <c r="Z604" s="109"/>
      <c r="AA604" s="109"/>
      <c r="AB604" s="109"/>
      <c r="AC604" s="109"/>
      <c r="AD604" s="109"/>
      <c r="AE604" s="109"/>
      <c r="AF604" s="109"/>
      <c r="AG604" s="109"/>
      <c r="AH604" s="109"/>
      <c r="AI604" s="109"/>
    </row>
    <row r="605" spans="1:35" ht="15">
      <c r="A605" s="109"/>
      <c r="B605" s="110"/>
      <c r="C605" s="109"/>
      <c r="D605" s="109"/>
      <c r="E605" s="109"/>
      <c r="F605" s="109"/>
      <c r="G605" s="109"/>
      <c r="H605" s="109"/>
      <c r="I605" s="109"/>
      <c r="J605" s="109"/>
      <c r="K605" s="109"/>
      <c r="L605" s="109"/>
      <c r="M605" s="109"/>
      <c r="N605" s="109"/>
      <c r="O605" s="109"/>
      <c r="P605" s="109"/>
      <c r="Q605" s="109"/>
      <c r="R605" s="109"/>
      <c r="S605" s="109"/>
      <c r="T605" s="109"/>
      <c r="U605" s="109"/>
      <c r="V605" s="109"/>
      <c r="W605" s="109"/>
      <c r="X605" s="109"/>
      <c r="Y605" s="109"/>
      <c r="Z605" s="109"/>
      <c r="AA605" s="109"/>
      <c r="AB605" s="109"/>
      <c r="AC605" s="109"/>
      <c r="AD605" s="109"/>
      <c r="AE605" s="109"/>
      <c r="AF605" s="109"/>
      <c r="AG605" s="109"/>
      <c r="AH605" s="109"/>
      <c r="AI605" s="109"/>
    </row>
    <row r="606" spans="1:35" ht="15">
      <c r="A606" s="109"/>
      <c r="B606" s="110"/>
      <c r="C606" s="109"/>
      <c r="D606" s="109"/>
      <c r="E606" s="109"/>
      <c r="F606" s="109"/>
      <c r="G606" s="109"/>
      <c r="H606" s="109"/>
      <c r="I606" s="109"/>
      <c r="J606" s="109"/>
      <c r="K606" s="109"/>
      <c r="L606" s="109"/>
      <c r="M606" s="109"/>
      <c r="N606" s="109"/>
      <c r="O606" s="109"/>
      <c r="P606" s="109"/>
      <c r="Q606" s="109"/>
      <c r="R606" s="109"/>
      <c r="S606" s="109"/>
      <c r="T606" s="109"/>
      <c r="U606" s="109"/>
      <c r="V606" s="109"/>
      <c r="W606" s="109"/>
      <c r="X606" s="109"/>
      <c r="Y606" s="109"/>
      <c r="Z606" s="109"/>
      <c r="AA606" s="109"/>
      <c r="AB606" s="109"/>
      <c r="AC606" s="109"/>
      <c r="AD606" s="109"/>
      <c r="AE606" s="109"/>
      <c r="AF606" s="109"/>
      <c r="AG606" s="109"/>
      <c r="AH606" s="109"/>
      <c r="AI606" s="109"/>
    </row>
    <row r="607" spans="1:35" ht="15">
      <c r="A607" s="109"/>
      <c r="B607" s="110"/>
      <c r="C607" s="109"/>
      <c r="D607" s="109"/>
      <c r="E607" s="109"/>
      <c r="F607" s="109"/>
      <c r="G607" s="109"/>
      <c r="H607" s="109"/>
      <c r="I607" s="109"/>
      <c r="J607" s="109"/>
      <c r="K607" s="109"/>
      <c r="L607" s="109"/>
      <c r="M607" s="109"/>
      <c r="N607" s="109"/>
      <c r="O607" s="109"/>
      <c r="P607" s="109"/>
      <c r="Q607" s="109"/>
      <c r="R607" s="109"/>
      <c r="S607" s="109"/>
      <c r="T607" s="109"/>
      <c r="U607" s="109"/>
      <c r="V607" s="109"/>
      <c r="W607" s="109"/>
      <c r="X607" s="109"/>
      <c r="Y607" s="109"/>
      <c r="Z607" s="109"/>
      <c r="AA607" s="109"/>
      <c r="AB607" s="109"/>
      <c r="AC607" s="109"/>
      <c r="AD607" s="109"/>
      <c r="AE607" s="109"/>
      <c r="AF607" s="109"/>
      <c r="AG607" s="109"/>
      <c r="AH607" s="109"/>
      <c r="AI607" s="109"/>
    </row>
    <row r="608" spans="1:35" ht="15">
      <c r="A608" s="109"/>
      <c r="B608" s="110"/>
      <c r="C608" s="109"/>
      <c r="D608" s="109"/>
      <c r="E608" s="109"/>
      <c r="F608" s="109"/>
      <c r="G608" s="109"/>
      <c r="H608" s="109"/>
      <c r="I608" s="109"/>
      <c r="J608" s="109"/>
      <c r="K608" s="109"/>
      <c r="L608" s="109"/>
      <c r="M608" s="109"/>
      <c r="N608" s="109"/>
      <c r="O608" s="109"/>
      <c r="P608" s="109"/>
      <c r="Q608" s="109"/>
      <c r="R608" s="109"/>
      <c r="S608" s="109"/>
      <c r="T608" s="109"/>
      <c r="U608" s="109"/>
      <c r="V608" s="109"/>
      <c r="W608" s="109"/>
      <c r="X608" s="109"/>
      <c r="Y608" s="109"/>
      <c r="Z608" s="109"/>
      <c r="AA608" s="109"/>
      <c r="AB608" s="109"/>
      <c r="AC608" s="109"/>
      <c r="AD608" s="109"/>
      <c r="AE608" s="109"/>
      <c r="AF608" s="109"/>
      <c r="AG608" s="109"/>
      <c r="AH608" s="109"/>
      <c r="AI608" s="109"/>
    </row>
    <row r="609" spans="1:35" ht="15">
      <c r="A609" s="109"/>
      <c r="B609" s="110"/>
      <c r="C609" s="109"/>
      <c r="D609" s="109"/>
      <c r="E609" s="109"/>
      <c r="F609" s="109"/>
      <c r="G609" s="109"/>
      <c r="H609" s="109"/>
      <c r="I609" s="109"/>
      <c r="J609" s="109"/>
      <c r="K609" s="109"/>
      <c r="L609" s="109"/>
      <c r="M609" s="109"/>
      <c r="N609" s="109"/>
      <c r="O609" s="109"/>
      <c r="P609" s="109"/>
      <c r="Q609" s="109"/>
      <c r="R609" s="109"/>
      <c r="S609" s="109"/>
      <c r="T609" s="109"/>
      <c r="U609" s="109"/>
      <c r="V609" s="109"/>
      <c r="W609" s="109"/>
      <c r="X609" s="109"/>
      <c r="Y609" s="109"/>
      <c r="Z609" s="109"/>
      <c r="AA609" s="109"/>
      <c r="AB609" s="109"/>
      <c r="AC609" s="109"/>
      <c r="AD609" s="109"/>
      <c r="AE609" s="109"/>
      <c r="AF609" s="109"/>
      <c r="AG609" s="109"/>
      <c r="AH609" s="109"/>
      <c r="AI609" s="109"/>
    </row>
    <row r="610" spans="1:35" ht="15">
      <c r="A610" s="109"/>
      <c r="B610" s="110"/>
      <c r="C610" s="109"/>
      <c r="D610" s="109"/>
      <c r="E610" s="109"/>
      <c r="F610" s="109"/>
      <c r="G610" s="109"/>
      <c r="H610" s="109"/>
      <c r="I610" s="109"/>
      <c r="J610" s="109"/>
      <c r="K610" s="109"/>
      <c r="L610" s="109"/>
      <c r="M610" s="109"/>
      <c r="N610" s="109"/>
      <c r="O610" s="109"/>
      <c r="P610" s="109"/>
      <c r="Q610" s="109"/>
      <c r="R610" s="109"/>
      <c r="S610" s="109"/>
      <c r="T610" s="109"/>
      <c r="U610" s="109"/>
      <c r="V610" s="109"/>
      <c r="W610" s="109"/>
      <c r="X610" s="109"/>
      <c r="Y610" s="109"/>
      <c r="Z610" s="109"/>
      <c r="AA610" s="109"/>
      <c r="AB610" s="109"/>
      <c r="AC610" s="109"/>
      <c r="AD610" s="109"/>
      <c r="AE610" s="109"/>
      <c r="AF610" s="109"/>
      <c r="AG610" s="109"/>
      <c r="AH610" s="109"/>
      <c r="AI610" s="109"/>
    </row>
    <row r="611" spans="1:35" ht="15">
      <c r="A611" s="109"/>
      <c r="B611" s="110"/>
      <c r="C611" s="109"/>
      <c r="D611" s="109"/>
      <c r="E611" s="109"/>
      <c r="F611" s="109"/>
      <c r="G611" s="109"/>
      <c r="H611" s="109"/>
      <c r="I611" s="109"/>
      <c r="J611" s="109"/>
      <c r="K611" s="109"/>
      <c r="L611" s="109"/>
      <c r="M611" s="109"/>
      <c r="N611" s="109"/>
      <c r="O611" s="109"/>
      <c r="P611" s="109"/>
      <c r="Q611" s="109"/>
      <c r="R611" s="109"/>
      <c r="S611" s="109"/>
      <c r="T611" s="109"/>
      <c r="U611" s="109"/>
      <c r="V611" s="109"/>
      <c r="W611" s="109"/>
      <c r="X611" s="109"/>
      <c r="Y611" s="109"/>
      <c r="Z611" s="109"/>
      <c r="AA611" s="109"/>
      <c r="AB611" s="109"/>
      <c r="AC611" s="109"/>
      <c r="AD611" s="109"/>
      <c r="AE611" s="109"/>
      <c r="AF611" s="109"/>
      <c r="AG611" s="109"/>
      <c r="AH611" s="109"/>
      <c r="AI611" s="109"/>
    </row>
    <row r="612" spans="1:35" ht="15">
      <c r="A612" s="109"/>
      <c r="B612" s="110"/>
      <c r="C612" s="109"/>
      <c r="D612" s="109"/>
      <c r="E612" s="109"/>
      <c r="F612" s="109"/>
      <c r="G612" s="109"/>
      <c r="H612" s="109"/>
      <c r="I612" s="109"/>
      <c r="J612" s="109"/>
      <c r="K612" s="109"/>
      <c r="L612" s="109"/>
      <c r="M612" s="109"/>
      <c r="N612" s="109"/>
      <c r="O612" s="109"/>
      <c r="P612" s="109"/>
      <c r="Q612" s="109"/>
      <c r="R612" s="109"/>
      <c r="S612" s="109"/>
      <c r="T612" s="109"/>
      <c r="U612" s="109"/>
      <c r="V612" s="109"/>
      <c r="W612" s="109"/>
      <c r="X612" s="109"/>
      <c r="Y612" s="109"/>
      <c r="Z612" s="109"/>
      <c r="AA612" s="109"/>
      <c r="AB612" s="109"/>
      <c r="AC612" s="109"/>
      <c r="AD612" s="109"/>
      <c r="AE612" s="109"/>
      <c r="AF612" s="109"/>
      <c r="AG612" s="109"/>
      <c r="AH612" s="109"/>
      <c r="AI612" s="109"/>
    </row>
    <row r="613" spans="1:35" ht="15">
      <c r="A613" s="109"/>
      <c r="B613" s="110"/>
      <c r="C613" s="109"/>
      <c r="D613" s="109"/>
      <c r="E613" s="109"/>
      <c r="F613" s="109"/>
      <c r="G613" s="109"/>
      <c r="H613" s="109"/>
      <c r="I613" s="109"/>
      <c r="J613" s="109"/>
      <c r="K613" s="109"/>
      <c r="L613" s="109"/>
      <c r="M613" s="109"/>
      <c r="N613" s="109"/>
      <c r="O613" s="109"/>
      <c r="P613" s="109"/>
      <c r="Q613" s="109"/>
      <c r="R613" s="109"/>
      <c r="S613" s="109"/>
      <c r="T613" s="109"/>
      <c r="U613" s="109"/>
      <c r="V613" s="109"/>
      <c r="W613" s="109"/>
      <c r="X613" s="109"/>
      <c r="Y613" s="109"/>
      <c r="Z613" s="109"/>
      <c r="AA613" s="109"/>
      <c r="AB613" s="109"/>
      <c r="AC613" s="109"/>
      <c r="AD613" s="109"/>
      <c r="AE613" s="109"/>
      <c r="AF613" s="109"/>
      <c r="AG613" s="109"/>
      <c r="AH613" s="109"/>
      <c r="AI613" s="109"/>
    </row>
    <row r="614" spans="1:35" ht="15">
      <c r="A614" s="109"/>
      <c r="B614" s="110"/>
      <c r="C614" s="109"/>
      <c r="D614" s="109"/>
      <c r="E614" s="109"/>
      <c r="F614" s="109"/>
      <c r="G614" s="109"/>
      <c r="H614" s="109"/>
      <c r="I614" s="109"/>
      <c r="J614" s="109"/>
      <c r="K614" s="109"/>
      <c r="L614" s="109"/>
      <c r="M614" s="109"/>
      <c r="N614" s="109"/>
      <c r="O614" s="109"/>
      <c r="P614" s="109"/>
      <c r="Q614" s="109"/>
      <c r="R614" s="109"/>
      <c r="S614" s="109"/>
      <c r="T614" s="109"/>
      <c r="U614" s="109"/>
      <c r="V614" s="109"/>
      <c r="W614" s="109"/>
      <c r="X614" s="109"/>
      <c r="Y614" s="109"/>
      <c r="Z614" s="109"/>
      <c r="AA614" s="109"/>
      <c r="AB614" s="109"/>
      <c r="AC614" s="109"/>
      <c r="AD614" s="109"/>
      <c r="AE614" s="109"/>
      <c r="AF614" s="109"/>
      <c r="AG614" s="109"/>
      <c r="AH614" s="109"/>
      <c r="AI614" s="109"/>
    </row>
    <row r="615" spans="1:35" ht="15">
      <c r="A615" s="109"/>
      <c r="B615" s="110"/>
      <c r="C615" s="109"/>
      <c r="D615" s="109"/>
      <c r="E615" s="109"/>
      <c r="F615" s="109"/>
      <c r="G615" s="109"/>
      <c r="H615" s="109"/>
      <c r="I615" s="109"/>
      <c r="J615" s="109"/>
      <c r="K615" s="109"/>
      <c r="L615" s="109"/>
      <c r="M615" s="109"/>
      <c r="N615" s="109"/>
      <c r="O615" s="109"/>
      <c r="P615" s="109"/>
      <c r="Q615" s="109"/>
      <c r="R615" s="109"/>
      <c r="S615" s="109"/>
      <c r="T615" s="109"/>
      <c r="U615" s="109"/>
      <c r="V615" s="109"/>
      <c r="W615" s="109"/>
      <c r="X615" s="109"/>
      <c r="Y615" s="109"/>
      <c r="Z615" s="109"/>
      <c r="AA615" s="109"/>
      <c r="AB615" s="109"/>
      <c r="AC615" s="109"/>
      <c r="AD615" s="109"/>
      <c r="AE615" s="109"/>
      <c r="AF615" s="109"/>
      <c r="AG615" s="109"/>
      <c r="AH615" s="109"/>
      <c r="AI615" s="109"/>
    </row>
    <row r="616" spans="1:35" ht="15">
      <c r="A616" s="109"/>
      <c r="B616" s="110"/>
      <c r="C616" s="109"/>
      <c r="D616" s="109"/>
      <c r="E616" s="109"/>
      <c r="F616" s="109"/>
      <c r="G616" s="109"/>
      <c r="H616" s="109"/>
      <c r="I616" s="109"/>
      <c r="J616" s="109"/>
      <c r="K616" s="109"/>
      <c r="L616" s="109"/>
      <c r="M616" s="109"/>
      <c r="N616" s="109"/>
      <c r="O616" s="109"/>
      <c r="P616" s="109"/>
      <c r="Q616" s="109"/>
      <c r="R616" s="109"/>
      <c r="S616" s="109"/>
      <c r="T616" s="109"/>
      <c r="U616" s="109"/>
      <c r="V616" s="109"/>
      <c r="W616" s="109"/>
      <c r="X616" s="109"/>
      <c r="Y616" s="109"/>
      <c r="Z616" s="109"/>
      <c r="AA616" s="109"/>
      <c r="AB616" s="109"/>
      <c r="AC616" s="109"/>
      <c r="AD616" s="109"/>
      <c r="AE616" s="109"/>
      <c r="AF616" s="109"/>
      <c r="AG616" s="109"/>
      <c r="AH616" s="109"/>
      <c r="AI616" s="109"/>
    </row>
    <row r="617" spans="1:35" ht="15">
      <c r="A617" s="109"/>
      <c r="B617" s="110"/>
      <c r="C617" s="109"/>
      <c r="D617" s="109"/>
      <c r="E617" s="109"/>
      <c r="F617" s="109"/>
      <c r="G617" s="109"/>
      <c r="H617" s="109"/>
      <c r="I617" s="109"/>
      <c r="J617" s="109"/>
      <c r="K617" s="109"/>
      <c r="L617" s="109"/>
      <c r="M617" s="109"/>
      <c r="N617" s="109"/>
      <c r="O617" s="109"/>
      <c r="P617" s="109"/>
      <c r="Q617" s="109"/>
      <c r="R617" s="109"/>
      <c r="S617" s="109"/>
      <c r="T617" s="109"/>
      <c r="U617" s="109"/>
      <c r="V617" s="109"/>
      <c r="W617" s="109"/>
      <c r="X617" s="109"/>
      <c r="Y617" s="109"/>
      <c r="Z617" s="109"/>
      <c r="AA617" s="109"/>
      <c r="AB617" s="109"/>
      <c r="AC617" s="109"/>
      <c r="AD617" s="109"/>
      <c r="AE617" s="109"/>
      <c r="AF617" s="109"/>
      <c r="AG617" s="109"/>
      <c r="AH617" s="109"/>
      <c r="AI617" s="109"/>
    </row>
    <row r="618" spans="1:35" ht="15">
      <c r="A618" s="109"/>
      <c r="B618" s="110"/>
      <c r="C618" s="109"/>
      <c r="D618" s="109"/>
      <c r="E618" s="109"/>
      <c r="F618" s="109"/>
      <c r="G618" s="109"/>
      <c r="H618" s="109"/>
      <c r="I618" s="109"/>
      <c r="J618" s="109"/>
      <c r="K618" s="109"/>
      <c r="L618" s="109"/>
      <c r="M618" s="109"/>
      <c r="N618" s="109"/>
      <c r="O618" s="109"/>
      <c r="P618" s="109"/>
      <c r="Q618" s="109"/>
      <c r="R618" s="109"/>
      <c r="S618" s="109"/>
      <c r="T618" s="109"/>
      <c r="U618" s="109"/>
      <c r="V618" s="109"/>
      <c r="W618" s="109"/>
      <c r="X618" s="109"/>
      <c r="Y618" s="109"/>
      <c r="Z618" s="109"/>
      <c r="AA618" s="109"/>
      <c r="AB618" s="109"/>
      <c r="AC618" s="109"/>
      <c r="AD618" s="109"/>
      <c r="AE618" s="109"/>
      <c r="AF618" s="109"/>
      <c r="AG618" s="109"/>
      <c r="AH618" s="109"/>
      <c r="AI618" s="109"/>
    </row>
    <row r="619" spans="1:35" ht="15">
      <c r="A619" s="109"/>
      <c r="B619" s="110"/>
      <c r="C619" s="109"/>
      <c r="D619" s="109"/>
      <c r="E619" s="109"/>
      <c r="F619" s="109"/>
      <c r="G619" s="109"/>
      <c r="H619" s="109"/>
      <c r="I619" s="109"/>
      <c r="J619" s="109"/>
      <c r="K619" s="109"/>
      <c r="L619" s="109"/>
      <c r="M619" s="109"/>
      <c r="N619" s="109"/>
      <c r="O619" s="109"/>
      <c r="P619" s="109"/>
      <c r="Q619" s="109"/>
      <c r="R619" s="109"/>
      <c r="S619" s="109"/>
      <c r="T619" s="109"/>
      <c r="U619" s="109"/>
      <c r="V619" s="109"/>
      <c r="W619" s="109"/>
      <c r="X619" s="109"/>
      <c r="Y619" s="109"/>
      <c r="Z619" s="109"/>
      <c r="AA619" s="109"/>
      <c r="AB619" s="109"/>
      <c r="AC619" s="109"/>
      <c r="AD619" s="109"/>
      <c r="AE619" s="109"/>
      <c r="AF619" s="109"/>
      <c r="AG619" s="109"/>
      <c r="AH619" s="109"/>
      <c r="AI619" s="109"/>
    </row>
    <row r="620" spans="1:35" ht="15">
      <c r="A620" s="109"/>
      <c r="B620" s="110"/>
      <c r="C620" s="109"/>
      <c r="D620" s="109"/>
      <c r="E620" s="109"/>
      <c r="F620" s="109"/>
      <c r="G620" s="109"/>
      <c r="H620" s="109"/>
      <c r="I620" s="109"/>
      <c r="J620" s="109"/>
      <c r="K620" s="109"/>
      <c r="L620" s="109"/>
      <c r="M620" s="109"/>
      <c r="N620" s="109"/>
      <c r="O620" s="109"/>
      <c r="P620" s="109"/>
      <c r="Q620" s="109"/>
      <c r="R620" s="109"/>
      <c r="S620" s="109"/>
      <c r="T620" s="109"/>
      <c r="U620" s="109"/>
      <c r="V620" s="109"/>
      <c r="W620" s="109"/>
      <c r="X620" s="109"/>
      <c r="Y620" s="109"/>
      <c r="Z620" s="109"/>
      <c r="AA620" s="109"/>
      <c r="AB620" s="109"/>
      <c r="AC620" s="109"/>
      <c r="AD620" s="109"/>
      <c r="AE620" s="109"/>
      <c r="AF620" s="109"/>
      <c r="AG620" s="109"/>
      <c r="AH620" s="109"/>
      <c r="AI620" s="109"/>
    </row>
    <row r="621" spans="1:35" ht="15">
      <c r="A621" s="109"/>
      <c r="B621" s="110"/>
      <c r="C621" s="109"/>
      <c r="D621" s="109"/>
      <c r="E621" s="109"/>
      <c r="F621" s="109"/>
      <c r="G621" s="109"/>
      <c r="H621" s="109"/>
      <c r="I621" s="109"/>
      <c r="J621" s="109"/>
      <c r="K621" s="109"/>
      <c r="L621" s="109"/>
      <c r="M621" s="109"/>
      <c r="N621" s="109"/>
      <c r="O621" s="109"/>
      <c r="P621" s="109"/>
      <c r="Q621" s="109"/>
      <c r="R621" s="109"/>
      <c r="S621" s="109"/>
      <c r="T621" s="109"/>
      <c r="U621" s="109"/>
      <c r="V621" s="109"/>
      <c r="W621" s="109"/>
      <c r="X621" s="109"/>
      <c r="Y621" s="109"/>
      <c r="Z621" s="109"/>
      <c r="AA621" s="109"/>
      <c r="AB621" s="109"/>
      <c r="AC621" s="109"/>
      <c r="AD621" s="109"/>
      <c r="AE621" s="109"/>
      <c r="AF621" s="109"/>
      <c r="AG621" s="109"/>
      <c r="AH621" s="109"/>
      <c r="AI621" s="109"/>
    </row>
    <row r="622" spans="1:35" ht="15">
      <c r="A622" s="109"/>
      <c r="B622" s="110"/>
      <c r="C622" s="109"/>
      <c r="D622" s="109"/>
      <c r="E622" s="109"/>
      <c r="F622" s="109"/>
      <c r="G622" s="109"/>
      <c r="H622" s="109"/>
      <c r="I622" s="109"/>
      <c r="J622" s="109"/>
      <c r="K622" s="109"/>
      <c r="L622" s="109"/>
      <c r="M622" s="109"/>
      <c r="N622" s="109"/>
      <c r="O622" s="109"/>
      <c r="P622" s="109"/>
      <c r="Q622" s="109"/>
      <c r="R622" s="109"/>
      <c r="S622" s="109"/>
      <c r="T622" s="109"/>
      <c r="U622" s="109"/>
      <c r="V622" s="109"/>
      <c r="W622" s="109"/>
      <c r="X622" s="109"/>
      <c r="Y622" s="109"/>
      <c r="Z622" s="109"/>
      <c r="AA622" s="109"/>
      <c r="AB622" s="109"/>
      <c r="AC622" s="109"/>
      <c r="AD622" s="109"/>
      <c r="AE622" s="109"/>
      <c r="AF622" s="109"/>
      <c r="AG622" s="109"/>
      <c r="AH622" s="109"/>
      <c r="AI622" s="109"/>
    </row>
    <row r="623" spans="1:35" ht="15">
      <c r="A623" s="109"/>
      <c r="B623" s="110"/>
      <c r="C623" s="109"/>
      <c r="D623" s="109"/>
      <c r="E623" s="109"/>
      <c r="F623" s="109"/>
      <c r="G623" s="109"/>
      <c r="H623" s="109"/>
      <c r="I623" s="109"/>
      <c r="J623" s="109"/>
      <c r="K623" s="109"/>
      <c r="L623" s="109"/>
      <c r="M623" s="109"/>
      <c r="N623" s="109"/>
      <c r="O623" s="109"/>
      <c r="P623" s="109"/>
      <c r="Q623" s="109"/>
      <c r="R623" s="109"/>
      <c r="S623" s="109"/>
      <c r="T623" s="109"/>
      <c r="U623" s="109"/>
      <c r="V623" s="109"/>
      <c r="W623" s="109"/>
      <c r="X623" s="109"/>
      <c r="Y623" s="109"/>
      <c r="Z623" s="109"/>
      <c r="AA623" s="109"/>
      <c r="AB623" s="109"/>
      <c r="AC623" s="109"/>
      <c r="AD623" s="109"/>
      <c r="AE623" s="109"/>
      <c r="AF623" s="109"/>
      <c r="AG623" s="109"/>
      <c r="AH623" s="109"/>
      <c r="AI623" s="109"/>
    </row>
    <row r="624" spans="1:35" ht="15">
      <c r="A624" s="109"/>
      <c r="B624" s="110"/>
      <c r="C624" s="109"/>
      <c r="D624" s="109"/>
      <c r="E624" s="109"/>
      <c r="F624" s="109"/>
      <c r="G624" s="109"/>
      <c r="H624" s="109"/>
      <c r="I624" s="109"/>
      <c r="J624" s="109"/>
      <c r="K624" s="109"/>
      <c r="L624" s="109"/>
      <c r="M624" s="109"/>
      <c r="N624" s="109"/>
      <c r="O624" s="109"/>
      <c r="P624" s="109"/>
      <c r="Q624" s="109"/>
      <c r="R624" s="109"/>
      <c r="S624" s="109"/>
      <c r="T624" s="109"/>
      <c r="U624" s="109"/>
      <c r="V624" s="109"/>
      <c r="W624" s="109"/>
      <c r="X624" s="109"/>
      <c r="Y624" s="109"/>
      <c r="Z624" s="109"/>
      <c r="AA624" s="109"/>
      <c r="AB624" s="109"/>
      <c r="AC624" s="109"/>
      <c r="AD624" s="109"/>
      <c r="AE624" s="109"/>
      <c r="AF624" s="109"/>
      <c r="AG624" s="109"/>
      <c r="AH624" s="109"/>
      <c r="AI624" s="109"/>
    </row>
    <row r="625" spans="1:35" ht="15">
      <c r="A625" s="109"/>
      <c r="B625" s="110"/>
      <c r="C625" s="109"/>
      <c r="D625" s="109"/>
      <c r="E625" s="109"/>
      <c r="F625" s="109"/>
      <c r="G625" s="109"/>
      <c r="H625" s="109"/>
      <c r="I625" s="109"/>
      <c r="J625" s="109"/>
      <c r="K625" s="109"/>
      <c r="L625" s="109"/>
      <c r="M625" s="109"/>
      <c r="N625" s="109"/>
      <c r="O625" s="109"/>
      <c r="P625" s="109"/>
      <c r="Q625" s="109"/>
      <c r="R625" s="109"/>
      <c r="S625" s="109"/>
      <c r="T625" s="109"/>
      <c r="U625" s="109"/>
      <c r="V625" s="109"/>
      <c r="W625" s="109"/>
      <c r="X625" s="109"/>
      <c r="Y625" s="109"/>
      <c r="Z625" s="109"/>
      <c r="AA625" s="109"/>
      <c r="AB625" s="109"/>
      <c r="AC625" s="109"/>
      <c r="AD625" s="109"/>
      <c r="AE625" s="109"/>
      <c r="AF625" s="109"/>
      <c r="AG625" s="109"/>
      <c r="AH625" s="109"/>
      <c r="AI625" s="109"/>
    </row>
    <row r="626" spans="1:35" ht="15">
      <c r="A626" s="109"/>
      <c r="B626" s="110"/>
      <c r="C626" s="109"/>
      <c r="D626" s="109"/>
      <c r="E626" s="109"/>
      <c r="F626" s="109"/>
      <c r="G626" s="109"/>
      <c r="H626" s="109"/>
      <c r="I626" s="109"/>
      <c r="J626" s="109"/>
      <c r="K626" s="109"/>
      <c r="L626" s="109"/>
      <c r="M626" s="109"/>
      <c r="N626" s="109"/>
      <c r="O626" s="109"/>
      <c r="P626" s="109"/>
      <c r="Q626" s="109"/>
      <c r="R626" s="109"/>
      <c r="S626" s="109"/>
      <c r="T626" s="109"/>
      <c r="U626" s="109"/>
      <c r="V626" s="109"/>
      <c r="W626" s="109"/>
      <c r="X626" s="109"/>
      <c r="Y626" s="109"/>
      <c r="Z626" s="109"/>
      <c r="AA626" s="109"/>
      <c r="AB626" s="109"/>
      <c r="AC626" s="109"/>
      <c r="AD626" s="109"/>
      <c r="AE626" s="109"/>
      <c r="AF626" s="109"/>
      <c r="AG626" s="109"/>
      <c r="AH626" s="109"/>
      <c r="AI626" s="109"/>
    </row>
    <row r="627" spans="1:35" ht="15">
      <c r="A627" s="109"/>
      <c r="B627" s="110"/>
      <c r="C627" s="109"/>
      <c r="D627" s="109"/>
      <c r="E627" s="109"/>
      <c r="F627" s="109"/>
      <c r="G627" s="109"/>
      <c r="H627" s="109"/>
      <c r="I627" s="109"/>
      <c r="J627" s="109"/>
      <c r="K627" s="109"/>
      <c r="L627" s="109"/>
      <c r="M627" s="109"/>
      <c r="N627" s="109"/>
      <c r="O627" s="109"/>
      <c r="P627" s="109"/>
      <c r="Q627" s="109"/>
      <c r="R627" s="109"/>
      <c r="S627" s="109"/>
      <c r="T627" s="109"/>
      <c r="U627" s="109"/>
      <c r="V627" s="109"/>
      <c r="W627" s="109"/>
      <c r="X627" s="109"/>
      <c r="Y627" s="109"/>
      <c r="Z627" s="109"/>
      <c r="AA627" s="109"/>
      <c r="AB627" s="109"/>
      <c r="AC627" s="109"/>
      <c r="AD627" s="109"/>
      <c r="AE627" s="109"/>
      <c r="AF627" s="109"/>
      <c r="AG627" s="109"/>
      <c r="AH627" s="109"/>
      <c r="AI627" s="109"/>
    </row>
    <row r="628" spans="1:35" ht="15">
      <c r="A628" s="109"/>
      <c r="B628" s="110"/>
      <c r="C628" s="109"/>
      <c r="D628" s="109"/>
      <c r="E628" s="109"/>
      <c r="F628" s="109"/>
      <c r="G628" s="109"/>
      <c r="H628" s="109"/>
      <c r="I628" s="109"/>
      <c r="J628" s="109"/>
      <c r="K628" s="109"/>
      <c r="L628" s="109"/>
      <c r="M628" s="109"/>
      <c r="N628" s="109"/>
      <c r="O628" s="109"/>
      <c r="P628" s="109"/>
      <c r="Q628" s="109"/>
      <c r="R628" s="109"/>
      <c r="S628" s="109"/>
      <c r="T628" s="109"/>
      <c r="U628" s="109"/>
      <c r="V628" s="109"/>
      <c r="W628" s="109"/>
      <c r="X628" s="109"/>
      <c r="Y628" s="109"/>
      <c r="Z628" s="109"/>
      <c r="AA628" s="109"/>
      <c r="AB628" s="109"/>
      <c r="AC628" s="109"/>
      <c r="AD628" s="109"/>
      <c r="AE628" s="109"/>
      <c r="AF628" s="109"/>
      <c r="AG628" s="109"/>
      <c r="AH628" s="109"/>
      <c r="AI628" s="109"/>
    </row>
    <row r="629" spans="1:35" ht="15">
      <c r="A629" s="109"/>
      <c r="B629" s="110"/>
      <c r="C629" s="109"/>
      <c r="D629" s="109"/>
      <c r="E629" s="109"/>
      <c r="F629" s="109"/>
      <c r="G629" s="109"/>
      <c r="H629" s="109"/>
      <c r="I629" s="109"/>
      <c r="J629" s="109"/>
      <c r="K629" s="109"/>
      <c r="L629" s="109"/>
      <c r="M629" s="109"/>
      <c r="N629" s="109"/>
      <c r="O629" s="109"/>
      <c r="P629" s="109"/>
      <c r="Q629" s="109"/>
      <c r="R629" s="109"/>
      <c r="S629" s="109"/>
      <c r="T629" s="109"/>
      <c r="U629" s="109"/>
      <c r="V629" s="109"/>
      <c r="W629" s="109"/>
      <c r="X629" s="109"/>
      <c r="Y629" s="109"/>
      <c r="Z629" s="109"/>
      <c r="AA629" s="109"/>
      <c r="AB629" s="109"/>
      <c r="AC629" s="109"/>
      <c r="AD629" s="109"/>
      <c r="AE629" s="109"/>
      <c r="AF629" s="109"/>
      <c r="AG629" s="109"/>
      <c r="AH629" s="109"/>
      <c r="AI629" s="109"/>
    </row>
    <row r="630" spans="1:35" ht="15">
      <c r="A630" s="109"/>
      <c r="B630" s="110"/>
      <c r="C630" s="109"/>
      <c r="D630" s="109"/>
      <c r="E630" s="109"/>
      <c r="F630" s="109"/>
      <c r="G630" s="109"/>
      <c r="H630" s="109"/>
      <c r="I630" s="109"/>
      <c r="J630" s="109"/>
      <c r="K630" s="109"/>
      <c r="L630" s="109"/>
      <c r="M630" s="109"/>
      <c r="N630" s="109"/>
      <c r="O630" s="109"/>
      <c r="P630" s="109"/>
      <c r="Q630" s="109"/>
      <c r="R630" s="109"/>
      <c r="S630" s="109"/>
      <c r="T630" s="109"/>
      <c r="U630" s="109"/>
      <c r="V630" s="109"/>
      <c r="W630" s="109"/>
      <c r="X630" s="109"/>
      <c r="Y630" s="109"/>
      <c r="Z630" s="109"/>
      <c r="AA630" s="109"/>
      <c r="AB630" s="109"/>
      <c r="AC630" s="109"/>
      <c r="AD630" s="109"/>
      <c r="AE630" s="109"/>
      <c r="AF630" s="109"/>
      <c r="AG630" s="109"/>
      <c r="AH630" s="109"/>
      <c r="AI630" s="109"/>
    </row>
    <row r="631" spans="1:35" ht="15">
      <c r="A631" s="109"/>
      <c r="B631" s="110"/>
      <c r="C631" s="109"/>
      <c r="D631" s="109"/>
      <c r="E631" s="109"/>
      <c r="F631" s="109"/>
      <c r="G631" s="109"/>
      <c r="H631" s="109"/>
      <c r="I631" s="109"/>
      <c r="J631" s="109"/>
      <c r="K631" s="109"/>
      <c r="L631" s="109"/>
      <c r="M631" s="109"/>
      <c r="N631" s="109"/>
      <c r="O631" s="109"/>
      <c r="P631" s="109"/>
      <c r="Q631" s="109"/>
      <c r="R631" s="109"/>
      <c r="S631" s="109"/>
      <c r="T631" s="109"/>
      <c r="U631" s="109"/>
      <c r="V631" s="109"/>
      <c r="W631" s="109"/>
      <c r="X631" s="109"/>
      <c r="Y631" s="109"/>
      <c r="Z631" s="109"/>
      <c r="AA631" s="109"/>
      <c r="AB631" s="109"/>
      <c r="AC631" s="109"/>
      <c r="AD631" s="109"/>
      <c r="AE631" s="109"/>
      <c r="AF631" s="109"/>
      <c r="AG631" s="109"/>
      <c r="AH631" s="109"/>
      <c r="AI631" s="109"/>
    </row>
    <row r="632" spans="1:35" ht="15">
      <c r="A632" s="109"/>
      <c r="B632" s="110"/>
      <c r="C632" s="109"/>
      <c r="D632" s="109"/>
      <c r="E632" s="109"/>
      <c r="F632" s="109"/>
      <c r="G632" s="109"/>
      <c r="H632" s="109"/>
      <c r="I632" s="109"/>
      <c r="J632" s="109"/>
      <c r="K632" s="109"/>
      <c r="L632" s="109"/>
      <c r="M632" s="109"/>
      <c r="N632" s="109"/>
      <c r="O632" s="109"/>
      <c r="P632" s="109"/>
      <c r="Q632" s="109"/>
      <c r="R632" s="109"/>
      <c r="S632" s="109"/>
      <c r="T632" s="109"/>
      <c r="U632" s="109"/>
      <c r="V632" s="109"/>
      <c r="W632" s="109"/>
      <c r="X632" s="109"/>
      <c r="Y632" s="109"/>
      <c r="Z632" s="109"/>
      <c r="AA632" s="109"/>
      <c r="AB632" s="109"/>
      <c r="AC632" s="109"/>
      <c r="AD632" s="109"/>
      <c r="AE632" s="109"/>
      <c r="AF632" s="109"/>
      <c r="AG632" s="109"/>
      <c r="AH632" s="109"/>
      <c r="AI632" s="109"/>
    </row>
    <row r="633" spans="1:35" ht="15">
      <c r="A633" s="109"/>
      <c r="B633" s="110"/>
      <c r="C633" s="109"/>
      <c r="D633" s="109"/>
      <c r="E633" s="109"/>
      <c r="F633" s="109"/>
      <c r="G633" s="109"/>
      <c r="H633" s="109"/>
      <c r="I633" s="109"/>
      <c r="J633" s="109"/>
      <c r="K633" s="109"/>
      <c r="L633" s="109"/>
      <c r="M633" s="109"/>
      <c r="N633" s="109"/>
      <c r="O633" s="109"/>
      <c r="P633" s="109"/>
      <c r="Q633" s="109"/>
      <c r="R633" s="109"/>
      <c r="S633" s="109"/>
      <c r="T633" s="109"/>
      <c r="U633" s="109"/>
      <c r="V633" s="109"/>
      <c r="W633" s="109"/>
      <c r="X633" s="109"/>
      <c r="Y633" s="109"/>
      <c r="Z633" s="109"/>
      <c r="AA633" s="109"/>
      <c r="AB633" s="109"/>
      <c r="AC633" s="109"/>
      <c r="AD633" s="109"/>
      <c r="AE633" s="109"/>
      <c r="AF633" s="109"/>
      <c r="AG633" s="109"/>
      <c r="AH633" s="109"/>
      <c r="AI633" s="109"/>
    </row>
    <row r="634" spans="1:35" ht="15">
      <c r="A634" s="109"/>
      <c r="B634" s="110"/>
      <c r="C634" s="109"/>
      <c r="D634" s="109"/>
      <c r="E634" s="109"/>
      <c r="F634" s="109"/>
      <c r="G634" s="109"/>
      <c r="H634" s="109"/>
      <c r="I634" s="109"/>
      <c r="J634" s="109"/>
      <c r="K634" s="109"/>
      <c r="L634" s="109"/>
      <c r="M634" s="109"/>
      <c r="N634" s="109"/>
      <c r="O634" s="109"/>
      <c r="P634" s="109"/>
      <c r="Q634" s="109"/>
      <c r="R634" s="109"/>
      <c r="S634" s="109"/>
      <c r="T634" s="109"/>
      <c r="U634" s="109"/>
      <c r="V634" s="109"/>
      <c r="W634" s="109"/>
      <c r="X634" s="109"/>
      <c r="Y634" s="109"/>
      <c r="Z634" s="109"/>
      <c r="AA634" s="109"/>
      <c r="AB634" s="109"/>
      <c r="AC634" s="109"/>
      <c r="AD634" s="109"/>
      <c r="AE634" s="109"/>
      <c r="AF634" s="109"/>
      <c r="AG634" s="109"/>
      <c r="AH634" s="109"/>
      <c r="AI634" s="109"/>
    </row>
    <row r="635" spans="1:35" ht="15">
      <c r="A635" s="109"/>
      <c r="B635" s="110"/>
      <c r="C635" s="109"/>
      <c r="D635" s="109"/>
      <c r="E635" s="109"/>
      <c r="F635" s="109"/>
      <c r="G635" s="109"/>
      <c r="H635" s="109"/>
      <c r="I635" s="109"/>
      <c r="J635" s="109"/>
      <c r="K635" s="109"/>
      <c r="L635" s="109"/>
      <c r="M635" s="109"/>
      <c r="N635" s="109"/>
      <c r="O635" s="109"/>
      <c r="P635" s="109"/>
      <c r="Q635" s="109"/>
      <c r="R635" s="109"/>
      <c r="S635" s="109"/>
      <c r="T635" s="109"/>
      <c r="U635" s="109"/>
      <c r="V635" s="109"/>
      <c r="W635" s="109"/>
      <c r="X635" s="109"/>
      <c r="Y635" s="109"/>
      <c r="Z635" s="109"/>
      <c r="AA635" s="109"/>
      <c r="AB635" s="109"/>
      <c r="AC635" s="109"/>
      <c r="AD635" s="109"/>
      <c r="AE635" s="109"/>
      <c r="AF635" s="109"/>
      <c r="AG635" s="109"/>
      <c r="AH635" s="109"/>
      <c r="AI635" s="109"/>
    </row>
    <row r="636" spans="1:35" ht="15">
      <c r="A636" s="109"/>
      <c r="B636" s="110"/>
      <c r="C636" s="109"/>
      <c r="D636" s="109"/>
      <c r="E636" s="109"/>
      <c r="F636" s="109"/>
      <c r="G636" s="109"/>
      <c r="H636" s="109"/>
      <c r="I636" s="109"/>
      <c r="J636" s="109"/>
      <c r="K636" s="109"/>
      <c r="L636" s="109"/>
      <c r="M636" s="109"/>
      <c r="N636" s="109"/>
      <c r="O636" s="109"/>
      <c r="P636" s="109"/>
      <c r="Q636" s="109"/>
      <c r="R636" s="109"/>
      <c r="S636" s="109"/>
      <c r="T636" s="109"/>
      <c r="U636" s="109"/>
      <c r="V636" s="109"/>
      <c r="W636" s="109"/>
      <c r="X636" s="109"/>
      <c r="Y636" s="109"/>
      <c r="Z636" s="109"/>
      <c r="AA636" s="109"/>
      <c r="AB636" s="109"/>
      <c r="AC636" s="109"/>
      <c r="AD636" s="109"/>
      <c r="AE636" s="109"/>
      <c r="AF636" s="109"/>
      <c r="AG636" s="109"/>
      <c r="AH636" s="109"/>
      <c r="AI636" s="109"/>
    </row>
    <row r="637" spans="1:35" ht="15">
      <c r="A637" s="109"/>
      <c r="B637" s="110"/>
      <c r="C637" s="109"/>
      <c r="D637" s="109"/>
      <c r="E637" s="109"/>
      <c r="F637" s="109"/>
      <c r="G637" s="109"/>
      <c r="H637" s="109"/>
      <c r="I637" s="109"/>
      <c r="J637" s="109"/>
      <c r="K637" s="109"/>
      <c r="L637" s="109"/>
      <c r="M637" s="109"/>
      <c r="N637" s="109"/>
      <c r="O637" s="109"/>
      <c r="P637" s="109"/>
      <c r="Q637" s="109"/>
      <c r="R637" s="109"/>
      <c r="S637" s="109"/>
      <c r="T637" s="109"/>
      <c r="U637" s="109"/>
      <c r="V637" s="109"/>
      <c r="W637" s="109"/>
      <c r="X637" s="109"/>
      <c r="Y637" s="109"/>
      <c r="Z637" s="109"/>
      <c r="AA637" s="109"/>
      <c r="AB637" s="109"/>
      <c r="AC637" s="109"/>
      <c r="AD637" s="109"/>
      <c r="AE637" s="109"/>
      <c r="AF637" s="109"/>
      <c r="AG637" s="109"/>
      <c r="AH637" s="109"/>
      <c r="AI637" s="109"/>
    </row>
    <row r="638" spans="1:35" ht="15">
      <c r="A638" s="109"/>
      <c r="B638" s="110"/>
      <c r="C638" s="109"/>
      <c r="D638" s="109"/>
      <c r="E638" s="109"/>
      <c r="F638" s="109"/>
      <c r="G638" s="109"/>
      <c r="H638" s="109"/>
      <c r="I638" s="109"/>
      <c r="J638" s="109"/>
      <c r="K638" s="109"/>
      <c r="L638" s="109"/>
      <c r="M638" s="109"/>
      <c r="N638" s="109"/>
      <c r="O638" s="109"/>
      <c r="P638" s="109"/>
      <c r="Q638" s="109"/>
      <c r="R638" s="109"/>
      <c r="S638" s="109"/>
      <c r="T638" s="109"/>
      <c r="U638" s="109"/>
      <c r="V638" s="109"/>
      <c r="W638" s="109"/>
      <c r="X638" s="109"/>
      <c r="Y638" s="109"/>
      <c r="Z638" s="109"/>
      <c r="AA638" s="109"/>
      <c r="AB638" s="109"/>
      <c r="AC638" s="109"/>
      <c r="AD638" s="109"/>
      <c r="AE638" s="109"/>
      <c r="AF638" s="109"/>
      <c r="AG638" s="109"/>
      <c r="AH638" s="109"/>
      <c r="AI638" s="109"/>
    </row>
    <row r="639" spans="1:35" ht="15">
      <c r="A639" s="109"/>
      <c r="B639" s="110"/>
      <c r="C639" s="109"/>
      <c r="D639" s="109"/>
      <c r="E639" s="109"/>
      <c r="F639" s="109"/>
      <c r="G639" s="109"/>
      <c r="H639" s="109"/>
      <c r="I639" s="109"/>
      <c r="J639" s="109"/>
      <c r="K639" s="109"/>
      <c r="L639" s="109"/>
      <c r="M639" s="109"/>
      <c r="N639" s="109"/>
      <c r="O639" s="109"/>
      <c r="P639" s="109"/>
      <c r="Q639" s="109"/>
      <c r="R639" s="109"/>
      <c r="S639" s="109"/>
      <c r="T639" s="109"/>
      <c r="U639" s="109"/>
      <c r="V639" s="109"/>
      <c r="W639" s="109"/>
      <c r="X639" s="109"/>
      <c r="Y639" s="109"/>
      <c r="Z639" s="109"/>
      <c r="AA639" s="109"/>
      <c r="AB639" s="109"/>
      <c r="AC639" s="109"/>
      <c r="AD639" s="109"/>
      <c r="AE639" s="109"/>
      <c r="AF639" s="109"/>
      <c r="AG639" s="109"/>
      <c r="AH639" s="109"/>
      <c r="AI639" s="109"/>
    </row>
    <row r="640" spans="1:35" ht="15">
      <c r="A640" s="109"/>
      <c r="B640" s="110"/>
      <c r="C640" s="109"/>
      <c r="D640" s="109"/>
      <c r="E640" s="109"/>
      <c r="F640" s="109"/>
      <c r="G640" s="109"/>
      <c r="H640" s="109"/>
      <c r="I640" s="109"/>
      <c r="J640" s="109"/>
      <c r="K640" s="109"/>
      <c r="L640" s="109"/>
      <c r="M640" s="109"/>
      <c r="N640" s="109"/>
      <c r="O640" s="109"/>
      <c r="P640" s="109"/>
      <c r="Q640" s="109"/>
      <c r="R640" s="109"/>
      <c r="S640" s="109"/>
      <c r="T640" s="109"/>
      <c r="U640" s="109"/>
      <c r="V640" s="109"/>
      <c r="W640" s="109"/>
      <c r="X640" s="109"/>
      <c r="Y640" s="109"/>
      <c r="Z640" s="109"/>
      <c r="AA640" s="109"/>
      <c r="AB640" s="109"/>
      <c r="AC640" s="109"/>
      <c r="AD640" s="109"/>
      <c r="AE640" s="109"/>
      <c r="AF640" s="109"/>
      <c r="AG640" s="109"/>
      <c r="AH640" s="109"/>
      <c r="AI640" s="109"/>
    </row>
    <row r="641" spans="1:35" ht="15">
      <c r="A641" s="109"/>
      <c r="B641" s="110"/>
      <c r="C641" s="109"/>
      <c r="D641" s="109"/>
      <c r="E641" s="109"/>
      <c r="F641" s="109"/>
      <c r="G641" s="109"/>
      <c r="H641" s="109"/>
      <c r="I641" s="109"/>
      <c r="J641" s="109"/>
      <c r="K641" s="109"/>
      <c r="L641" s="109"/>
      <c r="M641" s="109"/>
      <c r="N641" s="109"/>
      <c r="O641" s="109"/>
      <c r="P641" s="109"/>
      <c r="Q641" s="109"/>
      <c r="R641" s="109"/>
      <c r="S641" s="109"/>
      <c r="T641" s="109"/>
      <c r="U641" s="109"/>
      <c r="V641" s="109"/>
      <c r="W641" s="109"/>
      <c r="X641" s="109"/>
      <c r="Y641" s="109"/>
      <c r="Z641" s="109"/>
      <c r="AA641" s="109"/>
      <c r="AB641" s="109"/>
      <c r="AC641" s="109"/>
      <c r="AD641" s="109"/>
      <c r="AE641" s="109"/>
      <c r="AF641" s="109"/>
      <c r="AG641" s="109"/>
      <c r="AH641" s="109"/>
      <c r="AI641" s="109"/>
    </row>
    <row r="642" spans="1:35" ht="15">
      <c r="A642" s="109"/>
      <c r="B642" s="110"/>
      <c r="C642" s="109"/>
      <c r="D642" s="109"/>
      <c r="E642" s="109"/>
      <c r="F642" s="109"/>
      <c r="G642" s="109"/>
      <c r="H642" s="109"/>
      <c r="I642" s="109"/>
      <c r="J642" s="109"/>
      <c r="K642" s="109"/>
      <c r="L642" s="109"/>
      <c r="M642" s="109"/>
      <c r="N642" s="109"/>
      <c r="O642" s="109"/>
      <c r="P642" s="109"/>
      <c r="Q642" s="109"/>
      <c r="R642" s="109"/>
      <c r="S642" s="109"/>
      <c r="T642" s="109"/>
      <c r="U642" s="109"/>
      <c r="V642" s="109"/>
      <c r="W642" s="109"/>
      <c r="X642" s="109"/>
      <c r="Y642" s="109"/>
      <c r="Z642" s="109"/>
      <c r="AA642" s="109"/>
      <c r="AB642" s="109"/>
      <c r="AC642" s="109"/>
      <c r="AD642" s="109"/>
      <c r="AE642" s="109"/>
      <c r="AF642" s="109"/>
      <c r="AG642" s="109"/>
      <c r="AH642" s="109"/>
      <c r="AI642" s="109"/>
    </row>
    <row r="643" spans="1:35" ht="15">
      <c r="A643" s="109"/>
      <c r="B643" s="110"/>
      <c r="C643" s="109"/>
      <c r="D643" s="109"/>
      <c r="E643" s="109"/>
      <c r="F643" s="109"/>
      <c r="G643" s="109"/>
      <c r="H643" s="109"/>
      <c r="I643" s="109"/>
      <c r="J643" s="109"/>
      <c r="K643" s="109"/>
      <c r="L643" s="109"/>
      <c r="M643" s="109"/>
      <c r="N643" s="109"/>
      <c r="O643" s="109"/>
      <c r="P643" s="109"/>
      <c r="Q643" s="109"/>
      <c r="R643" s="109"/>
      <c r="S643" s="109"/>
      <c r="T643" s="109"/>
      <c r="U643" s="109"/>
      <c r="V643" s="109"/>
      <c r="W643" s="109"/>
      <c r="X643" s="109"/>
      <c r="Y643" s="109"/>
      <c r="Z643" s="109"/>
      <c r="AA643" s="109"/>
      <c r="AB643" s="109"/>
      <c r="AC643" s="109"/>
      <c r="AD643" s="109"/>
      <c r="AE643" s="109"/>
      <c r="AF643" s="109"/>
      <c r="AG643" s="109"/>
      <c r="AH643" s="109"/>
      <c r="AI643" s="109"/>
    </row>
    <row r="644" spans="1:35" ht="15">
      <c r="A644" s="109"/>
      <c r="B644" s="110"/>
      <c r="C644" s="109"/>
      <c r="D644" s="109"/>
      <c r="E644" s="109"/>
      <c r="F644" s="109"/>
      <c r="G644" s="109"/>
      <c r="H644" s="109"/>
      <c r="I644" s="109"/>
      <c r="J644" s="109"/>
      <c r="K644" s="109"/>
      <c r="L644" s="109"/>
      <c r="M644" s="109"/>
      <c r="N644" s="109"/>
      <c r="O644" s="109"/>
      <c r="P644" s="109"/>
      <c r="Q644" s="109"/>
      <c r="R644" s="109"/>
      <c r="S644" s="109"/>
      <c r="T644" s="109"/>
      <c r="U644" s="109"/>
      <c r="V644" s="109"/>
      <c r="W644" s="109"/>
      <c r="X644" s="109"/>
      <c r="Y644" s="109"/>
      <c r="Z644" s="109"/>
      <c r="AA644" s="109"/>
      <c r="AB644" s="109"/>
      <c r="AC644" s="109"/>
      <c r="AD644" s="109"/>
      <c r="AE644" s="109"/>
      <c r="AF644" s="109"/>
      <c r="AG644" s="109"/>
      <c r="AH644" s="109"/>
      <c r="AI644" s="109"/>
    </row>
    <row r="645" spans="1:35" ht="15">
      <c r="A645" s="109"/>
      <c r="B645" s="110"/>
      <c r="C645" s="109"/>
      <c r="D645" s="109"/>
      <c r="E645" s="109"/>
      <c r="F645" s="109"/>
      <c r="G645" s="109"/>
      <c r="H645" s="109"/>
      <c r="I645" s="109"/>
      <c r="J645" s="109"/>
      <c r="K645" s="109"/>
      <c r="L645" s="109"/>
      <c r="M645" s="109"/>
      <c r="N645" s="109"/>
      <c r="O645" s="109"/>
      <c r="P645" s="109"/>
      <c r="Q645" s="109"/>
      <c r="R645" s="109"/>
      <c r="S645" s="109"/>
      <c r="T645" s="109"/>
      <c r="U645" s="109"/>
      <c r="V645" s="109"/>
      <c r="W645" s="109"/>
      <c r="X645" s="109"/>
      <c r="Y645" s="109"/>
      <c r="Z645" s="109"/>
      <c r="AA645" s="109"/>
      <c r="AB645" s="109"/>
      <c r="AC645" s="109"/>
      <c r="AD645" s="109"/>
      <c r="AE645" s="109"/>
      <c r="AF645" s="109"/>
      <c r="AG645" s="109"/>
      <c r="AH645" s="109"/>
      <c r="AI645" s="109"/>
    </row>
    <row r="646" spans="1:35" ht="15">
      <c r="A646" s="109"/>
      <c r="B646" s="110"/>
      <c r="C646" s="109"/>
      <c r="D646" s="109"/>
      <c r="E646" s="109"/>
      <c r="F646" s="109"/>
      <c r="G646" s="109"/>
      <c r="H646" s="109"/>
      <c r="I646" s="109"/>
      <c r="J646" s="109"/>
      <c r="K646" s="109"/>
      <c r="L646" s="109"/>
      <c r="M646" s="109"/>
      <c r="N646" s="109"/>
      <c r="O646" s="109"/>
      <c r="P646" s="109"/>
      <c r="Q646" s="109"/>
      <c r="R646" s="109"/>
      <c r="S646" s="109"/>
      <c r="T646" s="109"/>
      <c r="U646" s="109"/>
      <c r="V646" s="109"/>
      <c r="W646" s="109"/>
      <c r="X646" s="109"/>
      <c r="Y646" s="109"/>
      <c r="Z646" s="109"/>
      <c r="AA646" s="109"/>
      <c r="AB646" s="109"/>
      <c r="AC646" s="109"/>
      <c r="AD646" s="109"/>
      <c r="AE646" s="109"/>
      <c r="AF646" s="109"/>
      <c r="AG646" s="109"/>
      <c r="AH646" s="109"/>
      <c r="AI646" s="109"/>
    </row>
    <row r="647" spans="1:35" ht="15">
      <c r="A647" s="109"/>
      <c r="B647" s="110"/>
      <c r="C647" s="109"/>
      <c r="D647" s="109"/>
      <c r="E647" s="109"/>
      <c r="F647" s="109"/>
      <c r="G647" s="109"/>
      <c r="H647" s="109"/>
      <c r="I647" s="109"/>
      <c r="J647" s="109"/>
      <c r="K647" s="109"/>
      <c r="L647" s="109"/>
      <c r="M647" s="109"/>
      <c r="N647" s="109"/>
      <c r="O647" s="109"/>
      <c r="P647" s="109"/>
      <c r="Q647" s="109"/>
      <c r="R647" s="109"/>
      <c r="S647" s="109"/>
      <c r="T647" s="109"/>
      <c r="U647" s="109"/>
      <c r="V647" s="109"/>
      <c r="W647" s="109"/>
      <c r="X647" s="109"/>
      <c r="Y647" s="109"/>
      <c r="Z647" s="109"/>
      <c r="AA647" s="109"/>
      <c r="AB647" s="109"/>
      <c r="AC647" s="109"/>
      <c r="AD647" s="109"/>
      <c r="AE647" s="109"/>
      <c r="AF647" s="109"/>
      <c r="AG647" s="109"/>
      <c r="AH647" s="109"/>
      <c r="AI647" s="109"/>
    </row>
    <row r="648" spans="1:35" ht="15">
      <c r="A648" s="109"/>
      <c r="B648" s="110"/>
      <c r="C648" s="109"/>
      <c r="D648" s="109"/>
      <c r="E648" s="109"/>
      <c r="F648" s="109"/>
      <c r="G648" s="109"/>
      <c r="H648" s="109"/>
      <c r="I648" s="109"/>
      <c r="J648" s="109"/>
      <c r="K648" s="109"/>
      <c r="L648" s="109"/>
      <c r="M648" s="109"/>
      <c r="N648" s="109"/>
      <c r="O648" s="109"/>
      <c r="P648" s="109"/>
      <c r="Q648" s="109"/>
      <c r="R648" s="109"/>
      <c r="S648" s="109"/>
      <c r="T648" s="109"/>
      <c r="U648" s="109"/>
      <c r="V648" s="109"/>
      <c r="W648" s="109"/>
      <c r="X648" s="109"/>
      <c r="Y648" s="109"/>
      <c r="Z648" s="109"/>
      <c r="AA648" s="109"/>
      <c r="AB648" s="109"/>
      <c r="AC648" s="109"/>
      <c r="AD648" s="109"/>
      <c r="AE648" s="109"/>
      <c r="AF648" s="109"/>
      <c r="AG648" s="109"/>
      <c r="AH648" s="109"/>
      <c r="AI648" s="109"/>
    </row>
    <row r="649" spans="1:35" ht="15">
      <c r="A649" s="109"/>
      <c r="B649" s="110"/>
      <c r="C649" s="109"/>
      <c r="D649" s="109"/>
      <c r="E649" s="109"/>
      <c r="F649" s="109"/>
      <c r="G649" s="109"/>
      <c r="H649" s="109"/>
      <c r="I649" s="109"/>
      <c r="J649" s="109"/>
      <c r="K649" s="109"/>
      <c r="L649" s="109"/>
      <c r="M649" s="109"/>
      <c r="N649" s="109"/>
      <c r="O649" s="109"/>
      <c r="P649" s="109"/>
      <c r="Q649" s="109"/>
      <c r="R649" s="109"/>
      <c r="S649" s="109"/>
      <c r="T649" s="109"/>
      <c r="U649" s="109"/>
      <c r="V649" s="109"/>
      <c r="W649" s="109"/>
      <c r="X649" s="109"/>
      <c r="Y649" s="109"/>
      <c r="Z649" s="109"/>
      <c r="AA649" s="109"/>
      <c r="AB649" s="109"/>
      <c r="AC649" s="109"/>
      <c r="AD649" s="109"/>
      <c r="AE649" s="109"/>
      <c r="AF649" s="109"/>
      <c r="AG649" s="109"/>
      <c r="AH649" s="109"/>
      <c r="AI649" s="109"/>
    </row>
    <row r="650" spans="1:35" ht="15">
      <c r="A650" s="109"/>
      <c r="B650" s="110"/>
      <c r="C650" s="109"/>
      <c r="D650" s="109"/>
      <c r="E650" s="109"/>
      <c r="F650" s="109"/>
      <c r="G650" s="109"/>
      <c r="H650" s="109"/>
      <c r="I650" s="109"/>
      <c r="J650" s="109"/>
      <c r="K650" s="109"/>
      <c r="L650" s="109"/>
      <c r="M650" s="109"/>
      <c r="N650" s="109"/>
      <c r="O650" s="109"/>
      <c r="P650" s="109"/>
      <c r="Q650" s="109"/>
      <c r="R650" s="109"/>
      <c r="S650" s="109"/>
      <c r="T650" s="109"/>
      <c r="U650" s="109"/>
      <c r="V650" s="109"/>
      <c r="W650" s="109"/>
      <c r="X650" s="109"/>
      <c r="Y650" s="109"/>
      <c r="Z650" s="109"/>
      <c r="AA650" s="109"/>
      <c r="AB650" s="109"/>
      <c r="AC650" s="109"/>
      <c r="AD650" s="109"/>
      <c r="AE650" s="109"/>
      <c r="AF650" s="109"/>
      <c r="AG650" s="109"/>
      <c r="AH650" s="109"/>
      <c r="AI650" s="109"/>
    </row>
    <row r="651" spans="1:35" ht="15">
      <c r="A651" s="109"/>
      <c r="B651" s="110"/>
      <c r="C651" s="109"/>
      <c r="D651" s="109"/>
      <c r="E651" s="109"/>
      <c r="F651" s="109"/>
      <c r="G651" s="109"/>
      <c r="H651" s="109"/>
      <c r="I651" s="109"/>
      <c r="J651" s="109"/>
      <c r="K651" s="109"/>
      <c r="L651" s="109"/>
      <c r="M651" s="109"/>
      <c r="N651" s="109"/>
      <c r="O651" s="109"/>
      <c r="P651" s="109"/>
      <c r="Q651" s="109"/>
      <c r="R651" s="109"/>
      <c r="S651" s="109"/>
      <c r="T651" s="109"/>
      <c r="U651" s="109"/>
      <c r="V651" s="109"/>
      <c r="W651" s="109"/>
      <c r="X651" s="109"/>
      <c r="Y651" s="109"/>
      <c r="Z651" s="109"/>
      <c r="AA651" s="109"/>
      <c r="AB651" s="109"/>
      <c r="AC651" s="109"/>
      <c r="AD651" s="109"/>
      <c r="AE651" s="109"/>
      <c r="AF651" s="109"/>
      <c r="AG651" s="109"/>
      <c r="AH651" s="109"/>
      <c r="AI651" s="109"/>
    </row>
    <row r="652" spans="1:35" ht="15">
      <c r="A652" s="109"/>
      <c r="B652" s="110"/>
      <c r="C652" s="109"/>
      <c r="D652" s="109"/>
      <c r="E652" s="109"/>
      <c r="F652" s="109"/>
      <c r="G652" s="109"/>
      <c r="H652" s="109"/>
      <c r="I652" s="109"/>
      <c r="J652" s="109"/>
      <c r="K652" s="109"/>
      <c r="L652" s="109"/>
      <c r="M652" s="109"/>
      <c r="N652" s="109"/>
      <c r="O652" s="109"/>
      <c r="P652" s="109"/>
      <c r="Q652" s="109"/>
      <c r="R652" s="109"/>
      <c r="S652" s="109"/>
      <c r="T652" s="109"/>
      <c r="U652" s="109"/>
      <c r="V652" s="109"/>
      <c r="W652" s="109"/>
      <c r="X652" s="109"/>
      <c r="Y652" s="109"/>
      <c r="Z652" s="109"/>
      <c r="AA652" s="109"/>
      <c r="AB652" s="109"/>
      <c r="AC652" s="109"/>
      <c r="AD652" s="109"/>
      <c r="AE652" s="109"/>
      <c r="AF652" s="109"/>
      <c r="AG652" s="109"/>
      <c r="AH652" s="109"/>
      <c r="AI652" s="109"/>
    </row>
    <row r="653" spans="1:35" ht="15">
      <c r="A653" s="109"/>
      <c r="B653" s="110"/>
      <c r="C653" s="109"/>
      <c r="D653" s="109"/>
      <c r="E653" s="109"/>
      <c r="F653" s="109"/>
      <c r="G653" s="109"/>
      <c r="H653" s="109"/>
      <c r="I653" s="109"/>
      <c r="J653" s="109"/>
      <c r="K653" s="109"/>
      <c r="L653" s="109"/>
      <c r="M653" s="109"/>
      <c r="N653" s="109"/>
      <c r="O653" s="109"/>
      <c r="P653" s="109"/>
      <c r="Q653" s="109"/>
      <c r="R653" s="109"/>
      <c r="S653" s="109"/>
      <c r="T653" s="109"/>
      <c r="U653" s="109"/>
      <c r="V653" s="109"/>
      <c r="W653" s="109"/>
      <c r="X653" s="109"/>
      <c r="Y653" s="109"/>
      <c r="Z653" s="109"/>
      <c r="AA653" s="109"/>
      <c r="AB653" s="109"/>
      <c r="AC653" s="109"/>
      <c r="AD653" s="109"/>
      <c r="AE653" s="109"/>
      <c r="AF653" s="109"/>
      <c r="AG653" s="109"/>
      <c r="AH653" s="109"/>
      <c r="AI653" s="109"/>
    </row>
    <row r="654" spans="1:35" ht="15">
      <c r="A654" s="109"/>
      <c r="B654" s="110"/>
      <c r="C654" s="109"/>
      <c r="D654" s="109"/>
      <c r="E654" s="109"/>
      <c r="F654" s="109"/>
      <c r="G654" s="109"/>
      <c r="H654" s="109"/>
      <c r="I654" s="109"/>
      <c r="J654" s="109"/>
      <c r="K654" s="109"/>
      <c r="L654" s="109"/>
      <c r="M654" s="109"/>
      <c r="N654" s="109"/>
      <c r="O654" s="109"/>
      <c r="P654" s="109"/>
      <c r="Q654" s="109"/>
      <c r="R654" s="109"/>
      <c r="S654" s="109"/>
      <c r="T654" s="109"/>
      <c r="U654" s="109"/>
      <c r="V654" s="109"/>
      <c r="W654" s="109"/>
      <c r="X654" s="109"/>
      <c r="Y654" s="109"/>
      <c r="Z654" s="109"/>
      <c r="AA654" s="109"/>
      <c r="AB654" s="109"/>
      <c r="AC654" s="109"/>
      <c r="AD654" s="109"/>
      <c r="AE654" s="109"/>
      <c r="AF654" s="109"/>
      <c r="AG654" s="109"/>
      <c r="AH654" s="109"/>
      <c r="AI654" s="109"/>
    </row>
    <row r="655" spans="1:35" ht="15">
      <c r="A655" s="109"/>
      <c r="B655" s="110"/>
      <c r="C655" s="109"/>
      <c r="D655" s="109"/>
      <c r="E655" s="109"/>
      <c r="F655" s="109"/>
      <c r="G655" s="109"/>
      <c r="H655" s="109"/>
      <c r="I655" s="109"/>
      <c r="J655" s="109"/>
      <c r="K655" s="109"/>
      <c r="L655" s="109"/>
      <c r="M655" s="109"/>
      <c r="N655" s="109"/>
      <c r="O655" s="109"/>
      <c r="P655" s="109"/>
      <c r="Q655" s="109"/>
      <c r="R655" s="109"/>
      <c r="S655" s="109"/>
      <c r="T655" s="109"/>
      <c r="U655" s="109"/>
      <c r="V655" s="109"/>
      <c r="W655" s="109"/>
      <c r="X655" s="109"/>
      <c r="Y655" s="109"/>
      <c r="Z655" s="109"/>
      <c r="AA655" s="109"/>
      <c r="AB655" s="109"/>
      <c r="AC655" s="109"/>
      <c r="AD655" s="109"/>
      <c r="AE655" s="109"/>
      <c r="AF655" s="109"/>
      <c r="AG655" s="109"/>
      <c r="AH655" s="109"/>
      <c r="AI655" s="109"/>
    </row>
    <row r="656" spans="1:35" ht="15">
      <c r="A656" s="109"/>
      <c r="B656" s="110"/>
      <c r="C656" s="109"/>
      <c r="D656" s="109"/>
      <c r="E656" s="109"/>
      <c r="F656" s="109"/>
      <c r="G656" s="109"/>
      <c r="H656" s="109"/>
      <c r="I656" s="109"/>
      <c r="J656" s="109"/>
      <c r="K656" s="109"/>
      <c r="L656" s="109"/>
      <c r="M656" s="109"/>
      <c r="N656" s="109"/>
      <c r="O656" s="109"/>
      <c r="P656" s="109"/>
      <c r="Q656" s="109"/>
      <c r="R656" s="109"/>
      <c r="S656" s="109"/>
      <c r="T656" s="109"/>
      <c r="U656" s="109"/>
      <c r="V656" s="109"/>
      <c r="W656" s="109"/>
      <c r="X656" s="109"/>
      <c r="Y656" s="109"/>
      <c r="Z656" s="109"/>
      <c r="AA656" s="109"/>
      <c r="AB656" s="109"/>
      <c r="AC656" s="109"/>
      <c r="AD656" s="109"/>
      <c r="AE656" s="109"/>
      <c r="AF656" s="109"/>
      <c r="AG656" s="109"/>
      <c r="AH656" s="109"/>
      <c r="AI656" s="109"/>
    </row>
    <row r="657" spans="1:35" ht="15">
      <c r="A657" s="109"/>
      <c r="B657" s="110"/>
      <c r="C657" s="109"/>
      <c r="D657" s="109"/>
      <c r="E657" s="109"/>
      <c r="F657" s="109"/>
      <c r="G657" s="109"/>
      <c r="H657" s="109"/>
      <c r="I657" s="109"/>
      <c r="J657" s="109"/>
      <c r="K657" s="109"/>
      <c r="L657" s="109"/>
      <c r="M657" s="109"/>
      <c r="N657" s="109"/>
      <c r="O657" s="109"/>
      <c r="P657" s="109"/>
      <c r="Q657" s="109"/>
      <c r="R657" s="109"/>
      <c r="S657" s="109"/>
      <c r="T657" s="109"/>
      <c r="U657" s="109"/>
      <c r="V657" s="109"/>
      <c r="W657" s="109"/>
      <c r="X657" s="109"/>
      <c r="Y657" s="109"/>
      <c r="Z657" s="109"/>
      <c r="AA657" s="109"/>
      <c r="AB657" s="109"/>
      <c r="AC657" s="109"/>
      <c r="AD657" s="109"/>
      <c r="AE657" s="109"/>
      <c r="AF657" s="109"/>
      <c r="AG657" s="109"/>
      <c r="AH657" s="109"/>
      <c r="AI657" s="109"/>
    </row>
    <row r="658" spans="1:35" ht="15">
      <c r="A658" s="109"/>
      <c r="B658" s="110"/>
      <c r="C658" s="109"/>
      <c r="D658" s="109"/>
      <c r="E658" s="109"/>
      <c r="F658" s="109"/>
      <c r="G658" s="109"/>
      <c r="H658" s="109"/>
      <c r="I658" s="109"/>
      <c r="J658" s="109"/>
      <c r="K658" s="109"/>
      <c r="L658" s="109"/>
      <c r="M658" s="109"/>
      <c r="N658" s="109"/>
      <c r="O658" s="109"/>
      <c r="P658" s="109"/>
      <c r="Q658" s="109"/>
      <c r="R658" s="109"/>
      <c r="S658" s="109"/>
      <c r="T658" s="109"/>
      <c r="U658" s="109"/>
      <c r="V658" s="109"/>
      <c r="W658" s="109"/>
      <c r="X658" s="109"/>
      <c r="Y658" s="109"/>
      <c r="Z658" s="109"/>
      <c r="AA658" s="109"/>
      <c r="AB658" s="109"/>
      <c r="AC658" s="109"/>
      <c r="AD658" s="109"/>
      <c r="AE658" s="109"/>
      <c r="AF658" s="109"/>
      <c r="AG658" s="109"/>
      <c r="AH658" s="109"/>
      <c r="AI658" s="109"/>
    </row>
    <row r="659" spans="1:35" ht="15">
      <c r="A659" s="109"/>
      <c r="B659" s="110"/>
      <c r="C659" s="109"/>
      <c r="D659" s="109"/>
      <c r="E659" s="109"/>
      <c r="F659" s="109"/>
      <c r="G659" s="109"/>
      <c r="H659" s="109"/>
      <c r="I659" s="109"/>
      <c r="J659" s="109"/>
      <c r="K659" s="109"/>
      <c r="L659" s="109"/>
      <c r="M659" s="109"/>
      <c r="N659" s="109"/>
      <c r="O659" s="109"/>
      <c r="P659" s="109"/>
      <c r="Q659" s="109"/>
      <c r="R659" s="109"/>
      <c r="S659" s="109"/>
      <c r="T659" s="109"/>
      <c r="U659" s="109"/>
      <c r="V659" s="109"/>
      <c r="W659" s="109"/>
      <c r="X659" s="109"/>
      <c r="Y659" s="109"/>
      <c r="Z659" s="109"/>
      <c r="AA659" s="109"/>
      <c r="AB659" s="109"/>
      <c r="AC659" s="109"/>
      <c r="AD659" s="109"/>
      <c r="AE659" s="109"/>
      <c r="AF659" s="109"/>
      <c r="AG659" s="109"/>
      <c r="AH659" s="109"/>
      <c r="AI659" s="109"/>
    </row>
    <row r="660" spans="1:35" ht="15">
      <c r="A660" s="109"/>
      <c r="B660" s="110"/>
      <c r="C660" s="109"/>
      <c r="D660" s="109"/>
      <c r="E660" s="109"/>
      <c r="F660" s="109"/>
      <c r="G660" s="109"/>
      <c r="H660" s="109"/>
      <c r="I660" s="109"/>
      <c r="J660" s="109"/>
      <c r="K660" s="109"/>
      <c r="L660" s="109"/>
      <c r="M660" s="109"/>
      <c r="N660" s="109"/>
      <c r="O660" s="109"/>
      <c r="P660" s="109"/>
      <c r="Q660" s="109"/>
      <c r="R660" s="109"/>
      <c r="S660" s="109"/>
      <c r="T660" s="109"/>
      <c r="U660" s="109"/>
      <c r="V660" s="109"/>
      <c r="W660" s="109"/>
      <c r="X660" s="109"/>
      <c r="Y660" s="109"/>
      <c r="Z660" s="109"/>
      <c r="AA660" s="109"/>
      <c r="AB660" s="109"/>
      <c r="AC660" s="109"/>
      <c r="AD660" s="109"/>
      <c r="AE660" s="109"/>
      <c r="AF660" s="109"/>
      <c r="AG660" s="109"/>
      <c r="AH660" s="109"/>
      <c r="AI660" s="109"/>
    </row>
    <row r="661" spans="1:35" ht="15">
      <c r="A661" s="109"/>
      <c r="B661" s="110"/>
      <c r="C661" s="109"/>
      <c r="D661" s="109"/>
      <c r="E661" s="109"/>
      <c r="F661" s="109"/>
      <c r="G661" s="109"/>
      <c r="H661" s="109"/>
      <c r="I661" s="109"/>
      <c r="J661" s="109"/>
      <c r="K661" s="109"/>
      <c r="L661" s="109"/>
      <c r="M661" s="109"/>
      <c r="N661" s="109"/>
      <c r="O661" s="109"/>
      <c r="P661" s="109"/>
      <c r="Q661" s="109"/>
      <c r="R661" s="109"/>
      <c r="S661" s="109"/>
      <c r="T661" s="109"/>
      <c r="U661" s="109"/>
      <c r="V661" s="109"/>
      <c r="W661" s="109"/>
      <c r="X661" s="109"/>
      <c r="Y661" s="109"/>
      <c r="Z661" s="109"/>
      <c r="AA661" s="109"/>
      <c r="AB661" s="109"/>
      <c r="AC661" s="109"/>
      <c r="AD661" s="109"/>
      <c r="AE661" s="109"/>
      <c r="AF661" s="109"/>
      <c r="AG661" s="109"/>
      <c r="AH661" s="109"/>
      <c r="AI661" s="109"/>
    </row>
    <row r="662" spans="1:35" ht="15">
      <c r="A662" s="109"/>
      <c r="B662" s="110"/>
      <c r="C662" s="109"/>
      <c r="D662" s="109"/>
      <c r="E662" s="109"/>
      <c r="F662" s="109"/>
      <c r="G662" s="109"/>
      <c r="H662" s="109"/>
      <c r="I662" s="109"/>
      <c r="J662" s="109"/>
      <c r="K662" s="109"/>
      <c r="L662" s="109"/>
      <c r="M662" s="109"/>
      <c r="N662" s="109"/>
      <c r="O662" s="109"/>
      <c r="P662" s="109"/>
      <c r="Q662" s="109"/>
      <c r="R662" s="109"/>
      <c r="S662" s="109"/>
      <c r="T662" s="109"/>
      <c r="U662" s="109"/>
      <c r="V662" s="109"/>
      <c r="W662" s="109"/>
      <c r="X662" s="109"/>
      <c r="Y662" s="109"/>
      <c r="Z662" s="109"/>
      <c r="AA662" s="109"/>
      <c r="AB662" s="109"/>
      <c r="AC662" s="109"/>
      <c r="AD662" s="109"/>
      <c r="AE662" s="109"/>
      <c r="AF662" s="109"/>
      <c r="AG662" s="109"/>
      <c r="AH662" s="109"/>
      <c r="AI662" s="109"/>
    </row>
    <row r="663" spans="1:35" ht="15">
      <c r="A663" s="109"/>
      <c r="B663" s="110"/>
      <c r="C663" s="109"/>
      <c r="D663" s="109"/>
      <c r="E663" s="109"/>
      <c r="F663" s="109"/>
      <c r="G663" s="109"/>
      <c r="H663" s="109"/>
      <c r="I663" s="109"/>
      <c r="J663" s="109"/>
      <c r="K663" s="109"/>
      <c r="L663" s="109"/>
      <c r="M663" s="109"/>
      <c r="N663" s="109"/>
      <c r="O663" s="109"/>
      <c r="P663" s="109"/>
      <c r="Q663" s="109"/>
      <c r="R663" s="109"/>
      <c r="S663" s="109"/>
      <c r="T663" s="109"/>
      <c r="U663" s="109"/>
      <c r="V663" s="109"/>
      <c r="W663" s="109"/>
      <c r="X663" s="109"/>
      <c r="Y663" s="109"/>
      <c r="Z663" s="109"/>
      <c r="AA663" s="109"/>
      <c r="AB663" s="109"/>
      <c r="AC663" s="109"/>
      <c r="AD663" s="109"/>
      <c r="AE663" s="109"/>
      <c r="AF663" s="109"/>
      <c r="AG663" s="109"/>
      <c r="AH663" s="109"/>
      <c r="AI663" s="109"/>
    </row>
    <row r="664" spans="1:35" ht="15">
      <c r="A664" s="109"/>
      <c r="B664" s="110"/>
      <c r="C664" s="109"/>
      <c r="D664" s="109"/>
      <c r="E664" s="109"/>
      <c r="F664" s="109"/>
      <c r="G664" s="109"/>
      <c r="H664" s="109"/>
      <c r="I664" s="109"/>
      <c r="J664" s="109"/>
      <c r="K664" s="109"/>
      <c r="L664" s="109"/>
      <c r="M664" s="109"/>
      <c r="N664" s="109"/>
      <c r="O664" s="109"/>
      <c r="P664" s="109"/>
      <c r="Q664" s="109"/>
      <c r="R664" s="109"/>
      <c r="S664" s="109"/>
      <c r="T664" s="109"/>
      <c r="U664" s="109"/>
      <c r="V664" s="109"/>
      <c r="W664" s="109"/>
      <c r="X664" s="109"/>
      <c r="Y664" s="109"/>
      <c r="Z664" s="109"/>
      <c r="AA664" s="109"/>
      <c r="AB664" s="109"/>
      <c r="AC664" s="109"/>
      <c r="AD664" s="109"/>
      <c r="AE664" s="109"/>
      <c r="AF664" s="109"/>
      <c r="AG664" s="109"/>
      <c r="AH664" s="109"/>
      <c r="AI664" s="109"/>
    </row>
    <row r="665" spans="1:35" ht="15">
      <c r="A665" s="109"/>
      <c r="B665" s="110"/>
      <c r="C665" s="109"/>
      <c r="D665" s="109"/>
      <c r="E665" s="109"/>
      <c r="F665" s="109"/>
      <c r="G665" s="109"/>
      <c r="H665" s="109"/>
      <c r="I665" s="109"/>
      <c r="J665" s="109"/>
      <c r="K665" s="109"/>
      <c r="L665" s="109"/>
      <c r="M665" s="109"/>
      <c r="N665" s="109"/>
      <c r="O665" s="109"/>
      <c r="P665" s="109"/>
      <c r="Q665" s="109"/>
      <c r="R665" s="109"/>
      <c r="S665" s="109"/>
      <c r="T665" s="109"/>
      <c r="U665" s="109"/>
      <c r="V665" s="109"/>
      <c r="W665" s="109"/>
      <c r="X665" s="109"/>
      <c r="Y665" s="109"/>
      <c r="Z665" s="109"/>
      <c r="AA665" s="109"/>
      <c r="AB665" s="109"/>
      <c r="AC665" s="109"/>
      <c r="AD665" s="109"/>
      <c r="AE665" s="109"/>
      <c r="AF665" s="109"/>
      <c r="AG665" s="109"/>
      <c r="AH665" s="109"/>
      <c r="AI665" s="109"/>
    </row>
    <row r="666" spans="1:35" ht="15">
      <c r="A666" s="109"/>
      <c r="B666" s="110"/>
      <c r="C666" s="109"/>
      <c r="D666" s="109"/>
      <c r="E666" s="109"/>
      <c r="F666" s="109"/>
      <c r="G666" s="109"/>
      <c r="H666" s="109"/>
      <c r="I666" s="109"/>
      <c r="J666" s="109"/>
      <c r="K666" s="109"/>
      <c r="L666" s="109"/>
      <c r="M666" s="109"/>
      <c r="N666" s="109"/>
      <c r="O666" s="109"/>
      <c r="P666" s="109"/>
      <c r="Q666" s="109"/>
      <c r="R666" s="109"/>
      <c r="S666" s="109"/>
      <c r="T666" s="109"/>
      <c r="U666" s="109"/>
      <c r="V666" s="109"/>
      <c r="W666" s="109"/>
      <c r="X666" s="109"/>
      <c r="Y666" s="109"/>
      <c r="Z666" s="109"/>
      <c r="AA666" s="109"/>
      <c r="AB666" s="109"/>
      <c r="AC666" s="109"/>
      <c r="AD666" s="109"/>
      <c r="AE666" s="109"/>
      <c r="AF666" s="109"/>
      <c r="AG666" s="109"/>
      <c r="AH666" s="109"/>
      <c r="AI666" s="109"/>
    </row>
    <row r="667" spans="1:35" ht="15">
      <c r="A667" s="109"/>
      <c r="B667" s="110"/>
      <c r="C667" s="109"/>
      <c r="D667" s="109"/>
      <c r="E667" s="109"/>
      <c r="F667" s="109"/>
      <c r="G667" s="109"/>
      <c r="H667" s="109"/>
      <c r="I667" s="109"/>
      <c r="J667" s="109"/>
      <c r="K667" s="109"/>
      <c r="L667" s="109"/>
      <c r="M667" s="109"/>
      <c r="N667" s="109"/>
      <c r="O667" s="109"/>
      <c r="P667" s="109"/>
      <c r="Q667" s="109"/>
      <c r="R667" s="109"/>
      <c r="S667" s="109"/>
      <c r="T667" s="109"/>
      <c r="U667" s="109"/>
      <c r="V667" s="109"/>
      <c r="W667" s="109"/>
      <c r="X667" s="109"/>
      <c r="Y667" s="109"/>
      <c r="Z667" s="109"/>
      <c r="AA667" s="109"/>
      <c r="AB667" s="109"/>
      <c r="AC667" s="109"/>
      <c r="AD667" s="109"/>
      <c r="AE667" s="109"/>
      <c r="AF667" s="109"/>
      <c r="AG667" s="109"/>
      <c r="AH667" s="109"/>
      <c r="AI667" s="109"/>
    </row>
    <row r="668" spans="1:35" ht="15">
      <c r="A668" s="109"/>
      <c r="B668" s="110"/>
      <c r="C668" s="109"/>
      <c r="D668" s="109"/>
      <c r="E668" s="109"/>
      <c r="F668" s="109"/>
      <c r="G668" s="109"/>
      <c r="H668" s="109"/>
      <c r="I668" s="109"/>
      <c r="J668" s="109"/>
      <c r="K668" s="109"/>
      <c r="L668" s="109"/>
      <c r="M668" s="109"/>
      <c r="N668" s="109"/>
      <c r="O668" s="109"/>
      <c r="P668" s="109"/>
      <c r="Q668" s="109"/>
      <c r="R668" s="109"/>
      <c r="S668" s="109"/>
      <c r="T668" s="109"/>
      <c r="U668" s="109"/>
      <c r="V668" s="109"/>
      <c r="W668" s="109"/>
      <c r="X668" s="109"/>
      <c r="Y668" s="109"/>
      <c r="Z668" s="109"/>
      <c r="AA668" s="109"/>
      <c r="AB668" s="109"/>
      <c r="AC668" s="109"/>
      <c r="AD668" s="109"/>
      <c r="AE668" s="109"/>
      <c r="AF668" s="109"/>
      <c r="AG668" s="109"/>
      <c r="AH668" s="109"/>
      <c r="AI668" s="109"/>
    </row>
    <row r="669" spans="1:35" ht="15">
      <c r="A669" s="109"/>
      <c r="B669" s="110"/>
      <c r="C669" s="109"/>
      <c r="D669" s="109"/>
      <c r="E669" s="109"/>
      <c r="F669" s="109"/>
      <c r="G669" s="109"/>
      <c r="H669" s="109"/>
      <c r="I669" s="109"/>
      <c r="J669" s="109"/>
      <c r="K669" s="109"/>
      <c r="L669" s="109"/>
      <c r="M669" s="109"/>
      <c r="N669" s="109"/>
      <c r="O669" s="109"/>
      <c r="P669" s="109"/>
      <c r="Q669" s="109"/>
      <c r="R669" s="109"/>
      <c r="S669" s="109"/>
      <c r="T669" s="109"/>
      <c r="U669" s="109"/>
      <c r="V669" s="109"/>
      <c r="W669" s="109"/>
      <c r="X669" s="109"/>
      <c r="Y669" s="109"/>
      <c r="Z669" s="109"/>
      <c r="AA669" s="109"/>
      <c r="AB669" s="109"/>
      <c r="AC669" s="109"/>
      <c r="AD669" s="109"/>
      <c r="AE669" s="109"/>
      <c r="AF669" s="109"/>
      <c r="AG669" s="109"/>
      <c r="AH669" s="109"/>
      <c r="AI669" s="109"/>
    </row>
    <row r="670" spans="1:35" ht="15">
      <c r="A670" s="109"/>
      <c r="B670" s="110"/>
      <c r="C670" s="109"/>
      <c r="D670" s="109"/>
      <c r="E670" s="109"/>
      <c r="F670" s="109"/>
      <c r="G670" s="109"/>
      <c r="H670" s="109"/>
      <c r="I670" s="109"/>
      <c r="J670" s="109"/>
      <c r="K670" s="109"/>
      <c r="L670" s="109"/>
      <c r="M670" s="109"/>
      <c r="N670" s="109"/>
      <c r="O670" s="109"/>
      <c r="P670" s="109"/>
      <c r="Q670" s="109"/>
      <c r="R670" s="109"/>
      <c r="S670" s="109"/>
      <c r="T670" s="109"/>
      <c r="U670" s="109"/>
      <c r="V670" s="109"/>
      <c r="W670" s="109"/>
      <c r="X670" s="109"/>
      <c r="Y670" s="109"/>
      <c r="Z670" s="109"/>
      <c r="AA670" s="109"/>
      <c r="AB670" s="109"/>
      <c r="AC670" s="109"/>
      <c r="AD670" s="109"/>
      <c r="AE670" s="109"/>
      <c r="AF670" s="109"/>
      <c r="AG670" s="109"/>
      <c r="AH670" s="109"/>
      <c r="AI670" s="109"/>
    </row>
    <row r="671" spans="1:35" ht="15">
      <c r="A671" s="109"/>
      <c r="B671" s="110"/>
      <c r="C671" s="109"/>
      <c r="D671" s="109"/>
      <c r="E671" s="109"/>
      <c r="F671" s="109"/>
      <c r="G671" s="109"/>
      <c r="H671" s="109"/>
      <c r="I671" s="109"/>
      <c r="J671" s="109"/>
      <c r="K671" s="109"/>
      <c r="L671" s="109"/>
      <c r="M671" s="109"/>
      <c r="N671" s="109"/>
      <c r="O671" s="109"/>
      <c r="P671" s="109"/>
      <c r="Q671" s="109"/>
      <c r="R671" s="109"/>
      <c r="S671" s="109"/>
      <c r="T671" s="109"/>
      <c r="U671" s="109"/>
      <c r="V671" s="109"/>
      <c r="W671" s="109"/>
      <c r="X671" s="109"/>
      <c r="Y671" s="109"/>
      <c r="Z671" s="109"/>
      <c r="AA671" s="109"/>
      <c r="AB671" s="109"/>
      <c r="AC671" s="109"/>
      <c r="AD671" s="109"/>
      <c r="AE671" s="109"/>
      <c r="AF671" s="109"/>
      <c r="AG671" s="109"/>
      <c r="AH671" s="109"/>
      <c r="AI671" s="109"/>
    </row>
    <row r="672" spans="1:35" ht="15">
      <c r="A672" s="109"/>
      <c r="B672" s="110"/>
      <c r="C672" s="109"/>
      <c r="D672" s="109"/>
      <c r="E672" s="109"/>
      <c r="F672" s="109"/>
      <c r="G672" s="109"/>
      <c r="H672" s="109"/>
      <c r="I672" s="109"/>
      <c r="J672" s="109"/>
      <c r="K672" s="109"/>
      <c r="L672" s="109"/>
      <c r="M672" s="109"/>
      <c r="N672" s="109"/>
      <c r="O672" s="109"/>
      <c r="P672" s="109"/>
      <c r="Q672" s="109"/>
      <c r="R672" s="109"/>
      <c r="S672" s="109"/>
      <c r="T672" s="109"/>
      <c r="U672" s="109"/>
      <c r="V672" s="109"/>
      <c r="W672" s="109"/>
      <c r="X672" s="109"/>
      <c r="Y672" s="109"/>
      <c r="Z672" s="109"/>
      <c r="AA672" s="109"/>
      <c r="AB672" s="109"/>
      <c r="AC672" s="109"/>
      <c r="AD672" s="109"/>
      <c r="AE672" s="109"/>
      <c r="AF672" s="109"/>
      <c r="AG672" s="109"/>
      <c r="AH672" s="109"/>
      <c r="AI672" s="109"/>
    </row>
    <row r="673" spans="1:35" ht="15">
      <c r="A673" s="109"/>
      <c r="B673" s="110"/>
      <c r="C673" s="109"/>
      <c r="D673" s="109"/>
      <c r="E673" s="109"/>
      <c r="F673" s="109"/>
      <c r="G673" s="109"/>
      <c r="H673" s="109"/>
      <c r="I673" s="109"/>
      <c r="J673" s="109"/>
      <c r="K673" s="109"/>
      <c r="L673" s="109"/>
      <c r="M673" s="109"/>
      <c r="N673" s="109"/>
      <c r="O673" s="109"/>
      <c r="P673" s="109"/>
      <c r="Q673" s="109"/>
      <c r="R673" s="109"/>
      <c r="S673" s="109"/>
      <c r="T673" s="109"/>
      <c r="U673" s="109"/>
      <c r="V673" s="109"/>
      <c r="W673" s="109"/>
      <c r="X673" s="109"/>
      <c r="Y673" s="109"/>
      <c r="Z673" s="109"/>
      <c r="AA673" s="109"/>
      <c r="AB673" s="109"/>
      <c r="AC673" s="109"/>
      <c r="AD673" s="109"/>
      <c r="AE673" s="109"/>
      <c r="AF673" s="109"/>
      <c r="AG673" s="109"/>
      <c r="AH673" s="109"/>
      <c r="AI673" s="109"/>
    </row>
    <row r="674" spans="1:35" ht="15">
      <c r="A674" s="109"/>
      <c r="B674" s="110"/>
      <c r="C674" s="109"/>
      <c r="D674" s="109"/>
      <c r="E674" s="109"/>
      <c r="F674" s="109"/>
      <c r="G674" s="109"/>
      <c r="H674" s="109"/>
      <c r="I674" s="109"/>
      <c r="J674" s="109"/>
      <c r="K674" s="109"/>
      <c r="L674" s="109"/>
      <c r="M674" s="109"/>
      <c r="N674" s="109"/>
      <c r="O674" s="109"/>
      <c r="P674" s="109"/>
      <c r="Q674" s="109"/>
      <c r="R674" s="109"/>
      <c r="S674" s="109"/>
      <c r="T674" s="109"/>
      <c r="U674" s="109"/>
      <c r="V674" s="109"/>
      <c r="W674" s="109"/>
      <c r="X674" s="109"/>
      <c r="Y674" s="109"/>
      <c r="Z674" s="109"/>
      <c r="AA674" s="109"/>
      <c r="AB674" s="109"/>
      <c r="AC674" s="109"/>
      <c r="AD674" s="109"/>
      <c r="AE674" s="109"/>
      <c r="AF674" s="109"/>
      <c r="AG674" s="109"/>
      <c r="AH674" s="109"/>
      <c r="AI674" s="109"/>
    </row>
    <row r="675" spans="1:35" ht="15">
      <c r="A675" s="109"/>
      <c r="B675" s="110"/>
      <c r="C675" s="109"/>
      <c r="D675" s="109"/>
      <c r="E675" s="109"/>
      <c r="F675" s="109"/>
      <c r="G675" s="109"/>
      <c r="H675" s="109"/>
      <c r="I675" s="109"/>
      <c r="J675" s="109"/>
      <c r="K675" s="109"/>
      <c r="L675" s="109"/>
      <c r="M675" s="109"/>
      <c r="N675" s="109"/>
      <c r="O675" s="109"/>
      <c r="P675" s="109"/>
      <c r="Q675" s="109"/>
      <c r="R675" s="109"/>
      <c r="S675" s="109"/>
      <c r="T675" s="109"/>
      <c r="U675" s="109"/>
      <c r="V675" s="109"/>
      <c r="W675" s="109"/>
      <c r="X675" s="109"/>
      <c r="Y675" s="109"/>
      <c r="Z675" s="109"/>
      <c r="AA675" s="109"/>
      <c r="AB675" s="109"/>
      <c r="AC675" s="109"/>
      <c r="AD675" s="109"/>
      <c r="AE675" s="109"/>
      <c r="AF675" s="109"/>
      <c r="AG675" s="109"/>
      <c r="AH675" s="109"/>
      <c r="AI675" s="109"/>
    </row>
    <row r="676" spans="1:35" ht="15">
      <c r="A676" s="109"/>
      <c r="B676" s="110"/>
      <c r="C676" s="109"/>
      <c r="D676" s="109"/>
      <c r="E676" s="109"/>
      <c r="F676" s="109"/>
      <c r="G676" s="109"/>
      <c r="H676" s="109"/>
      <c r="I676" s="109"/>
      <c r="J676" s="109"/>
      <c r="K676" s="109"/>
      <c r="L676" s="109"/>
      <c r="M676" s="109"/>
      <c r="N676" s="109"/>
      <c r="O676" s="109"/>
      <c r="P676" s="109"/>
      <c r="Q676" s="109"/>
      <c r="R676" s="109"/>
      <c r="S676" s="109"/>
      <c r="T676" s="109"/>
      <c r="U676" s="109"/>
      <c r="V676" s="109"/>
      <c r="W676" s="109"/>
      <c r="X676" s="109"/>
      <c r="Y676" s="109"/>
      <c r="Z676" s="109"/>
      <c r="AA676" s="109"/>
      <c r="AB676" s="109"/>
      <c r="AC676" s="109"/>
      <c r="AD676" s="109"/>
      <c r="AE676" s="109"/>
      <c r="AF676" s="109"/>
      <c r="AG676" s="109"/>
      <c r="AH676" s="109"/>
      <c r="AI676" s="109"/>
    </row>
    <row r="677" spans="1:35" ht="15">
      <c r="A677" s="109"/>
      <c r="B677" s="110"/>
      <c r="C677" s="109"/>
      <c r="D677" s="109"/>
      <c r="E677" s="109"/>
      <c r="F677" s="109"/>
      <c r="G677" s="109"/>
      <c r="H677" s="109"/>
      <c r="I677" s="109"/>
      <c r="J677" s="109"/>
      <c r="K677" s="109"/>
      <c r="L677" s="109"/>
      <c r="M677" s="109"/>
      <c r="N677" s="109"/>
      <c r="O677" s="109"/>
      <c r="P677" s="109"/>
      <c r="Q677" s="109"/>
      <c r="R677" s="109"/>
      <c r="S677" s="109"/>
      <c r="T677" s="109"/>
      <c r="U677" s="109"/>
      <c r="V677" s="109"/>
      <c r="W677" s="109"/>
      <c r="X677" s="109"/>
      <c r="Y677" s="109"/>
      <c r="Z677" s="109"/>
      <c r="AA677" s="109"/>
      <c r="AB677" s="109"/>
      <c r="AC677" s="109"/>
      <c r="AD677" s="109"/>
      <c r="AE677" s="109"/>
      <c r="AF677" s="109"/>
      <c r="AG677" s="109"/>
      <c r="AH677" s="109"/>
      <c r="AI677" s="109"/>
    </row>
    <row r="678" spans="1:35" ht="15">
      <c r="A678" s="109"/>
      <c r="B678" s="110"/>
      <c r="C678" s="109"/>
      <c r="D678" s="109"/>
      <c r="E678" s="109"/>
      <c r="F678" s="109"/>
      <c r="G678" s="109"/>
      <c r="H678" s="109"/>
      <c r="I678" s="109"/>
      <c r="J678" s="109"/>
      <c r="K678" s="109"/>
      <c r="L678" s="109"/>
      <c r="M678" s="109"/>
      <c r="N678" s="109"/>
      <c r="O678" s="109"/>
      <c r="P678" s="109"/>
      <c r="Q678" s="109"/>
      <c r="R678" s="109"/>
      <c r="S678" s="109"/>
      <c r="T678" s="109"/>
      <c r="U678" s="109"/>
      <c r="V678" s="109"/>
      <c r="W678" s="109"/>
      <c r="X678" s="109"/>
      <c r="Y678" s="109"/>
      <c r="Z678" s="109"/>
      <c r="AA678" s="109"/>
      <c r="AB678" s="109"/>
      <c r="AC678" s="109"/>
      <c r="AD678" s="109"/>
      <c r="AE678" s="109"/>
      <c r="AF678" s="109"/>
      <c r="AG678" s="109"/>
      <c r="AH678" s="109"/>
      <c r="AI678" s="109"/>
    </row>
    <row r="679" spans="1:35" ht="15">
      <c r="A679" s="109"/>
      <c r="B679" s="110"/>
      <c r="C679" s="109"/>
      <c r="D679" s="109"/>
      <c r="E679" s="109"/>
      <c r="F679" s="109"/>
      <c r="G679" s="109"/>
      <c r="H679" s="109"/>
      <c r="I679" s="109"/>
      <c r="J679" s="109"/>
      <c r="K679" s="109"/>
      <c r="L679" s="109"/>
      <c r="M679" s="109"/>
      <c r="N679" s="109"/>
      <c r="O679" s="109"/>
      <c r="P679" s="109"/>
      <c r="Q679" s="109"/>
      <c r="R679" s="109"/>
      <c r="S679" s="109"/>
      <c r="T679" s="109"/>
      <c r="U679" s="109"/>
      <c r="V679" s="109"/>
      <c r="W679" s="109"/>
      <c r="X679" s="109"/>
      <c r="Y679" s="109"/>
      <c r="Z679" s="109"/>
      <c r="AA679" s="109"/>
      <c r="AB679" s="109"/>
      <c r="AC679" s="109"/>
      <c r="AD679" s="109"/>
      <c r="AE679" s="109"/>
      <c r="AF679" s="109"/>
      <c r="AG679" s="109"/>
      <c r="AH679" s="109"/>
      <c r="AI679" s="109"/>
    </row>
    <row r="680" spans="1:35" ht="15">
      <c r="A680" s="109"/>
      <c r="B680" s="110"/>
      <c r="C680" s="109"/>
      <c r="D680" s="109"/>
      <c r="E680" s="109"/>
      <c r="F680" s="109"/>
      <c r="G680" s="109"/>
      <c r="H680" s="109"/>
      <c r="I680" s="109"/>
      <c r="J680" s="109"/>
      <c r="K680" s="109"/>
      <c r="L680" s="109"/>
      <c r="M680" s="109"/>
      <c r="N680" s="109"/>
      <c r="O680" s="109"/>
      <c r="P680" s="109"/>
      <c r="Q680" s="109"/>
      <c r="R680" s="109"/>
      <c r="S680" s="109"/>
      <c r="T680" s="109"/>
      <c r="U680" s="109"/>
      <c r="V680" s="109"/>
      <c r="W680" s="109"/>
      <c r="X680" s="109"/>
      <c r="Y680" s="109"/>
      <c r="Z680" s="109"/>
      <c r="AA680" s="109"/>
      <c r="AB680" s="109"/>
      <c r="AC680" s="109"/>
      <c r="AD680" s="109"/>
      <c r="AE680" s="109"/>
      <c r="AF680" s="109"/>
      <c r="AG680" s="109"/>
      <c r="AH680" s="109"/>
      <c r="AI680" s="109"/>
    </row>
    <row r="681" spans="1:35" ht="15">
      <c r="A681" s="109"/>
      <c r="B681" s="110"/>
      <c r="C681" s="109"/>
      <c r="D681" s="109"/>
      <c r="E681" s="109"/>
      <c r="F681" s="109"/>
      <c r="G681" s="109"/>
      <c r="H681" s="109"/>
      <c r="I681" s="109"/>
      <c r="J681" s="109"/>
      <c r="K681" s="109"/>
      <c r="L681" s="109"/>
      <c r="M681" s="109"/>
      <c r="N681" s="109"/>
      <c r="O681" s="109"/>
      <c r="P681" s="109"/>
      <c r="Q681" s="109"/>
      <c r="R681" s="109"/>
      <c r="S681" s="109"/>
      <c r="T681" s="109"/>
      <c r="U681" s="109"/>
      <c r="V681" s="109"/>
      <c r="W681" s="109"/>
      <c r="X681" s="109"/>
      <c r="Y681" s="109"/>
      <c r="Z681" s="109"/>
      <c r="AA681" s="109"/>
      <c r="AB681" s="109"/>
      <c r="AC681" s="109"/>
      <c r="AD681" s="109"/>
      <c r="AE681" s="109"/>
      <c r="AF681" s="109"/>
      <c r="AG681" s="109"/>
      <c r="AH681" s="109"/>
      <c r="AI681" s="109"/>
    </row>
    <row r="682" spans="1:35" ht="15">
      <c r="A682" s="109"/>
      <c r="B682" s="110"/>
      <c r="C682" s="109"/>
      <c r="D682" s="109"/>
      <c r="E682" s="109"/>
      <c r="F682" s="109"/>
      <c r="G682" s="109"/>
      <c r="H682" s="109"/>
      <c r="I682" s="109"/>
      <c r="J682" s="109"/>
      <c r="K682" s="109"/>
      <c r="L682" s="109"/>
      <c r="M682" s="109"/>
      <c r="N682" s="109"/>
      <c r="O682" s="109"/>
      <c r="P682" s="109"/>
      <c r="Q682" s="109"/>
      <c r="R682" s="109"/>
      <c r="S682" s="109"/>
      <c r="T682" s="109"/>
      <c r="U682" s="109"/>
      <c r="V682" s="109"/>
      <c r="W682" s="109"/>
      <c r="X682" s="109"/>
      <c r="Y682" s="109"/>
      <c r="Z682" s="109"/>
      <c r="AA682" s="109"/>
      <c r="AB682" s="109"/>
      <c r="AC682" s="109"/>
      <c r="AD682" s="109"/>
      <c r="AE682" s="109"/>
      <c r="AF682" s="109"/>
      <c r="AG682" s="109"/>
      <c r="AH682" s="109"/>
      <c r="AI682" s="109"/>
    </row>
    <row r="683" spans="1:35" ht="15">
      <c r="A683" s="109"/>
      <c r="B683" s="110"/>
      <c r="C683" s="109"/>
      <c r="D683" s="109"/>
      <c r="E683" s="109"/>
      <c r="F683" s="109"/>
      <c r="G683" s="109"/>
      <c r="H683" s="109"/>
      <c r="I683" s="109"/>
      <c r="J683" s="109"/>
      <c r="K683" s="109"/>
      <c r="L683" s="109"/>
      <c r="M683" s="109"/>
      <c r="N683" s="109"/>
      <c r="O683" s="109"/>
      <c r="P683" s="109"/>
      <c r="Q683" s="109"/>
      <c r="R683" s="109"/>
      <c r="S683" s="109"/>
      <c r="T683" s="109"/>
      <c r="U683" s="109"/>
      <c r="V683" s="109"/>
      <c r="W683" s="109"/>
      <c r="X683" s="109"/>
      <c r="Y683" s="109"/>
      <c r="Z683" s="109"/>
      <c r="AA683" s="109"/>
      <c r="AB683" s="109"/>
      <c r="AC683" s="109"/>
      <c r="AD683" s="109"/>
      <c r="AE683" s="109"/>
      <c r="AF683" s="109"/>
      <c r="AG683" s="109"/>
      <c r="AH683" s="109"/>
      <c r="AI683" s="109"/>
    </row>
    <row r="684" spans="1:35" ht="15">
      <c r="A684" s="109"/>
      <c r="B684" s="110"/>
      <c r="C684" s="109"/>
      <c r="D684" s="109"/>
      <c r="E684" s="109"/>
      <c r="F684" s="109"/>
      <c r="G684" s="109"/>
      <c r="H684" s="109"/>
      <c r="I684" s="109"/>
      <c r="J684" s="109"/>
      <c r="K684" s="109"/>
      <c r="L684" s="109"/>
      <c r="M684" s="109"/>
      <c r="N684" s="109"/>
      <c r="O684" s="109"/>
      <c r="P684" s="109"/>
      <c r="Q684" s="109"/>
      <c r="R684" s="109"/>
      <c r="S684" s="109"/>
      <c r="T684" s="109"/>
      <c r="U684" s="109"/>
      <c r="V684" s="109"/>
      <c r="W684" s="109"/>
      <c r="X684" s="109"/>
      <c r="Y684" s="109"/>
      <c r="Z684" s="109"/>
      <c r="AA684" s="109"/>
      <c r="AB684" s="109"/>
      <c r="AC684" s="109"/>
      <c r="AD684" s="109"/>
      <c r="AE684" s="109"/>
      <c r="AF684" s="109"/>
      <c r="AG684" s="109"/>
      <c r="AH684" s="109"/>
      <c r="AI684" s="109"/>
    </row>
    <row r="685" spans="1:35" ht="15">
      <c r="A685" s="109"/>
      <c r="B685" s="110"/>
      <c r="C685" s="109"/>
      <c r="D685" s="109"/>
      <c r="E685" s="109"/>
      <c r="F685" s="109"/>
      <c r="G685" s="109"/>
      <c r="H685" s="109"/>
      <c r="I685" s="109"/>
      <c r="J685" s="109"/>
      <c r="K685" s="109"/>
      <c r="L685" s="109"/>
      <c r="M685" s="109"/>
      <c r="N685" s="109"/>
      <c r="O685" s="109"/>
      <c r="P685" s="109"/>
      <c r="Q685" s="109"/>
      <c r="R685" s="109"/>
      <c r="S685" s="109"/>
      <c r="T685" s="109"/>
      <c r="U685" s="109"/>
      <c r="V685" s="109"/>
      <c r="W685" s="109"/>
      <c r="X685" s="109"/>
      <c r="Y685" s="109"/>
      <c r="Z685" s="109"/>
      <c r="AA685" s="109"/>
      <c r="AB685" s="109"/>
      <c r="AC685" s="109"/>
      <c r="AD685" s="109"/>
      <c r="AE685" s="109"/>
      <c r="AF685" s="109"/>
      <c r="AG685" s="109"/>
      <c r="AH685" s="109"/>
      <c r="AI685" s="109"/>
    </row>
    <row r="686" spans="1:35" ht="15">
      <c r="A686" s="109"/>
      <c r="B686" s="110"/>
      <c r="C686" s="109"/>
      <c r="D686" s="109"/>
      <c r="E686" s="109"/>
      <c r="F686" s="109"/>
      <c r="G686" s="109"/>
      <c r="H686" s="109"/>
      <c r="I686" s="109"/>
      <c r="J686" s="109"/>
      <c r="K686" s="109"/>
      <c r="L686" s="109"/>
      <c r="M686" s="109"/>
      <c r="N686" s="109"/>
      <c r="O686" s="109"/>
      <c r="P686" s="109"/>
      <c r="Q686" s="109"/>
      <c r="R686" s="109"/>
      <c r="S686" s="109"/>
      <c r="T686" s="109"/>
      <c r="U686" s="109"/>
      <c r="V686" s="109"/>
      <c r="W686" s="109"/>
      <c r="X686" s="109"/>
      <c r="Y686" s="109"/>
      <c r="Z686" s="109"/>
      <c r="AA686" s="109"/>
      <c r="AB686" s="109"/>
      <c r="AC686" s="109"/>
      <c r="AD686" s="109"/>
      <c r="AE686" s="109"/>
      <c r="AF686" s="109"/>
      <c r="AG686" s="109"/>
      <c r="AH686" s="109"/>
      <c r="AI686" s="109"/>
    </row>
    <row r="687" spans="1:35" ht="15">
      <c r="A687" s="109"/>
      <c r="B687" s="110"/>
      <c r="C687" s="109"/>
      <c r="D687" s="109"/>
      <c r="E687" s="109"/>
      <c r="F687" s="109"/>
      <c r="G687" s="109"/>
      <c r="H687" s="109"/>
      <c r="I687" s="109"/>
      <c r="J687" s="109"/>
      <c r="K687" s="109"/>
      <c r="L687" s="109"/>
      <c r="M687" s="109"/>
      <c r="N687" s="109"/>
      <c r="O687" s="109"/>
      <c r="P687" s="109"/>
      <c r="Q687" s="109"/>
      <c r="R687" s="109"/>
      <c r="S687" s="109"/>
      <c r="T687" s="109"/>
      <c r="U687" s="109"/>
      <c r="V687" s="109"/>
      <c r="W687" s="109"/>
      <c r="X687" s="109"/>
      <c r="Y687" s="109"/>
      <c r="Z687" s="109"/>
      <c r="AA687" s="109"/>
      <c r="AB687" s="109"/>
      <c r="AC687" s="109"/>
      <c r="AD687" s="109"/>
      <c r="AE687" s="109"/>
      <c r="AF687" s="109"/>
      <c r="AG687" s="109"/>
      <c r="AH687" s="109"/>
      <c r="AI687" s="109"/>
    </row>
    <row r="688" spans="1:35" ht="15">
      <c r="A688" s="109"/>
      <c r="B688" s="110"/>
      <c r="C688" s="109"/>
      <c r="D688" s="109"/>
      <c r="E688" s="109"/>
      <c r="F688" s="109"/>
      <c r="G688" s="109"/>
      <c r="H688" s="109"/>
      <c r="I688" s="109"/>
      <c r="J688" s="109"/>
      <c r="K688" s="109"/>
      <c r="L688" s="109"/>
      <c r="M688" s="109"/>
      <c r="N688" s="109"/>
      <c r="O688" s="109"/>
      <c r="P688" s="109"/>
      <c r="Q688" s="109"/>
      <c r="R688" s="109"/>
      <c r="S688" s="109"/>
      <c r="T688" s="109"/>
      <c r="U688" s="109"/>
      <c r="V688" s="109"/>
      <c r="W688" s="109"/>
      <c r="X688" s="109"/>
      <c r="Y688" s="109"/>
      <c r="Z688" s="109"/>
      <c r="AA688" s="109"/>
      <c r="AB688" s="109"/>
      <c r="AC688" s="109"/>
      <c r="AD688" s="109"/>
      <c r="AE688" s="109"/>
      <c r="AF688" s="109"/>
      <c r="AG688" s="109"/>
      <c r="AH688" s="109"/>
      <c r="AI688" s="109"/>
    </row>
    <row r="689" spans="1:35" ht="15">
      <c r="A689" s="109"/>
      <c r="B689" s="110"/>
      <c r="C689" s="109"/>
      <c r="D689" s="109"/>
      <c r="E689" s="109"/>
      <c r="F689" s="109"/>
      <c r="G689" s="109"/>
      <c r="H689" s="109"/>
      <c r="I689" s="109"/>
      <c r="J689" s="109"/>
      <c r="K689" s="109"/>
      <c r="L689" s="109"/>
      <c r="M689" s="109"/>
      <c r="N689" s="109"/>
      <c r="O689" s="109"/>
      <c r="P689" s="109"/>
      <c r="Q689" s="109"/>
      <c r="R689" s="109"/>
      <c r="S689" s="109"/>
      <c r="T689" s="109"/>
      <c r="U689" s="109"/>
      <c r="V689" s="109"/>
      <c r="W689" s="109"/>
      <c r="X689" s="109"/>
      <c r="Y689" s="109"/>
      <c r="Z689" s="109"/>
      <c r="AA689" s="109"/>
      <c r="AB689" s="109"/>
      <c r="AC689" s="109"/>
      <c r="AD689" s="109"/>
      <c r="AE689" s="109"/>
      <c r="AF689" s="109"/>
      <c r="AG689" s="109"/>
      <c r="AH689" s="109"/>
      <c r="AI689" s="109"/>
    </row>
    <row r="690" spans="1:35" ht="15">
      <c r="A690" s="109"/>
      <c r="B690" s="110"/>
      <c r="C690" s="109"/>
      <c r="D690" s="109"/>
      <c r="E690" s="109"/>
      <c r="F690" s="109"/>
      <c r="G690" s="109"/>
      <c r="H690" s="109"/>
      <c r="I690" s="109"/>
      <c r="J690" s="109"/>
      <c r="K690" s="109"/>
      <c r="L690" s="109"/>
      <c r="M690" s="109"/>
      <c r="N690" s="109"/>
      <c r="O690" s="109"/>
      <c r="P690" s="109"/>
      <c r="Q690" s="109"/>
      <c r="R690" s="109"/>
      <c r="S690" s="109"/>
      <c r="T690" s="109"/>
      <c r="U690" s="109"/>
      <c r="V690" s="109"/>
      <c r="W690" s="109"/>
      <c r="X690" s="109"/>
      <c r="Y690" s="109"/>
      <c r="Z690" s="109"/>
      <c r="AA690" s="109"/>
      <c r="AB690" s="109"/>
      <c r="AC690" s="109"/>
      <c r="AD690" s="109"/>
      <c r="AE690" s="109"/>
      <c r="AF690" s="109"/>
      <c r="AG690" s="109"/>
      <c r="AH690" s="109"/>
      <c r="AI690" s="109"/>
    </row>
    <row r="691" spans="1:35" ht="15">
      <c r="A691" s="109"/>
      <c r="B691" s="110"/>
      <c r="C691" s="109"/>
      <c r="D691" s="109"/>
      <c r="E691" s="109"/>
      <c r="F691" s="109"/>
      <c r="G691" s="109"/>
      <c r="H691" s="109"/>
      <c r="I691" s="109"/>
      <c r="J691" s="109"/>
      <c r="K691" s="109"/>
      <c r="L691" s="109"/>
      <c r="M691" s="109"/>
      <c r="N691" s="109"/>
      <c r="O691" s="109"/>
      <c r="P691" s="109"/>
      <c r="Q691" s="109"/>
      <c r="R691" s="109"/>
      <c r="S691" s="109"/>
      <c r="T691" s="109"/>
      <c r="U691" s="109"/>
      <c r="V691" s="109"/>
      <c r="W691" s="109"/>
      <c r="X691" s="109"/>
      <c r="Y691" s="109"/>
      <c r="Z691" s="109"/>
      <c r="AA691" s="109"/>
      <c r="AB691" s="109"/>
      <c r="AC691" s="109"/>
      <c r="AD691" s="109"/>
      <c r="AE691" s="109"/>
      <c r="AF691" s="109"/>
      <c r="AG691" s="109"/>
      <c r="AH691" s="109"/>
      <c r="AI691" s="109"/>
    </row>
    <row r="692" spans="1:35" ht="15">
      <c r="A692" s="109"/>
      <c r="B692" s="110"/>
      <c r="C692" s="109"/>
      <c r="D692" s="109"/>
      <c r="E692" s="109"/>
      <c r="F692" s="109"/>
      <c r="G692" s="109"/>
      <c r="H692" s="109"/>
      <c r="I692" s="109"/>
      <c r="J692" s="109"/>
      <c r="K692" s="109"/>
      <c r="L692" s="109"/>
      <c r="M692" s="109"/>
      <c r="N692" s="109"/>
      <c r="O692" s="109"/>
      <c r="P692" s="109"/>
      <c r="Q692" s="109"/>
      <c r="R692" s="109"/>
      <c r="S692" s="109"/>
      <c r="T692" s="109"/>
      <c r="U692" s="109"/>
      <c r="V692" s="109"/>
      <c r="W692" s="109"/>
      <c r="X692" s="109"/>
      <c r="Y692" s="109"/>
      <c r="Z692" s="109"/>
      <c r="AA692" s="109"/>
      <c r="AB692" s="109"/>
      <c r="AC692" s="109"/>
      <c r="AD692" s="109"/>
      <c r="AE692" s="109"/>
      <c r="AF692" s="109"/>
      <c r="AG692" s="109"/>
      <c r="AH692" s="109"/>
      <c r="AI692" s="109"/>
    </row>
    <row r="693" spans="1:35" ht="15">
      <c r="A693" s="109"/>
      <c r="B693" s="110"/>
      <c r="C693" s="109"/>
      <c r="D693" s="109"/>
      <c r="E693" s="109"/>
      <c r="F693" s="109"/>
      <c r="G693" s="109"/>
      <c r="H693" s="109"/>
      <c r="I693" s="109"/>
      <c r="J693" s="109"/>
      <c r="K693" s="109"/>
      <c r="L693" s="109"/>
      <c r="M693" s="109"/>
      <c r="N693" s="109"/>
      <c r="O693" s="109"/>
      <c r="P693" s="109"/>
      <c r="Q693" s="109"/>
      <c r="R693" s="109"/>
      <c r="S693" s="109"/>
      <c r="T693" s="109"/>
      <c r="U693" s="109"/>
      <c r="V693" s="109"/>
      <c r="W693" s="109"/>
      <c r="X693" s="109"/>
      <c r="Y693" s="109"/>
      <c r="Z693" s="109"/>
      <c r="AA693" s="109"/>
      <c r="AB693" s="109"/>
      <c r="AC693" s="109"/>
      <c r="AD693" s="109"/>
      <c r="AE693" s="109"/>
      <c r="AF693" s="109"/>
      <c r="AG693" s="109"/>
      <c r="AH693" s="109"/>
      <c r="AI693" s="109"/>
    </row>
    <row r="694" spans="1:35" ht="15">
      <c r="A694" s="109"/>
      <c r="B694" s="110"/>
      <c r="C694" s="109"/>
      <c r="D694" s="109"/>
      <c r="E694" s="109"/>
      <c r="F694" s="109"/>
      <c r="G694" s="109"/>
      <c r="H694" s="109"/>
      <c r="I694" s="109"/>
      <c r="J694" s="109"/>
      <c r="K694" s="109"/>
      <c r="L694" s="109"/>
      <c r="M694" s="109"/>
      <c r="N694" s="109"/>
      <c r="O694" s="109"/>
      <c r="P694" s="109"/>
      <c r="Q694" s="109"/>
      <c r="R694" s="109"/>
      <c r="S694" s="109"/>
      <c r="T694" s="109"/>
      <c r="U694" s="109"/>
      <c r="V694" s="109"/>
      <c r="W694" s="109"/>
      <c r="X694" s="109"/>
      <c r="Y694" s="109"/>
      <c r="Z694" s="109"/>
      <c r="AA694" s="109"/>
      <c r="AB694" s="109"/>
      <c r="AC694" s="109"/>
      <c r="AD694" s="109"/>
      <c r="AE694" s="109"/>
      <c r="AF694" s="109"/>
      <c r="AG694" s="109"/>
      <c r="AH694" s="109"/>
      <c r="AI694" s="109"/>
    </row>
    <row r="695" spans="1:35" ht="15">
      <c r="A695" s="109"/>
      <c r="B695" s="110"/>
      <c r="C695" s="109"/>
      <c r="D695" s="109"/>
      <c r="E695" s="109"/>
      <c r="F695" s="109"/>
      <c r="G695" s="109"/>
      <c r="H695" s="109"/>
      <c r="I695" s="109"/>
      <c r="J695" s="109"/>
      <c r="K695" s="109"/>
      <c r="L695" s="109"/>
      <c r="M695" s="109"/>
      <c r="N695" s="109"/>
      <c r="O695" s="109"/>
      <c r="P695" s="109"/>
      <c r="Q695" s="109"/>
      <c r="R695" s="109"/>
      <c r="S695" s="109"/>
      <c r="T695" s="109"/>
      <c r="U695" s="109"/>
      <c r="V695" s="109"/>
      <c r="W695" s="109"/>
      <c r="X695" s="109"/>
      <c r="Y695" s="109"/>
      <c r="Z695" s="109"/>
      <c r="AA695" s="109"/>
      <c r="AB695" s="109"/>
      <c r="AC695" s="109"/>
      <c r="AD695" s="109"/>
      <c r="AE695" s="109"/>
      <c r="AF695" s="109"/>
      <c r="AG695" s="109"/>
      <c r="AH695" s="109"/>
      <c r="AI695" s="109"/>
    </row>
    <row r="696" spans="1:35" ht="15">
      <c r="A696" s="109"/>
      <c r="B696" s="110"/>
      <c r="C696" s="109"/>
      <c r="D696" s="109"/>
      <c r="E696" s="109"/>
      <c r="F696" s="109"/>
      <c r="G696" s="109"/>
      <c r="H696" s="109"/>
      <c r="I696" s="109"/>
      <c r="J696" s="109"/>
      <c r="K696" s="109"/>
      <c r="L696" s="109"/>
      <c r="M696" s="109"/>
      <c r="N696" s="109"/>
      <c r="O696" s="109"/>
      <c r="P696" s="109"/>
      <c r="Q696" s="109"/>
      <c r="R696" s="109"/>
      <c r="S696" s="109"/>
      <c r="T696" s="109"/>
      <c r="U696" s="109"/>
      <c r="V696" s="109"/>
      <c r="W696" s="109"/>
      <c r="X696" s="109"/>
      <c r="Y696" s="109"/>
      <c r="Z696" s="109"/>
      <c r="AA696" s="109"/>
      <c r="AB696" s="109"/>
      <c r="AC696" s="109"/>
      <c r="AD696" s="109"/>
      <c r="AE696" s="109"/>
      <c r="AF696" s="109"/>
      <c r="AG696" s="109"/>
      <c r="AH696" s="109"/>
      <c r="AI696" s="109"/>
    </row>
    <row r="697" spans="1:35" ht="15">
      <c r="A697" s="109"/>
      <c r="B697" s="110"/>
      <c r="C697" s="109"/>
      <c r="D697" s="109"/>
      <c r="E697" s="109"/>
      <c r="F697" s="109"/>
      <c r="G697" s="109"/>
      <c r="H697" s="109"/>
      <c r="I697" s="109"/>
      <c r="J697" s="109"/>
      <c r="K697" s="109"/>
      <c r="L697" s="109"/>
      <c r="M697" s="109"/>
      <c r="N697" s="109"/>
      <c r="O697" s="109"/>
      <c r="P697" s="109"/>
      <c r="Q697" s="109"/>
      <c r="R697" s="109"/>
      <c r="S697" s="109"/>
      <c r="T697" s="109"/>
      <c r="U697" s="109"/>
      <c r="V697" s="109"/>
      <c r="W697" s="109"/>
      <c r="X697" s="109"/>
      <c r="Y697" s="109"/>
      <c r="Z697" s="109"/>
      <c r="AA697" s="109"/>
      <c r="AB697" s="109"/>
      <c r="AC697" s="109"/>
      <c r="AD697" s="109"/>
      <c r="AE697" s="109"/>
      <c r="AF697" s="109"/>
      <c r="AG697" s="109"/>
      <c r="AH697" s="109"/>
      <c r="AI697" s="109"/>
    </row>
    <row r="698" spans="1:35" ht="15">
      <c r="A698" s="109"/>
      <c r="B698" s="110"/>
      <c r="C698" s="109"/>
      <c r="D698" s="109"/>
      <c r="E698" s="109"/>
      <c r="F698" s="109"/>
      <c r="G698" s="109"/>
      <c r="H698" s="109"/>
      <c r="I698" s="109"/>
      <c r="J698" s="109"/>
      <c r="K698" s="109"/>
      <c r="L698" s="109"/>
      <c r="M698" s="109"/>
      <c r="N698" s="109"/>
      <c r="O698" s="109"/>
      <c r="P698" s="109"/>
      <c r="Q698" s="109"/>
      <c r="R698" s="109"/>
      <c r="S698" s="109"/>
      <c r="T698" s="109"/>
      <c r="U698" s="109"/>
      <c r="V698" s="109"/>
      <c r="W698" s="109"/>
      <c r="X698" s="109"/>
      <c r="Y698" s="109"/>
      <c r="Z698" s="109"/>
      <c r="AA698" s="109"/>
      <c r="AB698" s="109"/>
      <c r="AC698" s="109"/>
      <c r="AD698" s="109"/>
      <c r="AE698" s="109"/>
      <c r="AF698" s="109"/>
      <c r="AG698" s="109"/>
      <c r="AH698" s="109"/>
      <c r="AI698" s="109"/>
    </row>
    <row r="699" spans="1:35" ht="15">
      <c r="A699" s="109"/>
      <c r="B699" s="110"/>
      <c r="C699" s="109"/>
      <c r="D699" s="109"/>
      <c r="E699" s="109"/>
      <c r="F699" s="109"/>
      <c r="G699" s="109"/>
      <c r="H699" s="109"/>
      <c r="I699" s="109"/>
      <c r="J699" s="109"/>
      <c r="K699" s="109"/>
      <c r="L699" s="109"/>
      <c r="M699" s="109"/>
      <c r="N699" s="109"/>
      <c r="O699" s="109"/>
      <c r="P699" s="109"/>
      <c r="Q699" s="109"/>
      <c r="R699" s="109"/>
      <c r="S699" s="109"/>
      <c r="T699" s="109"/>
      <c r="U699" s="109"/>
      <c r="V699" s="109"/>
      <c r="W699" s="109"/>
      <c r="X699" s="109"/>
      <c r="Y699" s="109"/>
      <c r="Z699" s="109"/>
      <c r="AA699" s="109"/>
      <c r="AB699" s="109"/>
      <c r="AC699" s="109"/>
      <c r="AD699" s="109"/>
      <c r="AE699" s="109"/>
      <c r="AF699" s="109"/>
      <c r="AG699" s="109"/>
      <c r="AH699" s="109"/>
      <c r="AI699" s="109"/>
    </row>
    <row r="700" spans="1:35" ht="15">
      <c r="A700" s="109"/>
      <c r="B700" s="110"/>
      <c r="C700" s="109"/>
      <c r="D700" s="109"/>
      <c r="E700" s="109"/>
      <c r="F700" s="109"/>
      <c r="G700" s="109"/>
      <c r="H700" s="109"/>
      <c r="I700" s="109"/>
      <c r="J700" s="109"/>
      <c r="K700" s="109"/>
      <c r="L700" s="109"/>
      <c r="M700" s="109"/>
      <c r="N700" s="109"/>
      <c r="O700" s="109"/>
      <c r="P700" s="109"/>
      <c r="Q700" s="109"/>
      <c r="R700" s="109"/>
      <c r="S700" s="109"/>
      <c r="T700" s="109"/>
      <c r="U700" s="109"/>
      <c r="V700" s="109"/>
      <c r="W700" s="109"/>
      <c r="X700" s="109"/>
      <c r="Y700" s="109"/>
      <c r="Z700" s="109"/>
      <c r="AA700" s="109"/>
      <c r="AB700" s="109"/>
      <c r="AC700" s="109"/>
      <c r="AD700" s="109"/>
      <c r="AE700" s="109"/>
      <c r="AF700" s="109"/>
      <c r="AG700" s="109"/>
      <c r="AH700" s="109"/>
      <c r="AI700" s="109"/>
    </row>
    <row r="701" spans="1:35" ht="15">
      <c r="A701" s="109"/>
      <c r="B701" s="110"/>
      <c r="C701" s="109"/>
      <c r="D701" s="109"/>
      <c r="E701" s="109"/>
      <c r="F701" s="109"/>
      <c r="G701" s="109"/>
      <c r="H701" s="109"/>
      <c r="I701" s="109"/>
      <c r="J701" s="109"/>
      <c r="K701" s="109"/>
      <c r="L701" s="109"/>
      <c r="M701" s="109"/>
      <c r="N701" s="109"/>
      <c r="O701" s="109"/>
      <c r="P701" s="109"/>
      <c r="Q701" s="109"/>
      <c r="R701" s="109"/>
      <c r="S701" s="109"/>
      <c r="T701" s="109"/>
      <c r="U701" s="109"/>
      <c r="V701" s="109"/>
      <c r="W701" s="109"/>
      <c r="X701" s="109"/>
      <c r="Y701" s="109"/>
      <c r="Z701" s="109"/>
      <c r="AA701" s="109"/>
      <c r="AB701" s="109"/>
      <c r="AC701" s="109"/>
      <c r="AD701" s="109"/>
      <c r="AE701" s="109"/>
      <c r="AF701" s="109"/>
      <c r="AG701" s="109"/>
      <c r="AH701" s="109"/>
      <c r="AI701" s="109"/>
    </row>
    <row r="702" spans="1:35" ht="15">
      <c r="A702" s="109"/>
      <c r="B702" s="110"/>
      <c r="C702" s="109"/>
      <c r="D702" s="109"/>
      <c r="E702" s="109"/>
      <c r="F702" s="109"/>
      <c r="G702" s="109"/>
      <c r="H702" s="109"/>
      <c r="I702" s="109"/>
      <c r="J702" s="109"/>
      <c r="K702" s="109"/>
      <c r="L702" s="109"/>
      <c r="M702" s="109"/>
      <c r="N702" s="109"/>
      <c r="O702" s="109"/>
      <c r="P702" s="109"/>
      <c r="Q702" s="109"/>
      <c r="R702" s="109"/>
      <c r="S702" s="109"/>
      <c r="T702" s="109"/>
      <c r="U702" s="109"/>
      <c r="V702" s="109"/>
      <c r="W702" s="109"/>
      <c r="X702" s="109"/>
      <c r="Y702" s="109"/>
      <c r="Z702" s="109"/>
      <c r="AA702" s="109"/>
      <c r="AB702" s="109"/>
      <c r="AC702" s="109"/>
      <c r="AD702" s="109"/>
      <c r="AE702" s="109"/>
      <c r="AF702" s="109"/>
      <c r="AG702" s="109"/>
      <c r="AH702" s="109"/>
      <c r="AI702" s="109"/>
    </row>
    <row r="703" spans="1:35" ht="15">
      <c r="A703" s="109"/>
      <c r="B703" s="110"/>
      <c r="C703" s="109"/>
      <c r="D703" s="109"/>
      <c r="E703" s="109"/>
      <c r="F703" s="109"/>
      <c r="G703" s="109"/>
      <c r="H703" s="109"/>
      <c r="I703" s="109"/>
      <c r="J703" s="109"/>
      <c r="K703" s="109"/>
      <c r="L703" s="109"/>
      <c r="M703" s="109"/>
      <c r="N703" s="109"/>
      <c r="O703" s="109"/>
      <c r="P703" s="109"/>
      <c r="Q703" s="109"/>
      <c r="R703" s="109"/>
      <c r="S703" s="109"/>
      <c r="T703" s="109"/>
      <c r="U703" s="109"/>
      <c r="V703" s="109"/>
      <c r="W703" s="109"/>
      <c r="X703" s="109"/>
      <c r="Y703" s="109"/>
      <c r="Z703" s="109"/>
      <c r="AA703" s="109"/>
      <c r="AB703" s="109"/>
      <c r="AC703" s="109"/>
      <c r="AD703" s="109"/>
      <c r="AE703" s="109"/>
      <c r="AF703" s="109"/>
      <c r="AG703" s="109"/>
      <c r="AH703" s="109"/>
      <c r="AI703" s="109"/>
    </row>
    <row r="704" spans="1:35" ht="15">
      <c r="A704" s="109"/>
      <c r="B704" s="110"/>
      <c r="C704" s="109"/>
      <c r="D704" s="109"/>
      <c r="E704" s="109"/>
      <c r="F704" s="109"/>
      <c r="G704" s="109"/>
      <c r="H704" s="109"/>
      <c r="I704" s="109"/>
      <c r="J704" s="109"/>
      <c r="K704" s="109"/>
      <c r="L704" s="109"/>
      <c r="M704" s="109"/>
      <c r="N704" s="109"/>
      <c r="O704" s="109"/>
      <c r="P704" s="109"/>
      <c r="Q704" s="109"/>
      <c r="R704" s="109"/>
      <c r="S704" s="109"/>
      <c r="T704" s="109"/>
      <c r="U704" s="109"/>
      <c r="V704" s="109"/>
      <c r="W704" s="109"/>
      <c r="X704" s="109"/>
      <c r="Y704" s="109"/>
      <c r="Z704" s="109"/>
      <c r="AA704" s="109"/>
      <c r="AB704" s="109"/>
      <c r="AC704" s="109"/>
      <c r="AD704" s="109"/>
      <c r="AE704" s="109"/>
      <c r="AF704" s="109"/>
      <c r="AG704" s="109"/>
      <c r="AH704" s="109"/>
      <c r="AI704" s="109"/>
    </row>
    <row r="705" spans="1:35" ht="15">
      <c r="A705" s="109"/>
      <c r="B705" s="110"/>
      <c r="C705" s="109"/>
      <c r="D705" s="109"/>
      <c r="E705" s="109"/>
      <c r="F705" s="109"/>
      <c r="G705" s="109"/>
      <c r="H705" s="109"/>
      <c r="I705" s="109"/>
      <c r="J705" s="109"/>
      <c r="K705" s="109"/>
      <c r="L705" s="109"/>
      <c r="M705" s="109"/>
      <c r="N705" s="109"/>
      <c r="O705" s="109"/>
      <c r="P705" s="109"/>
      <c r="Q705" s="109"/>
      <c r="R705" s="109"/>
      <c r="S705" s="109"/>
      <c r="T705" s="109"/>
      <c r="U705" s="109"/>
      <c r="V705" s="109"/>
      <c r="W705" s="109"/>
      <c r="X705" s="109"/>
      <c r="Y705" s="109"/>
      <c r="Z705" s="109"/>
      <c r="AA705" s="109"/>
      <c r="AB705" s="109"/>
      <c r="AC705" s="109"/>
      <c r="AD705" s="109"/>
      <c r="AE705" s="109"/>
      <c r="AF705" s="109"/>
      <c r="AG705" s="109"/>
      <c r="AH705" s="109"/>
      <c r="AI705" s="109"/>
    </row>
    <row r="706" spans="1:35" ht="15">
      <c r="A706" s="109"/>
      <c r="B706" s="110"/>
      <c r="C706" s="109"/>
      <c r="D706" s="109"/>
      <c r="E706" s="109"/>
      <c r="F706" s="109"/>
      <c r="G706" s="109"/>
      <c r="H706" s="109"/>
      <c r="I706" s="109"/>
      <c r="J706" s="109"/>
      <c r="K706" s="109"/>
      <c r="L706" s="109"/>
      <c r="M706" s="109"/>
      <c r="N706" s="109"/>
      <c r="O706" s="109"/>
      <c r="P706" s="109"/>
      <c r="Q706" s="109"/>
      <c r="R706" s="109"/>
      <c r="S706" s="109"/>
      <c r="T706" s="109"/>
      <c r="U706" s="109"/>
      <c r="V706" s="109"/>
      <c r="W706" s="109"/>
      <c r="X706" s="109"/>
      <c r="Y706" s="109"/>
      <c r="Z706" s="109"/>
      <c r="AA706" s="109"/>
      <c r="AB706" s="109"/>
      <c r="AC706" s="109"/>
      <c r="AD706" s="109"/>
      <c r="AE706" s="109"/>
      <c r="AF706" s="109"/>
      <c r="AG706" s="109"/>
      <c r="AH706" s="109"/>
      <c r="AI706" s="109"/>
    </row>
    <row r="707" spans="1:35" ht="15">
      <c r="A707" s="109"/>
      <c r="B707" s="110"/>
      <c r="C707" s="109"/>
      <c r="D707" s="109"/>
      <c r="E707" s="109"/>
      <c r="F707" s="109"/>
      <c r="G707" s="109"/>
      <c r="H707" s="109"/>
      <c r="I707" s="109"/>
      <c r="J707" s="109"/>
      <c r="K707" s="109"/>
      <c r="L707" s="109"/>
      <c r="M707" s="109"/>
      <c r="N707" s="109"/>
      <c r="O707" s="109"/>
      <c r="P707" s="109"/>
      <c r="Q707" s="109"/>
      <c r="R707" s="109"/>
      <c r="S707" s="109"/>
      <c r="T707" s="109"/>
      <c r="U707" s="109"/>
      <c r="V707" s="109"/>
      <c r="W707" s="109"/>
      <c r="X707" s="109"/>
      <c r="Y707" s="109"/>
      <c r="Z707" s="109"/>
      <c r="AA707" s="109"/>
      <c r="AB707" s="109"/>
      <c r="AC707" s="109"/>
      <c r="AD707" s="109"/>
      <c r="AE707" s="109"/>
      <c r="AF707" s="109"/>
      <c r="AG707" s="109"/>
      <c r="AH707" s="109"/>
      <c r="AI707" s="109"/>
    </row>
    <row r="708" spans="1:35" ht="15">
      <c r="A708" s="109"/>
      <c r="B708" s="110"/>
      <c r="C708" s="109"/>
      <c r="D708" s="109"/>
      <c r="E708" s="109"/>
      <c r="F708" s="109"/>
      <c r="G708" s="109"/>
      <c r="H708" s="109"/>
      <c r="I708" s="109"/>
      <c r="J708" s="109"/>
      <c r="K708" s="109"/>
      <c r="L708" s="109"/>
      <c r="M708" s="109"/>
      <c r="N708" s="109"/>
      <c r="O708" s="109"/>
      <c r="P708" s="109"/>
      <c r="Q708" s="109"/>
      <c r="R708" s="109"/>
      <c r="S708" s="109"/>
      <c r="T708" s="109"/>
      <c r="U708" s="109"/>
      <c r="V708" s="109"/>
      <c r="W708" s="109"/>
      <c r="X708" s="109"/>
      <c r="Y708" s="109"/>
      <c r="Z708" s="109"/>
      <c r="AA708" s="109"/>
      <c r="AB708" s="109"/>
      <c r="AC708" s="109"/>
      <c r="AD708" s="109"/>
      <c r="AE708" s="109"/>
      <c r="AF708" s="109"/>
      <c r="AG708" s="109"/>
      <c r="AH708" s="109"/>
      <c r="AI708" s="109"/>
    </row>
    <row r="709" spans="1:35" ht="15">
      <c r="A709" s="109"/>
      <c r="B709" s="110"/>
      <c r="C709" s="109"/>
      <c r="D709" s="109"/>
      <c r="E709" s="109"/>
      <c r="F709" s="109"/>
      <c r="G709" s="109"/>
      <c r="H709" s="109"/>
      <c r="I709" s="109"/>
      <c r="J709" s="109"/>
      <c r="K709" s="109"/>
      <c r="L709" s="109"/>
      <c r="M709" s="109"/>
      <c r="N709" s="109"/>
      <c r="O709" s="109"/>
      <c r="P709" s="109"/>
      <c r="Q709" s="109"/>
      <c r="R709" s="109"/>
      <c r="S709" s="109"/>
      <c r="T709" s="109"/>
      <c r="U709" s="109"/>
      <c r="V709" s="109"/>
      <c r="W709" s="109"/>
      <c r="X709" s="109"/>
      <c r="Y709" s="109"/>
      <c r="Z709" s="109"/>
      <c r="AA709" s="109"/>
      <c r="AB709" s="109"/>
      <c r="AC709" s="109"/>
      <c r="AD709" s="109"/>
      <c r="AE709" s="109"/>
      <c r="AF709" s="109"/>
      <c r="AG709" s="109"/>
      <c r="AH709" s="109"/>
      <c r="AI709" s="109"/>
    </row>
    <row r="710" spans="1:35" ht="15">
      <c r="A710" s="109"/>
      <c r="B710" s="110"/>
      <c r="C710" s="109"/>
      <c r="D710" s="109"/>
      <c r="E710" s="109"/>
      <c r="F710" s="109"/>
      <c r="G710" s="109"/>
      <c r="H710" s="109"/>
      <c r="I710" s="109"/>
      <c r="J710" s="109"/>
      <c r="K710" s="109"/>
      <c r="L710" s="109"/>
      <c r="M710" s="109"/>
      <c r="N710" s="109"/>
      <c r="O710" s="109"/>
      <c r="P710" s="109"/>
      <c r="Q710" s="109"/>
      <c r="R710" s="109"/>
      <c r="S710" s="109"/>
      <c r="T710" s="109"/>
      <c r="U710" s="109"/>
      <c r="V710" s="109"/>
      <c r="W710" s="109"/>
      <c r="X710" s="109"/>
      <c r="Y710" s="109"/>
      <c r="Z710" s="109"/>
      <c r="AA710" s="109"/>
      <c r="AB710" s="109"/>
      <c r="AC710" s="109"/>
      <c r="AD710" s="109"/>
      <c r="AE710" s="109"/>
      <c r="AF710" s="109"/>
      <c r="AG710" s="109"/>
      <c r="AH710" s="109"/>
      <c r="AI710" s="109"/>
    </row>
    <row r="711" spans="1:35" ht="15">
      <c r="A711" s="109"/>
      <c r="B711" s="110"/>
      <c r="C711" s="109"/>
      <c r="D711" s="109"/>
      <c r="E711" s="109"/>
      <c r="F711" s="109"/>
      <c r="G711" s="109"/>
      <c r="H711" s="109"/>
      <c r="I711" s="109"/>
      <c r="J711" s="109"/>
      <c r="K711" s="109"/>
      <c r="L711" s="109"/>
      <c r="M711" s="109"/>
      <c r="N711" s="109"/>
      <c r="O711" s="109"/>
      <c r="P711" s="109"/>
      <c r="Q711" s="109"/>
      <c r="R711" s="109"/>
      <c r="S711" s="109"/>
      <c r="T711" s="109"/>
      <c r="U711" s="109"/>
      <c r="V711" s="109"/>
      <c r="W711" s="109"/>
      <c r="X711" s="109"/>
      <c r="Y711" s="109"/>
      <c r="Z711" s="109"/>
      <c r="AA711" s="109"/>
      <c r="AB711" s="109"/>
      <c r="AC711" s="109"/>
      <c r="AD711" s="109"/>
      <c r="AE711" s="109"/>
      <c r="AF711" s="109"/>
      <c r="AG711" s="109"/>
      <c r="AH711" s="109"/>
      <c r="AI711" s="109"/>
    </row>
    <row r="712" spans="1:35" ht="15">
      <c r="A712" s="109"/>
      <c r="B712" s="110"/>
      <c r="C712" s="109"/>
      <c r="D712" s="109"/>
      <c r="E712" s="109"/>
      <c r="F712" s="109"/>
      <c r="G712" s="109"/>
      <c r="H712" s="109"/>
      <c r="I712" s="109"/>
      <c r="J712" s="109"/>
      <c r="K712" s="109"/>
      <c r="L712" s="109"/>
      <c r="M712" s="109"/>
      <c r="N712" s="109"/>
      <c r="O712" s="109"/>
      <c r="P712" s="109"/>
      <c r="Q712" s="109"/>
      <c r="R712" s="109"/>
      <c r="S712" s="109"/>
      <c r="T712" s="109"/>
      <c r="U712" s="109"/>
      <c r="V712" s="109"/>
      <c r="W712" s="109"/>
      <c r="X712" s="109"/>
      <c r="Y712" s="109"/>
      <c r="Z712" s="109"/>
      <c r="AA712" s="109"/>
      <c r="AB712" s="109"/>
      <c r="AC712" s="109"/>
      <c r="AD712" s="109"/>
      <c r="AE712" s="109"/>
      <c r="AF712" s="109"/>
      <c r="AG712" s="109"/>
      <c r="AH712" s="109"/>
      <c r="AI712" s="109"/>
    </row>
    <row r="713" spans="1:35" ht="15">
      <c r="A713" s="109"/>
      <c r="B713" s="110"/>
      <c r="C713" s="109"/>
      <c r="D713" s="109"/>
      <c r="E713" s="109"/>
      <c r="F713" s="109"/>
      <c r="G713" s="109"/>
      <c r="H713" s="109"/>
      <c r="I713" s="109"/>
      <c r="J713" s="109"/>
      <c r="K713" s="109"/>
      <c r="L713" s="109"/>
      <c r="M713" s="109"/>
      <c r="N713" s="109"/>
      <c r="O713" s="109"/>
      <c r="P713" s="109"/>
      <c r="Q713" s="109"/>
      <c r="R713" s="109"/>
      <c r="S713" s="109"/>
      <c r="T713" s="109"/>
      <c r="U713" s="109"/>
      <c r="V713" s="109"/>
      <c r="W713" s="109"/>
      <c r="X713" s="109"/>
      <c r="Y713" s="109"/>
      <c r="Z713" s="109"/>
      <c r="AA713" s="109"/>
      <c r="AB713" s="109"/>
      <c r="AC713" s="109"/>
      <c r="AD713" s="109"/>
      <c r="AE713" s="109"/>
      <c r="AF713" s="109"/>
      <c r="AG713" s="109"/>
      <c r="AH713" s="109"/>
      <c r="AI713" s="109"/>
    </row>
    <row r="714" spans="1:35" ht="15">
      <c r="A714" s="109"/>
      <c r="B714" s="110"/>
      <c r="C714" s="109"/>
      <c r="D714" s="109"/>
      <c r="E714" s="109"/>
      <c r="F714" s="109"/>
      <c r="G714" s="109"/>
      <c r="H714" s="109"/>
      <c r="I714" s="109"/>
      <c r="J714" s="109"/>
      <c r="K714" s="109"/>
      <c r="L714" s="109"/>
      <c r="M714" s="109"/>
      <c r="N714" s="109"/>
      <c r="O714" s="109"/>
      <c r="P714" s="109"/>
      <c r="Q714" s="109"/>
      <c r="R714" s="109"/>
      <c r="S714" s="109"/>
      <c r="T714" s="109"/>
      <c r="U714" s="109"/>
      <c r="V714" s="109"/>
      <c r="W714" s="109"/>
      <c r="X714" s="109"/>
      <c r="Y714" s="109"/>
      <c r="Z714" s="109"/>
      <c r="AA714" s="109"/>
      <c r="AB714" s="109"/>
      <c r="AC714" s="109"/>
      <c r="AD714" s="109"/>
      <c r="AE714" s="109"/>
      <c r="AF714" s="109"/>
      <c r="AG714" s="109"/>
      <c r="AH714" s="109"/>
      <c r="AI714" s="109"/>
    </row>
    <row r="715" spans="1:35" ht="15">
      <c r="A715" s="109"/>
      <c r="B715" s="110"/>
      <c r="C715" s="109"/>
      <c r="D715" s="109"/>
      <c r="E715" s="109"/>
      <c r="F715" s="109"/>
      <c r="G715" s="109"/>
      <c r="H715" s="109"/>
      <c r="I715" s="109"/>
      <c r="J715" s="109"/>
      <c r="K715" s="109"/>
      <c r="L715" s="109"/>
      <c r="M715" s="109"/>
      <c r="N715" s="109"/>
      <c r="O715" s="109"/>
      <c r="P715" s="109"/>
      <c r="Q715" s="109"/>
      <c r="R715" s="109"/>
      <c r="S715" s="109"/>
      <c r="T715" s="109"/>
      <c r="U715" s="109"/>
      <c r="V715" s="109"/>
      <c r="W715" s="109"/>
      <c r="X715" s="109"/>
      <c r="Y715" s="109"/>
      <c r="Z715" s="109"/>
      <c r="AA715" s="109"/>
      <c r="AB715" s="109"/>
      <c r="AC715" s="109"/>
      <c r="AD715" s="109"/>
      <c r="AE715" s="109"/>
      <c r="AF715" s="109"/>
      <c r="AG715" s="109"/>
      <c r="AH715" s="109"/>
      <c r="AI715" s="109"/>
    </row>
    <row r="716" spans="1:35" ht="15">
      <c r="A716" s="109"/>
      <c r="B716" s="110"/>
      <c r="C716" s="109"/>
      <c r="D716" s="109"/>
      <c r="E716" s="109"/>
      <c r="F716" s="109"/>
      <c r="G716" s="109"/>
      <c r="H716" s="109"/>
      <c r="I716" s="109"/>
      <c r="J716" s="109"/>
      <c r="K716" s="109"/>
      <c r="L716" s="109"/>
      <c r="M716" s="109"/>
      <c r="N716" s="109"/>
      <c r="O716" s="109"/>
      <c r="P716" s="109"/>
      <c r="Q716" s="109"/>
      <c r="R716" s="109"/>
      <c r="S716" s="109"/>
      <c r="T716" s="109"/>
      <c r="U716" s="109"/>
      <c r="V716" s="109"/>
      <c r="W716" s="109"/>
      <c r="X716" s="109"/>
      <c r="Y716" s="109"/>
      <c r="Z716" s="109"/>
      <c r="AA716" s="109"/>
      <c r="AB716" s="109"/>
      <c r="AC716" s="109"/>
      <c r="AD716" s="109"/>
      <c r="AE716" s="109"/>
      <c r="AF716" s="109"/>
      <c r="AG716" s="109"/>
      <c r="AH716" s="109"/>
      <c r="AI716" s="109"/>
    </row>
    <row r="717" spans="1:35" ht="15">
      <c r="A717" s="109"/>
      <c r="B717" s="110"/>
      <c r="C717" s="109"/>
      <c r="D717" s="109"/>
      <c r="E717" s="109"/>
      <c r="F717" s="109"/>
      <c r="G717" s="109"/>
      <c r="H717" s="109"/>
      <c r="I717" s="109"/>
      <c r="J717" s="109"/>
      <c r="K717" s="109"/>
      <c r="L717" s="109"/>
      <c r="M717" s="109"/>
      <c r="N717" s="109"/>
      <c r="O717" s="109"/>
      <c r="P717" s="109"/>
      <c r="Q717" s="109"/>
      <c r="R717" s="109"/>
      <c r="S717" s="109"/>
      <c r="T717" s="109"/>
      <c r="U717" s="109"/>
      <c r="V717" s="109"/>
      <c r="W717" s="109"/>
      <c r="X717" s="109"/>
      <c r="Y717" s="109"/>
      <c r="Z717" s="109"/>
      <c r="AA717" s="109"/>
      <c r="AB717" s="109"/>
      <c r="AC717" s="109"/>
      <c r="AD717" s="109"/>
      <c r="AE717" s="109"/>
      <c r="AF717" s="109"/>
      <c r="AG717" s="109"/>
      <c r="AH717" s="109"/>
      <c r="AI717" s="109"/>
    </row>
    <row r="718" spans="1:35" ht="15">
      <c r="A718" s="109"/>
      <c r="B718" s="110"/>
      <c r="C718" s="109"/>
      <c r="D718" s="109"/>
      <c r="E718" s="109"/>
      <c r="F718" s="109"/>
      <c r="G718" s="109"/>
      <c r="H718" s="109"/>
      <c r="I718" s="109"/>
      <c r="J718" s="109"/>
      <c r="K718" s="109"/>
      <c r="L718" s="109"/>
      <c r="M718" s="109"/>
      <c r="N718" s="109"/>
      <c r="O718" s="109"/>
      <c r="P718" s="109"/>
      <c r="Q718" s="109"/>
      <c r="R718" s="109"/>
      <c r="S718" s="109"/>
      <c r="T718" s="109"/>
      <c r="U718" s="109"/>
      <c r="V718" s="109"/>
      <c r="W718" s="109"/>
      <c r="X718" s="109"/>
      <c r="Y718" s="109"/>
      <c r="Z718" s="109"/>
      <c r="AA718" s="109"/>
      <c r="AB718" s="109"/>
      <c r="AC718" s="109"/>
      <c r="AD718" s="109"/>
      <c r="AE718" s="109"/>
      <c r="AF718" s="109"/>
      <c r="AG718" s="109"/>
      <c r="AH718" s="109"/>
      <c r="AI718" s="109"/>
    </row>
    <row r="719" spans="1:35" ht="15">
      <c r="A719" s="109"/>
      <c r="B719" s="110"/>
      <c r="C719" s="109"/>
      <c r="D719" s="109"/>
      <c r="E719" s="109"/>
      <c r="F719" s="109"/>
      <c r="G719" s="109"/>
      <c r="H719" s="109"/>
      <c r="I719" s="109"/>
      <c r="J719" s="109"/>
      <c r="K719" s="109"/>
      <c r="L719" s="109"/>
      <c r="M719" s="109"/>
      <c r="N719" s="109"/>
      <c r="O719" s="109"/>
      <c r="P719" s="109"/>
      <c r="Q719" s="109"/>
      <c r="R719" s="109"/>
      <c r="S719" s="109"/>
      <c r="T719" s="109"/>
      <c r="U719" s="109"/>
      <c r="V719" s="109"/>
      <c r="W719" s="109"/>
      <c r="X719" s="109"/>
      <c r="Y719" s="109"/>
      <c r="Z719" s="109"/>
      <c r="AA719" s="109"/>
      <c r="AB719" s="109"/>
      <c r="AC719" s="109"/>
      <c r="AD719" s="109"/>
      <c r="AE719" s="109"/>
      <c r="AF719" s="109"/>
      <c r="AG719" s="109"/>
      <c r="AH719" s="109"/>
      <c r="AI719" s="109"/>
    </row>
    <row r="720" spans="1:35" ht="15">
      <c r="A720" s="109"/>
      <c r="B720" s="110"/>
      <c r="C720" s="109"/>
      <c r="D720" s="109"/>
      <c r="E720" s="109"/>
      <c r="F720" s="109"/>
      <c r="G720" s="109"/>
      <c r="H720" s="109"/>
      <c r="I720" s="109"/>
      <c r="J720" s="109"/>
      <c r="K720" s="109"/>
      <c r="L720" s="109"/>
      <c r="M720" s="109"/>
      <c r="N720" s="109"/>
      <c r="O720" s="109"/>
      <c r="P720" s="109"/>
      <c r="Q720" s="109"/>
      <c r="R720" s="109"/>
      <c r="S720" s="109"/>
      <c r="T720" s="109"/>
      <c r="U720" s="109"/>
      <c r="V720" s="109"/>
      <c r="W720" s="109"/>
      <c r="X720" s="109"/>
      <c r="Y720" s="109"/>
      <c r="Z720" s="109"/>
      <c r="AA720" s="109"/>
      <c r="AB720" s="109"/>
      <c r="AC720" s="109"/>
      <c r="AD720" s="109"/>
      <c r="AE720" s="109"/>
      <c r="AF720" s="109"/>
      <c r="AG720" s="109"/>
      <c r="AH720" s="109"/>
      <c r="AI720" s="109"/>
    </row>
    <row r="721" spans="1:35" ht="15">
      <c r="A721" s="109"/>
      <c r="B721" s="110"/>
      <c r="C721" s="109"/>
      <c r="D721" s="109"/>
      <c r="E721" s="109"/>
      <c r="F721" s="109"/>
      <c r="G721" s="109"/>
      <c r="H721" s="109"/>
      <c r="I721" s="109"/>
      <c r="J721" s="109"/>
      <c r="K721" s="109"/>
      <c r="L721" s="109"/>
      <c r="M721" s="109"/>
      <c r="N721" s="109"/>
      <c r="O721" s="109"/>
      <c r="P721" s="109"/>
      <c r="Q721" s="109"/>
      <c r="R721" s="109"/>
      <c r="S721" s="109"/>
      <c r="T721" s="109"/>
      <c r="U721" s="109"/>
      <c r="V721" s="109"/>
      <c r="W721" s="109"/>
      <c r="X721" s="109"/>
      <c r="Y721" s="109"/>
      <c r="Z721" s="109"/>
      <c r="AA721" s="109"/>
      <c r="AB721" s="109"/>
      <c r="AC721" s="109"/>
      <c r="AD721" s="109"/>
      <c r="AE721" s="109"/>
      <c r="AF721" s="109"/>
      <c r="AG721" s="109"/>
      <c r="AH721" s="109"/>
      <c r="AI721" s="109"/>
    </row>
    <row r="722" spans="1:35" ht="15">
      <c r="A722" s="109"/>
      <c r="B722" s="110"/>
      <c r="C722" s="109"/>
      <c r="D722" s="109"/>
      <c r="E722" s="109"/>
      <c r="F722" s="109"/>
      <c r="G722" s="109"/>
      <c r="H722" s="109"/>
      <c r="I722" s="109"/>
      <c r="J722" s="109"/>
      <c r="K722" s="109"/>
      <c r="L722" s="109"/>
      <c r="M722" s="109"/>
      <c r="N722" s="109"/>
      <c r="O722" s="109"/>
      <c r="P722" s="109"/>
      <c r="Q722" s="109"/>
      <c r="R722" s="109"/>
      <c r="S722" s="109"/>
      <c r="T722" s="109"/>
      <c r="U722" s="109"/>
      <c r="V722" s="109"/>
      <c r="W722" s="109"/>
      <c r="X722" s="109"/>
      <c r="Y722" s="109"/>
      <c r="Z722" s="109"/>
      <c r="AA722" s="109"/>
      <c r="AB722" s="109"/>
      <c r="AC722" s="109"/>
      <c r="AD722" s="109"/>
      <c r="AE722" s="109"/>
      <c r="AF722" s="109"/>
      <c r="AG722" s="109"/>
      <c r="AH722" s="109"/>
      <c r="AI722" s="109"/>
    </row>
    <row r="723" spans="1:35" ht="15">
      <c r="A723" s="109"/>
      <c r="B723" s="110"/>
      <c r="C723" s="109"/>
      <c r="D723" s="109"/>
      <c r="E723" s="109"/>
      <c r="F723" s="109"/>
      <c r="G723" s="109"/>
      <c r="H723" s="109"/>
      <c r="I723" s="109"/>
      <c r="J723" s="109"/>
      <c r="K723" s="109"/>
      <c r="L723" s="109"/>
      <c r="M723" s="109"/>
      <c r="N723" s="109"/>
      <c r="O723" s="109"/>
      <c r="P723" s="109"/>
      <c r="Q723" s="109"/>
      <c r="R723" s="109"/>
      <c r="S723" s="109"/>
      <c r="T723" s="109"/>
      <c r="U723" s="109"/>
      <c r="V723" s="109"/>
      <c r="W723" s="109"/>
      <c r="X723" s="109"/>
      <c r="Y723" s="109"/>
      <c r="Z723" s="109"/>
      <c r="AA723" s="109"/>
      <c r="AB723" s="109"/>
      <c r="AC723" s="109"/>
      <c r="AD723" s="109"/>
      <c r="AE723" s="109"/>
      <c r="AF723" s="109"/>
      <c r="AG723" s="109"/>
      <c r="AH723" s="109"/>
      <c r="AI723" s="109"/>
    </row>
    <row r="724" spans="1:35" ht="15">
      <c r="A724" s="109"/>
      <c r="B724" s="110"/>
      <c r="C724" s="109"/>
      <c r="D724" s="109"/>
      <c r="E724" s="109"/>
      <c r="F724" s="109"/>
      <c r="G724" s="109"/>
      <c r="H724" s="109"/>
      <c r="I724" s="109"/>
      <c r="J724" s="109"/>
      <c r="K724" s="109"/>
      <c r="L724" s="109"/>
      <c r="M724" s="109"/>
      <c r="N724" s="109"/>
      <c r="O724" s="109"/>
      <c r="P724" s="109"/>
      <c r="Q724" s="109"/>
      <c r="R724" s="109"/>
      <c r="S724" s="109"/>
      <c r="T724" s="109"/>
      <c r="U724" s="109"/>
      <c r="V724" s="109"/>
      <c r="W724" s="109"/>
      <c r="X724" s="109"/>
      <c r="Y724" s="109"/>
      <c r="Z724" s="109"/>
      <c r="AA724" s="109"/>
      <c r="AB724" s="109"/>
      <c r="AC724" s="109"/>
      <c r="AD724" s="109"/>
      <c r="AE724" s="109"/>
      <c r="AF724" s="109"/>
      <c r="AG724" s="109"/>
      <c r="AH724" s="109"/>
      <c r="AI724" s="109"/>
    </row>
    <row r="725" spans="1:35" ht="15">
      <c r="A725" s="109"/>
      <c r="B725" s="110"/>
      <c r="C725" s="109"/>
      <c r="D725" s="109"/>
      <c r="E725" s="109"/>
      <c r="F725" s="109"/>
      <c r="G725" s="109"/>
      <c r="H725" s="109"/>
      <c r="I725" s="109"/>
      <c r="J725" s="109"/>
      <c r="K725" s="109"/>
      <c r="L725" s="109"/>
      <c r="M725" s="109"/>
      <c r="N725" s="109"/>
      <c r="O725" s="109"/>
      <c r="P725" s="109"/>
      <c r="Q725" s="109"/>
      <c r="R725" s="109"/>
      <c r="S725" s="109"/>
      <c r="T725" s="109"/>
      <c r="U725" s="109"/>
      <c r="V725" s="109"/>
      <c r="W725" s="109"/>
      <c r="X725" s="109"/>
      <c r="Y725" s="109"/>
      <c r="Z725" s="109"/>
      <c r="AA725" s="109"/>
      <c r="AB725" s="109"/>
      <c r="AC725" s="109"/>
      <c r="AD725" s="109"/>
      <c r="AE725" s="109"/>
      <c r="AF725" s="109"/>
      <c r="AG725" s="109"/>
      <c r="AH725" s="109"/>
      <c r="AI725" s="109"/>
    </row>
    <row r="726" spans="1:35" ht="15">
      <c r="A726" s="109"/>
      <c r="B726" s="110"/>
      <c r="C726" s="109"/>
      <c r="D726" s="109"/>
      <c r="E726" s="109"/>
      <c r="F726" s="109"/>
      <c r="G726" s="109"/>
      <c r="H726" s="109"/>
      <c r="I726" s="109"/>
      <c r="J726" s="109"/>
      <c r="K726" s="109"/>
      <c r="L726" s="109"/>
      <c r="M726" s="109"/>
      <c r="N726" s="109"/>
      <c r="O726" s="109"/>
      <c r="P726" s="109"/>
      <c r="Q726" s="109"/>
      <c r="R726" s="109"/>
      <c r="S726" s="109"/>
      <c r="T726" s="109"/>
      <c r="U726" s="109"/>
      <c r="V726" s="109"/>
      <c r="W726" s="109"/>
      <c r="X726" s="109"/>
      <c r="Y726" s="109"/>
      <c r="Z726" s="109"/>
      <c r="AA726" s="109"/>
      <c r="AB726" s="109"/>
      <c r="AC726" s="109"/>
      <c r="AD726" s="109"/>
      <c r="AE726" s="109"/>
      <c r="AF726" s="109"/>
      <c r="AG726" s="109"/>
      <c r="AH726" s="109"/>
      <c r="AI726" s="109"/>
    </row>
    <row r="727" spans="1:35" ht="15">
      <c r="A727" s="109"/>
      <c r="B727" s="110"/>
      <c r="C727" s="109"/>
      <c r="D727" s="109"/>
      <c r="E727" s="109"/>
      <c r="F727" s="109"/>
      <c r="G727" s="109"/>
      <c r="H727" s="109"/>
      <c r="I727" s="109"/>
      <c r="J727" s="109"/>
      <c r="K727" s="109"/>
      <c r="L727" s="109"/>
      <c r="M727" s="109"/>
      <c r="N727" s="109"/>
      <c r="O727" s="109"/>
      <c r="P727" s="109"/>
      <c r="Q727" s="109"/>
      <c r="R727" s="109"/>
      <c r="S727" s="109"/>
      <c r="T727" s="109"/>
      <c r="U727" s="109"/>
      <c r="V727" s="109"/>
      <c r="W727" s="109"/>
      <c r="X727" s="109"/>
      <c r="Y727" s="109"/>
      <c r="Z727" s="109"/>
      <c r="AA727" s="109"/>
      <c r="AB727" s="109"/>
      <c r="AC727" s="109"/>
      <c r="AD727" s="109"/>
      <c r="AE727" s="109"/>
      <c r="AF727" s="109"/>
      <c r="AG727" s="109"/>
      <c r="AH727" s="109"/>
      <c r="AI727" s="109"/>
    </row>
    <row r="728" spans="1:35" ht="15">
      <c r="A728" s="109"/>
      <c r="B728" s="110"/>
      <c r="C728" s="109"/>
      <c r="D728" s="109"/>
      <c r="E728" s="109"/>
      <c r="F728" s="109"/>
      <c r="G728" s="109"/>
      <c r="H728" s="109"/>
      <c r="I728" s="109"/>
      <c r="J728" s="109"/>
      <c r="K728" s="109"/>
      <c r="L728" s="109"/>
      <c r="M728" s="109"/>
      <c r="N728" s="109"/>
      <c r="O728" s="109"/>
      <c r="P728" s="109"/>
      <c r="Q728" s="109"/>
      <c r="R728" s="109"/>
      <c r="S728" s="109"/>
      <c r="T728" s="109"/>
      <c r="U728" s="109"/>
      <c r="V728" s="109"/>
      <c r="W728" s="109"/>
      <c r="X728" s="109"/>
      <c r="Y728" s="109"/>
      <c r="Z728" s="109"/>
      <c r="AA728" s="109"/>
      <c r="AB728" s="109"/>
      <c r="AC728" s="109"/>
      <c r="AD728" s="109"/>
      <c r="AE728" s="109"/>
      <c r="AF728" s="109"/>
      <c r="AG728" s="109"/>
      <c r="AH728" s="109"/>
      <c r="AI728" s="109"/>
    </row>
    <row r="729" spans="1:35" ht="15">
      <c r="A729" s="109"/>
      <c r="B729" s="110"/>
      <c r="C729" s="109"/>
      <c r="D729" s="109"/>
      <c r="E729" s="109"/>
      <c r="F729" s="109"/>
      <c r="G729" s="109"/>
      <c r="H729" s="109"/>
      <c r="I729" s="109"/>
      <c r="J729" s="109"/>
      <c r="K729" s="109"/>
      <c r="L729" s="109"/>
      <c r="M729" s="109"/>
      <c r="N729" s="109"/>
      <c r="O729" s="109"/>
      <c r="P729" s="109"/>
      <c r="Q729" s="109"/>
      <c r="R729" s="109"/>
      <c r="S729" s="109"/>
      <c r="T729" s="109"/>
      <c r="U729" s="109"/>
      <c r="V729" s="109"/>
      <c r="W729" s="109"/>
      <c r="X729" s="109"/>
      <c r="Y729" s="109"/>
      <c r="Z729" s="109"/>
      <c r="AA729" s="109"/>
      <c r="AB729" s="109"/>
      <c r="AC729" s="109"/>
      <c r="AD729" s="109"/>
      <c r="AE729" s="109"/>
      <c r="AF729" s="109"/>
      <c r="AG729" s="109"/>
      <c r="AH729" s="109"/>
      <c r="AI729" s="109"/>
    </row>
    <row r="730" spans="1:35" ht="15">
      <c r="A730" s="109"/>
      <c r="B730" s="110"/>
      <c r="C730" s="109"/>
      <c r="D730" s="109"/>
      <c r="E730" s="109"/>
      <c r="F730" s="109"/>
      <c r="G730" s="109"/>
      <c r="H730" s="109"/>
      <c r="I730" s="109"/>
      <c r="J730" s="109"/>
      <c r="K730" s="109"/>
      <c r="L730" s="109"/>
      <c r="M730" s="109"/>
      <c r="N730" s="109"/>
      <c r="O730" s="109"/>
      <c r="P730" s="109"/>
      <c r="Q730" s="109"/>
      <c r="R730" s="109"/>
      <c r="S730" s="109"/>
      <c r="T730" s="109"/>
      <c r="U730" s="109"/>
      <c r="V730" s="109"/>
      <c r="W730" s="109"/>
      <c r="X730" s="109"/>
      <c r="Y730" s="109"/>
      <c r="Z730" s="109"/>
      <c r="AA730" s="109"/>
      <c r="AB730" s="109"/>
      <c r="AC730" s="109"/>
      <c r="AD730" s="109"/>
      <c r="AE730" s="109"/>
      <c r="AF730" s="109"/>
      <c r="AG730" s="109"/>
      <c r="AH730" s="109"/>
      <c r="AI730" s="109"/>
    </row>
    <row r="731" spans="1:35" ht="15">
      <c r="A731" s="109"/>
      <c r="B731" s="110"/>
      <c r="C731" s="109"/>
      <c r="D731" s="109"/>
      <c r="E731" s="109"/>
      <c r="F731" s="109"/>
      <c r="G731" s="109"/>
      <c r="H731" s="109"/>
      <c r="I731" s="109"/>
      <c r="J731" s="109"/>
      <c r="K731" s="109"/>
      <c r="L731" s="109"/>
      <c r="M731" s="109"/>
      <c r="N731" s="109"/>
      <c r="O731" s="109"/>
      <c r="P731" s="109"/>
      <c r="Q731" s="109"/>
      <c r="R731" s="109"/>
      <c r="S731" s="109"/>
      <c r="T731" s="109"/>
      <c r="U731" s="109"/>
      <c r="V731" s="109"/>
      <c r="W731" s="109"/>
      <c r="X731" s="109"/>
      <c r="Y731" s="109"/>
      <c r="Z731" s="109"/>
      <c r="AA731" s="109"/>
      <c r="AB731" s="109"/>
      <c r="AC731" s="109"/>
      <c r="AD731" s="109"/>
      <c r="AE731" s="109"/>
      <c r="AF731" s="109"/>
      <c r="AG731" s="109"/>
      <c r="AH731" s="109"/>
      <c r="AI731" s="109"/>
    </row>
    <row r="732" spans="1:35" ht="15">
      <c r="A732" s="109"/>
      <c r="B732" s="110"/>
      <c r="C732" s="109"/>
      <c r="D732" s="109"/>
      <c r="E732" s="109"/>
      <c r="F732" s="109"/>
      <c r="G732" s="109"/>
      <c r="H732" s="109"/>
      <c r="I732" s="109"/>
      <c r="J732" s="109"/>
      <c r="K732" s="109"/>
      <c r="L732" s="109"/>
      <c r="M732" s="109"/>
      <c r="N732" s="109"/>
      <c r="O732" s="109"/>
      <c r="P732" s="109"/>
      <c r="Q732" s="109"/>
      <c r="R732" s="109"/>
      <c r="S732" s="109"/>
      <c r="T732" s="109"/>
      <c r="U732" s="109"/>
      <c r="V732" s="109"/>
      <c r="W732" s="109"/>
      <c r="X732" s="109"/>
      <c r="Y732" s="109"/>
      <c r="Z732" s="109"/>
      <c r="AA732" s="109"/>
      <c r="AB732" s="109"/>
      <c r="AC732" s="109"/>
      <c r="AD732" s="109"/>
      <c r="AE732" s="109"/>
      <c r="AF732" s="109"/>
      <c r="AG732" s="109"/>
      <c r="AH732" s="109"/>
      <c r="AI732" s="109"/>
    </row>
    <row r="733" spans="1:35" ht="15">
      <c r="A733" s="109"/>
      <c r="B733" s="110"/>
      <c r="C733" s="109"/>
      <c r="D733" s="109"/>
      <c r="E733" s="109"/>
      <c r="F733" s="109"/>
      <c r="G733" s="109"/>
      <c r="H733" s="109"/>
      <c r="I733" s="109"/>
      <c r="J733" s="109"/>
      <c r="K733" s="109"/>
      <c r="L733" s="109"/>
      <c r="M733" s="109"/>
      <c r="N733" s="109"/>
      <c r="O733" s="109"/>
      <c r="P733" s="109"/>
      <c r="Q733" s="109"/>
      <c r="R733" s="109"/>
      <c r="S733" s="109"/>
      <c r="T733" s="109"/>
      <c r="U733" s="109"/>
      <c r="V733" s="109"/>
      <c r="W733" s="109"/>
      <c r="X733" s="109"/>
      <c r="Y733" s="109"/>
      <c r="Z733" s="109"/>
      <c r="AA733" s="109"/>
      <c r="AB733" s="109"/>
      <c r="AC733" s="109"/>
      <c r="AD733" s="109"/>
      <c r="AE733" s="109"/>
      <c r="AF733" s="109"/>
      <c r="AG733" s="109"/>
      <c r="AH733" s="109"/>
      <c r="AI733" s="109"/>
    </row>
    <row r="734" spans="1:35" ht="15">
      <c r="A734" s="109"/>
      <c r="B734" s="110"/>
      <c r="C734" s="109"/>
      <c r="D734" s="109"/>
      <c r="E734" s="109"/>
      <c r="F734" s="109"/>
      <c r="G734" s="109"/>
      <c r="H734" s="109"/>
      <c r="I734" s="109"/>
      <c r="J734" s="109"/>
      <c r="K734" s="109"/>
      <c r="L734" s="109"/>
      <c r="M734" s="109"/>
      <c r="N734" s="109"/>
      <c r="O734" s="109"/>
      <c r="P734" s="109"/>
      <c r="Q734" s="109"/>
      <c r="R734" s="109"/>
      <c r="S734" s="109"/>
      <c r="T734" s="109"/>
      <c r="U734" s="109"/>
      <c r="V734" s="109"/>
      <c r="W734" s="109"/>
      <c r="X734" s="109"/>
      <c r="Y734" s="109"/>
      <c r="Z734" s="109"/>
      <c r="AA734" s="109"/>
      <c r="AB734" s="109"/>
      <c r="AC734" s="109"/>
      <c r="AD734" s="109"/>
      <c r="AE734" s="109"/>
      <c r="AF734" s="109"/>
      <c r="AG734" s="109"/>
      <c r="AH734" s="109"/>
      <c r="AI734" s="109"/>
    </row>
    <row r="735" spans="1:35" ht="15">
      <c r="A735" s="109"/>
      <c r="B735" s="110"/>
      <c r="C735" s="109"/>
      <c r="D735" s="109"/>
      <c r="E735" s="109"/>
      <c r="F735" s="109"/>
      <c r="G735" s="109"/>
      <c r="H735" s="109"/>
      <c r="I735" s="109"/>
      <c r="J735" s="109"/>
      <c r="K735" s="109"/>
      <c r="L735" s="109"/>
      <c r="M735" s="109"/>
      <c r="N735" s="109"/>
      <c r="O735" s="109"/>
      <c r="P735" s="109"/>
      <c r="Q735" s="109"/>
      <c r="R735" s="109"/>
      <c r="S735" s="109"/>
      <c r="T735" s="109"/>
      <c r="U735" s="109"/>
      <c r="V735" s="109"/>
      <c r="W735" s="109"/>
      <c r="X735" s="109"/>
      <c r="Y735" s="109"/>
      <c r="Z735" s="109"/>
      <c r="AA735" s="109"/>
      <c r="AB735" s="109"/>
      <c r="AC735" s="109"/>
      <c r="AD735" s="109"/>
      <c r="AE735" s="109"/>
      <c r="AF735" s="109"/>
      <c r="AG735" s="109"/>
      <c r="AH735" s="109"/>
      <c r="AI735" s="109"/>
    </row>
    <row r="736" spans="1:35" ht="15">
      <c r="A736" s="109"/>
      <c r="B736" s="110"/>
      <c r="C736" s="109"/>
      <c r="D736" s="109"/>
      <c r="E736" s="109"/>
      <c r="F736" s="109"/>
      <c r="G736" s="109"/>
      <c r="H736" s="109"/>
      <c r="I736" s="109"/>
      <c r="J736" s="109"/>
      <c r="K736" s="109"/>
      <c r="L736" s="109"/>
      <c r="M736" s="109"/>
      <c r="N736" s="109"/>
      <c r="O736" s="109"/>
      <c r="P736" s="109"/>
      <c r="Q736" s="109"/>
      <c r="R736" s="109"/>
      <c r="S736" s="109"/>
      <c r="T736" s="109"/>
      <c r="U736" s="109"/>
      <c r="V736" s="109"/>
      <c r="W736" s="109"/>
      <c r="X736" s="109"/>
      <c r="Y736" s="109"/>
      <c r="Z736" s="109"/>
      <c r="AA736" s="109"/>
      <c r="AB736" s="109"/>
      <c r="AC736" s="109"/>
      <c r="AD736" s="109"/>
      <c r="AE736" s="109"/>
      <c r="AF736" s="109"/>
      <c r="AG736" s="109"/>
      <c r="AH736" s="109"/>
      <c r="AI736" s="109"/>
    </row>
    <row r="737" spans="1:35" ht="15">
      <c r="A737" s="109"/>
      <c r="B737" s="110"/>
      <c r="C737" s="109"/>
      <c r="D737" s="109"/>
      <c r="E737" s="109"/>
      <c r="F737" s="109"/>
      <c r="G737" s="109"/>
      <c r="H737" s="109"/>
      <c r="I737" s="109"/>
      <c r="J737" s="109"/>
      <c r="K737" s="109"/>
      <c r="L737" s="109"/>
      <c r="M737" s="109"/>
      <c r="N737" s="109"/>
      <c r="O737" s="109"/>
      <c r="P737" s="109"/>
      <c r="Q737" s="109"/>
      <c r="R737" s="109"/>
      <c r="S737" s="109"/>
      <c r="T737" s="109"/>
      <c r="U737" s="109"/>
      <c r="V737" s="109"/>
      <c r="W737" s="109"/>
      <c r="X737" s="109"/>
      <c r="Y737" s="109"/>
      <c r="Z737" s="109"/>
      <c r="AA737" s="109"/>
      <c r="AB737" s="109"/>
      <c r="AC737" s="109"/>
      <c r="AD737" s="109"/>
      <c r="AE737" s="109"/>
      <c r="AF737" s="109"/>
      <c r="AG737" s="109"/>
      <c r="AH737" s="109"/>
      <c r="AI737" s="109"/>
    </row>
    <row r="738" spans="1:35" ht="15">
      <c r="A738" s="109"/>
      <c r="B738" s="110"/>
      <c r="C738" s="109"/>
      <c r="D738" s="109"/>
      <c r="E738" s="109"/>
      <c r="F738" s="109"/>
      <c r="G738" s="109"/>
      <c r="H738" s="109"/>
      <c r="I738" s="109"/>
      <c r="J738" s="109"/>
      <c r="K738" s="109"/>
      <c r="L738" s="109"/>
      <c r="M738" s="109"/>
      <c r="N738" s="109"/>
      <c r="O738" s="109"/>
      <c r="P738" s="109"/>
      <c r="Q738" s="109"/>
      <c r="R738" s="109"/>
      <c r="S738" s="109"/>
      <c r="T738" s="109"/>
      <c r="U738" s="109"/>
      <c r="V738" s="109"/>
      <c r="W738" s="109"/>
      <c r="X738" s="109"/>
      <c r="Y738" s="109"/>
      <c r="Z738" s="109"/>
      <c r="AA738" s="109"/>
      <c r="AB738" s="109"/>
      <c r="AC738" s="109"/>
      <c r="AD738" s="109"/>
      <c r="AE738" s="109"/>
      <c r="AF738" s="109"/>
      <c r="AG738" s="109"/>
      <c r="AH738" s="109"/>
      <c r="AI738" s="109"/>
    </row>
    <row r="739" spans="1:35" ht="15">
      <c r="A739" s="109"/>
      <c r="B739" s="110"/>
      <c r="C739" s="109"/>
      <c r="D739" s="109"/>
      <c r="E739" s="109"/>
      <c r="F739" s="109"/>
      <c r="G739" s="109"/>
      <c r="H739" s="109"/>
      <c r="I739" s="109"/>
      <c r="J739" s="109"/>
      <c r="K739" s="109"/>
      <c r="L739" s="109"/>
      <c r="M739" s="109"/>
      <c r="N739" s="109"/>
      <c r="O739" s="109"/>
      <c r="P739" s="109"/>
      <c r="Q739" s="109"/>
      <c r="R739" s="109"/>
      <c r="S739" s="109"/>
      <c r="T739" s="109"/>
      <c r="U739" s="109"/>
      <c r="V739" s="109"/>
      <c r="W739" s="109"/>
      <c r="X739" s="109"/>
      <c r="Y739" s="109"/>
      <c r="Z739" s="109"/>
      <c r="AA739" s="109"/>
      <c r="AB739" s="109"/>
      <c r="AC739" s="109"/>
      <c r="AD739" s="109"/>
      <c r="AE739" s="109"/>
      <c r="AF739" s="109"/>
      <c r="AG739" s="109"/>
      <c r="AH739" s="109"/>
      <c r="AI739" s="109"/>
    </row>
    <row r="740" spans="1:35" ht="15">
      <c r="A740" s="109"/>
      <c r="B740" s="110"/>
      <c r="C740" s="109"/>
      <c r="D740" s="109"/>
      <c r="E740" s="109"/>
      <c r="F740" s="109"/>
      <c r="G740" s="109"/>
      <c r="H740" s="109"/>
      <c r="I740" s="109"/>
      <c r="J740" s="109"/>
      <c r="K740" s="109"/>
      <c r="L740" s="109"/>
      <c r="M740" s="109"/>
      <c r="N740" s="109"/>
      <c r="O740" s="109"/>
      <c r="P740" s="109"/>
      <c r="Q740" s="109"/>
      <c r="R740" s="109"/>
      <c r="S740" s="109"/>
      <c r="T740" s="109"/>
      <c r="U740" s="109"/>
      <c r="V740" s="109"/>
      <c r="W740" s="109"/>
      <c r="X740" s="109"/>
      <c r="Y740" s="109"/>
      <c r="Z740" s="109"/>
      <c r="AA740" s="109"/>
      <c r="AB740" s="109"/>
      <c r="AC740" s="109"/>
      <c r="AD740" s="109"/>
      <c r="AE740" s="109"/>
      <c r="AF740" s="109"/>
      <c r="AG740" s="109"/>
      <c r="AH740" s="109"/>
      <c r="AI740" s="109"/>
    </row>
    <row r="741" spans="1:35" ht="15">
      <c r="A741" s="109"/>
      <c r="B741" s="110"/>
      <c r="C741" s="109"/>
      <c r="D741" s="109"/>
      <c r="E741" s="109"/>
      <c r="F741" s="109"/>
      <c r="G741" s="109"/>
      <c r="H741" s="109"/>
      <c r="I741" s="109"/>
      <c r="J741" s="109"/>
      <c r="K741" s="109"/>
      <c r="L741" s="109"/>
      <c r="M741" s="109"/>
      <c r="N741" s="109"/>
      <c r="O741" s="109"/>
      <c r="P741" s="109"/>
      <c r="Q741" s="109"/>
      <c r="R741" s="109"/>
      <c r="S741" s="109"/>
      <c r="T741" s="109"/>
      <c r="U741" s="109"/>
      <c r="V741" s="109"/>
      <c r="W741" s="109"/>
      <c r="X741" s="109"/>
      <c r="Y741" s="109"/>
      <c r="Z741" s="109"/>
      <c r="AA741" s="109"/>
      <c r="AB741" s="109"/>
      <c r="AC741" s="109"/>
      <c r="AD741" s="109"/>
      <c r="AE741" s="109"/>
      <c r="AF741" s="109"/>
      <c r="AG741" s="109"/>
      <c r="AH741" s="109"/>
      <c r="AI741" s="109"/>
    </row>
    <row r="742" spans="1:35" ht="15">
      <c r="A742" s="109"/>
      <c r="B742" s="110"/>
      <c r="C742" s="109"/>
      <c r="D742" s="109"/>
      <c r="E742" s="109"/>
      <c r="F742" s="109"/>
      <c r="G742" s="109"/>
      <c r="H742" s="109"/>
      <c r="I742" s="109"/>
      <c r="J742" s="109"/>
      <c r="K742" s="109"/>
      <c r="L742" s="109"/>
      <c r="M742" s="109"/>
      <c r="N742" s="109"/>
      <c r="O742" s="109"/>
      <c r="P742" s="109"/>
      <c r="Q742" s="109"/>
      <c r="R742" s="109"/>
      <c r="S742" s="109"/>
      <c r="T742" s="109"/>
      <c r="U742" s="109"/>
      <c r="V742" s="109"/>
      <c r="W742" s="109"/>
      <c r="X742" s="109"/>
      <c r="Y742" s="109"/>
      <c r="Z742" s="109"/>
      <c r="AA742" s="109"/>
      <c r="AB742" s="109"/>
      <c r="AC742" s="109"/>
      <c r="AD742" s="109"/>
      <c r="AE742" s="109"/>
      <c r="AF742" s="109"/>
      <c r="AG742" s="109"/>
      <c r="AH742" s="109"/>
      <c r="AI742" s="109"/>
    </row>
    <row r="743" spans="1:35" ht="15">
      <c r="A743" s="109"/>
      <c r="B743" s="110"/>
      <c r="C743" s="109"/>
      <c r="D743" s="109"/>
      <c r="E743" s="109"/>
      <c r="F743" s="109"/>
      <c r="G743" s="109"/>
      <c r="H743" s="109"/>
      <c r="I743" s="109"/>
      <c r="J743" s="109"/>
      <c r="K743" s="109"/>
      <c r="L743" s="109"/>
      <c r="M743" s="109"/>
      <c r="N743" s="109"/>
      <c r="O743" s="109"/>
      <c r="P743" s="109"/>
      <c r="Q743" s="109"/>
      <c r="R743" s="109"/>
      <c r="S743" s="109"/>
      <c r="T743" s="109"/>
      <c r="U743" s="109"/>
      <c r="V743" s="109"/>
      <c r="W743" s="109"/>
      <c r="X743" s="109"/>
      <c r="Y743" s="109"/>
      <c r="Z743" s="109"/>
      <c r="AA743" s="109"/>
      <c r="AB743" s="109"/>
      <c r="AC743" s="109"/>
      <c r="AD743" s="109"/>
      <c r="AE743" s="109"/>
      <c r="AF743" s="109"/>
      <c r="AG743" s="109"/>
      <c r="AH743" s="109"/>
      <c r="AI743" s="109"/>
    </row>
    <row r="744" spans="1:35" ht="15">
      <c r="A744" s="109"/>
      <c r="B744" s="110"/>
      <c r="C744" s="109"/>
      <c r="D744" s="109"/>
      <c r="E744" s="109"/>
      <c r="F744" s="109"/>
      <c r="G744" s="109"/>
      <c r="H744" s="109"/>
      <c r="I744" s="109"/>
      <c r="J744" s="109"/>
      <c r="K744" s="109"/>
      <c r="L744" s="109"/>
      <c r="M744" s="109"/>
      <c r="N744" s="109"/>
      <c r="O744" s="109"/>
      <c r="P744" s="109"/>
      <c r="Q744" s="109"/>
      <c r="R744" s="109"/>
      <c r="S744" s="109"/>
      <c r="T744" s="109"/>
      <c r="U744" s="109"/>
      <c r="V744" s="109"/>
      <c r="W744" s="109"/>
      <c r="X744" s="109"/>
      <c r="Y744" s="109"/>
      <c r="Z744" s="109"/>
      <c r="AA744" s="109"/>
      <c r="AB744" s="109"/>
      <c r="AC744" s="109"/>
      <c r="AD744" s="109"/>
      <c r="AE744" s="109"/>
      <c r="AF744" s="109"/>
      <c r="AG744" s="109"/>
      <c r="AH744" s="109"/>
      <c r="AI744" s="109"/>
    </row>
    <row r="745" spans="1:35" ht="15">
      <c r="A745" s="109"/>
      <c r="B745" s="110"/>
      <c r="C745" s="109"/>
      <c r="D745" s="109"/>
      <c r="E745" s="109"/>
      <c r="F745" s="109"/>
      <c r="G745" s="109"/>
      <c r="H745" s="109"/>
      <c r="I745" s="109"/>
      <c r="J745" s="109"/>
      <c r="K745" s="109"/>
      <c r="L745" s="109"/>
      <c r="M745" s="109"/>
      <c r="N745" s="109"/>
      <c r="O745" s="109"/>
      <c r="P745" s="109"/>
      <c r="Q745" s="109"/>
      <c r="R745" s="109"/>
      <c r="S745" s="109"/>
      <c r="T745" s="109"/>
      <c r="U745" s="109"/>
      <c r="V745" s="109"/>
      <c r="W745" s="109"/>
      <c r="X745" s="109"/>
      <c r="Y745" s="109"/>
      <c r="Z745" s="109"/>
      <c r="AA745" s="109"/>
      <c r="AB745" s="109"/>
      <c r="AC745" s="109"/>
      <c r="AD745" s="109"/>
      <c r="AE745" s="109"/>
      <c r="AF745" s="109"/>
      <c r="AG745" s="109"/>
      <c r="AH745" s="109"/>
      <c r="AI745" s="109"/>
    </row>
    <row r="746" spans="1:35" ht="15">
      <c r="A746" s="109"/>
      <c r="B746" s="110"/>
      <c r="C746" s="109"/>
      <c r="D746" s="109"/>
      <c r="E746" s="109"/>
      <c r="F746" s="109"/>
      <c r="G746" s="109"/>
      <c r="H746" s="109"/>
      <c r="I746" s="109"/>
      <c r="J746" s="109"/>
      <c r="K746" s="109"/>
      <c r="L746" s="109"/>
      <c r="M746" s="109"/>
      <c r="N746" s="109"/>
      <c r="O746" s="109"/>
      <c r="P746" s="109"/>
      <c r="Q746" s="109"/>
      <c r="R746" s="109"/>
      <c r="S746" s="109"/>
      <c r="T746" s="109"/>
      <c r="U746" s="109"/>
      <c r="V746" s="109"/>
      <c r="W746" s="109"/>
      <c r="X746" s="109"/>
      <c r="Y746" s="109"/>
      <c r="Z746" s="109"/>
      <c r="AA746" s="109"/>
      <c r="AB746" s="109"/>
      <c r="AC746" s="109"/>
      <c r="AD746" s="109"/>
      <c r="AE746" s="109"/>
      <c r="AF746" s="109"/>
      <c r="AG746" s="109"/>
      <c r="AH746" s="109"/>
      <c r="AI746" s="109"/>
    </row>
    <row r="747" spans="1:35" ht="15">
      <c r="A747" s="109"/>
      <c r="B747" s="110"/>
      <c r="C747" s="109"/>
      <c r="D747" s="109"/>
      <c r="E747" s="109"/>
      <c r="F747" s="109"/>
      <c r="G747" s="109"/>
      <c r="H747" s="109"/>
      <c r="I747" s="109"/>
      <c r="J747" s="109"/>
      <c r="K747" s="109"/>
      <c r="L747" s="109"/>
      <c r="M747" s="109"/>
      <c r="N747" s="109"/>
      <c r="O747" s="109"/>
      <c r="P747" s="109"/>
      <c r="Q747" s="109"/>
      <c r="R747" s="109"/>
      <c r="S747" s="109"/>
      <c r="T747" s="109"/>
      <c r="U747" s="109"/>
      <c r="V747" s="109"/>
      <c r="W747" s="109"/>
      <c r="X747" s="109"/>
      <c r="Y747" s="109"/>
      <c r="Z747" s="109"/>
      <c r="AA747" s="109"/>
      <c r="AB747" s="109"/>
      <c r="AC747" s="109"/>
      <c r="AD747" s="109"/>
      <c r="AE747" s="109"/>
      <c r="AF747" s="109"/>
      <c r="AG747" s="109"/>
      <c r="AH747" s="109"/>
      <c r="AI747" s="109"/>
    </row>
    <row r="748" spans="1:35" ht="15">
      <c r="A748" s="109"/>
      <c r="B748" s="110"/>
      <c r="C748" s="109"/>
      <c r="D748" s="109"/>
      <c r="E748" s="109"/>
      <c r="F748" s="109"/>
      <c r="G748" s="109"/>
      <c r="H748" s="109"/>
      <c r="I748" s="109"/>
      <c r="J748" s="109"/>
      <c r="K748" s="109"/>
      <c r="L748" s="109"/>
      <c r="M748" s="109"/>
      <c r="N748" s="109"/>
      <c r="O748" s="109"/>
      <c r="P748" s="109"/>
      <c r="Q748" s="109"/>
      <c r="R748" s="109"/>
      <c r="S748" s="109"/>
      <c r="T748" s="109"/>
      <c r="U748" s="109"/>
      <c r="V748" s="109"/>
      <c r="W748" s="109"/>
      <c r="X748" s="109"/>
      <c r="Y748" s="109"/>
      <c r="Z748" s="109"/>
      <c r="AA748" s="109"/>
      <c r="AB748" s="109"/>
      <c r="AC748" s="109"/>
      <c r="AD748" s="109"/>
      <c r="AE748" s="109"/>
      <c r="AF748" s="109"/>
      <c r="AG748" s="109"/>
      <c r="AH748" s="109"/>
      <c r="AI748" s="109"/>
    </row>
    <row r="749" spans="1:35" ht="15">
      <c r="A749" s="109"/>
      <c r="B749" s="110"/>
      <c r="C749" s="109"/>
      <c r="D749" s="109"/>
      <c r="E749" s="109"/>
      <c r="F749" s="109"/>
      <c r="G749" s="109"/>
      <c r="H749" s="109"/>
      <c r="I749" s="109"/>
      <c r="J749" s="109"/>
      <c r="K749" s="109"/>
      <c r="L749" s="109"/>
      <c r="M749" s="109"/>
      <c r="N749" s="109"/>
      <c r="O749" s="109"/>
      <c r="P749" s="109"/>
      <c r="Q749" s="109"/>
      <c r="R749" s="109"/>
      <c r="S749" s="109"/>
      <c r="T749" s="109"/>
      <c r="U749" s="109"/>
      <c r="V749" s="109"/>
      <c r="W749" s="109"/>
      <c r="X749" s="109"/>
      <c r="Y749" s="109"/>
      <c r="Z749" s="109"/>
      <c r="AA749" s="109"/>
      <c r="AB749" s="109"/>
      <c r="AC749" s="109"/>
      <c r="AD749" s="109"/>
      <c r="AE749" s="109"/>
      <c r="AF749" s="109"/>
      <c r="AG749" s="109"/>
      <c r="AH749" s="109"/>
      <c r="AI749" s="109"/>
    </row>
    <row r="750" spans="1:35" ht="15">
      <c r="A750" s="109"/>
      <c r="B750" s="110"/>
      <c r="C750" s="109"/>
      <c r="D750" s="109"/>
      <c r="E750" s="109"/>
      <c r="F750" s="109"/>
      <c r="G750" s="109"/>
      <c r="H750" s="109"/>
      <c r="I750" s="109"/>
      <c r="J750" s="109"/>
      <c r="K750" s="109"/>
      <c r="L750" s="109"/>
      <c r="M750" s="109"/>
      <c r="N750" s="109"/>
      <c r="O750" s="109"/>
      <c r="P750" s="109"/>
      <c r="Q750" s="109"/>
      <c r="R750" s="109"/>
      <c r="S750" s="109"/>
      <c r="T750" s="109"/>
      <c r="U750" s="109"/>
      <c r="V750" s="109"/>
      <c r="W750" s="109"/>
      <c r="X750" s="109"/>
      <c r="Y750" s="109"/>
      <c r="Z750" s="109"/>
      <c r="AA750" s="109"/>
      <c r="AB750" s="109"/>
      <c r="AC750" s="109"/>
      <c r="AD750" s="109"/>
      <c r="AE750" s="109"/>
      <c r="AF750" s="109"/>
      <c r="AG750" s="109"/>
      <c r="AH750" s="109"/>
      <c r="AI750" s="109"/>
    </row>
    <row r="751" spans="1:35" ht="15">
      <c r="A751" s="109"/>
      <c r="B751" s="110"/>
      <c r="C751" s="109"/>
      <c r="D751" s="109"/>
      <c r="E751" s="109"/>
      <c r="F751" s="109"/>
      <c r="G751" s="109"/>
      <c r="H751" s="109"/>
      <c r="I751" s="109"/>
      <c r="J751" s="109"/>
      <c r="K751" s="109"/>
      <c r="L751" s="109"/>
      <c r="M751" s="109"/>
      <c r="N751" s="109"/>
      <c r="O751" s="109"/>
      <c r="P751" s="109"/>
      <c r="Q751" s="109"/>
      <c r="R751" s="109"/>
      <c r="S751" s="109"/>
      <c r="T751" s="109"/>
      <c r="U751" s="109"/>
      <c r="V751" s="109"/>
      <c r="W751" s="109"/>
      <c r="X751" s="109"/>
      <c r="Y751" s="109"/>
      <c r="Z751" s="109"/>
      <c r="AA751" s="109"/>
      <c r="AB751" s="109"/>
      <c r="AC751" s="109"/>
      <c r="AD751" s="109"/>
      <c r="AE751" s="109"/>
      <c r="AF751" s="109"/>
      <c r="AG751" s="109"/>
      <c r="AH751" s="109"/>
      <c r="AI751" s="109"/>
    </row>
    <row r="752" spans="1:35" ht="15">
      <c r="A752" s="109"/>
      <c r="B752" s="110"/>
      <c r="C752" s="109"/>
      <c r="D752" s="109"/>
      <c r="E752" s="109"/>
      <c r="F752" s="109"/>
      <c r="G752" s="109"/>
      <c r="H752" s="109"/>
      <c r="I752" s="109"/>
      <c r="J752" s="109"/>
      <c r="K752" s="109"/>
      <c r="L752" s="109"/>
      <c r="M752" s="109"/>
      <c r="N752" s="109"/>
      <c r="O752" s="109"/>
      <c r="P752" s="109"/>
      <c r="Q752" s="109"/>
      <c r="R752" s="109"/>
      <c r="S752" s="109"/>
      <c r="T752" s="109"/>
      <c r="U752" s="109"/>
      <c r="V752" s="109"/>
      <c r="W752" s="109"/>
      <c r="X752" s="109"/>
      <c r="Y752" s="109"/>
      <c r="Z752" s="109"/>
      <c r="AA752" s="109"/>
      <c r="AB752" s="109"/>
      <c r="AC752" s="109"/>
      <c r="AD752" s="109"/>
      <c r="AE752" s="109"/>
      <c r="AF752" s="109"/>
      <c r="AG752" s="109"/>
      <c r="AH752" s="109"/>
      <c r="AI752" s="109"/>
    </row>
    <row r="753" spans="1:35" ht="15">
      <c r="A753" s="109"/>
      <c r="B753" s="110"/>
      <c r="C753" s="109"/>
      <c r="D753" s="109"/>
      <c r="E753" s="109"/>
      <c r="F753" s="109"/>
      <c r="G753" s="109"/>
      <c r="H753" s="109"/>
      <c r="I753" s="109"/>
      <c r="J753" s="109"/>
      <c r="K753" s="109"/>
      <c r="L753" s="109"/>
      <c r="M753" s="109"/>
      <c r="N753" s="109"/>
      <c r="O753" s="109"/>
      <c r="P753" s="109"/>
      <c r="Q753" s="109"/>
      <c r="R753" s="109"/>
      <c r="S753" s="109"/>
      <c r="T753" s="109"/>
      <c r="U753" s="109"/>
      <c r="V753" s="109"/>
      <c r="W753" s="109"/>
      <c r="X753" s="109"/>
      <c r="Y753" s="109"/>
      <c r="Z753" s="109"/>
      <c r="AA753" s="109"/>
      <c r="AB753" s="109"/>
      <c r="AC753" s="109"/>
      <c r="AD753" s="109"/>
      <c r="AE753" s="109"/>
      <c r="AF753" s="109"/>
      <c r="AG753" s="109"/>
      <c r="AH753" s="109"/>
      <c r="AI753" s="109"/>
    </row>
    <row r="754" spans="1:35" ht="15">
      <c r="A754" s="109"/>
      <c r="B754" s="110"/>
      <c r="C754" s="109"/>
      <c r="D754" s="109"/>
      <c r="E754" s="109"/>
      <c r="F754" s="109"/>
      <c r="G754" s="109"/>
      <c r="H754" s="109"/>
      <c r="I754" s="109"/>
      <c r="J754" s="109"/>
      <c r="K754" s="109"/>
      <c r="L754" s="109"/>
      <c r="M754" s="109"/>
      <c r="N754" s="109"/>
      <c r="O754" s="109"/>
      <c r="P754" s="109"/>
      <c r="Q754" s="109"/>
      <c r="R754" s="109"/>
      <c r="S754" s="109"/>
      <c r="T754" s="109"/>
      <c r="U754" s="109"/>
      <c r="V754" s="109"/>
      <c r="W754" s="109"/>
      <c r="X754" s="109"/>
      <c r="Y754" s="109"/>
      <c r="Z754" s="109"/>
      <c r="AA754" s="109"/>
      <c r="AB754" s="109"/>
      <c r="AC754" s="109"/>
      <c r="AD754" s="109"/>
      <c r="AE754" s="109"/>
      <c r="AF754" s="109"/>
      <c r="AG754" s="109"/>
      <c r="AH754" s="109"/>
      <c r="AI754" s="109"/>
    </row>
    <row r="755" spans="1:35" ht="15">
      <c r="A755" s="109"/>
      <c r="B755" s="110"/>
      <c r="C755" s="109"/>
      <c r="D755" s="109"/>
      <c r="E755" s="109"/>
      <c r="F755" s="109"/>
      <c r="G755" s="109"/>
      <c r="H755" s="109"/>
      <c r="I755" s="109"/>
      <c r="J755" s="109"/>
      <c r="K755" s="109"/>
      <c r="L755" s="109"/>
      <c r="M755" s="109"/>
      <c r="N755" s="109"/>
      <c r="O755" s="109"/>
      <c r="P755" s="109"/>
      <c r="Q755" s="109"/>
      <c r="R755" s="109"/>
      <c r="S755" s="109"/>
      <c r="T755" s="109"/>
      <c r="U755" s="109"/>
      <c r="V755" s="109"/>
      <c r="W755" s="109"/>
      <c r="X755" s="109"/>
      <c r="Y755" s="109"/>
      <c r="Z755" s="109"/>
      <c r="AA755" s="109"/>
      <c r="AB755" s="109"/>
      <c r="AC755" s="109"/>
      <c r="AD755" s="109"/>
      <c r="AE755" s="109"/>
      <c r="AF755" s="109"/>
      <c r="AG755" s="109"/>
      <c r="AH755" s="109"/>
      <c r="AI755" s="109"/>
    </row>
    <row r="756" spans="1:35" ht="15">
      <c r="A756" s="109"/>
      <c r="B756" s="110"/>
      <c r="C756" s="109"/>
      <c r="D756" s="109"/>
      <c r="E756" s="109"/>
      <c r="F756" s="109"/>
      <c r="G756" s="109"/>
      <c r="H756" s="109"/>
      <c r="I756" s="109"/>
      <c r="J756" s="109"/>
      <c r="K756" s="109"/>
      <c r="L756" s="109"/>
      <c r="M756" s="109"/>
      <c r="N756" s="109"/>
      <c r="O756" s="109"/>
      <c r="P756" s="109"/>
      <c r="Q756" s="109"/>
      <c r="R756" s="109"/>
      <c r="S756" s="109"/>
      <c r="T756" s="109"/>
      <c r="U756" s="109"/>
      <c r="V756" s="109"/>
      <c r="W756" s="109"/>
      <c r="X756" s="109"/>
      <c r="Y756" s="109"/>
      <c r="Z756" s="109"/>
      <c r="AA756" s="109"/>
      <c r="AB756" s="109"/>
      <c r="AC756" s="109"/>
      <c r="AD756" s="109"/>
      <c r="AE756" s="109"/>
      <c r="AF756" s="109"/>
      <c r="AG756" s="109"/>
      <c r="AH756" s="109"/>
      <c r="AI756" s="109"/>
    </row>
    <row r="757" spans="1:35" ht="15">
      <c r="A757" s="109"/>
      <c r="B757" s="110"/>
      <c r="C757" s="109"/>
      <c r="D757" s="109"/>
      <c r="E757" s="109"/>
      <c r="F757" s="109"/>
      <c r="G757" s="109"/>
      <c r="H757" s="109"/>
      <c r="I757" s="109"/>
      <c r="J757" s="109"/>
      <c r="K757" s="109"/>
      <c r="L757" s="109"/>
      <c r="M757" s="109"/>
      <c r="N757" s="109"/>
      <c r="O757" s="109"/>
      <c r="P757" s="109"/>
      <c r="Q757" s="109"/>
      <c r="R757" s="109"/>
      <c r="S757" s="109"/>
      <c r="T757" s="109"/>
      <c r="U757" s="109"/>
      <c r="V757" s="109"/>
      <c r="W757" s="109"/>
      <c r="X757" s="109"/>
      <c r="Y757" s="109"/>
      <c r="Z757" s="109"/>
      <c r="AA757" s="109"/>
      <c r="AB757" s="109"/>
      <c r="AC757" s="109"/>
      <c r="AD757" s="109"/>
      <c r="AE757" s="109"/>
      <c r="AF757" s="109"/>
      <c r="AG757" s="109"/>
      <c r="AH757" s="109"/>
      <c r="AI757" s="109"/>
    </row>
    <row r="758" spans="1:35" ht="15">
      <c r="A758" s="109"/>
      <c r="B758" s="110"/>
      <c r="C758" s="109"/>
      <c r="D758" s="109"/>
      <c r="E758" s="109"/>
      <c r="F758" s="109"/>
      <c r="G758" s="109"/>
      <c r="H758" s="109"/>
      <c r="I758" s="109"/>
      <c r="J758" s="109"/>
      <c r="K758" s="109"/>
      <c r="L758" s="109"/>
      <c r="M758" s="109"/>
      <c r="N758" s="109"/>
      <c r="O758" s="109"/>
      <c r="P758" s="109"/>
      <c r="Q758" s="109"/>
      <c r="R758" s="109"/>
      <c r="S758" s="109"/>
      <c r="T758" s="109"/>
      <c r="U758" s="109"/>
      <c r="V758" s="109"/>
      <c r="W758" s="109"/>
      <c r="X758" s="109"/>
      <c r="Y758" s="109"/>
      <c r="Z758" s="109"/>
      <c r="AA758" s="109"/>
      <c r="AB758" s="109"/>
      <c r="AC758" s="109"/>
      <c r="AD758" s="109"/>
      <c r="AE758" s="109"/>
      <c r="AF758" s="109"/>
      <c r="AG758" s="109"/>
      <c r="AH758" s="109"/>
      <c r="AI758" s="109"/>
    </row>
    <row r="759" spans="1:35" ht="15">
      <c r="A759" s="109"/>
      <c r="B759" s="110"/>
      <c r="C759" s="109"/>
      <c r="D759" s="109"/>
      <c r="E759" s="109"/>
      <c r="F759" s="109"/>
      <c r="G759" s="109"/>
      <c r="H759" s="109"/>
      <c r="I759" s="109"/>
      <c r="J759" s="109"/>
      <c r="K759" s="109"/>
      <c r="L759" s="109"/>
      <c r="M759" s="109"/>
      <c r="N759" s="109"/>
      <c r="O759" s="109"/>
      <c r="P759" s="109"/>
      <c r="Q759" s="109"/>
      <c r="R759" s="109"/>
      <c r="S759" s="109"/>
      <c r="T759" s="109"/>
      <c r="U759" s="109"/>
      <c r="V759" s="109"/>
      <c r="W759" s="109"/>
      <c r="X759" s="109"/>
      <c r="Y759" s="109"/>
      <c r="Z759" s="109"/>
      <c r="AA759" s="109"/>
      <c r="AB759" s="109"/>
      <c r="AC759" s="109"/>
      <c r="AD759" s="109"/>
      <c r="AE759" s="109"/>
      <c r="AF759" s="109"/>
      <c r="AG759" s="109"/>
      <c r="AH759" s="109"/>
      <c r="AI759" s="109"/>
    </row>
    <row r="760" spans="1:35" ht="15">
      <c r="A760" s="109"/>
      <c r="B760" s="110"/>
      <c r="C760" s="109"/>
      <c r="D760" s="109"/>
      <c r="E760" s="109"/>
      <c r="F760" s="109"/>
      <c r="G760" s="109"/>
      <c r="H760" s="109"/>
      <c r="I760" s="109"/>
      <c r="J760" s="109"/>
      <c r="K760" s="109"/>
      <c r="L760" s="109"/>
      <c r="M760" s="109"/>
      <c r="N760" s="109"/>
      <c r="O760" s="109"/>
      <c r="P760" s="109"/>
      <c r="Q760" s="109"/>
      <c r="R760" s="109"/>
      <c r="S760" s="109"/>
      <c r="T760" s="109"/>
      <c r="U760" s="109"/>
      <c r="V760" s="109"/>
      <c r="W760" s="109"/>
      <c r="X760" s="109"/>
      <c r="Y760" s="109"/>
      <c r="Z760" s="109"/>
      <c r="AA760" s="109"/>
      <c r="AB760" s="109"/>
      <c r="AC760" s="109"/>
      <c r="AD760" s="109"/>
      <c r="AE760" s="109"/>
      <c r="AF760" s="109"/>
      <c r="AG760" s="109"/>
      <c r="AH760" s="109"/>
      <c r="AI760" s="109"/>
    </row>
    <row r="761" spans="1:35" ht="15">
      <c r="A761" s="109"/>
      <c r="B761" s="110"/>
      <c r="C761" s="109"/>
      <c r="D761" s="109"/>
      <c r="E761" s="109"/>
      <c r="F761" s="109"/>
      <c r="G761" s="109"/>
      <c r="H761" s="109"/>
      <c r="I761" s="109"/>
      <c r="J761" s="109"/>
      <c r="K761" s="109"/>
      <c r="L761" s="109"/>
      <c r="M761" s="109"/>
      <c r="N761" s="109"/>
      <c r="O761" s="109"/>
      <c r="P761" s="109"/>
      <c r="Q761" s="109"/>
      <c r="R761" s="109"/>
      <c r="S761" s="109"/>
      <c r="T761" s="109"/>
      <c r="U761" s="109"/>
      <c r="V761" s="109"/>
      <c r="W761" s="109"/>
      <c r="X761" s="109"/>
      <c r="Y761" s="109"/>
      <c r="Z761" s="109"/>
      <c r="AA761" s="109"/>
      <c r="AB761" s="109"/>
      <c r="AC761" s="109"/>
      <c r="AD761" s="109"/>
      <c r="AE761" s="109"/>
      <c r="AF761" s="109"/>
      <c r="AG761" s="109"/>
      <c r="AH761" s="109"/>
      <c r="AI761" s="109"/>
    </row>
    <row r="762" spans="1:35" ht="15">
      <c r="A762" s="109"/>
      <c r="B762" s="110"/>
      <c r="C762" s="109"/>
      <c r="D762" s="109"/>
      <c r="E762" s="109"/>
      <c r="F762" s="109"/>
      <c r="G762" s="109"/>
      <c r="H762" s="109"/>
      <c r="I762" s="109"/>
      <c r="J762" s="109"/>
      <c r="K762" s="109"/>
      <c r="L762" s="109"/>
      <c r="M762" s="109"/>
      <c r="N762" s="109"/>
      <c r="O762" s="109"/>
      <c r="P762" s="109"/>
      <c r="Q762" s="109"/>
      <c r="R762" s="109"/>
      <c r="S762" s="109"/>
      <c r="T762" s="109"/>
      <c r="U762" s="109"/>
      <c r="V762" s="109"/>
      <c r="W762" s="109"/>
      <c r="X762" s="109"/>
      <c r="Y762" s="109"/>
      <c r="Z762" s="109"/>
      <c r="AA762" s="109"/>
      <c r="AB762" s="109"/>
      <c r="AC762" s="109"/>
      <c r="AD762" s="109"/>
      <c r="AE762" s="109"/>
      <c r="AF762" s="109"/>
      <c r="AG762" s="109"/>
      <c r="AH762" s="109"/>
      <c r="AI762" s="109"/>
    </row>
    <row r="763" spans="1:35" ht="15">
      <c r="A763" s="109"/>
      <c r="B763" s="110"/>
      <c r="C763" s="109"/>
      <c r="D763" s="109"/>
      <c r="E763" s="109"/>
      <c r="F763" s="109"/>
      <c r="G763" s="109"/>
      <c r="H763" s="109"/>
      <c r="I763" s="109"/>
      <c r="J763" s="109"/>
      <c r="K763" s="109"/>
      <c r="L763" s="109"/>
      <c r="M763" s="109"/>
      <c r="N763" s="109"/>
      <c r="O763" s="109"/>
      <c r="P763" s="109"/>
      <c r="Q763" s="109"/>
      <c r="R763" s="109"/>
      <c r="S763" s="109"/>
      <c r="T763" s="109"/>
      <c r="U763" s="109"/>
      <c r="V763" s="109"/>
      <c r="W763" s="109"/>
      <c r="X763" s="109"/>
      <c r="Y763" s="109"/>
      <c r="Z763" s="109"/>
      <c r="AA763" s="109"/>
      <c r="AB763" s="109"/>
      <c r="AC763" s="109"/>
      <c r="AD763" s="109"/>
      <c r="AE763" s="109"/>
      <c r="AF763" s="109"/>
      <c r="AG763" s="109"/>
      <c r="AH763" s="109"/>
      <c r="AI763" s="109"/>
    </row>
    <row r="764" spans="1:35" ht="15">
      <c r="A764" s="109"/>
      <c r="B764" s="110"/>
      <c r="C764" s="109"/>
      <c r="D764" s="109"/>
      <c r="E764" s="109"/>
      <c r="F764" s="109"/>
      <c r="G764" s="109"/>
      <c r="H764" s="109"/>
      <c r="I764" s="109"/>
      <c r="J764" s="109"/>
      <c r="K764" s="109"/>
      <c r="L764" s="109"/>
      <c r="M764" s="109"/>
      <c r="N764" s="109"/>
      <c r="O764" s="109"/>
      <c r="P764" s="109"/>
      <c r="Q764" s="109"/>
      <c r="R764" s="109"/>
      <c r="S764" s="109"/>
      <c r="T764" s="109"/>
      <c r="U764" s="109"/>
      <c r="V764" s="109"/>
      <c r="W764" s="109"/>
      <c r="X764" s="109"/>
      <c r="Y764" s="109"/>
      <c r="Z764" s="109"/>
      <c r="AA764" s="109"/>
      <c r="AB764" s="109"/>
      <c r="AC764" s="109"/>
      <c r="AD764" s="109"/>
      <c r="AE764" s="109"/>
      <c r="AF764" s="109"/>
      <c r="AG764" s="109"/>
      <c r="AH764" s="109"/>
      <c r="AI764" s="109"/>
    </row>
    <row r="765" spans="1:35" ht="15">
      <c r="A765" s="109"/>
      <c r="B765" s="110"/>
      <c r="C765" s="109"/>
      <c r="D765" s="109"/>
      <c r="E765" s="109"/>
      <c r="F765" s="109"/>
      <c r="G765" s="109"/>
      <c r="H765" s="109"/>
      <c r="I765" s="109"/>
      <c r="J765" s="109"/>
      <c r="K765" s="109"/>
      <c r="L765" s="109"/>
      <c r="M765" s="109"/>
      <c r="N765" s="109"/>
      <c r="O765" s="109"/>
      <c r="P765" s="109"/>
      <c r="Q765" s="109"/>
      <c r="R765" s="109"/>
      <c r="S765" s="109"/>
      <c r="T765" s="109"/>
      <c r="U765" s="109"/>
      <c r="V765" s="109"/>
      <c r="W765" s="109"/>
      <c r="X765" s="109"/>
      <c r="Y765" s="109"/>
      <c r="Z765" s="109"/>
      <c r="AA765" s="109"/>
      <c r="AB765" s="109"/>
      <c r="AC765" s="109"/>
      <c r="AD765" s="109"/>
      <c r="AE765" s="109"/>
      <c r="AF765" s="109"/>
      <c r="AG765" s="109"/>
      <c r="AH765" s="109"/>
      <c r="AI765" s="109"/>
    </row>
    <row r="766" spans="1:35" ht="15">
      <c r="A766" s="109"/>
      <c r="B766" s="110"/>
      <c r="C766" s="109"/>
      <c r="D766" s="109"/>
      <c r="E766" s="109"/>
      <c r="F766" s="109"/>
      <c r="G766" s="109"/>
      <c r="H766" s="109"/>
      <c r="I766" s="109"/>
      <c r="J766" s="109"/>
      <c r="K766" s="109"/>
      <c r="L766" s="109"/>
      <c r="M766" s="109"/>
      <c r="N766" s="109"/>
      <c r="O766" s="109"/>
      <c r="P766" s="109"/>
      <c r="Q766" s="109"/>
      <c r="R766" s="109"/>
      <c r="S766" s="109"/>
      <c r="T766" s="109"/>
      <c r="U766" s="109"/>
      <c r="V766" s="109"/>
      <c r="W766" s="109"/>
      <c r="X766" s="109"/>
      <c r="Y766" s="109"/>
      <c r="Z766" s="109"/>
      <c r="AA766" s="109"/>
      <c r="AB766" s="109"/>
      <c r="AC766" s="109"/>
      <c r="AD766" s="109"/>
      <c r="AE766" s="109"/>
      <c r="AF766" s="109"/>
      <c r="AG766" s="109"/>
      <c r="AH766" s="109"/>
      <c r="AI766" s="109"/>
    </row>
    <row r="767" spans="1:35" ht="15">
      <c r="A767" s="109"/>
      <c r="B767" s="110"/>
      <c r="C767" s="109"/>
      <c r="D767" s="109"/>
      <c r="E767" s="109"/>
      <c r="F767" s="109"/>
      <c r="G767" s="109"/>
      <c r="H767" s="109"/>
      <c r="I767" s="109"/>
      <c r="J767" s="109"/>
      <c r="K767" s="109"/>
      <c r="L767" s="109"/>
      <c r="M767" s="109"/>
      <c r="N767" s="109"/>
      <c r="O767" s="109"/>
      <c r="P767" s="109"/>
      <c r="Q767" s="109"/>
      <c r="R767" s="109"/>
      <c r="S767" s="109"/>
      <c r="T767" s="109"/>
      <c r="U767" s="109"/>
      <c r="V767" s="109"/>
      <c r="W767" s="109"/>
      <c r="X767" s="109"/>
      <c r="Y767" s="109"/>
      <c r="Z767" s="109"/>
      <c r="AA767" s="109"/>
      <c r="AB767" s="109"/>
      <c r="AC767" s="109"/>
      <c r="AD767" s="109"/>
      <c r="AE767" s="109"/>
      <c r="AF767" s="109"/>
      <c r="AG767" s="109"/>
      <c r="AH767" s="109"/>
      <c r="AI767" s="109"/>
    </row>
    <row r="768" spans="1:35" ht="15">
      <c r="A768" s="109"/>
      <c r="B768" s="110"/>
      <c r="C768" s="109"/>
      <c r="D768" s="109"/>
      <c r="E768" s="109"/>
      <c r="F768" s="109"/>
      <c r="G768" s="109"/>
      <c r="H768" s="109"/>
      <c r="I768" s="109"/>
      <c r="J768" s="109"/>
      <c r="K768" s="109"/>
      <c r="L768" s="109"/>
      <c r="M768" s="109"/>
      <c r="N768" s="109"/>
      <c r="O768" s="109"/>
      <c r="P768" s="109"/>
      <c r="Q768" s="109"/>
      <c r="R768" s="109"/>
      <c r="S768" s="109"/>
      <c r="T768" s="109"/>
      <c r="U768" s="109"/>
      <c r="V768" s="109"/>
      <c r="W768" s="109"/>
      <c r="X768" s="109"/>
      <c r="Y768" s="109"/>
      <c r="Z768" s="109"/>
      <c r="AA768" s="109"/>
      <c r="AB768" s="109"/>
      <c r="AC768" s="109"/>
      <c r="AD768" s="109"/>
      <c r="AE768" s="109"/>
      <c r="AF768" s="109"/>
      <c r="AG768" s="109"/>
      <c r="AH768" s="109"/>
      <c r="AI768" s="109"/>
    </row>
    <row r="769" spans="1:35" ht="15">
      <c r="A769" s="109"/>
      <c r="B769" s="110"/>
      <c r="C769" s="109"/>
      <c r="D769" s="109"/>
      <c r="E769" s="109"/>
      <c r="F769" s="109"/>
      <c r="G769" s="109"/>
      <c r="H769" s="109"/>
      <c r="I769" s="109"/>
      <c r="J769" s="109"/>
      <c r="K769" s="109"/>
      <c r="L769" s="109"/>
      <c r="M769" s="109"/>
      <c r="N769" s="109"/>
      <c r="O769" s="109"/>
      <c r="P769" s="109"/>
      <c r="Q769" s="109"/>
      <c r="R769" s="109"/>
      <c r="S769" s="109"/>
      <c r="T769" s="109"/>
      <c r="U769" s="109"/>
      <c r="V769" s="109"/>
      <c r="W769" s="109"/>
      <c r="X769" s="109"/>
      <c r="Y769" s="109"/>
      <c r="Z769" s="109"/>
      <c r="AA769" s="109"/>
      <c r="AB769" s="109"/>
      <c r="AC769" s="109"/>
      <c r="AD769" s="109"/>
      <c r="AE769" s="109"/>
      <c r="AF769" s="109"/>
      <c r="AG769" s="109"/>
      <c r="AH769" s="109"/>
      <c r="AI769" s="109"/>
    </row>
    <row r="770" spans="1:35" ht="15">
      <c r="A770" s="109"/>
      <c r="B770" s="110"/>
      <c r="C770" s="109"/>
      <c r="D770" s="109"/>
      <c r="E770" s="109"/>
      <c r="F770" s="109"/>
      <c r="G770" s="109"/>
      <c r="H770" s="109"/>
      <c r="I770" s="109"/>
      <c r="J770" s="109"/>
      <c r="K770" s="109"/>
      <c r="L770" s="109"/>
      <c r="M770" s="109"/>
      <c r="N770" s="109"/>
      <c r="O770" s="109"/>
      <c r="P770" s="109"/>
      <c r="Q770" s="109"/>
      <c r="R770" s="109"/>
      <c r="S770" s="109"/>
      <c r="T770" s="109"/>
      <c r="U770" s="109"/>
      <c r="V770" s="109"/>
      <c r="W770" s="109"/>
      <c r="X770" s="109"/>
      <c r="Y770" s="109"/>
      <c r="Z770" s="109"/>
      <c r="AA770" s="109"/>
      <c r="AB770" s="109"/>
      <c r="AC770" s="109"/>
      <c r="AD770" s="109"/>
      <c r="AE770" s="109"/>
      <c r="AF770" s="109"/>
      <c r="AG770" s="109"/>
      <c r="AH770" s="109"/>
      <c r="AI770" s="109"/>
    </row>
    <row r="771" spans="1:35" ht="15">
      <c r="A771" s="109"/>
      <c r="B771" s="110"/>
      <c r="C771" s="109"/>
      <c r="D771" s="109"/>
      <c r="E771" s="109"/>
      <c r="F771" s="109"/>
      <c r="G771" s="109"/>
      <c r="H771" s="109"/>
      <c r="I771" s="109"/>
      <c r="J771" s="109"/>
      <c r="K771" s="109"/>
      <c r="L771" s="109"/>
      <c r="M771" s="109"/>
      <c r="N771" s="109"/>
      <c r="O771" s="109"/>
      <c r="P771" s="109"/>
      <c r="Q771" s="109"/>
      <c r="R771" s="109"/>
      <c r="S771" s="109"/>
      <c r="T771" s="109"/>
      <c r="U771" s="109"/>
      <c r="V771" s="109"/>
      <c r="W771" s="109"/>
      <c r="X771" s="109"/>
      <c r="Y771" s="109"/>
      <c r="Z771" s="109"/>
      <c r="AA771" s="109"/>
      <c r="AB771" s="109"/>
      <c r="AC771" s="109"/>
      <c r="AD771" s="109"/>
      <c r="AE771" s="109"/>
      <c r="AF771" s="109"/>
      <c r="AG771" s="109"/>
      <c r="AH771" s="109"/>
      <c r="AI771" s="109"/>
    </row>
    <row r="772" spans="1:35" ht="15">
      <c r="A772" s="109"/>
      <c r="B772" s="110"/>
      <c r="C772" s="109"/>
      <c r="D772" s="109"/>
      <c r="E772" s="109"/>
      <c r="F772" s="109"/>
      <c r="G772" s="109"/>
      <c r="H772" s="109"/>
      <c r="I772" s="109"/>
      <c r="J772" s="109"/>
      <c r="K772" s="109"/>
      <c r="L772" s="109"/>
      <c r="M772" s="109"/>
      <c r="N772" s="109"/>
      <c r="O772" s="109"/>
      <c r="P772" s="109"/>
      <c r="Q772" s="109"/>
      <c r="R772" s="109"/>
      <c r="S772" s="109"/>
      <c r="T772" s="109"/>
      <c r="U772" s="109"/>
      <c r="V772" s="109"/>
      <c r="W772" s="109"/>
      <c r="X772" s="109"/>
      <c r="Y772" s="109"/>
      <c r="Z772" s="109"/>
      <c r="AA772" s="109"/>
      <c r="AB772" s="109"/>
      <c r="AC772" s="109"/>
      <c r="AD772" s="109"/>
      <c r="AE772" s="109"/>
      <c r="AF772" s="109"/>
      <c r="AG772" s="109"/>
      <c r="AH772" s="109"/>
      <c r="AI772" s="109"/>
    </row>
    <row r="773" spans="1:35" ht="15">
      <c r="A773" s="109"/>
      <c r="B773" s="110"/>
      <c r="C773" s="109"/>
      <c r="D773" s="109"/>
      <c r="E773" s="109"/>
      <c r="F773" s="109"/>
      <c r="G773" s="109"/>
      <c r="H773" s="109"/>
      <c r="I773" s="109"/>
      <c r="J773" s="109"/>
      <c r="K773" s="109"/>
      <c r="L773" s="109"/>
      <c r="M773" s="109"/>
      <c r="N773" s="109"/>
      <c r="O773" s="109"/>
      <c r="P773" s="109"/>
      <c r="Q773" s="109"/>
      <c r="R773" s="109"/>
      <c r="S773" s="109"/>
      <c r="T773" s="109"/>
      <c r="U773" s="109"/>
      <c r="V773" s="109"/>
      <c r="W773" s="109"/>
      <c r="X773" s="109"/>
      <c r="Y773" s="109"/>
      <c r="Z773" s="109"/>
      <c r="AA773" s="109"/>
      <c r="AB773" s="109"/>
      <c r="AC773" s="109"/>
      <c r="AD773" s="109"/>
      <c r="AE773" s="109"/>
      <c r="AF773" s="109"/>
      <c r="AG773" s="109"/>
      <c r="AH773" s="109"/>
      <c r="AI773" s="109"/>
    </row>
    <row r="774" spans="1:35" ht="15">
      <c r="A774" s="109"/>
      <c r="B774" s="110"/>
      <c r="C774" s="109"/>
      <c r="D774" s="109"/>
      <c r="E774" s="109"/>
      <c r="F774" s="109"/>
      <c r="G774" s="109"/>
      <c r="H774" s="109"/>
      <c r="I774" s="109"/>
      <c r="J774" s="109"/>
      <c r="K774" s="109"/>
      <c r="L774" s="109"/>
      <c r="M774" s="109"/>
      <c r="N774" s="109"/>
      <c r="O774" s="109"/>
      <c r="P774" s="109"/>
      <c r="Q774" s="109"/>
      <c r="R774" s="109"/>
      <c r="S774" s="109"/>
      <c r="T774" s="109"/>
      <c r="U774" s="109"/>
      <c r="V774" s="109"/>
      <c r="W774" s="109"/>
      <c r="X774" s="109"/>
      <c r="Y774" s="109"/>
      <c r="Z774" s="109"/>
      <c r="AA774" s="109"/>
      <c r="AB774" s="109"/>
      <c r="AC774" s="109"/>
      <c r="AD774" s="109"/>
      <c r="AE774" s="109"/>
      <c r="AF774" s="109"/>
      <c r="AG774" s="109"/>
      <c r="AH774" s="109"/>
      <c r="AI774" s="109"/>
    </row>
    <row r="775" spans="1:35" ht="15">
      <c r="A775" s="109"/>
      <c r="B775" s="110"/>
      <c r="C775" s="109"/>
      <c r="D775" s="109"/>
      <c r="E775" s="109"/>
      <c r="F775" s="109"/>
      <c r="G775" s="109"/>
      <c r="H775" s="109"/>
      <c r="I775" s="109"/>
      <c r="J775" s="109"/>
      <c r="K775" s="109"/>
      <c r="L775" s="109"/>
      <c r="M775" s="109"/>
      <c r="N775" s="109"/>
      <c r="O775" s="109"/>
      <c r="P775" s="109"/>
      <c r="Q775" s="109"/>
      <c r="R775" s="109"/>
      <c r="S775" s="109"/>
      <c r="T775" s="109"/>
      <c r="U775" s="109"/>
      <c r="V775" s="109"/>
      <c r="W775" s="109"/>
      <c r="X775" s="109"/>
      <c r="Y775" s="109"/>
      <c r="Z775" s="109"/>
      <c r="AA775" s="109"/>
      <c r="AB775" s="109"/>
      <c r="AC775" s="109"/>
      <c r="AD775" s="109"/>
      <c r="AE775" s="109"/>
      <c r="AF775" s="109"/>
      <c r="AG775" s="109"/>
      <c r="AH775" s="109"/>
      <c r="AI775" s="109"/>
    </row>
    <row r="776" spans="1:35" ht="15">
      <c r="A776" s="109"/>
      <c r="B776" s="110"/>
      <c r="C776" s="109"/>
      <c r="D776" s="109"/>
      <c r="E776" s="109"/>
      <c r="F776" s="109"/>
      <c r="G776" s="109"/>
      <c r="H776" s="109"/>
      <c r="I776" s="109"/>
      <c r="J776" s="109"/>
      <c r="K776" s="109"/>
      <c r="L776" s="109"/>
      <c r="M776" s="109"/>
      <c r="N776" s="109"/>
      <c r="O776" s="109"/>
      <c r="P776" s="109"/>
      <c r="Q776" s="109"/>
      <c r="R776" s="109"/>
      <c r="S776" s="109"/>
      <c r="T776" s="109"/>
      <c r="U776" s="109"/>
      <c r="V776" s="109"/>
      <c r="W776" s="109"/>
      <c r="X776" s="109"/>
      <c r="Y776" s="109"/>
      <c r="Z776" s="109"/>
      <c r="AA776" s="109"/>
      <c r="AB776" s="109"/>
      <c r="AC776" s="109"/>
      <c r="AD776" s="109"/>
      <c r="AE776" s="109"/>
      <c r="AF776" s="109"/>
      <c r="AG776" s="109"/>
      <c r="AH776" s="109"/>
      <c r="AI776" s="109"/>
    </row>
    <row r="777" spans="1:35" ht="15">
      <c r="A777" s="109"/>
      <c r="B777" s="110"/>
      <c r="C777" s="109"/>
      <c r="D777" s="109"/>
      <c r="E777" s="109"/>
      <c r="F777" s="109"/>
      <c r="G777" s="109"/>
      <c r="H777" s="109"/>
      <c r="I777" s="109"/>
      <c r="J777" s="109"/>
      <c r="K777" s="109"/>
      <c r="L777" s="109"/>
      <c r="M777" s="109"/>
      <c r="N777" s="109"/>
      <c r="O777" s="109"/>
      <c r="P777" s="109"/>
      <c r="Q777" s="109"/>
      <c r="R777" s="109"/>
      <c r="S777" s="109"/>
      <c r="T777" s="109"/>
      <c r="U777" s="109"/>
      <c r="V777" s="109"/>
      <c r="W777" s="109"/>
      <c r="X777" s="109"/>
      <c r="Y777" s="109"/>
      <c r="Z777" s="109"/>
      <c r="AA777" s="109"/>
      <c r="AB777" s="109"/>
      <c r="AC777" s="109"/>
      <c r="AD777" s="109"/>
      <c r="AE777" s="109"/>
      <c r="AF777" s="109"/>
      <c r="AG777" s="109"/>
      <c r="AH777" s="109"/>
      <c r="AI777" s="109"/>
    </row>
    <row r="778" spans="1:35" ht="15">
      <c r="A778" s="109"/>
      <c r="B778" s="110"/>
      <c r="C778" s="109"/>
      <c r="D778" s="109"/>
      <c r="E778" s="109"/>
      <c r="F778" s="109"/>
      <c r="G778" s="109"/>
      <c r="H778" s="109"/>
      <c r="I778" s="109"/>
      <c r="J778" s="109"/>
      <c r="K778" s="109"/>
      <c r="L778" s="109"/>
      <c r="M778" s="109"/>
      <c r="N778" s="109"/>
      <c r="O778" s="109"/>
      <c r="P778" s="109"/>
      <c r="Q778" s="109"/>
      <c r="R778" s="109"/>
      <c r="S778" s="109"/>
      <c r="T778" s="109"/>
      <c r="U778" s="109"/>
      <c r="V778" s="109"/>
      <c r="W778" s="109"/>
      <c r="X778" s="109"/>
      <c r="Y778" s="109"/>
      <c r="Z778" s="109"/>
      <c r="AA778" s="109"/>
      <c r="AB778" s="109"/>
      <c r="AC778" s="109"/>
      <c r="AD778" s="109"/>
      <c r="AE778" s="109"/>
      <c r="AF778" s="109"/>
      <c r="AG778" s="109"/>
      <c r="AH778" s="109"/>
      <c r="AI778" s="109"/>
    </row>
    <row r="779" spans="1:35" ht="15">
      <c r="A779" s="109"/>
      <c r="B779" s="110"/>
      <c r="C779" s="109"/>
      <c r="D779" s="109"/>
      <c r="E779" s="109"/>
      <c r="F779" s="109"/>
      <c r="G779" s="109"/>
      <c r="H779" s="109"/>
      <c r="I779" s="109"/>
      <c r="J779" s="109"/>
      <c r="K779" s="109"/>
      <c r="L779" s="109"/>
      <c r="M779" s="109"/>
      <c r="N779" s="109"/>
      <c r="O779" s="109"/>
      <c r="P779" s="109"/>
      <c r="Q779" s="109"/>
      <c r="R779" s="109"/>
      <c r="S779" s="109"/>
      <c r="T779" s="109"/>
      <c r="U779" s="109"/>
      <c r="V779" s="109"/>
      <c r="W779" s="109"/>
      <c r="X779" s="109"/>
      <c r="Y779" s="109"/>
      <c r="Z779" s="109"/>
      <c r="AA779" s="109"/>
      <c r="AB779" s="109"/>
      <c r="AC779" s="109"/>
      <c r="AD779" s="109"/>
      <c r="AE779" s="109"/>
      <c r="AF779" s="109"/>
      <c r="AG779" s="109"/>
      <c r="AH779" s="109"/>
      <c r="AI779" s="109"/>
    </row>
    <row r="780" spans="1:35" ht="15">
      <c r="A780" s="109"/>
      <c r="B780" s="110"/>
      <c r="C780" s="109"/>
      <c r="D780" s="109"/>
      <c r="E780" s="109"/>
      <c r="F780" s="109"/>
      <c r="G780" s="109"/>
      <c r="H780" s="109"/>
      <c r="I780" s="109"/>
      <c r="J780" s="109"/>
      <c r="K780" s="109"/>
      <c r="L780" s="109"/>
      <c r="M780" s="109"/>
      <c r="N780" s="109"/>
      <c r="O780" s="109"/>
      <c r="P780" s="109"/>
      <c r="Q780" s="109"/>
      <c r="R780" s="109"/>
      <c r="S780" s="109"/>
      <c r="T780" s="109"/>
      <c r="U780" s="109"/>
      <c r="V780" s="109"/>
      <c r="W780" s="109"/>
      <c r="X780" s="109"/>
      <c r="Y780" s="109"/>
      <c r="Z780" s="109"/>
      <c r="AA780" s="109"/>
      <c r="AB780" s="109"/>
      <c r="AC780" s="109"/>
      <c r="AD780" s="109"/>
      <c r="AE780" s="109"/>
      <c r="AF780" s="109"/>
      <c r="AG780" s="109"/>
      <c r="AH780" s="109"/>
      <c r="AI780" s="109"/>
    </row>
    <row r="781" spans="1:35" ht="15">
      <c r="A781" s="109"/>
      <c r="B781" s="110"/>
      <c r="C781" s="109"/>
      <c r="D781" s="109"/>
      <c r="E781" s="109"/>
      <c r="F781" s="109"/>
      <c r="G781" s="109"/>
      <c r="H781" s="109"/>
      <c r="I781" s="109"/>
      <c r="J781" s="109"/>
      <c r="K781" s="109"/>
      <c r="L781" s="109"/>
      <c r="M781" s="109"/>
      <c r="N781" s="109"/>
      <c r="O781" s="109"/>
      <c r="P781" s="109"/>
      <c r="Q781" s="109"/>
      <c r="R781" s="109"/>
      <c r="S781" s="109"/>
      <c r="T781" s="109"/>
      <c r="U781" s="109"/>
      <c r="V781" s="109"/>
      <c r="W781" s="109"/>
      <c r="X781" s="109"/>
      <c r="Y781" s="109"/>
      <c r="Z781" s="109"/>
      <c r="AA781" s="109"/>
      <c r="AB781" s="109"/>
      <c r="AC781" s="109"/>
      <c r="AD781" s="109"/>
      <c r="AE781" s="109"/>
      <c r="AF781" s="109"/>
      <c r="AG781" s="109"/>
      <c r="AH781" s="109"/>
      <c r="AI781" s="109"/>
    </row>
    <row r="782" spans="1:35" ht="15">
      <c r="A782" s="109"/>
      <c r="B782" s="110"/>
      <c r="C782" s="109"/>
      <c r="D782" s="109"/>
      <c r="E782" s="109"/>
      <c r="F782" s="109"/>
      <c r="G782" s="109"/>
      <c r="H782" s="109"/>
      <c r="I782" s="109"/>
      <c r="J782" s="109"/>
      <c r="K782" s="109"/>
      <c r="L782" s="109"/>
      <c r="M782" s="109"/>
      <c r="N782" s="109"/>
      <c r="O782" s="109"/>
      <c r="P782" s="109"/>
      <c r="Q782" s="109"/>
      <c r="R782" s="109"/>
      <c r="S782" s="109"/>
      <c r="T782" s="109"/>
      <c r="U782" s="109"/>
      <c r="V782" s="109"/>
      <c r="W782" s="109"/>
      <c r="X782" s="109"/>
      <c r="Y782" s="109"/>
      <c r="Z782" s="109"/>
      <c r="AA782" s="109"/>
      <c r="AB782" s="109"/>
      <c r="AC782" s="109"/>
      <c r="AD782" s="109"/>
      <c r="AE782" s="109"/>
      <c r="AF782" s="109"/>
      <c r="AG782" s="109"/>
      <c r="AH782" s="109"/>
      <c r="AI782" s="109"/>
    </row>
    <row r="783" spans="1:35" ht="15">
      <c r="A783" s="109"/>
      <c r="B783" s="110"/>
      <c r="C783" s="109"/>
      <c r="D783" s="109"/>
      <c r="E783" s="109"/>
      <c r="F783" s="109"/>
      <c r="G783" s="109"/>
      <c r="H783" s="109"/>
      <c r="I783" s="109"/>
      <c r="J783" s="109"/>
      <c r="K783" s="109"/>
      <c r="L783" s="109"/>
      <c r="M783" s="109"/>
      <c r="N783" s="109"/>
      <c r="O783" s="109"/>
      <c r="P783" s="109"/>
      <c r="Q783" s="109"/>
      <c r="R783" s="109"/>
      <c r="S783" s="109"/>
      <c r="T783" s="109"/>
      <c r="U783" s="109"/>
      <c r="V783" s="109"/>
      <c r="W783" s="109"/>
      <c r="X783" s="109"/>
      <c r="Y783" s="109"/>
      <c r="Z783" s="109"/>
      <c r="AA783" s="109"/>
      <c r="AB783" s="109"/>
      <c r="AC783" s="109"/>
      <c r="AD783" s="109"/>
      <c r="AE783" s="109"/>
      <c r="AF783" s="109"/>
      <c r="AG783" s="109"/>
      <c r="AH783" s="109"/>
      <c r="AI783" s="109"/>
    </row>
    <row r="784" spans="1:35" ht="15">
      <c r="A784" s="109"/>
      <c r="B784" s="110"/>
      <c r="C784" s="109"/>
      <c r="D784" s="109"/>
      <c r="E784" s="109"/>
      <c r="F784" s="109"/>
      <c r="G784" s="109"/>
      <c r="H784" s="109"/>
      <c r="I784" s="109"/>
      <c r="J784" s="109"/>
      <c r="K784" s="109"/>
      <c r="L784" s="109"/>
      <c r="M784" s="109"/>
      <c r="N784" s="109"/>
      <c r="O784" s="109"/>
      <c r="P784" s="109"/>
      <c r="Q784" s="109"/>
      <c r="R784" s="109"/>
      <c r="S784" s="109"/>
      <c r="T784" s="109"/>
      <c r="U784" s="109"/>
      <c r="V784" s="109"/>
      <c r="W784" s="109"/>
      <c r="X784" s="109"/>
      <c r="Y784" s="109"/>
      <c r="Z784" s="109"/>
      <c r="AA784" s="109"/>
      <c r="AB784" s="109"/>
      <c r="AC784" s="109"/>
      <c r="AD784" s="109"/>
      <c r="AE784" s="109"/>
      <c r="AF784" s="109"/>
      <c r="AG784" s="109"/>
      <c r="AH784" s="109"/>
      <c r="AI784" s="109"/>
    </row>
    <row r="785" spans="1:35" ht="15">
      <c r="A785" s="109"/>
      <c r="B785" s="110"/>
      <c r="C785" s="109"/>
      <c r="D785" s="109"/>
      <c r="E785" s="109"/>
      <c r="F785" s="109"/>
      <c r="G785" s="109"/>
      <c r="H785" s="109"/>
      <c r="I785" s="109"/>
      <c r="J785" s="109"/>
      <c r="K785" s="109"/>
      <c r="L785" s="109"/>
      <c r="M785" s="109"/>
      <c r="N785" s="109"/>
      <c r="O785" s="109"/>
      <c r="P785" s="109"/>
      <c r="Q785" s="109"/>
      <c r="R785" s="109"/>
      <c r="S785" s="109"/>
      <c r="T785" s="109"/>
      <c r="U785" s="109"/>
      <c r="V785" s="109"/>
      <c r="W785" s="109"/>
      <c r="X785" s="109"/>
      <c r="Y785" s="109"/>
      <c r="Z785" s="109"/>
      <c r="AA785" s="109"/>
      <c r="AB785" s="109"/>
      <c r="AC785" s="109"/>
      <c r="AD785" s="109"/>
      <c r="AE785" s="109"/>
      <c r="AF785" s="109"/>
      <c r="AG785" s="109"/>
      <c r="AH785" s="109"/>
      <c r="AI785" s="109"/>
    </row>
    <row r="786" spans="1:35" ht="15">
      <c r="A786" s="109"/>
      <c r="B786" s="110"/>
      <c r="C786" s="109"/>
      <c r="D786" s="109"/>
      <c r="E786" s="109"/>
      <c r="F786" s="109"/>
      <c r="G786" s="109"/>
      <c r="H786" s="109"/>
      <c r="I786" s="109"/>
      <c r="J786" s="109"/>
      <c r="K786" s="109"/>
      <c r="L786" s="109"/>
      <c r="M786" s="109"/>
      <c r="N786" s="109"/>
      <c r="O786" s="109"/>
      <c r="P786" s="109"/>
      <c r="Q786" s="109"/>
      <c r="R786" s="109"/>
      <c r="S786" s="109"/>
      <c r="T786" s="109"/>
      <c r="U786" s="109"/>
      <c r="V786" s="109"/>
      <c r="W786" s="109"/>
      <c r="X786" s="109"/>
      <c r="Y786" s="109"/>
      <c r="Z786" s="109"/>
      <c r="AA786" s="109"/>
      <c r="AB786" s="109"/>
      <c r="AC786" s="109"/>
      <c r="AD786" s="109"/>
      <c r="AE786" s="109"/>
      <c r="AF786" s="109"/>
      <c r="AG786" s="109"/>
      <c r="AH786" s="109"/>
      <c r="AI786" s="109"/>
    </row>
    <row r="787" spans="1:35" ht="15">
      <c r="A787" s="109"/>
      <c r="B787" s="110"/>
      <c r="C787" s="109"/>
      <c r="D787" s="109"/>
      <c r="E787" s="109"/>
      <c r="F787" s="109"/>
      <c r="G787" s="109"/>
      <c r="H787" s="109"/>
      <c r="I787" s="109"/>
      <c r="J787" s="109"/>
      <c r="K787" s="109"/>
      <c r="L787" s="109"/>
      <c r="M787" s="109"/>
      <c r="N787" s="109"/>
      <c r="O787" s="109"/>
      <c r="P787" s="109"/>
      <c r="Q787" s="109"/>
      <c r="R787" s="109"/>
      <c r="S787" s="109"/>
      <c r="T787" s="109"/>
      <c r="U787" s="109"/>
      <c r="V787" s="109"/>
      <c r="W787" s="109"/>
      <c r="X787" s="109"/>
      <c r="Y787" s="109"/>
      <c r="Z787" s="109"/>
      <c r="AA787" s="109"/>
      <c r="AB787" s="109"/>
      <c r="AC787" s="109"/>
      <c r="AD787" s="109"/>
      <c r="AE787" s="109"/>
      <c r="AF787" s="109"/>
      <c r="AG787" s="109"/>
      <c r="AH787" s="109"/>
      <c r="AI787" s="109"/>
    </row>
    <row r="788" spans="1:35" ht="15">
      <c r="A788" s="109"/>
      <c r="B788" s="110"/>
      <c r="C788" s="109"/>
      <c r="D788" s="109"/>
      <c r="E788" s="109"/>
      <c r="F788" s="109"/>
      <c r="G788" s="109"/>
      <c r="H788" s="109"/>
      <c r="I788" s="109"/>
      <c r="J788" s="109"/>
      <c r="K788" s="109"/>
      <c r="L788" s="109"/>
      <c r="M788" s="109"/>
      <c r="N788" s="109"/>
      <c r="O788" s="109"/>
      <c r="P788" s="109"/>
      <c r="Q788" s="109"/>
      <c r="R788" s="109"/>
      <c r="S788" s="109"/>
      <c r="T788" s="109"/>
      <c r="U788" s="109"/>
      <c r="V788" s="109"/>
      <c r="W788" s="109"/>
      <c r="X788" s="109"/>
      <c r="Y788" s="109"/>
      <c r="Z788" s="109"/>
      <c r="AA788" s="109"/>
      <c r="AB788" s="109"/>
      <c r="AC788" s="109"/>
      <c r="AD788" s="109"/>
      <c r="AE788" s="109"/>
      <c r="AF788" s="109"/>
      <c r="AG788" s="109"/>
      <c r="AH788" s="109"/>
      <c r="AI788" s="109"/>
    </row>
    <row r="789" spans="1:35" ht="15">
      <c r="A789" s="109"/>
      <c r="B789" s="110"/>
      <c r="C789" s="109"/>
      <c r="D789" s="109"/>
      <c r="E789" s="109"/>
      <c r="F789" s="109"/>
      <c r="G789" s="109"/>
      <c r="H789" s="109"/>
      <c r="I789" s="109"/>
      <c r="J789" s="109"/>
      <c r="K789" s="109"/>
      <c r="L789" s="109"/>
      <c r="M789" s="109"/>
      <c r="N789" s="109"/>
      <c r="O789" s="109"/>
      <c r="P789" s="109"/>
      <c r="Q789" s="109"/>
      <c r="R789" s="109"/>
      <c r="S789" s="109"/>
      <c r="T789" s="109"/>
      <c r="U789" s="109"/>
      <c r="V789" s="109"/>
      <c r="W789" s="109"/>
      <c r="X789" s="109"/>
      <c r="Y789" s="109"/>
      <c r="Z789" s="109"/>
      <c r="AA789" s="109"/>
      <c r="AB789" s="109"/>
      <c r="AC789" s="109"/>
      <c r="AD789" s="109"/>
      <c r="AE789" s="109"/>
      <c r="AF789" s="109"/>
      <c r="AG789" s="109"/>
      <c r="AH789" s="109"/>
      <c r="AI789" s="109"/>
    </row>
    <row r="790" spans="1:35" ht="15">
      <c r="A790" s="109"/>
      <c r="B790" s="110"/>
      <c r="C790" s="109"/>
      <c r="D790" s="109"/>
      <c r="E790" s="109"/>
      <c r="F790" s="109"/>
      <c r="G790" s="109"/>
      <c r="H790" s="109"/>
      <c r="I790" s="109"/>
      <c r="J790" s="109"/>
      <c r="K790" s="109"/>
      <c r="L790" s="109"/>
      <c r="M790" s="109"/>
      <c r="N790" s="109"/>
      <c r="O790" s="109"/>
      <c r="P790" s="109"/>
      <c r="Q790" s="109"/>
      <c r="R790" s="109"/>
      <c r="S790" s="109"/>
      <c r="T790" s="109"/>
      <c r="U790" s="109"/>
      <c r="V790" s="109"/>
      <c r="W790" s="109"/>
      <c r="X790" s="109"/>
      <c r="Y790" s="109"/>
      <c r="Z790" s="109"/>
      <c r="AA790" s="109"/>
      <c r="AB790" s="109"/>
      <c r="AC790" s="109"/>
      <c r="AD790" s="109"/>
      <c r="AE790" s="109"/>
      <c r="AF790" s="109"/>
      <c r="AG790" s="109"/>
      <c r="AH790" s="109"/>
      <c r="AI790" s="109"/>
    </row>
    <row r="791" spans="1:35" ht="15">
      <c r="A791" s="109"/>
      <c r="B791" s="110"/>
      <c r="C791" s="109"/>
      <c r="D791" s="109"/>
      <c r="E791" s="109"/>
      <c r="F791" s="109"/>
      <c r="G791" s="109"/>
      <c r="H791" s="109"/>
      <c r="I791" s="109"/>
      <c r="J791" s="109"/>
      <c r="K791" s="109"/>
      <c r="L791" s="109"/>
      <c r="M791" s="109"/>
      <c r="N791" s="109"/>
      <c r="O791" s="109"/>
      <c r="P791" s="109"/>
      <c r="Q791" s="109"/>
      <c r="R791" s="109"/>
      <c r="S791" s="109"/>
      <c r="T791" s="109"/>
      <c r="U791" s="109"/>
      <c r="V791" s="109"/>
      <c r="W791" s="109"/>
      <c r="X791" s="109"/>
      <c r="Y791" s="109"/>
      <c r="Z791" s="109"/>
      <c r="AA791" s="109"/>
      <c r="AB791" s="109"/>
      <c r="AC791" s="109"/>
      <c r="AD791" s="109"/>
      <c r="AE791" s="109"/>
      <c r="AF791" s="109"/>
      <c r="AG791" s="109"/>
      <c r="AH791" s="109"/>
      <c r="AI791" s="109"/>
    </row>
    <row r="792" spans="1:35" ht="15">
      <c r="A792" s="109"/>
      <c r="B792" s="110"/>
      <c r="C792" s="109"/>
      <c r="D792" s="109"/>
      <c r="E792" s="109"/>
      <c r="F792" s="109"/>
      <c r="G792" s="109"/>
      <c r="H792" s="109"/>
      <c r="I792" s="109"/>
      <c r="J792" s="109"/>
      <c r="K792" s="109"/>
      <c r="L792" s="109"/>
      <c r="M792" s="109"/>
      <c r="N792" s="109"/>
      <c r="O792" s="109"/>
      <c r="P792" s="109"/>
      <c r="Q792" s="109"/>
      <c r="R792" s="109"/>
      <c r="S792" s="109"/>
      <c r="T792" s="109"/>
      <c r="U792" s="109"/>
      <c r="V792" s="109"/>
      <c r="W792" s="109"/>
      <c r="X792" s="109"/>
      <c r="Y792" s="109"/>
      <c r="Z792" s="109"/>
      <c r="AA792" s="109"/>
      <c r="AB792" s="109"/>
      <c r="AC792" s="109"/>
      <c r="AD792" s="109"/>
      <c r="AE792" s="109"/>
      <c r="AF792" s="109"/>
      <c r="AG792" s="109"/>
      <c r="AH792" s="109"/>
      <c r="AI792" s="109"/>
    </row>
    <row r="793" spans="1:35" ht="15">
      <c r="A793" s="109"/>
      <c r="B793" s="110"/>
      <c r="C793" s="109"/>
      <c r="D793" s="109"/>
      <c r="E793" s="109"/>
      <c r="F793" s="109"/>
      <c r="G793" s="109"/>
      <c r="H793" s="109"/>
      <c r="I793" s="109"/>
      <c r="J793" s="109"/>
      <c r="K793" s="109"/>
      <c r="L793" s="109"/>
      <c r="M793" s="109"/>
      <c r="N793" s="109"/>
      <c r="O793" s="109"/>
      <c r="P793" s="109"/>
      <c r="Q793" s="109"/>
      <c r="R793" s="109"/>
      <c r="S793" s="109"/>
      <c r="T793" s="109"/>
      <c r="U793" s="109"/>
      <c r="V793" s="109"/>
      <c r="W793" s="109"/>
      <c r="X793" s="109"/>
      <c r="Y793" s="109"/>
      <c r="Z793" s="109"/>
      <c r="AA793" s="109"/>
      <c r="AB793" s="109"/>
      <c r="AC793" s="109"/>
      <c r="AD793" s="109"/>
      <c r="AE793" s="109"/>
      <c r="AF793" s="109"/>
      <c r="AG793" s="109"/>
      <c r="AH793" s="109"/>
      <c r="AI793" s="109"/>
    </row>
    <row r="794" spans="1:35" ht="15">
      <c r="A794" s="109"/>
      <c r="B794" s="110"/>
      <c r="C794" s="109"/>
      <c r="D794" s="109"/>
      <c r="E794" s="109"/>
      <c r="F794" s="109"/>
      <c r="G794" s="109"/>
      <c r="H794" s="109"/>
      <c r="I794" s="109"/>
      <c r="J794" s="109"/>
      <c r="K794" s="109"/>
      <c r="L794" s="109"/>
      <c r="M794" s="109"/>
      <c r="N794" s="109"/>
      <c r="O794" s="109"/>
      <c r="P794" s="109"/>
      <c r="Q794" s="109"/>
      <c r="R794" s="109"/>
      <c r="S794" s="109"/>
      <c r="T794" s="109"/>
      <c r="U794" s="109"/>
      <c r="V794" s="109"/>
      <c r="W794" s="109"/>
      <c r="X794" s="109"/>
      <c r="Y794" s="109"/>
      <c r="Z794" s="109"/>
      <c r="AA794" s="109"/>
      <c r="AB794" s="109"/>
      <c r="AC794" s="109"/>
      <c r="AD794" s="109"/>
      <c r="AE794" s="109"/>
      <c r="AF794" s="109"/>
      <c r="AG794" s="109"/>
      <c r="AH794" s="109"/>
      <c r="AI794" s="109"/>
    </row>
    <row r="795" spans="1:35" ht="15">
      <c r="A795" s="109"/>
      <c r="B795" s="110"/>
      <c r="C795" s="109"/>
      <c r="D795" s="109"/>
      <c r="E795" s="109"/>
      <c r="F795" s="109"/>
      <c r="G795" s="109"/>
      <c r="H795" s="109"/>
      <c r="I795" s="109"/>
      <c r="J795" s="109"/>
      <c r="K795" s="109"/>
      <c r="L795" s="109"/>
      <c r="M795" s="109"/>
      <c r="N795" s="109"/>
      <c r="O795" s="109"/>
      <c r="P795" s="109"/>
      <c r="Q795" s="109"/>
      <c r="R795" s="109"/>
      <c r="S795" s="109"/>
      <c r="T795" s="109"/>
      <c r="U795" s="109"/>
      <c r="V795" s="109"/>
      <c r="W795" s="109"/>
      <c r="X795" s="109"/>
      <c r="Y795" s="109"/>
      <c r="Z795" s="109"/>
      <c r="AA795" s="109"/>
      <c r="AB795" s="109"/>
      <c r="AC795" s="109"/>
      <c r="AD795" s="109"/>
      <c r="AE795" s="109"/>
      <c r="AF795" s="109"/>
      <c r="AG795" s="109"/>
      <c r="AH795" s="109"/>
      <c r="AI795" s="109"/>
    </row>
    <row r="796" spans="1:35" ht="15">
      <c r="A796" s="109"/>
      <c r="B796" s="110"/>
      <c r="C796" s="109"/>
      <c r="D796" s="109"/>
      <c r="E796" s="109"/>
      <c r="F796" s="109"/>
      <c r="G796" s="109"/>
      <c r="H796" s="109"/>
      <c r="I796" s="109"/>
      <c r="J796" s="109"/>
      <c r="K796" s="109"/>
      <c r="L796" s="109"/>
      <c r="M796" s="109"/>
      <c r="N796" s="109"/>
      <c r="O796" s="109"/>
      <c r="P796" s="109"/>
      <c r="Q796" s="109"/>
      <c r="R796" s="109"/>
      <c r="S796" s="109"/>
      <c r="T796" s="109"/>
      <c r="U796" s="109"/>
      <c r="V796" s="109"/>
      <c r="W796" s="109"/>
      <c r="X796" s="109"/>
      <c r="Y796" s="109"/>
      <c r="Z796" s="109"/>
      <c r="AA796" s="109"/>
      <c r="AB796" s="109"/>
      <c r="AC796" s="109"/>
      <c r="AD796" s="109"/>
      <c r="AE796" s="109"/>
      <c r="AF796" s="109"/>
      <c r="AG796" s="109"/>
      <c r="AH796" s="109"/>
      <c r="AI796" s="109"/>
    </row>
    <row r="797" spans="1:35" ht="15">
      <c r="A797" s="109"/>
      <c r="B797" s="110"/>
      <c r="C797" s="109"/>
      <c r="D797" s="109"/>
      <c r="E797" s="109"/>
      <c r="F797" s="109"/>
      <c r="G797" s="109"/>
      <c r="H797" s="109"/>
      <c r="I797" s="109"/>
      <c r="J797" s="109"/>
      <c r="K797" s="109"/>
      <c r="L797" s="109"/>
      <c r="M797" s="109"/>
      <c r="N797" s="109"/>
      <c r="O797" s="109"/>
      <c r="P797" s="109"/>
      <c r="Q797" s="109"/>
      <c r="R797" s="109"/>
      <c r="S797" s="109"/>
      <c r="T797" s="109"/>
      <c r="U797" s="109"/>
      <c r="V797" s="109"/>
      <c r="W797" s="109"/>
      <c r="X797" s="109"/>
      <c r="Y797" s="109"/>
      <c r="Z797" s="109"/>
      <c r="AA797" s="109"/>
      <c r="AB797" s="109"/>
      <c r="AC797" s="109"/>
      <c r="AD797" s="109"/>
      <c r="AE797" s="109"/>
      <c r="AF797" s="109"/>
      <c r="AG797" s="109"/>
      <c r="AH797" s="109"/>
      <c r="AI797" s="109"/>
    </row>
    <row r="798" spans="1:35" ht="15">
      <c r="A798" s="109"/>
      <c r="B798" s="110"/>
      <c r="C798" s="109"/>
      <c r="D798" s="109"/>
      <c r="E798" s="109"/>
      <c r="F798" s="109"/>
      <c r="G798" s="109"/>
      <c r="H798" s="109"/>
      <c r="I798" s="109"/>
      <c r="J798" s="109"/>
      <c r="K798" s="109"/>
      <c r="L798" s="109"/>
      <c r="M798" s="109"/>
      <c r="N798" s="109"/>
      <c r="O798" s="109"/>
      <c r="P798" s="109"/>
      <c r="Q798" s="109"/>
      <c r="R798" s="109"/>
      <c r="S798" s="109"/>
      <c r="T798" s="109"/>
      <c r="U798" s="109"/>
      <c r="V798" s="109"/>
      <c r="W798" s="109"/>
      <c r="X798" s="109"/>
      <c r="Y798" s="109"/>
      <c r="Z798" s="109"/>
      <c r="AA798" s="109"/>
      <c r="AB798" s="109"/>
      <c r="AC798" s="109"/>
      <c r="AD798" s="109"/>
      <c r="AE798" s="109"/>
      <c r="AF798" s="109"/>
      <c r="AG798" s="109"/>
      <c r="AH798" s="109"/>
      <c r="AI798" s="109"/>
    </row>
    <row r="799" spans="1:35" ht="15">
      <c r="A799" s="109"/>
      <c r="B799" s="110"/>
      <c r="C799" s="109"/>
      <c r="D799" s="109"/>
      <c r="E799" s="109"/>
      <c r="F799" s="109"/>
      <c r="G799" s="109"/>
      <c r="H799" s="109"/>
      <c r="I799" s="109"/>
      <c r="J799" s="109"/>
      <c r="K799" s="109"/>
      <c r="L799" s="109"/>
      <c r="M799" s="109"/>
      <c r="N799" s="109"/>
      <c r="O799" s="109"/>
      <c r="P799" s="109"/>
      <c r="Q799" s="109"/>
      <c r="R799" s="109"/>
      <c r="S799" s="109"/>
      <c r="T799" s="109"/>
      <c r="U799" s="109"/>
      <c r="V799" s="109"/>
      <c r="W799" s="109"/>
      <c r="X799" s="109"/>
      <c r="Y799" s="109"/>
      <c r="Z799" s="109"/>
      <c r="AA799" s="109"/>
      <c r="AB799" s="109"/>
      <c r="AC799" s="109"/>
      <c r="AD799" s="109"/>
      <c r="AE799" s="109"/>
      <c r="AF799" s="109"/>
      <c r="AG799" s="109"/>
      <c r="AH799" s="109"/>
      <c r="AI799" s="109"/>
    </row>
    <row r="800" spans="1:35" ht="15">
      <c r="A800" s="109"/>
      <c r="B800" s="110"/>
      <c r="C800" s="109"/>
      <c r="D800" s="109"/>
      <c r="E800" s="109"/>
      <c r="F800" s="109"/>
      <c r="G800" s="109"/>
      <c r="H800" s="109"/>
      <c r="I800" s="109"/>
      <c r="J800" s="109"/>
      <c r="K800" s="109"/>
      <c r="L800" s="109"/>
      <c r="M800" s="109"/>
      <c r="N800" s="109"/>
      <c r="O800" s="109"/>
      <c r="P800" s="109"/>
      <c r="Q800" s="109"/>
      <c r="R800" s="109"/>
      <c r="S800" s="109"/>
      <c r="T800" s="109"/>
      <c r="U800" s="109"/>
      <c r="V800" s="109"/>
      <c r="W800" s="109"/>
      <c r="X800" s="109"/>
      <c r="Y800" s="109"/>
      <c r="Z800" s="109"/>
      <c r="AA800" s="109"/>
      <c r="AB800" s="109"/>
      <c r="AC800" s="109"/>
      <c r="AD800" s="109"/>
      <c r="AE800" s="109"/>
      <c r="AF800" s="109"/>
      <c r="AG800" s="109"/>
      <c r="AH800" s="109"/>
      <c r="AI800" s="109"/>
    </row>
    <row r="801" spans="1:35" ht="15">
      <c r="A801" s="109"/>
      <c r="B801" s="110"/>
      <c r="C801" s="109"/>
      <c r="D801" s="109"/>
      <c r="E801" s="109"/>
      <c r="F801" s="109"/>
      <c r="G801" s="109"/>
      <c r="H801" s="109"/>
      <c r="I801" s="109"/>
      <c r="J801" s="109"/>
      <c r="K801" s="109"/>
      <c r="L801" s="109"/>
      <c r="M801" s="109"/>
      <c r="N801" s="109"/>
      <c r="O801" s="109"/>
      <c r="P801" s="109"/>
      <c r="Q801" s="109"/>
      <c r="R801" s="109"/>
      <c r="S801" s="109"/>
      <c r="T801" s="109"/>
      <c r="U801" s="109"/>
      <c r="V801" s="109"/>
      <c r="W801" s="109"/>
      <c r="X801" s="109"/>
      <c r="Y801" s="109"/>
      <c r="Z801" s="109"/>
      <c r="AA801" s="109"/>
      <c r="AB801" s="109"/>
      <c r="AC801" s="109"/>
      <c r="AD801" s="109"/>
      <c r="AE801" s="109"/>
      <c r="AF801" s="109"/>
      <c r="AG801" s="109"/>
      <c r="AH801" s="109"/>
      <c r="AI801" s="109"/>
    </row>
    <row r="802" spans="1:35" ht="15">
      <c r="A802" s="109"/>
      <c r="B802" s="110"/>
      <c r="C802" s="109"/>
      <c r="D802" s="109"/>
      <c r="E802" s="109"/>
      <c r="F802" s="109"/>
      <c r="G802" s="109"/>
      <c r="H802" s="109"/>
      <c r="I802" s="109"/>
      <c r="J802" s="109"/>
      <c r="K802" s="109"/>
      <c r="L802" s="109"/>
      <c r="M802" s="109"/>
      <c r="N802" s="109"/>
      <c r="O802" s="109"/>
      <c r="P802" s="109"/>
      <c r="Q802" s="109"/>
      <c r="R802" s="109"/>
      <c r="S802" s="109"/>
      <c r="T802" s="109"/>
      <c r="U802" s="109"/>
      <c r="V802" s="109"/>
      <c r="W802" s="109"/>
      <c r="X802" s="109"/>
      <c r="Y802" s="109"/>
      <c r="Z802" s="109"/>
      <c r="AA802" s="109"/>
      <c r="AB802" s="109"/>
      <c r="AC802" s="109"/>
      <c r="AD802" s="109"/>
      <c r="AE802" s="109"/>
      <c r="AF802" s="109"/>
      <c r="AG802" s="109"/>
      <c r="AH802" s="109"/>
      <c r="AI802" s="109"/>
    </row>
    <row r="803" spans="1:35" ht="15">
      <c r="A803" s="109"/>
      <c r="B803" s="110"/>
      <c r="C803" s="109"/>
      <c r="D803" s="109"/>
      <c r="E803" s="109"/>
      <c r="F803" s="109"/>
      <c r="G803" s="109"/>
      <c r="H803" s="109"/>
      <c r="I803" s="109"/>
      <c r="J803" s="109"/>
      <c r="K803" s="109"/>
      <c r="L803" s="109"/>
      <c r="M803" s="109"/>
      <c r="N803" s="109"/>
      <c r="O803" s="109"/>
      <c r="P803" s="109"/>
      <c r="Q803" s="109"/>
      <c r="R803" s="109"/>
      <c r="S803" s="109"/>
      <c r="T803" s="109"/>
      <c r="U803" s="109"/>
      <c r="V803" s="109"/>
      <c r="W803" s="109"/>
      <c r="X803" s="109"/>
      <c r="Y803" s="109"/>
      <c r="Z803" s="109"/>
      <c r="AA803" s="109"/>
      <c r="AB803" s="109"/>
      <c r="AC803" s="109"/>
      <c r="AD803" s="109"/>
      <c r="AE803" s="109"/>
      <c r="AF803" s="109"/>
      <c r="AG803" s="109"/>
      <c r="AH803" s="109"/>
      <c r="AI803" s="109"/>
    </row>
    <row r="804" spans="1:35" ht="15">
      <c r="A804" s="109"/>
      <c r="B804" s="110"/>
      <c r="C804" s="109"/>
      <c r="D804" s="109"/>
      <c r="E804" s="109"/>
      <c r="F804" s="109"/>
      <c r="G804" s="109"/>
      <c r="H804" s="109"/>
      <c r="I804" s="109"/>
      <c r="J804" s="109"/>
      <c r="K804" s="109"/>
      <c r="L804" s="109"/>
      <c r="M804" s="109"/>
      <c r="N804" s="109"/>
      <c r="O804" s="109"/>
      <c r="P804" s="109"/>
      <c r="Q804" s="109"/>
      <c r="R804" s="109"/>
      <c r="S804" s="109"/>
      <c r="T804" s="109"/>
      <c r="U804" s="109"/>
      <c r="V804" s="109"/>
      <c r="W804" s="109"/>
      <c r="X804" s="109"/>
      <c r="Y804" s="109"/>
      <c r="Z804" s="109"/>
      <c r="AA804" s="109"/>
      <c r="AB804" s="109"/>
      <c r="AC804" s="109"/>
      <c r="AD804" s="109"/>
      <c r="AE804" s="109"/>
      <c r="AF804" s="109"/>
      <c r="AG804" s="109"/>
      <c r="AH804" s="109"/>
      <c r="AI804" s="109"/>
    </row>
    <row r="805" spans="1:35" ht="15">
      <c r="A805" s="109"/>
      <c r="B805" s="110"/>
      <c r="C805" s="109"/>
      <c r="D805" s="109"/>
      <c r="E805" s="109"/>
      <c r="F805" s="109"/>
      <c r="G805" s="109"/>
      <c r="H805" s="109"/>
      <c r="I805" s="109"/>
      <c r="J805" s="109"/>
      <c r="K805" s="109"/>
      <c r="L805" s="109"/>
      <c r="M805" s="109"/>
      <c r="N805" s="109"/>
      <c r="O805" s="109"/>
      <c r="P805" s="109"/>
      <c r="Q805" s="109"/>
      <c r="R805" s="109"/>
      <c r="S805" s="109"/>
      <c r="T805" s="109"/>
      <c r="U805" s="109"/>
      <c r="V805" s="109"/>
      <c r="W805" s="109"/>
      <c r="X805" s="109"/>
      <c r="Y805" s="109"/>
      <c r="Z805" s="109"/>
      <c r="AA805" s="109"/>
      <c r="AB805" s="109"/>
      <c r="AC805" s="109"/>
      <c r="AD805" s="109"/>
      <c r="AE805" s="109"/>
      <c r="AF805" s="109"/>
      <c r="AG805" s="109"/>
      <c r="AH805" s="109"/>
      <c r="AI805" s="109"/>
    </row>
    <row r="806" spans="1:35" ht="15">
      <c r="A806" s="109"/>
      <c r="B806" s="110"/>
      <c r="C806" s="109"/>
      <c r="D806" s="109"/>
      <c r="E806" s="109"/>
      <c r="F806" s="109"/>
      <c r="G806" s="109"/>
      <c r="H806" s="109"/>
      <c r="I806" s="109"/>
      <c r="J806" s="109"/>
      <c r="K806" s="109"/>
      <c r="L806" s="109"/>
      <c r="M806" s="109"/>
      <c r="N806" s="109"/>
      <c r="O806" s="109"/>
      <c r="P806" s="109"/>
      <c r="Q806" s="109"/>
      <c r="R806" s="109"/>
      <c r="S806" s="109"/>
      <c r="T806" s="109"/>
      <c r="U806" s="109"/>
      <c r="V806" s="109"/>
      <c r="W806" s="109"/>
      <c r="X806" s="109"/>
      <c r="Y806" s="109"/>
      <c r="Z806" s="109"/>
      <c r="AA806" s="109"/>
      <c r="AB806" s="109"/>
      <c r="AC806" s="109"/>
      <c r="AD806" s="109"/>
      <c r="AE806" s="109"/>
      <c r="AF806" s="109"/>
      <c r="AG806" s="109"/>
      <c r="AH806" s="109"/>
      <c r="AI806" s="109"/>
    </row>
    <row r="807" spans="1:35" ht="15">
      <c r="A807" s="109"/>
      <c r="B807" s="110"/>
      <c r="C807" s="109"/>
      <c r="D807" s="109"/>
      <c r="E807" s="109"/>
      <c r="F807" s="109"/>
      <c r="G807" s="109"/>
      <c r="H807" s="109"/>
      <c r="I807" s="109"/>
      <c r="J807" s="109"/>
      <c r="K807" s="109"/>
      <c r="L807" s="109"/>
      <c r="M807" s="109"/>
      <c r="N807" s="109"/>
      <c r="O807" s="109"/>
      <c r="P807" s="109"/>
      <c r="Q807" s="109"/>
      <c r="R807" s="109"/>
      <c r="S807" s="109"/>
      <c r="T807" s="109"/>
      <c r="U807" s="109"/>
      <c r="V807" s="109"/>
      <c r="W807" s="109"/>
      <c r="X807" s="109"/>
      <c r="Y807" s="109"/>
      <c r="Z807" s="109"/>
      <c r="AA807" s="109"/>
      <c r="AB807" s="109"/>
      <c r="AC807" s="109"/>
      <c r="AD807" s="109"/>
      <c r="AE807" s="109"/>
      <c r="AF807" s="109"/>
      <c r="AG807" s="109"/>
      <c r="AH807" s="109"/>
      <c r="AI807" s="109"/>
    </row>
    <row r="808" spans="1:35" ht="15">
      <c r="A808" s="109"/>
      <c r="B808" s="110"/>
      <c r="C808" s="109"/>
      <c r="D808" s="109"/>
      <c r="E808" s="109"/>
      <c r="F808" s="109"/>
      <c r="G808" s="109"/>
      <c r="H808" s="109"/>
      <c r="I808" s="109"/>
      <c r="J808" s="109"/>
      <c r="K808" s="109"/>
      <c r="L808" s="109"/>
      <c r="M808" s="109"/>
      <c r="N808" s="109"/>
      <c r="O808" s="109"/>
      <c r="P808" s="109"/>
      <c r="Q808" s="109"/>
      <c r="R808" s="109"/>
      <c r="S808" s="109"/>
      <c r="T808" s="109"/>
      <c r="U808" s="109"/>
      <c r="V808" s="109"/>
      <c r="W808" s="109"/>
      <c r="X808" s="109"/>
      <c r="Y808" s="109"/>
      <c r="Z808" s="109"/>
      <c r="AA808" s="109"/>
      <c r="AB808" s="109"/>
      <c r="AC808" s="109"/>
      <c r="AD808" s="109"/>
      <c r="AE808" s="109"/>
      <c r="AF808" s="109"/>
      <c r="AG808" s="109"/>
      <c r="AH808" s="109"/>
      <c r="AI808" s="109"/>
    </row>
    <row r="809" spans="1:35" ht="15">
      <c r="A809" s="109"/>
      <c r="B809" s="110"/>
      <c r="C809" s="109"/>
      <c r="D809" s="109"/>
      <c r="E809" s="109"/>
      <c r="F809" s="109"/>
      <c r="G809" s="109"/>
      <c r="H809" s="109"/>
      <c r="I809" s="109"/>
      <c r="J809" s="109"/>
      <c r="K809" s="109"/>
      <c r="L809" s="109"/>
      <c r="M809" s="109"/>
      <c r="N809" s="109"/>
      <c r="O809" s="109"/>
      <c r="P809" s="109"/>
      <c r="Q809" s="109"/>
      <c r="R809" s="109"/>
      <c r="S809" s="109"/>
      <c r="T809" s="109"/>
      <c r="U809" s="109"/>
      <c r="V809" s="109"/>
      <c r="W809" s="109"/>
      <c r="X809" s="109"/>
      <c r="Y809" s="109"/>
      <c r="Z809" s="109"/>
      <c r="AA809" s="109"/>
      <c r="AB809" s="109"/>
      <c r="AC809" s="109"/>
      <c r="AD809" s="109"/>
      <c r="AE809" s="109"/>
      <c r="AF809" s="109"/>
      <c r="AG809" s="109"/>
      <c r="AH809" s="109"/>
      <c r="AI809" s="109"/>
    </row>
    <row r="810" spans="1:35" ht="15">
      <c r="A810" s="109"/>
      <c r="B810" s="110"/>
      <c r="C810" s="109"/>
      <c r="D810" s="109"/>
      <c r="E810" s="109"/>
      <c r="F810" s="109"/>
      <c r="G810" s="109"/>
      <c r="H810" s="109"/>
      <c r="I810" s="109"/>
      <c r="J810" s="109"/>
      <c r="K810" s="109"/>
      <c r="L810" s="109"/>
      <c r="M810" s="109"/>
      <c r="N810" s="109"/>
      <c r="O810" s="109"/>
      <c r="P810" s="109"/>
      <c r="Q810" s="109"/>
      <c r="R810" s="109"/>
      <c r="S810" s="109"/>
      <c r="T810" s="109"/>
      <c r="U810" s="109"/>
      <c r="V810" s="109"/>
      <c r="W810" s="109"/>
      <c r="X810" s="109"/>
      <c r="Y810" s="109"/>
      <c r="Z810" s="109"/>
      <c r="AA810" s="109"/>
      <c r="AB810" s="109"/>
      <c r="AC810" s="109"/>
      <c r="AD810" s="109"/>
      <c r="AE810" s="109"/>
      <c r="AF810" s="109"/>
      <c r="AG810" s="109"/>
      <c r="AH810" s="109"/>
      <c r="AI810" s="109"/>
    </row>
    <row r="811" spans="1:35" ht="15">
      <c r="A811" s="109"/>
      <c r="B811" s="110"/>
      <c r="C811" s="109"/>
      <c r="D811" s="109"/>
      <c r="E811" s="109"/>
      <c r="F811" s="109"/>
      <c r="G811" s="109"/>
      <c r="H811" s="109"/>
      <c r="I811" s="109"/>
      <c r="J811" s="109"/>
      <c r="K811" s="109"/>
      <c r="L811" s="109"/>
      <c r="M811" s="109"/>
      <c r="N811" s="109"/>
      <c r="O811" s="109"/>
      <c r="P811" s="109"/>
      <c r="Q811" s="109"/>
      <c r="R811" s="109"/>
      <c r="S811" s="109"/>
      <c r="T811" s="109"/>
      <c r="U811" s="109"/>
      <c r="V811" s="109"/>
      <c r="W811" s="109"/>
      <c r="X811" s="109"/>
      <c r="Y811" s="109"/>
      <c r="Z811" s="109"/>
      <c r="AA811" s="109"/>
      <c r="AB811" s="109"/>
      <c r="AC811" s="109"/>
      <c r="AD811" s="109"/>
      <c r="AE811" s="109"/>
      <c r="AF811" s="109"/>
      <c r="AG811" s="109"/>
      <c r="AH811" s="109"/>
      <c r="AI811" s="109"/>
    </row>
    <row r="812" spans="1:35" ht="15">
      <c r="A812" s="109"/>
      <c r="B812" s="110"/>
      <c r="C812" s="109"/>
      <c r="D812" s="109"/>
      <c r="E812" s="109"/>
      <c r="F812" s="109"/>
      <c r="G812" s="109"/>
      <c r="H812" s="109"/>
      <c r="I812" s="109"/>
      <c r="J812" s="109"/>
      <c r="K812" s="109"/>
      <c r="L812" s="109"/>
      <c r="M812" s="109"/>
      <c r="N812" s="109"/>
      <c r="O812" s="109"/>
      <c r="P812" s="109"/>
      <c r="Q812" s="109"/>
      <c r="R812" s="109"/>
      <c r="S812" s="109"/>
      <c r="T812" s="109"/>
      <c r="U812" s="109"/>
      <c r="V812" s="109"/>
      <c r="W812" s="109"/>
      <c r="X812" s="109"/>
      <c r="Y812" s="109"/>
      <c r="Z812" s="109"/>
      <c r="AA812" s="109"/>
      <c r="AB812" s="109"/>
      <c r="AC812" s="109"/>
      <c r="AD812" s="109"/>
      <c r="AE812" s="109"/>
      <c r="AF812" s="109"/>
      <c r="AG812" s="109"/>
      <c r="AH812" s="109"/>
      <c r="AI812" s="109"/>
    </row>
    <row r="813" spans="1:35" ht="15">
      <c r="A813" s="109"/>
      <c r="B813" s="110"/>
      <c r="C813" s="109"/>
      <c r="D813" s="109"/>
      <c r="E813" s="109"/>
      <c r="F813" s="109"/>
      <c r="G813" s="109"/>
      <c r="H813" s="109"/>
      <c r="I813" s="109"/>
      <c r="J813" s="109"/>
      <c r="K813" s="109"/>
      <c r="L813" s="109"/>
      <c r="M813" s="109"/>
      <c r="N813" s="109"/>
      <c r="O813" s="109"/>
      <c r="P813" s="109"/>
      <c r="Q813" s="109"/>
      <c r="R813" s="109"/>
      <c r="S813" s="109"/>
      <c r="T813" s="109"/>
      <c r="U813" s="109"/>
      <c r="V813" s="109"/>
      <c r="W813" s="109"/>
      <c r="X813" s="109"/>
      <c r="Y813" s="109"/>
      <c r="Z813" s="109"/>
      <c r="AA813" s="109"/>
      <c r="AB813" s="109"/>
      <c r="AC813" s="109"/>
      <c r="AD813" s="109"/>
      <c r="AE813" s="109"/>
      <c r="AF813" s="109"/>
      <c r="AG813" s="109"/>
      <c r="AH813" s="109"/>
      <c r="AI813" s="109"/>
    </row>
    <row r="814" spans="1:35" ht="15">
      <c r="A814" s="109"/>
      <c r="B814" s="110"/>
      <c r="C814" s="109"/>
      <c r="D814" s="109"/>
      <c r="E814" s="109"/>
      <c r="F814" s="109"/>
      <c r="G814" s="109"/>
      <c r="H814" s="109"/>
      <c r="I814" s="109"/>
      <c r="J814" s="109"/>
      <c r="K814" s="109"/>
      <c r="L814" s="109"/>
      <c r="M814" s="109"/>
      <c r="N814" s="109"/>
      <c r="O814" s="109"/>
      <c r="P814" s="109"/>
      <c r="Q814" s="109"/>
      <c r="R814" s="109"/>
      <c r="S814" s="109"/>
      <c r="T814" s="109"/>
      <c r="U814" s="109"/>
      <c r="V814" s="109"/>
      <c r="W814" s="109"/>
      <c r="X814" s="109"/>
      <c r="Y814" s="109"/>
      <c r="Z814" s="109"/>
      <c r="AA814" s="109"/>
      <c r="AB814" s="109"/>
      <c r="AC814" s="109"/>
      <c r="AD814" s="109"/>
      <c r="AE814" s="109"/>
      <c r="AF814" s="109"/>
      <c r="AG814" s="109"/>
      <c r="AH814" s="109"/>
      <c r="AI814" s="109"/>
    </row>
    <row r="815" spans="1:35" ht="15">
      <c r="A815" s="109"/>
      <c r="B815" s="110"/>
      <c r="C815" s="109"/>
      <c r="D815" s="109"/>
      <c r="E815" s="109"/>
      <c r="F815" s="109"/>
      <c r="G815" s="109"/>
      <c r="H815" s="109"/>
      <c r="I815" s="109"/>
      <c r="J815" s="109"/>
      <c r="K815" s="109"/>
      <c r="L815" s="109"/>
      <c r="M815" s="109"/>
      <c r="N815" s="109"/>
      <c r="O815" s="109"/>
      <c r="P815" s="109"/>
      <c r="Q815" s="109"/>
      <c r="R815" s="109"/>
      <c r="S815" s="109"/>
      <c r="T815" s="109"/>
      <c r="U815" s="109"/>
      <c r="V815" s="109"/>
      <c r="W815" s="109"/>
      <c r="X815" s="109"/>
      <c r="Y815" s="109"/>
      <c r="Z815" s="109"/>
      <c r="AA815" s="109"/>
      <c r="AB815" s="109"/>
      <c r="AC815" s="109"/>
      <c r="AD815" s="109"/>
      <c r="AE815" s="109"/>
      <c r="AF815" s="109"/>
      <c r="AG815" s="109"/>
      <c r="AH815" s="109"/>
      <c r="AI815" s="109"/>
    </row>
    <row r="816" spans="1:35" ht="15">
      <c r="A816" s="109"/>
      <c r="B816" s="110"/>
      <c r="C816" s="109"/>
      <c r="D816" s="109"/>
      <c r="E816" s="109"/>
      <c r="F816" s="109"/>
      <c r="G816" s="109"/>
      <c r="H816" s="109"/>
      <c r="I816" s="109"/>
      <c r="J816" s="109"/>
      <c r="K816" s="109"/>
      <c r="L816" s="109"/>
      <c r="M816" s="109"/>
      <c r="N816" s="109"/>
      <c r="O816" s="109"/>
      <c r="P816" s="109"/>
      <c r="Q816" s="109"/>
      <c r="R816" s="109"/>
      <c r="S816" s="109"/>
      <c r="T816" s="109"/>
      <c r="U816" s="109"/>
      <c r="V816" s="109"/>
      <c r="W816" s="109"/>
      <c r="X816" s="109"/>
      <c r="Y816" s="109"/>
      <c r="Z816" s="109"/>
      <c r="AA816" s="109"/>
      <c r="AB816" s="109"/>
      <c r="AC816" s="109"/>
      <c r="AD816" s="109"/>
      <c r="AE816" s="109"/>
      <c r="AF816" s="109"/>
      <c r="AG816" s="109"/>
      <c r="AH816" s="109"/>
      <c r="AI816" s="109"/>
    </row>
    <row r="817" spans="1:35" ht="15">
      <c r="A817" s="109"/>
      <c r="B817" s="110"/>
      <c r="C817" s="109"/>
      <c r="D817" s="109"/>
      <c r="E817" s="109"/>
      <c r="F817" s="109"/>
      <c r="G817" s="109"/>
      <c r="H817" s="109"/>
      <c r="I817" s="109"/>
      <c r="J817" s="109"/>
      <c r="K817" s="109"/>
      <c r="L817" s="109"/>
      <c r="M817" s="109"/>
      <c r="N817" s="109"/>
      <c r="O817" s="109"/>
      <c r="P817" s="109"/>
      <c r="Q817" s="109"/>
      <c r="R817" s="109"/>
      <c r="S817" s="109"/>
      <c r="T817" s="109"/>
      <c r="U817" s="109"/>
      <c r="V817" s="109"/>
      <c r="W817" s="109"/>
      <c r="X817" s="109"/>
      <c r="Y817" s="109"/>
      <c r="Z817" s="109"/>
      <c r="AA817" s="109"/>
      <c r="AB817" s="109"/>
      <c r="AC817" s="109"/>
      <c r="AD817" s="109"/>
      <c r="AE817" s="109"/>
      <c r="AF817" s="109"/>
      <c r="AG817" s="109"/>
      <c r="AH817" s="109"/>
      <c r="AI817" s="109"/>
    </row>
    <row r="818" spans="1:35" ht="15">
      <c r="A818" s="109"/>
      <c r="B818" s="110"/>
      <c r="C818" s="109"/>
      <c r="D818" s="109"/>
      <c r="E818" s="109"/>
      <c r="F818" s="109"/>
      <c r="G818" s="109"/>
      <c r="H818" s="109"/>
      <c r="I818" s="109"/>
      <c r="J818" s="109"/>
      <c r="K818" s="109"/>
      <c r="L818" s="109"/>
      <c r="M818" s="109"/>
      <c r="N818" s="109"/>
      <c r="O818" s="109"/>
      <c r="P818" s="109"/>
      <c r="Q818" s="109"/>
      <c r="R818" s="109"/>
      <c r="S818" s="109"/>
      <c r="T818" s="109"/>
      <c r="U818" s="109"/>
      <c r="V818" s="109"/>
      <c r="W818" s="109"/>
      <c r="X818" s="109"/>
      <c r="Y818" s="109"/>
      <c r="Z818" s="109"/>
      <c r="AA818" s="109"/>
      <c r="AB818" s="109"/>
      <c r="AC818" s="109"/>
      <c r="AD818" s="109"/>
      <c r="AE818" s="109"/>
      <c r="AF818" s="109"/>
      <c r="AG818" s="109"/>
      <c r="AH818" s="109"/>
      <c r="AI818" s="109"/>
    </row>
    <row r="819" spans="1:35" ht="15">
      <c r="A819" s="109"/>
      <c r="B819" s="110"/>
      <c r="C819" s="109"/>
      <c r="D819" s="109"/>
      <c r="E819" s="109"/>
      <c r="F819" s="109"/>
      <c r="G819" s="109"/>
      <c r="H819" s="109"/>
      <c r="I819" s="109"/>
      <c r="J819" s="109"/>
      <c r="K819" s="109"/>
      <c r="L819" s="109"/>
      <c r="M819" s="109"/>
      <c r="N819" s="109"/>
      <c r="O819" s="109"/>
      <c r="P819" s="109"/>
      <c r="Q819" s="109"/>
      <c r="R819" s="109"/>
      <c r="S819" s="109"/>
      <c r="T819" s="109"/>
      <c r="U819" s="109"/>
      <c r="V819" s="109"/>
      <c r="W819" s="109"/>
      <c r="X819" s="109"/>
      <c r="Y819" s="109"/>
      <c r="Z819" s="109"/>
      <c r="AA819" s="109"/>
      <c r="AB819" s="109"/>
      <c r="AC819" s="109"/>
      <c r="AD819" s="109"/>
      <c r="AE819" s="109"/>
      <c r="AF819" s="109"/>
      <c r="AG819" s="109"/>
      <c r="AH819" s="109"/>
      <c r="AI819" s="109"/>
    </row>
    <row r="820" spans="1:35" ht="15">
      <c r="A820" s="109"/>
      <c r="B820" s="110"/>
      <c r="C820" s="109"/>
      <c r="D820" s="109"/>
      <c r="E820" s="109"/>
      <c r="F820" s="109"/>
      <c r="G820" s="109"/>
      <c r="H820" s="109"/>
      <c r="I820" s="109"/>
      <c r="J820" s="109"/>
      <c r="K820" s="109"/>
      <c r="L820" s="109"/>
      <c r="M820" s="109"/>
      <c r="N820" s="109"/>
      <c r="O820" s="109"/>
      <c r="P820" s="109"/>
      <c r="Q820" s="109"/>
      <c r="R820" s="109"/>
      <c r="S820" s="109"/>
      <c r="T820" s="109"/>
      <c r="U820" s="109"/>
      <c r="V820" s="109"/>
      <c r="W820" s="109"/>
      <c r="X820" s="109"/>
      <c r="Y820" s="109"/>
      <c r="Z820" s="109"/>
      <c r="AA820" s="109"/>
      <c r="AB820" s="109"/>
      <c r="AC820" s="109"/>
      <c r="AD820" s="109"/>
      <c r="AE820" s="109"/>
      <c r="AF820" s="109"/>
      <c r="AG820" s="109"/>
      <c r="AH820" s="109"/>
      <c r="AI820" s="109"/>
    </row>
    <row r="821" spans="1:35" ht="15">
      <c r="A821" s="109"/>
      <c r="B821" s="110"/>
      <c r="C821" s="109"/>
      <c r="D821" s="109"/>
      <c r="E821" s="109"/>
      <c r="F821" s="109"/>
      <c r="G821" s="109"/>
      <c r="H821" s="109"/>
      <c r="I821" s="109"/>
      <c r="J821" s="109"/>
      <c r="K821" s="109"/>
      <c r="L821" s="109"/>
      <c r="M821" s="109"/>
      <c r="N821" s="109"/>
      <c r="O821" s="109"/>
      <c r="P821" s="109"/>
      <c r="Q821" s="109"/>
      <c r="R821" s="109"/>
      <c r="S821" s="109"/>
      <c r="T821" s="109"/>
      <c r="U821" s="109"/>
      <c r="V821" s="109"/>
      <c r="W821" s="109"/>
      <c r="X821" s="109"/>
      <c r="Y821" s="109"/>
      <c r="Z821" s="109"/>
      <c r="AA821" s="109"/>
      <c r="AB821" s="109"/>
      <c r="AC821" s="109"/>
      <c r="AD821" s="109"/>
      <c r="AE821" s="109"/>
      <c r="AF821" s="109"/>
      <c r="AG821" s="109"/>
      <c r="AH821" s="109"/>
      <c r="AI821" s="109"/>
    </row>
    <row r="822" spans="1:35" ht="15">
      <c r="A822" s="109"/>
      <c r="B822" s="110"/>
      <c r="C822" s="109"/>
      <c r="D822" s="109"/>
      <c r="E822" s="109"/>
      <c r="F822" s="109"/>
      <c r="G822" s="109"/>
      <c r="H822" s="109"/>
      <c r="I822" s="109"/>
      <c r="J822" s="109"/>
      <c r="K822" s="109"/>
      <c r="L822" s="109"/>
      <c r="M822" s="109"/>
      <c r="N822" s="109"/>
      <c r="O822" s="109"/>
      <c r="P822" s="109"/>
      <c r="Q822" s="109"/>
      <c r="R822" s="109"/>
      <c r="S822" s="109"/>
      <c r="T822" s="109"/>
      <c r="U822" s="109"/>
      <c r="V822" s="109"/>
      <c r="W822" s="109"/>
      <c r="X822" s="109"/>
      <c r="Y822" s="109"/>
      <c r="Z822" s="109"/>
      <c r="AA822" s="109"/>
      <c r="AB822" s="109"/>
      <c r="AC822" s="109"/>
      <c r="AD822" s="109"/>
      <c r="AE822" s="109"/>
      <c r="AF822" s="109"/>
      <c r="AG822" s="109"/>
      <c r="AH822" s="109"/>
      <c r="AI822" s="109"/>
    </row>
    <row r="823" spans="1:35" ht="15">
      <c r="A823" s="109"/>
      <c r="B823" s="110"/>
      <c r="C823" s="109"/>
      <c r="D823" s="109"/>
      <c r="E823" s="109"/>
      <c r="F823" s="109"/>
      <c r="G823" s="109"/>
      <c r="H823" s="109"/>
      <c r="I823" s="109"/>
      <c r="J823" s="109"/>
      <c r="K823" s="109"/>
      <c r="L823" s="109"/>
      <c r="M823" s="109"/>
      <c r="N823" s="109"/>
      <c r="O823" s="109"/>
      <c r="P823" s="109"/>
      <c r="Q823" s="109"/>
      <c r="R823" s="109"/>
      <c r="S823" s="109"/>
      <c r="T823" s="109"/>
      <c r="U823" s="109"/>
      <c r="V823" s="109"/>
      <c r="W823" s="109"/>
      <c r="X823" s="109"/>
      <c r="Y823" s="109"/>
      <c r="Z823" s="109"/>
      <c r="AA823" s="109"/>
      <c r="AB823" s="109"/>
      <c r="AC823" s="109"/>
      <c r="AD823" s="109"/>
      <c r="AE823" s="109"/>
      <c r="AF823" s="109"/>
      <c r="AG823" s="109"/>
      <c r="AH823" s="109"/>
      <c r="AI823" s="109"/>
    </row>
    <row r="824" spans="1:35" ht="15">
      <c r="A824" s="109"/>
      <c r="B824" s="110"/>
      <c r="C824" s="109"/>
      <c r="D824" s="109"/>
      <c r="E824" s="109"/>
      <c r="F824" s="109"/>
      <c r="G824" s="109"/>
      <c r="H824" s="109"/>
      <c r="I824" s="109"/>
      <c r="J824" s="109"/>
      <c r="K824" s="109"/>
      <c r="L824" s="109"/>
      <c r="M824" s="109"/>
      <c r="N824" s="109"/>
      <c r="O824" s="109"/>
      <c r="P824" s="109"/>
      <c r="Q824" s="109"/>
      <c r="R824" s="109"/>
      <c r="S824" s="109"/>
      <c r="T824" s="109"/>
      <c r="U824" s="109"/>
      <c r="V824" s="109"/>
      <c r="W824" s="109"/>
      <c r="X824" s="109"/>
      <c r="Y824" s="109"/>
      <c r="Z824" s="109"/>
      <c r="AA824" s="109"/>
      <c r="AB824" s="109"/>
      <c r="AC824" s="109"/>
      <c r="AD824" s="109"/>
      <c r="AE824" s="109"/>
      <c r="AF824" s="109"/>
      <c r="AG824" s="109"/>
      <c r="AH824" s="109"/>
      <c r="AI824" s="109"/>
    </row>
    <row r="825" spans="1:35" ht="15">
      <c r="A825" s="109"/>
      <c r="B825" s="110"/>
      <c r="C825" s="109"/>
      <c r="D825" s="109"/>
      <c r="E825" s="109"/>
      <c r="F825" s="109"/>
      <c r="G825" s="109"/>
      <c r="H825" s="109"/>
      <c r="I825" s="109"/>
      <c r="J825" s="109"/>
      <c r="K825" s="109"/>
      <c r="L825" s="109"/>
      <c r="M825" s="109"/>
      <c r="N825" s="109"/>
      <c r="O825" s="109"/>
      <c r="P825" s="109"/>
      <c r="Q825" s="109"/>
      <c r="R825" s="109"/>
      <c r="S825" s="109"/>
      <c r="T825" s="109"/>
      <c r="U825" s="109"/>
      <c r="V825" s="109"/>
      <c r="W825" s="109"/>
      <c r="X825" s="109"/>
      <c r="Y825" s="109"/>
      <c r="Z825" s="109"/>
      <c r="AA825" s="109"/>
      <c r="AB825" s="109"/>
      <c r="AC825" s="109"/>
      <c r="AD825" s="109"/>
      <c r="AE825" s="109"/>
      <c r="AF825" s="109"/>
      <c r="AG825" s="109"/>
      <c r="AH825" s="109"/>
      <c r="AI825" s="109"/>
    </row>
    <row r="826" spans="1:35" ht="15">
      <c r="A826" s="109"/>
      <c r="B826" s="110"/>
      <c r="C826" s="109"/>
      <c r="D826" s="109"/>
      <c r="E826" s="109"/>
      <c r="F826" s="109"/>
      <c r="G826" s="109"/>
      <c r="H826" s="109"/>
      <c r="I826" s="109"/>
      <c r="J826" s="109"/>
      <c r="K826" s="109"/>
      <c r="L826" s="109"/>
      <c r="M826" s="109"/>
      <c r="N826" s="109"/>
      <c r="O826" s="109"/>
      <c r="P826" s="109"/>
      <c r="Q826" s="109"/>
      <c r="R826" s="109"/>
      <c r="S826" s="109"/>
      <c r="T826" s="109"/>
      <c r="U826" s="109"/>
      <c r="V826" s="109"/>
      <c r="W826" s="109"/>
      <c r="X826" s="109"/>
      <c r="Y826" s="109"/>
      <c r="Z826" s="109"/>
      <c r="AA826" s="109"/>
      <c r="AB826" s="109"/>
      <c r="AC826" s="109"/>
      <c r="AD826" s="109"/>
      <c r="AE826" s="109"/>
      <c r="AF826" s="109"/>
      <c r="AG826" s="109"/>
      <c r="AH826" s="109"/>
      <c r="AI826" s="109"/>
    </row>
    <row r="827" spans="1:35" ht="15">
      <c r="A827" s="109"/>
      <c r="B827" s="110"/>
      <c r="C827" s="109"/>
      <c r="D827" s="109"/>
      <c r="E827" s="109"/>
      <c r="F827" s="109"/>
      <c r="G827" s="109"/>
      <c r="H827" s="109"/>
      <c r="I827" s="109"/>
      <c r="J827" s="109"/>
      <c r="K827" s="109"/>
      <c r="L827" s="109"/>
      <c r="M827" s="109"/>
      <c r="N827" s="109"/>
      <c r="O827" s="109"/>
      <c r="P827" s="109"/>
      <c r="Q827" s="109"/>
      <c r="R827" s="109"/>
      <c r="S827" s="109"/>
      <c r="T827" s="109"/>
      <c r="U827" s="109"/>
      <c r="V827" s="109"/>
      <c r="W827" s="109"/>
      <c r="X827" s="109"/>
      <c r="Y827" s="109"/>
      <c r="Z827" s="109"/>
      <c r="AA827" s="109"/>
      <c r="AB827" s="109"/>
      <c r="AC827" s="109"/>
      <c r="AD827" s="109"/>
      <c r="AE827" s="109"/>
      <c r="AF827" s="109"/>
      <c r="AG827" s="109"/>
      <c r="AH827" s="109"/>
      <c r="AI827" s="109"/>
    </row>
    <row r="828" spans="1:35" ht="15">
      <c r="A828" s="109"/>
      <c r="B828" s="110"/>
      <c r="C828" s="109"/>
      <c r="D828" s="109"/>
      <c r="E828" s="109"/>
      <c r="F828" s="109"/>
      <c r="G828" s="109"/>
      <c r="H828" s="109"/>
      <c r="I828" s="109"/>
      <c r="J828" s="109"/>
      <c r="K828" s="109"/>
      <c r="L828" s="109"/>
      <c r="M828" s="109"/>
      <c r="N828" s="109"/>
      <c r="O828" s="109"/>
      <c r="P828" s="109"/>
      <c r="Q828" s="109"/>
      <c r="R828" s="109"/>
      <c r="S828" s="109"/>
      <c r="T828" s="109"/>
      <c r="U828" s="109"/>
      <c r="V828" s="109"/>
      <c r="W828" s="109"/>
      <c r="X828" s="109"/>
      <c r="Y828" s="109"/>
      <c r="Z828" s="109"/>
      <c r="AA828" s="109"/>
      <c r="AB828" s="109"/>
      <c r="AC828" s="109"/>
      <c r="AD828" s="109"/>
      <c r="AE828" s="109"/>
      <c r="AF828" s="109"/>
      <c r="AG828" s="109"/>
      <c r="AH828" s="109"/>
      <c r="AI828" s="109"/>
    </row>
    <row r="829" spans="1:35" ht="15">
      <c r="A829" s="109"/>
      <c r="B829" s="110"/>
      <c r="C829" s="109"/>
      <c r="D829" s="109"/>
      <c r="E829" s="109"/>
      <c r="F829" s="109"/>
      <c r="G829" s="109"/>
      <c r="H829" s="109"/>
      <c r="I829" s="109"/>
      <c r="J829" s="109"/>
      <c r="K829" s="109"/>
      <c r="L829" s="109"/>
      <c r="M829" s="109"/>
      <c r="N829" s="109"/>
      <c r="O829" s="109"/>
      <c r="P829" s="109"/>
      <c r="Q829" s="109"/>
      <c r="R829" s="109"/>
      <c r="S829" s="109"/>
      <c r="T829" s="109"/>
      <c r="U829" s="109"/>
      <c r="V829" s="109"/>
      <c r="W829" s="109"/>
      <c r="X829" s="109"/>
      <c r="Y829" s="109"/>
      <c r="Z829" s="109"/>
      <c r="AA829" s="109"/>
      <c r="AB829" s="109"/>
      <c r="AC829" s="109"/>
      <c r="AD829" s="109"/>
      <c r="AE829" s="109"/>
      <c r="AF829" s="109"/>
      <c r="AG829" s="109"/>
      <c r="AH829" s="109"/>
      <c r="AI829" s="109"/>
    </row>
    <row r="830" spans="1:35" ht="15">
      <c r="A830" s="109"/>
      <c r="B830" s="110"/>
      <c r="C830" s="109"/>
      <c r="D830" s="109"/>
      <c r="E830" s="109"/>
      <c r="F830" s="109"/>
      <c r="G830" s="109"/>
      <c r="H830" s="109"/>
      <c r="I830" s="109"/>
      <c r="J830" s="109"/>
      <c r="K830" s="109"/>
      <c r="L830" s="109"/>
      <c r="M830" s="109"/>
      <c r="N830" s="109"/>
      <c r="O830" s="109"/>
      <c r="P830" s="109"/>
      <c r="Q830" s="109"/>
      <c r="R830" s="109"/>
      <c r="S830" s="109"/>
      <c r="T830" s="109"/>
      <c r="U830" s="109"/>
      <c r="V830" s="109"/>
      <c r="W830" s="109"/>
      <c r="X830" s="109"/>
      <c r="Y830" s="109"/>
      <c r="Z830" s="109"/>
      <c r="AA830" s="109"/>
      <c r="AB830" s="109"/>
      <c r="AC830" s="109"/>
      <c r="AD830" s="109"/>
      <c r="AE830" s="109"/>
      <c r="AF830" s="109"/>
      <c r="AG830" s="109"/>
      <c r="AH830" s="109"/>
      <c r="AI830" s="109"/>
    </row>
    <row r="831" spans="1:35" ht="15">
      <c r="A831" s="109"/>
      <c r="B831" s="110"/>
      <c r="C831" s="109"/>
      <c r="D831" s="109"/>
      <c r="E831" s="109"/>
      <c r="F831" s="109"/>
      <c r="G831" s="109"/>
      <c r="H831" s="109"/>
      <c r="I831" s="109"/>
      <c r="J831" s="109"/>
      <c r="K831" s="109"/>
      <c r="L831" s="109"/>
      <c r="M831" s="109"/>
      <c r="N831" s="109"/>
      <c r="O831" s="109"/>
      <c r="P831" s="109"/>
      <c r="Q831" s="109"/>
      <c r="R831" s="109"/>
      <c r="S831" s="109"/>
      <c r="T831" s="109"/>
      <c r="U831" s="109"/>
      <c r="V831" s="109"/>
      <c r="W831" s="109"/>
      <c r="X831" s="109"/>
      <c r="Y831" s="109"/>
      <c r="Z831" s="109"/>
      <c r="AA831" s="109"/>
      <c r="AB831" s="109"/>
      <c r="AC831" s="109"/>
      <c r="AD831" s="109"/>
      <c r="AE831" s="109"/>
      <c r="AF831" s="109"/>
      <c r="AG831" s="109"/>
      <c r="AH831" s="109"/>
      <c r="AI831" s="109"/>
    </row>
    <row r="832" spans="1:35" ht="15">
      <c r="A832" s="109"/>
      <c r="B832" s="110"/>
      <c r="C832" s="109"/>
      <c r="D832" s="109"/>
      <c r="E832" s="109"/>
      <c r="F832" s="109"/>
      <c r="G832" s="109"/>
      <c r="H832" s="109"/>
      <c r="I832" s="109"/>
      <c r="J832" s="109"/>
      <c r="K832" s="109"/>
      <c r="L832" s="109"/>
      <c r="M832" s="109"/>
      <c r="N832" s="109"/>
      <c r="O832" s="109"/>
      <c r="P832" s="109"/>
      <c r="Q832" s="109"/>
      <c r="R832" s="109"/>
      <c r="S832" s="109"/>
      <c r="T832" s="109"/>
      <c r="U832" s="109"/>
      <c r="V832" s="109"/>
      <c r="W832" s="109"/>
      <c r="X832" s="109"/>
      <c r="Y832" s="109"/>
      <c r="Z832" s="109"/>
      <c r="AA832" s="109"/>
      <c r="AB832" s="109"/>
      <c r="AC832" s="109"/>
      <c r="AD832" s="109"/>
      <c r="AE832" s="109"/>
      <c r="AF832" s="109"/>
      <c r="AG832" s="109"/>
      <c r="AH832" s="109"/>
      <c r="AI832" s="109"/>
    </row>
    <row r="833" spans="1:35" ht="15">
      <c r="A833" s="109"/>
      <c r="B833" s="110"/>
      <c r="C833" s="109"/>
      <c r="D833" s="109"/>
      <c r="E833" s="109"/>
      <c r="F833" s="109"/>
      <c r="G833" s="109"/>
      <c r="H833" s="109"/>
      <c r="I833" s="109"/>
      <c r="J833" s="109"/>
      <c r="K833" s="109"/>
      <c r="L833" s="109"/>
      <c r="M833" s="109"/>
      <c r="N833" s="109"/>
      <c r="O833" s="109"/>
      <c r="P833" s="109"/>
      <c r="Q833" s="109"/>
      <c r="R833" s="109"/>
      <c r="S833" s="109"/>
      <c r="T833" s="109"/>
      <c r="U833" s="109"/>
      <c r="V833" s="109"/>
      <c r="W833" s="109"/>
      <c r="X833" s="109"/>
      <c r="Y833" s="109"/>
      <c r="Z833" s="109"/>
      <c r="AA833" s="109"/>
      <c r="AB833" s="109"/>
      <c r="AC833" s="109"/>
      <c r="AD833" s="109"/>
      <c r="AE833" s="109"/>
      <c r="AF833" s="109"/>
      <c r="AG833" s="109"/>
      <c r="AH833" s="109"/>
      <c r="AI833" s="109"/>
    </row>
    <row r="834" spans="1:35" ht="15">
      <c r="A834" s="109"/>
      <c r="B834" s="110"/>
      <c r="C834" s="109"/>
      <c r="D834" s="109"/>
      <c r="E834" s="109"/>
      <c r="F834" s="109"/>
      <c r="G834" s="109"/>
      <c r="H834" s="109"/>
      <c r="I834" s="109"/>
      <c r="J834" s="109"/>
      <c r="K834" s="109"/>
      <c r="L834" s="109"/>
      <c r="M834" s="109"/>
      <c r="N834" s="109"/>
      <c r="O834" s="109"/>
      <c r="P834" s="109"/>
      <c r="Q834" s="109"/>
      <c r="R834" s="109"/>
      <c r="S834" s="109"/>
      <c r="T834" s="109"/>
      <c r="U834" s="109"/>
      <c r="V834" s="109"/>
      <c r="W834" s="109"/>
      <c r="X834" s="109"/>
      <c r="Y834" s="109"/>
      <c r="Z834" s="109"/>
      <c r="AA834" s="109"/>
      <c r="AB834" s="109"/>
      <c r="AC834" s="109"/>
      <c r="AD834" s="109"/>
      <c r="AE834" s="109"/>
      <c r="AF834" s="109"/>
      <c r="AG834" s="109"/>
      <c r="AH834" s="109"/>
      <c r="AI834" s="109"/>
    </row>
    <row r="835" spans="1:35" ht="15">
      <c r="A835" s="109"/>
      <c r="B835" s="110"/>
      <c r="C835" s="109"/>
      <c r="D835" s="109"/>
      <c r="E835" s="109"/>
      <c r="F835" s="109"/>
      <c r="G835" s="109"/>
      <c r="H835" s="109"/>
      <c r="I835" s="109"/>
      <c r="J835" s="109"/>
      <c r="K835" s="109"/>
      <c r="L835" s="109"/>
      <c r="M835" s="109"/>
      <c r="N835" s="109"/>
      <c r="O835" s="109"/>
      <c r="P835" s="109"/>
      <c r="Q835" s="109"/>
      <c r="R835" s="109"/>
      <c r="S835" s="109"/>
      <c r="T835" s="109"/>
      <c r="U835" s="109"/>
      <c r="V835" s="109"/>
      <c r="W835" s="109"/>
      <c r="X835" s="109"/>
      <c r="Y835" s="109"/>
      <c r="Z835" s="109"/>
      <c r="AA835" s="109"/>
      <c r="AB835" s="109"/>
      <c r="AC835" s="109"/>
      <c r="AD835" s="109"/>
      <c r="AE835" s="109"/>
      <c r="AF835" s="109"/>
      <c r="AG835" s="109"/>
      <c r="AH835" s="109"/>
      <c r="AI835" s="109"/>
    </row>
    <row r="836" spans="1:35" ht="15">
      <c r="A836" s="109"/>
      <c r="B836" s="110"/>
      <c r="C836" s="109"/>
      <c r="D836" s="109"/>
      <c r="E836" s="109"/>
      <c r="F836" s="109"/>
      <c r="G836" s="109"/>
      <c r="H836" s="109"/>
      <c r="I836" s="109"/>
      <c r="J836" s="109"/>
      <c r="K836" s="109"/>
      <c r="L836" s="109"/>
      <c r="M836" s="109"/>
      <c r="N836" s="109"/>
      <c r="O836" s="109"/>
      <c r="P836" s="109"/>
      <c r="Q836" s="109"/>
      <c r="R836" s="109"/>
      <c r="S836" s="109"/>
      <c r="T836" s="109"/>
      <c r="U836" s="109"/>
      <c r="V836" s="109"/>
      <c r="W836" s="109"/>
      <c r="X836" s="109"/>
      <c r="Y836" s="109"/>
      <c r="Z836" s="109"/>
      <c r="AA836" s="109"/>
      <c r="AB836" s="109"/>
      <c r="AC836" s="109"/>
      <c r="AD836" s="109"/>
      <c r="AE836" s="109"/>
      <c r="AF836" s="109"/>
      <c r="AG836" s="109"/>
      <c r="AH836" s="109"/>
      <c r="AI836" s="109"/>
    </row>
    <row r="837" spans="1:35" ht="15">
      <c r="A837" s="109"/>
      <c r="B837" s="110"/>
      <c r="C837" s="109"/>
      <c r="D837" s="109"/>
      <c r="E837" s="109"/>
      <c r="F837" s="109"/>
      <c r="G837" s="109"/>
      <c r="H837" s="109"/>
      <c r="I837" s="109"/>
      <c r="J837" s="109"/>
      <c r="K837" s="109"/>
      <c r="L837" s="109"/>
      <c r="M837" s="109"/>
      <c r="N837" s="109"/>
      <c r="O837" s="109"/>
      <c r="P837" s="109"/>
      <c r="Q837" s="109"/>
      <c r="R837" s="109"/>
      <c r="S837" s="109"/>
      <c r="T837" s="109"/>
      <c r="U837" s="109"/>
      <c r="V837" s="109"/>
      <c r="W837" s="109"/>
      <c r="X837" s="109"/>
      <c r="Y837" s="109"/>
      <c r="Z837" s="109"/>
      <c r="AA837" s="109"/>
      <c r="AB837" s="109"/>
      <c r="AC837" s="109"/>
      <c r="AD837" s="109"/>
      <c r="AE837" s="109"/>
      <c r="AF837" s="109"/>
      <c r="AG837" s="109"/>
      <c r="AH837" s="109"/>
      <c r="AI837" s="109"/>
    </row>
    <row r="838" spans="1:35" ht="15">
      <c r="A838" s="109"/>
      <c r="B838" s="110"/>
      <c r="C838" s="109"/>
      <c r="D838" s="109"/>
      <c r="E838" s="109"/>
      <c r="F838" s="109"/>
      <c r="G838" s="109"/>
      <c r="H838" s="109"/>
      <c r="I838" s="109"/>
      <c r="J838" s="109"/>
      <c r="K838" s="109"/>
      <c r="L838" s="109"/>
      <c r="M838" s="109"/>
      <c r="N838" s="109"/>
      <c r="O838" s="109"/>
      <c r="P838" s="109"/>
      <c r="Q838" s="109"/>
      <c r="R838" s="109"/>
      <c r="S838" s="109"/>
      <c r="T838" s="109"/>
      <c r="U838" s="109"/>
      <c r="V838" s="109"/>
      <c r="W838" s="109"/>
      <c r="X838" s="109"/>
      <c r="Y838" s="109"/>
      <c r="Z838" s="109"/>
      <c r="AA838" s="109"/>
      <c r="AB838" s="109"/>
      <c r="AC838" s="109"/>
      <c r="AD838" s="109"/>
      <c r="AE838" s="109"/>
      <c r="AF838" s="109"/>
      <c r="AG838" s="109"/>
      <c r="AH838" s="109"/>
      <c r="AI838" s="109"/>
    </row>
    <row r="839" spans="1:35" ht="15">
      <c r="A839" s="109"/>
      <c r="B839" s="110"/>
      <c r="C839" s="109"/>
      <c r="D839" s="109"/>
      <c r="E839" s="109"/>
      <c r="F839" s="109"/>
      <c r="G839" s="109"/>
      <c r="H839" s="109"/>
      <c r="I839" s="109"/>
      <c r="J839" s="109"/>
      <c r="K839" s="109"/>
      <c r="L839" s="109"/>
      <c r="M839" s="109"/>
      <c r="N839" s="109"/>
      <c r="O839" s="109"/>
      <c r="P839" s="109"/>
      <c r="Q839" s="109"/>
      <c r="R839" s="109"/>
      <c r="S839" s="109"/>
      <c r="T839" s="109"/>
      <c r="U839" s="109"/>
      <c r="V839" s="109"/>
      <c r="W839" s="109"/>
      <c r="X839" s="109"/>
      <c r="Y839" s="109"/>
      <c r="Z839" s="109"/>
      <c r="AA839" s="109"/>
      <c r="AB839" s="109"/>
      <c r="AC839" s="109"/>
      <c r="AD839" s="109"/>
      <c r="AE839" s="109"/>
      <c r="AF839" s="109"/>
      <c r="AG839" s="109"/>
      <c r="AH839" s="109"/>
      <c r="AI839" s="109"/>
    </row>
    <row r="840" spans="1:35" ht="15">
      <c r="A840" s="109"/>
      <c r="B840" s="110"/>
      <c r="C840" s="109"/>
      <c r="D840" s="109"/>
      <c r="E840" s="109"/>
      <c r="F840" s="109"/>
      <c r="G840" s="109"/>
      <c r="H840" s="109"/>
      <c r="I840" s="109"/>
      <c r="J840" s="109"/>
      <c r="K840" s="109"/>
      <c r="L840" s="109"/>
      <c r="M840" s="109"/>
      <c r="N840" s="109"/>
      <c r="O840" s="109"/>
      <c r="P840" s="109"/>
      <c r="Q840" s="109"/>
      <c r="R840" s="109"/>
      <c r="S840" s="109"/>
      <c r="T840" s="109"/>
      <c r="U840" s="109"/>
      <c r="V840" s="109"/>
      <c r="W840" s="109"/>
      <c r="X840" s="109"/>
      <c r="Y840" s="109"/>
      <c r="Z840" s="109"/>
      <c r="AA840" s="109"/>
      <c r="AB840" s="109"/>
      <c r="AC840" s="109"/>
      <c r="AD840" s="109"/>
      <c r="AE840" s="109"/>
      <c r="AF840" s="109"/>
      <c r="AG840" s="109"/>
      <c r="AH840" s="109"/>
      <c r="AI840" s="109"/>
    </row>
    <row r="841" spans="1:35" ht="15">
      <c r="A841" s="109"/>
      <c r="B841" s="110"/>
      <c r="C841" s="109"/>
      <c r="D841" s="109"/>
      <c r="E841" s="109"/>
      <c r="F841" s="109"/>
      <c r="G841" s="109"/>
      <c r="H841" s="109"/>
      <c r="I841" s="109"/>
      <c r="J841" s="109"/>
      <c r="K841" s="109"/>
      <c r="L841" s="109"/>
      <c r="M841" s="109"/>
      <c r="N841" s="109"/>
      <c r="O841" s="109"/>
      <c r="P841" s="109"/>
      <c r="Q841" s="109"/>
      <c r="R841" s="109"/>
      <c r="S841" s="109"/>
      <c r="T841" s="109"/>
      <c r="U841" s="109"/>
      <c r="V841" s="109"/>
      <c r="W841" s="109"/>
      <c r="X841" s="109"/>
      <c r="Y841" s="109"/>
      <c r="Z841" s="109"/>
      <c r="AA841" s="109"/>
      <c r="AB841" s="109"/>
      <c r="AC841" s="109"/>
      <c r="AD841" s="109"/>
      <c r="AE841" s="109"/>
      <c r="AF841" s="109"/>
      <c r="AG841" s="109"/>
      <c r="AH841" s="109"/>
      <c r="AI841" s="109"/>
    </row>
    <row r="842" spans="1:35" ht="15">
      <c r="A842" s="109"/>
      <c r="B842" s="110"/>
      <c r="C842" s="109"/>
      <c r="D842" s="109"/>
      <c r="E842" s="109"/>
      <c r="F842" s="109"/>
      <c r="G842" s="109"/>
      <c r="H842" s="109"/>
      <c r="I842" s="109"/>
      <c r="J842" s="109"/>
      <c r="K842" s="109"/>
      <c r="L842" s="109"/>
      <c r="M842" s="109"/>
      <c r="N842" s="109"/>
      <c r="O842" s="109"/>
      <c r="P842" s="109"/>
      <c r="Q842" s="109"/>
      <c r="R842" s="109"/>
      <c r="S842" s="109"/>
      <c r="T842" s="109"/>
      <c r="U842" s="109"/>
      <c r="V842" s="109"/>
      <c r="W842" s="109"/>
      <c r="X842" s="109"/>
      <c r="Y842" s="109"/>
      <c r="Z842" s="109"/>
      <c r="AA842" s="109"/>
      <c r="AB842" s="109"/>
      <c r="AC842" s="109"/>
      <c r="AD842" s="109"/>
      <c r="AE842" s="109"/>
      <c r="AF842" s="109"/>
      <c r="AG842" s="109"/>
      <c r="AH842" s="109"/>
      <c r="AI842" s="109"/>
    </row>
    <row r="843" spans="1:35" ht="15">
      <c r="A843" s="109"/>
      <c r="B843" s="110"/>
      <c r="C843" s="109"/>
      <c r="D843" s="109"/>
      <c r="E843" s="109"/>
      <c r="F843" s="109"/>
      <c r="G843" s="109"/>
      <c r="H843" s="109"/>
      <c r="I843" s="109"/>
      <c r="J843" s="109"/>
      <c r="K843" s="109"/>
      <c r="L843" s="109"/>
      <c r="M843" s="109"/>
      <c r="N843" s="109"/>
      <c r="O843" s="109"/>
      <c r="P843" s="109"/>
      <c r="Q843" s="109"/>
      <c r="R843" s="109"/>
      <c r="S843" s="109"/>
      <c r="T843" s="109"/>
      <c r="U843" s="109"/>
      <c r="V843" s="109"/>
      <c r="W843" s="109"/>
      <c r="X843" s="109"/>
      <c r="Y843" s="109"/>
      <c r="Z843" s="109"/>
      <c r="AA843" s="109"/>
      <c r="AB843" s="109"/>
      <c r="AC843" s="109"/>
      <c r="AD843" s="109"/>
      <c r="AE843" s="109"/>
      <c r="AF843" s="109"/>
      <c r="AG843" s="109"/>
      <c r="AH843" s="109"/>
      <c r="AI843" s="109"/>
    </row>
    <row r="844" spans="1:35" ht="15">
      <c r="A844" s="109"/>
      <c r="B844" s="110"/>
      <c r="C844" s="109"/>
      <c r="D844" s="109"/>
      <c r="E844" s="109"/>
      <c r="F844" s="109"/>
      <c r="G844" s="109"/>
      <c r="H844" s="109"/>
      <c r="I844" s="109"/>
      <c r="J844" s="109"/>
      <c r="K844" s="109"/>
      <c r="L844" s="109"/>
      <c r="M844" s="109"/>
      <c r="N844" s="109"/>
      <c r="O844" s="109"/>
      <c r="P844" s="109"/>
      <c r="Q844" s="109"/>
      <c r="R844" s="109"/>
      <c r="S844" s="109"/>
      <c r="T844" s="109"/>
      <c r="U844" s="109"/>
      <c r="V844" s="109"/>
      <c r="W844" s="109"/>
      <c r="X844" s="109"/>
      <c r="Y844" s="109"/>
      <c r="Z844" s="109"/>
      <c r="AA844" s="109"/>
      <c r="AB844" s="109"/>
      <c r="AC844" s="109"/>
      <c r="AD844" s="109"/>
      <c r="AE844" s="109"/>
      <c r="AF844" s="109"/>
      <c r="AG844" s="109"/>
      <c r="AH844" s="109"/>
      <c r="AI844" s="109"/>
    </row>
    <row r="845" spans="1:35" ht="15">
      <c r="A845" s="109"/>
      <c r="B845" s="110"/>
      <c r="C845" s="109"/>
      <c r="D845" s="109"/>
      <c r="E845" s="109"/>
      <c r="F845" s="109"/>
      <c r="G845" s="109"/>
      <c r="H845" s="109"/>
      <c r="I845" s="109"/>
      <c r="J845" s="109"/>
      <c r="K845" s="109"/>
      <c r="L845" s="109"/>
      <c r="M845" s="109"/>
      <c r="N845" s="109"/>
      <c r="O845" s="109"/>
      <c r="P845" s="109"/>
      <c r="Q845" s="109"/>
      <c r="R845" s="109"/>
      <c r="S845" s="109"/>
      <c r="T845" s="109"/>
      <c r="U845" s="109"/>
      <c r="V845" s="109"/>
      <c r="W845" s="109"/>
      <c r="X845" s="109"/>
      <c r="Y845" s="109"/>
      <c r="Z845" s="109"/>
      <c r="AA845" s="109"/>
      <c r="AB845" s="109"/>
      <c r="AC845" s="109"/>
      <c r="AD845" s="109"/>
      <c r="AE845" s="109"/>
      <c r="AF845" s="109"/>
      <c r="AG845" s="109"/>
      <c r="AH845" s="109"/>
      <c r="AI845" s="109"/>
    </row>
    <row r="846" spans="1:35" ht="15">
      <c r="A846" s="109"/>
      <c r="B846" s="110"/>
      <c r="C846" s="109"/>
      <c r="D846" s="109"/>
      <c r="E846" s="109"/>
      <c r="F846" s="109"/>
      <c r="G846" s="109"/>
      <c r="H846" s="109"/>
      <c r="I846" s="109"/>
      <c r="J846" s="109"/>
      <c r="K846" s="109"/>
      <c r="L846" s="109"/>
      <c r="M846" s="109"/>
      <c r="N846" s="109"/>
      <c r="O846" s="109"/>
      <c r="P846" s="109"/>
      <c r="Q846" s="109"/>
      <c r="R846" s="109"/>
      <c r="S846" s="109"/>
      <c r="T846" s="109"/>
      <c r="U846" s="109"/>
      <c r="V846" s="109"/>
      <c r="W846" s="109"/>
      <c r="X846" s="109"/>
      <c r="Y846" s="109"/>
      <c r="Z846" s="109"/>
      <c r="AA846" s="109"/>
      <c r="AB846" s="109"/>
      <c r="AC846" s="109"/>
      <c r="AD846" s="109"/>
      <c r="AE846" s="109"/>
      <c r="AF846" s="109"/>
      <c r="AG846" s="109"/>
      <c r="AH846" s="109"/>
      <c r="AI846" s="109"/>
    </row>
    <row r="847" spans="1:35" ht="15">
      <c r="A847" s="109"/>
      <c r="B847" s="110"/>
      <c r="C847" s="109"/>
      <c r="D847" s="109"/>
      <c r="E847" s="109"/>
      <c r="F847" s="109"/>
      <c r="G847" s="109"/>
      <c r="H847" s="109"/>
      <c r="I847" s="109"/>
      <c r="J847" s="109"/>
      <c r="K847" s="109"/>
      <c r="L847" s="109"/>
      <c r="M847" s="109"/>
      <c r="N847" s="109"/>
      <c r="O847" s="109"/>
      <c r="P847" s="109"/>
      <c r="Q847" s="109"/>
      <c r="R847" s="109"/>
      <c r="S847" s="109"/>
      <c r="T847" s="109"/>
      <c r="U847" s="109"/>
      <c r="V847" s="109"/>
      <c r="W847" s="109"/>
      <c r="X847" s="109"/>
      <c r="Y847" s="109"/>
      <c r="Z847" s="109"/>
      <c r="AA847" s="109"/>
      <c r="AB847" s="109"/>
      <c r="AC847" s="109"/>
      <c r="AD847" s="109"/>
      <c r="AE847" s="109"/>
      <c r="AF847" s="109"/>
      <c r="AG847" s="109"/>
      <c r="AH847" s="109"/>
      <c r="AI847" s="109"/>
    </row>
    <row r="848" spans="1:35" ht="15">
      <c r="A848" s="109"/>
      <c r="B848" s="110"/>
      <c r="C848" s="109"/>
      <c r="D848" s="109"/>
      <c r="E848" s="109"/>
      <c r="F848" s="109"/>
      <c r="G848" s="109"/>
      <c r="H848" s="109"/>
      <c r="I848" s="109"/>
      <c r="J848" s="109"/>
      <c r="K848" s="109"/>
      <c r="L848" s="109"/>
      <c r="M848" s="109"/>
      <c r="N848" s="109"/>
      <c r="O848" s="109"/>
      <c r="P848" s="109"/>
      <c r="Q848" s="109"/>
      <c r="R848" s="109"/>
      <c r="S848" s="109"/>
      <c r="T848" s="109"/>
      <c r="U848" s="109"/>
      <c r="V848" s="109"/>
      <c r="W848" s="109"/>
      <c r="X848" s="109"/>
      <c r="Y848" s="109"/>
      <c r="Z848" s="109"/>
      <c r="AA848" s="109"/>
      <c r="AB848" s="109"/>
      <c r="AC848" s="109"/>
      <c r="AD848" s="109"/>
      <c r="AE848" s="109"/>
      <c r="AF848" s="109"/>
      <c r="AG848" s="109"/>
      <c r="AH848" s="109"/>
      <c r="AI848" s="109"/>
    </row>
    <row r="849" spans="1:35" ht="15">
      <c r="A849" s="109"/>
      <c r="B849" s="110"/>
      <c r="C849" s="109"/>
      <c r="D849" s="109"/>
      <c r="E849" s="109"/>
      <c r="F849" s="109"/>
      <c r="G849" s="109"/>
      <c r="H849" s="109"/>
      <c r="I849" s="109"/>
      <c r="J849" s="109"/>
      <c r="K849" s="109"/>
      <c r="L849" s="109"/>
      <c r="M849" s="109"/>
      <c r="N849" s="109"/>
      <c r="O849" s="109"/>
      <c r="P849" s="109"/>
      <c r="Q849" s="109"/>
      <c r="R849" s="109"/>
      <c r="S849" s="109"/>
      <c r="T849" s="109"/>
      <c r="U849" s="109"/>
      <c r="V849" s="109"/>
      <c r="W849" s="109"/>
      <c r="X849" s="109"/>
      <c r="Y849" s="109"/>
      <c r="Z849" s="109"/>
      <c r="AA849" s="109"/>
      <c r="AB849" s="109"/>
      <c r="AC849" s="109"/>
      <c r="AD849" s="109"/>
      <c r="AE849" s="109"/>
      <c r="AF849" s="109"/>
      <c r="AG849" s="109"/>
      <c r="AH849" s="109"/>
      <c r="AI849" s="109"/>
    </row>
    <row r="850" spans="1:35" ht="15">
      <c r="A850" s="109"/>
      <c r="B850" s="110"/>
      <c r="C850" s="109"/>
      <c r="D850" s="109"/>
      <c r="E850" s="109"/>
      <c r="F850" s="109"/>
      <c r="G850" s="109"/>
      <c r="H850" s="109"/>
      <c r="I850" s="109"/>
      <c r="J850" s="109"/>
      <c r="K850" s="109"/>
      <c r="L850" s="109"/>
      <c r="M850" s="109"/>
      <c r="N850" s="109"/>
      <c r="O850" s="109"/>
      <c r="P850" s="109"/>
      <c r="Q850" s="109"/>
      <c r="R850" s="109"/>
      <c r="S850" s="109"/>
      <c r="T850" s="109"/>
      <c r="U850" s="109"/>
      <c r="V850" s="109"/>
      <c r="W850" s="109"/>
      <c r="X850" s="109"/>
      <c r="Y850" s="109"/>
      <c r="Z850" s="109"/>
      <c r="AA850" s="109"/>
      <c r="AB850" s="109"/>
      <c r="AC850" s="109"/>
      <c r="AD850" s="109"/>
      <c r="AE850" s="109"/>
      <c r="AF850" s="109"/>
      <c r="AG850" s="109"/>
      <c r="AH850" s="109"/>
      <c r="AI850" s="109"/>
    </row>
    <row r="851" spans="1:35" ht="15">
      <c r="A851" s="109"/>
      <c r="B851" s="110"/>
      <c r="C851" s="109"/>
      <c r="D851" s="109"/>
      <c r="E851" s="109"/>
      <c r="F851" s="109"/>
      <c r="G851" s="109"/>
      <c r="H851" s="109"/>
      <c r="I851" s="109"/>
      <c r="J851" s="109"/>
      <c r="K851" s="109"/>
      <c r="L851" s="109"/>
      <c r="M851" s="109"/>
      <c r="N851" s="109"/>
      <c r="O851" s="109"/>
      <c r="P851" s="109"/>
      <c r="Q851" s="109"/>
      <c r="R851" s="109"/>
      <c r="S851" s="109"/>
      <c r="T851" s="109"/>
      <c r="U851" s="109"/>
      <c r="V851" s="109"/>
      <c r="W851" s="109"/>
      <c r="X851" s="109"/>
      <c r="Y851" s="109"/>
      <c r="Z851" s="109"/>
      <c r="AA851" s="109"/>
      <c r="AB851" s="109"/>
      <c r="AC851" s="109"/>
      <c r="AD851" s="109"/>
      <c r="AE851" s="109"/>
      <c r="AF851" s="109"/>
      <c r="AG851" s="109"/>
      <c r="AH851" s="109"/>
      <c r="AI851" s="109"/>
    </row>
    <row r="852" spans="1:35" ht="15">
      <c r="A852" s="109"/>
      <c r="B852" s="110"/>
      <c r="C852" s="109"/>
      <c r="D852" s="109"/>
      <c r="E852" s="109"/>
      <c r="F852" s="109"/>
      <c r="G852" s="109"/>
      <c r="H852" s="109"/>
      <c r="I852" s="109"/>
      <c r="J852" s="109"/>
      <c r="K852" s="109"/>
      <c r="L852" s="109"/>
      <c r="M852" s="109"/>
      <c r="N852" s="109"/>
      <c r="O852" s="109"/>
      <c r="P852" s="109"/>
      <c r="Q852" s="109"/>
      <c r="R852" s="109"/>
      <c r="S852" s="109"/>
      <c r="T852" s="109"/>
      <c r="U852" s="109"/>
      <c r="V852" s="109"/>
      <c r="W852" s="109"/>
      <c r="X852" s="109"/>
      <c r="Y852" s="109"/>
      <c r="Z852" s="109"/>
      <c r="AA852" s="109"/>
      <c r="AB852" s="109"/>
      <c r="AC852" s="109"/>
      <c r="AD852" s="109"/>
      <c r="AE852" s="109"/>
      <c r="AF852" s="109"/>
      <c r="AG852" s="109"/>
      <c r="AH852" s="109"/>
      <c r="AI852" s="109"/>
    </row>
    <row r="853" spans="1:35" ht="15">
      <c r="A853" s="109"/>
      <c r="B853" s="110"/>
      <c r="C853" s="109"/>
      <c r="D853" s="109"/>
      <c r="E853" s="109"/>
      <c r="F853" s="109"/>
      <c r="G853" s="109"/>
      <c r="H853" s="109"/>
      <c r="I853" s="109"/>
      <c r="J853" s="109"/>
      <c r="K853" s="109"/>
      <c r="L853" s="109"/>
      <c r="M853" s="109"/>
      <c r="N853" s="109"/>
      <c r="O853" s="109"/>
      <c r="P853" s="109"/>
      <c r="Q853" s="109"/>
      <c r="R853" s="109"/>
      <c r="S853" s="109"/>
      <c r="T853" s="109"/>
      <c r="U853" s="109"/>
      <c r="V853" s="109"/>
      <c r="W853" s="109"/>
      <c r="X853" s="109"/>
      <c r="Y853" s="109"/>
      <c r="Z853" s="109"/>
      <c r="AA853" s="109"/>
      <c r="AB853" s="109"/>
      <c r="AC853" s="109"/>
      <c r="AD853" s="109"/>
      <c r="AE853" s="109"/>
      <c r="AF853" s="109"/>
      <c r="AG853" s="109"/>
      <c r="AH853" s="109"/>
      <c r="AI853" s="109"/>
    </row>
    <row r="854" spans="1:35" ht="15">
      <c r="A854" s="109"/>
      <c r="B854" s="110"/>
      <c r="C854" s="109"/>
      <c r="D854" s="109"/>
      <c r="E854" s="109"/>
      <c r="F854" s="109"/>
      <c r="G854" s="109"/>
      <c r="H854" s="109"/>
      <c r="I854" s="109"/>
      <c r="J854" s="109"/>
      <c r="K854" s="109"/>
      <c r="L854" s="109"/>
      <c r="M854" s="109"/>
      <c r="N854" s="109"/>
      <c r="O854" s="109"/>
      <c r="P854" s="109"/>
      <c r="Q854" s="109"/>
      <c r="R854" s="109"/>
      <c r="S854" s="109"/>
      <c r="T854" s="109"/>
      <c r="U854" s="109"/>
      <c r="V854" s="109"/>
      <c r="W854" s="109"/>
      <c r="X854" s="109"/>
      <c r="Y854" s="109"/>
      <c r="Z854" s="109"/>
      <c r="AA854" s="109"/>
      <c r="AB854" s="109"/>
      <c r="AC854" s="109"/>
      <c r="AD854" s="109"/>
      <c r="AE854" s="109"/>
      <c r="AF854" s="109"/>
      <c r="AG854" s="109"/>
      <c r="AH854" s="109"/>
      <c r="AI854" s="109"/>
    </row>
    <row r="855" spans="1:35" ht="15">
      <c r="A855" s="109"/>
      <c r="B855" s="110"/>
      <c r="C855" s="109"/>
      <c r="D855" s="109"/>
      <c r="E855" s="109"/>
      <c r="F855" s="109"/>
      <c r="G855" s="109"/>
      <c r="H855" s="109"/>
      <c r="I855" s="109"/>
      <c r="J855" s="109"/>
      <c r="K855" s="109"/>
      <c r="L855" s="109"/>
      <c r="M855" s="109"/>
      <c r="N855" s="109"/>
      <c r="O855" s="109"/>
      <c r="P855" s="109"/>
      <c r="Q855" s="109"/>
      <c r="R855" s="109"/>
      <c r="S855" s="109"/>
      <c r="T855" s="109"/>
      <c r="U855" s="109"/>
      <c r="V855" s="109"/>
      <c r="W855" s="109"/>
      <c r="X855" s="109"/>
      <c r="Y855" s="109"/>
      <c r="Z855" s="109"/>
      <c r="AA855" s="109"/>
      <c r="AB855" s="109"/>
      <c r="AC855" s="109"/>
      <c r="AD855" s="109"/>
      <c r="AE855" s="109"/>
      <c r="AF855" s="109"/>
      <c r="AG855" s="109"/>
      <c r="AH855" s="109"/>
      <c r="AI855" s="109"/>
    </row>
    <row r="856" spans="1:35" ht="15">
      <c r="A856" s="109"/>
      <c r="B856" s="110"/>
      <c r="C856" s="109"/>
      <c r="D856" s="109"/>
      <c r="E856" s="109"/>
      <c r="F856" s="109"/>
      <c r="G856" s="109"/>
      <c r="H856" s="109"/>
      <c r="I856" s="109"/>
      <c r="J856" s="109"/>
      <c r="K856" s="109"/>
      <c r="L856" s="109"/>
      <c r="M856" s="109"/>
      <c r="N856" s="109"/>
      <c r="O856" s="109"/>
      <c r="P856" s="109"/>
      <c r="Q856" s="109"/>
      <c r="R856" s="109"/>
      <c r="S856" s="109"/>
      <c r="T856" s="109"/>
      <c r="U856" s="109"/>
      <c r="V856" s="109"/>
      <c r="W856" s="109"/>
      <c r="X856" s="109"/>
      <c r="Y856" s="109"/>
      <c r="Z856" s="109"/>
      <c r="AA856" s="109"/>
      <c r="AB856" s="109"/>
      <c r="AC856" s="109"/>
      <c r="AD856" s="109"/>
      <c r="AE856" s="109"/>
      <c r="AF856" s="109"/>
      <c r="AG856" s="109"/>
      <c r="AH856" s="109"/>
      <c r="AI856" s="109"/>
    </row>
    <row r="857" spans="1:35" ht="15">
      <c r="A857" s="109"/>
      <c r="B857" s="110"/>
      <c r="C857" s="109"/>
      <c r="D857" s="109"/>
      <c r="E857" s="109"/>
      <c r="F857" s="109"/>
      <c r="G857" s="109"/>
      <c r="H857" s="109"/>
      <c r="I857" s="109"/>
      <c r="J857" s="109"/>
      <c r="K857" s="109"/>
      <c r="L857" s="109"/>
      <c r="M857" s="109"/>
      <c r="N857" s="109"/>
      <c r="O857" s="109"/>
      <c r="P857" s="109"/>
      <c r="Q857" s="109"/>
      <c r="R857" s="109"/>
      <c r="S857" s="109"/>
      <c r="T857" s="109"/>
      <c r="U857" s="109"/>
      <c r="V857" s="109"/>
      <c r="W857" s="109"/>
      <c r="X857" s="109"/>
      <c r="Y857" s="109"/>
      <c r="Z857" s="109"/>
      <c r="AA857" s="109"/>
      <c r="AB857" s="109"/>
      <c r="AC857" s="109"/>
      <c r="AD857" s="109"/>
      <c r="AE857" s="109"/>
      <c r="AF857" s="109"/>
      <c r="AG857" s="109"/>
      <c r="AH857" s="109"/>
      <c r="AI857" s="109"/>
    </row>
    <row r="858" spans="1:35" ht="15">
      <c r="A858" s="109"/>
      <c r="B858" s="110"/>
      <c r="C858" s="109"/>
      <c r="D858" s="109"/>
      <c r="E858" s="109"/>
      <c r="F858" s="109"/>
      <c r="G858" s="109"/>
      <c r="H858" s="109"/>
      <c r="I858" s="109"/>
      <c r="J858" s="109"/>
      <c r="K858" s="109"/>
      <c r="L858" s="109"/>
      <c r="M858" s="109"/>
      <c r="N858" s="109"/>
      <c r="O858" s="109"/>
      <c r="P858" s="109"/>
      <c r="Q858" s="109"/>
      <c r="R858" s="109"/>
      <c r="S858" s="109"/>
      <c r="T858" s="109"/>
      <c r="U858" s="109"/>
      <c r="V858" s="109"/>
      <c r="W858" s="109"/>
      <c r="X858" s="109"/>
      <c r="Y858" s="109"/>
      <c r="Z858" s="109"/>
      <c r="AA858" s="109"/>
      <c r="AB858" s="109"/>
      <c r="AC858" s="109"/>
      <c r="AD858" s="109"/>
      <c r="AE858" s="109"/>
      <c r="AF858" s="109"/>
      <c r="AG858" s="109"/>
      <c r="AH858" s="109"/>
      <c r="AI858" s="109"/>
    </row>
    <row r="859" spans="1:35" ht="15">
      <c r="A859" s="109"/>
      <c r="B859" s="110"/>
      <c r="C859" s="109"/>
      <c r="D859" s="109"/>
      <c r="E859" s="109"/>
      <c r="F859" s="109"/>
      <c r="G859" s="109"/>
      <c r="H859" s="109"/>
      <c r="I859" s="109"/>
      <c r="J859" s="109"/>
      <c r="K859" s="109"/>
      <c r="L859" s="109"/>
      <c r="M859" s="109"/>
      <c r="N859" s="109"/>
      <c r="O859" s="109"/>
      <c r="P859" s="109"/>
      <c r="Q859" s="109"/>
      <c r="R859" s="109"/>
      <c r="S859" s="109"/>
      <c r="T859" s="109"/>
      <c r="U859" s="109"/>
      <c r="V859" s="109"/>
      <c r="W859" s="109"/>
      <c r="X859" s="109"/>
      <c r="Y859" s="109"/>
      <c r="Z859" s="109"/>
      <c r="AA859" s="109"/>
      <c r="AB859" s="109"/>
      <c r="AC859" s="109"/>
      <c r="AD859" s="109"/>
      <c r="AE859" s="109"/>
      <c r="AF859" s="109"/>
      <c r="AG859" s="109"/>
      <c r="AH859" s="109"/>
      <c r="AI859" s="109"/>
    </row>
    <row r="860" spans="1:35" ht="15">
      <c r="A860" s="109"/>
      <c r="B860" s="110"/>
      <c r="C860" s="109"/>
      <c r="D860" s="109"/>
      <c r="E860" s="109"/>
      <c r="F860" s="109"/>
      <c r="G860" s="109"/>
      <c r="H860" s="109"/>
      <c r="I860" s="109"/>
      <c r="J860" s="109"/>
      <c r="K860" s="109"/>
      <c r="L860" s="109"/>
      <c r="M860" s="109"/>
      <c r="N860" s="109"/>
      <c r="O860" s="109"/>
      <c r="P860" s="109"/>
      <c r="Q860" s="109"/>
      <c r="R860" s="109"/>
      <c r="S860" s="109"/>
      <c r="T860" s="109"/>
      <c r="U860" s="109"/>
      <c r="V860" s="109"/>
      <c r="W860" s="109"/>
      <c r="X860" s="109"/>
      <c r="Y860" s="109"/>
      <c r="Z860" s="109"/>
      <c r="AA860" s="109"/>
      <c r="AB860" s="109"/>
      <c r="AC860" s="109"/>
      <c r="AD860" s="109"/>
      <c r="AE860" s="109"/>
      <c r="AF860" s="109"/>
      <c r="AG860" s="109"/>
      <c r="AH860" s="109"/>
      <c r="AI860" s="109"/>
    </row>
    <row r="861" spans="1:35" ht="15">
      <c r="A861" s="109"/>
      <c r="B861" s="110"/>
      <c r="C861" s="109"/>
      <c r="D861" s="109"/>
      <c r="E861" s="109"/>
      <c r="F861" s="109"/>
      <c r="G861" s="109"/>
      <c r="H861" s="109"/>
      <c r="I861" s="109"/>
      <c r="J861" s="109"/>
      <c r="K861" s="109"/>
      <c r="L861" s="109"/>
      <c r="M861" s="109"/>
      <c r="N861" s="109"/>
      <c r="O861" s="109"/>
      <c r="P861" s="109"/>
      <c r="Q861" s="109"/>
      <c r="R861" s="109"/>
      <c r="S861" s="109"/>
      <c r="T861" s="109"/>
      <c r="U861" s="109"/>
      <c r="V861" s="109"/>
      <c r="W861" s="109"/>
      <c r="X861" s="109"/>
      <c r="Y861" s="109"/>
      <c r="Z861" s="109"/>
      <c r="AA861" s="109"/>
      <c r="AB861" s="109"/>
      <c r="AC861" s="109"/>
      <c r="AD861" s="109"/>
      <c r="AE861" s="109"/>
      <c r="AF861" s="109"/>
      <c r="AG861" s="109"/>
      <c r="AH861" s="109"/>
      <c r="AI861" s="109"/>
    </row>
    <row r="862" spans="1:35" ht="15">
      <c r="A862" s="109"/>
      <c r="B862" s="110"/>
      <c r="C862" s="109"/>
      <c r="D862" s="109"/>
      <c r="E862" s="109"/>
      <c r="F862" s="109"/>
      <c r="G862" s="109"/>
      <c r="H862" s="109"/>
      <c r="I862" s="109"/>
      <c r="J862" s="109"/>
      <c r="K862" s="109"/>
      <c r="L862" s="109"/>
      <c r="M862" s="109"/>
      <c r="N862" s="109"/>
      <c r="O862" s="109"/>
      <c r="P862" s="109"/>
      <c r="Q862" s="109"/>
      <c r="R862" s="109"/>
      <c r="S862" s="109"/>
      <c r="T862" s="109"/>
      <c r="U862" s="109"/>
      <c r="V862" s="109"/>
      <c r="W862" s="109"/>
      <c r="X862" s="109"/>
      <c r="Y862" s="109"/>
      <c r="Z862" s="109"/>
      <c r="AA862" s="109"/>
      <c r="AB862" s="109"/>
      <c r="AC862" s="109"/>
      <c r="AD862" s="109"/>
      <c r="AE862" s="109"/>
      <c r="AF862" s="109"/>
      <c r="AG862" s="109"/>
      <c r="AH862" s="109"/>
      <c r="AI862" s="109"/>
    </row>
    <row r="863" spans="1:35" ht="15">
      <c r="A863" s="109"/>
      <c r="B863" s="110"/>
      <c r="C863" s="109"/>
      <c r="D863" s="109"/>
      <c r="E863" s="109"/>
      <c r="F863" s="109"/>
      <c r="G863" s="109"/>
      <c r="H863" s="109"/>
      <c r="I863" s="109"/>
      <c r="J863" s="109"/>
      <c r="K863" s="109"/>
      <c r="L863" s="109"/>
      <c r="M863" s="109"/>
      <c r="N863" s="109"/>
      <c r="O863" s="109"/>
      <c r="P863" s="109"/>
      <c r="Q863" s="109"/>
      <c r="R863" s="109"/>
      <c r="S863" s="109"/>
      <c r="T863" s="109"/>
      <c r="U863" s="109"/>
      <c r="V863" s="109"/>
      <c r="W863" s="109"/>
      <c r="X863" s="109"/>
      <c r="Y863" s="109"/>
      <c r="Z863" s="109"/>
      <c r="AA863" s="109"/>
      <c r="AB863" s="109"/>
      <c r="AC863" s="109"/>
      <c r="AD863" s="109"/>
      <c r="AE863" s="109"/>
      <c r="AF863" s="109"/>
      <c r="AG863" s="109"/>
      <c r="AH863" s="109"/>
      <c r="AI863" s="109"/>
    </row>
    <row r="864" spans="1:35" ht="15">
      <c r="A864" s="109"/>
      <c r="B864" s="110"/>
      <c r="C864" s="109"/>
      <c r="D864" s="109"/>
      <c r="E864" s="109"/>
      <c r="F864" s="109"/>
      <c r="G864" s="109"/>
      <c r="H864" s="109"/>
      <c r="I864" s="109"/>
      <c r="J864" s="109"/>
      <c r="K864" s="109"/>
      <c r="L864" s="109"/>
      <c r="M864" s="109"/>
      <c r="N864" s="109"/>
      <c r="O864" s="109"/>
      <c r="P864" s="109"/>
      <c r="Q864" s="109"/>
      <c r="R864" s="109"/>
      <c r="S864" s="109"/>
      <c r="T864" s="109"/>
      <c r="U864" s="109"/>
      <c r="V864" s="109"/>
      <c r="W864" s="109"/>
      <c r="X864" s="109"/>
      <c r="Y864" s="109"/>
      <c r="Z864" s="109"/>
      <c r="AA864" s="109"/>
      <c r="AB864" s="109"/>
      <c r="AC864" s="109"/>
      <c r="AD864" s="109"/>
      <c r="AE864" s="109"/>
      <c r="AF864" s="109"/>
      <c r="AG864" s="109"/>
      <c r="AH864" s="109"/>
      <c r="AI864" s="109"/>
    </row>
    <row r="865" spans="1:35" ht="15">
      <c r="A865" s="109"/>
      <c r="B865" s="110"/>
      <c r="C865" s="109"/>
      <c r="D865" s="109"/>
      <c r="E865" s="109"/>
      <c r="F865" s="109"/>
      <c r="G865" s="109"/>
      <c r="H865" s="109"/>
      <c r="I865" s="109"/>
      <c r="J865" s="109"/>
      <c r="K865" s="109"/>
      <c r="L865" s="109"/>
      <c r="M865" s="109"/>
      <c r="N865" s="109"/>
      <c r="O865" s="109"/>
      <c r="P865" s="109"/>
      <c r="Q865" s="109"/>
      <c r="R865" s="109"/>
      <c r="S865" s="109"/>
      <c r="T865" s="109"/>
      <c r="U865" s="109"/>
      <c r="V865" s="109"/>
      <c r="W865" s="109"/>
      <c r="X865" s="109"/>
      <c r="Y865" s="109"/>
      <c r="Z865" s="109"/>
      <c r="AA865" s="109"/>
      <c r="AB865" s="109"/>
      <c r="AC865" s="109"/>
      <c r="AD865" s="109"/>
      <c r="AE865" s="109"/>
      <c r="AF865" s="109"/>
      <c r="AG865" s="109"/>
      <c r="AH865" s="109"/>
      <c r="AI865" s="109"/>
    </row>
    <row r="866" spans="1:35" ht="15">
      <c r="A866" s="109"/>
      <c r="B866" s="110"/>
      <c r="C866" s="109"/>
      <c r="D866" s="109"/>
      <c r="E866" s="109"/>
      <c r="F866" s="109"/>
      <c r="G866" s="109"/>
      <c r="H866" s="109"/>
      <c r="I866" s="109"/>
      <c r="J866" s="109"/>
      <c r="K866" s="109"/>
      <c r="L866" s="109"/>
      <c r="M866" s="109"/>
      <c r="N866" s="109"/>
      <c r="O866" s="109"/>
      <c r="P866" s="109"/>
      <c r="Q866" s="109"/>
      <c r="R866" s="109"/>
      <c r="S866" s="109"/>
      <c r="T866" s="109"/>
      <c r="U866" s="109"/>
      <c r="V866" s="109"/>
      <c r="W866" s="109"/>
      <c r="X866" s="109"/>
      <c r="Y866" s="109"/>
      <c r="Z866" s="109"/>
      <c r="AA866" s="109"/>
      <c r="AB866" s="109"/>
      <c r="AC866" s="109"/>
      <c r="AD866" s="109"/>
      <c r="AE866" s="109"/>
      <c r="AF866" s="109"/>
      <c r="AG866" s="109"/>
      <c r="AH866" s="109"/>
      <c r="AI866" s="109"/>
    </row>
    <row r="867" spans="1:35" ht="15">
      <c r="A867" s="109"/>
      <c r="B867" s="110"/>
      <c r="C867" s="109"/>
      <c r="D867" s="109"/>
      <c r="E867" s="109"/>
      <c r="F867" s="109"/>
      <c r="G867" s="109"/>
      <c r="H867" s="109"/>
      <c r="I867" s="109"/>
      <c r="J867" s="109"/>
      <c r="K867" s="109"/>
      <c r="L867" s="109"/>
      <c r="M867" s="109"/>
      <c r="N867" s="109"/>
      <c r="O867" s="109"/>
      <c r="P867" s="109"/>
      <c r="Q867" s="109"/>
      <c r="R867" s="109"/>
      <c r="S867" s="109"/>
      <c r="T867" s="109"/>
      <c r="U867" s="109"/>
      <c r="V867" s="109"/>
      <c r="W867" s="109"/>
      <c r="X867" s="109"/>
      <c r="Y867" s="109"/>
      <c r="Z867" s="109"/>
      <c r="AA867" s="109"/>
      <c r="AB867" s="109"/>
      <c r="AC867" s="109"/>
      <c r="AD867" s="109"/>
      <c r="AE867" s="109"/>
      <c r="AF867" s="109"/>
      <c r="AG867" s="109"/>
      <c r="AH867" s="109"/>
      <c r="AI867" s="109"/>
    </row>
    <row r="868" spans="1:35" ht="15">
      <c r="A868" s="109"/>
      <c r="B868" s="110"/>
      <c r="C868" s="109"/>
      <c r="D868" s="109"/>
      <c r="E868" s="109"/>
      <c r="F868" s="109"/>
      <c r="G868" s="109"/>
      <c r="H868" s="109"/>
      <c r="I868" s="109"/>
      <c r="J868" s="109"/>
      <c r="K868" s="109"/>
      <c r="L868" s="109"/>
      <c r="M868" s="109"/>
      <c r="N868" s="109"/>
      <c r="O868" s="109"/>
      <c r="P868" s="109"/>
      <c r="Q868" s="109"/>
      <c r="R868" s="109"/>
      <c r="S868" s="109"/>
      <c r="T868" s="109"/>
      <c r="U868" s="109"/>
      <c r="V868" s="109"/>
      <c r="W868" s="109"/>
      <c r="X868" s="109"/>
      <c r="Y868" s="109"/>
      <c r="Z868" s="109"/>
      <c r="AA868" s="109"/>
      <c r="AB868" s="109"/>
      <c r="AC868" s="109"/>
      <c r="AD868" s="109"/>
      <c r="AE868" s="109"/>
      <c r="AF868" s="109"/>
      <c r="AG868" s="109"/>
      <c r="AH868" s="109"/>
      <c r="AI868" s="109"/>
    </row>
    <row r="869" spans="1:35" ht="15">
      <c r="A869" s="109"/>
      <c r="B869" s="110"/>
      <c r="C869" s="109"/>
      <c r="D869" s="109"/>
      <c r="E869" s="109"/>
      <c r="F869" s="109"/>
      <c r="G869" s="109"/>
      <c r="H869" s="109"/>
      <c r="I869" s="109"/>
      <c r="J869" s="109"/>
      <c r="K869" s="109"/>
      <c r="L869" s="109"/>
      <c r="M869" s="109"/>
      <c r="N869" s="109"/>
      <c r="O869" s="109"/>
      <c r="P869" s="109"/>
      <c r="Q869" s="109"/>
      <c r="R869" s="109"/>
      <c r="S869" s="109"/>
      <c r="T869" s="109"/>
      <c r="U869" s="109"/>
      <c r="V869" s="109"/>
      <c r="W869" s="109"/>
      <c r="X869" s="109"/>
      <c r="Y869" s="109"/>
      <c r="Z869" s="109"/>
      <c r="AA869" s="109"/>
      <c r="AB869" s="109"/>
      <c r="AC869" s="109"/>
      <c r="AD869" s="109"/>
      <c r="AE869" s="109"/>
      <c r="AF869" s="109"/>
      <c r="AG869" s="109"/>
      <c r="AH869" s="109"/>
      <c r="AI869" s="109"/>
    </row>
    <row r="870" spans="1:35" ht="15">
      <c r="A870" s="109"/>
      <c r="B870" s="110"/>
      <c r="C870" s="109"/>
      <c r="D870" s="109"/>
      <c r="E870" s="109"/>
      <c r="F870" s="109"/>
      <c r="G870" s="109"/>
      <c r="H870" s="109"/>
      <c r="I870" s="109"/>
      <c r="J870" s="109"/>
      <c r="K870" s="109"/>
      <c r="L870" s="109"/>
      <c r="M870" s="109"/>
      <c r="N870" s="109"/>
      <c r="O870" s="109"/>
      <c r="P870" s="109"/>
      <c r="Q870" s="109"/>
      <c r="R870" s="109"/>
      <c r="S870" s="109"/>
      <c r="T870" s="109"/>
      <c r="U870" s="109"/>
      <c r="V870" s="109"/>
      <c r="W870" s="109"/>
      <c r="X870" s="109"/>
      <c r="Y870" s="109"/>
      <c r="Z870" s="109"/>
      <c r="AA870" s="109"/>
      <c r="AB870" s="109"/>
      <c r="AC870" s="109"/>
      <c r="AD870" s="109"/>
      <c r="AE870" s="109"/>
      <c r="AF870" s="109"/>
      <c r="AG870" s="109"/>
      <c r="AH870" s="109"/>
      <c r="AI870" s="109"/>
    </row>
    <row r="871" spans="1:35" ht="15">
      <c r="A871" s="109"/>
      <c r="B871" s="110"/>
      <c r="C871" s="109"/>
      <c r="D871" s="109"/>
      <c r="E871" s="109"/>
      <c r="F871" s="109"/>
      <c r="G871" s="109"/>
      <c r="H871" s="109"/>
      <c r="I871" s="109"/>
      <c r="J871" s="109"/>
      <c r="K871" s="109"/>
      <c r="L871" s="109"/>
      <c r="M871" s="109"/>
      <c r="N871" s="109"/>
      <c r="O871" s="109"/>
      <c r="P871" s="109"/>
      <c r="Q871" s="109"/>
      <c r="R871" s="109"/>
      <c r="S871" s="109"/>
      <c r="T871" s="109"/>
      <c r="U871" s="109"/>
      <c r="V871" s="109"/>
      <c r="W871" s="109"/>
      <c r="X871" s="109"/>
      <c r="Y871" s="109"/>
      <c r="Z871" s="109"/>
      <c r="AA871" s="109"/>
      <c r="AB871" s="109"/>
      <c r="AC871" s="109"/>
      <c r="AD871" s="109"/>
      <c r="AE871" s="109"/>
      <c r="AF871" s="109"/>
      <c r="AG871" s="109"/>
      <c r="AH871" s="109"/>
      <c r="AI871" s="109"/>
    </row>
    <row r="872" spans="1:35" ht="15">
      <c r="A872" s="109"/>
      <c r="B872" s="110"/>
      <c r="C872" s="109"/>
      <c r="D872" s="109"/>
      <c r="E872" s="109"/>
      <c r="F872" s="109"/>
      <c r="G872" s="109"/>
      <c r="H872" s="109"/>
      <c r="I872" s="109"/>
      <c r="J872" s="109"/>
      <c r="K872" s="109"/>
      <c r="L872" s="109"/>
      <c r="M872" s="109"/>
      <c r="N872" s="109"/>
      <c r="O872" s="109"/>
      <c r="P872" s="109"/>
      <c r="Q872" s="109"/>
      <c r="R872" s="109"/>
      <c r="S872" s="109"/>
      <c r="T872" s="109"/>
      <c r="U872" s="109"/>
      <c r="V872" s="109"/>
      <c r="W872" s="109"/>
      <c r="X872" s="109"/>
      <c r="Y872" s="109"/>
      <c r="Z872" s="109"/>
      <c r="AA872" s="109"/>
      <c r="AB872" s="109"/>
      <c r="AC872" s="109"/>
      <c r="AD872" s="109"/>
      <c r="AE872" s="109"/>
      <c r="AF872" s="109"/>
      <c r="AG872" s="109"/>
      <c r="AH872" s="109"/>
      <c r="AI872" s="109"/>
    </row>
    <row r="873" spans="1:35" ht="15">
      <c r="A873" s="109"/>
      <c r="B873" s="110"/>
      <c r="C873" s="109"/>
      <c r="D873" s="109"/>
      <c r="E873" s="109"/>
      <c r="F873" s="109"/>
      <c r="G873" s="109"/>
      <c r="H873" s="109"/>
      <c r="I873" s="109"/>
      <c r="J873" s="109"/>
      <c r="K873" s="109"/>
      <c r="L873" s="109"/>
      <c r="M873" s="109"/>
      <c r="N873" s="109"/>
      <c r="O873" s="109"/>
      <c r="P873" s="109"/>
      <c r="Q873" s="109"/>
      <c r="R873" s="109"/>
      <c r="S873" s="109"/>
      <c r="T873" s="109"/>
      <c r="U873" s="109"/>
      <c r="V873" s="109"/>
      <c r="W873" s="109"/>
      <c r="X873" s="109"/>
      <c r="Y873" s="109"/>
      <c r="Z873" s="109"/>
      <c r="AA873" s="109"/>
      <c r="AB873" s="109"/>
      <c r="AC873" s="109"/>
      <c r="AD873" s="109"/>
      <c r="AE873" s="109"/>
      <c r="AF873" s="109"/>
      <c r="AG873" s="109"/>
      <c r="AH873" s="109"/>
      <c r="AI873" s="109"/>
    </row>
    <row r="874" spans="1:35" ht="15">
      <c r="A874" s="109"/>
      <c r="B874" s="110"/>
      <c r="C874" s="109"/>
      <c r="D874" s="109"/>
      <c r="E874" s="109"/>
      <c r="F874" s="109"/>
      <c r="G874" s="109"/>
      <c r="H874" s="109"/>
      <c r="I874" s="109"/>
      <c r="J874" s="109"/>
      <c r="K874" s="109"/>
      <c r="L874" s="109"/>
      <c r="M874" s="109"/>
      <c r="N874" s="109"/>
      <c r="O874" s="109"/>
      <c r="P874" s="109"/>
      <c r="Q874" s="109"/>
      <c r="R874" s="109"/>
      <c r="S874" s="109"/>
      <c r="T874" s="109"/>
      <c r="U874" s="109"/>
      <c r="V874" s="109"/>
      <c r="W874" s="109"/>
      <c r="X874" s="109"/>
      <c r="Y874" s="109"/>
      <c r="Z874" s="109"/>
      <c r="AA874" s="109"/>
      <c r="AB874" s="109"/>
      <c r="AC874" s="109"/>
      <c r="AD874" s="109"/>
      <c r="AE874" s="109"/>
      <c r="AF874" s="109"/>
      <c r="AG874" s="109"/>
      <c r="AH874" s="109"/>
      <c r="AI874" s="109"/>
    </row>
    <row r="875" spans="1:35" ht="15">
      <c r="A875" s="109"/>
      <c r="B875" s="110"/>
      <c r="C875" s="109"/>
      <c r="D875" s="109"/>
      <c r="E875" s="109"/>
      <c r="F875" s="109"/>
      <c r="G875" s="109"/>
      <c r="H875" s="109"/>
      <c r="I875" s="109"/>
      <c r="J875" s="109"/>
      <c r="K875" s="109"/>
      <c r="L875" s="109"/>
      <c r="M875" s="109"/>
      <c r="N875" s="109"/>
      <c r="O875" s="109"/>
      <c r="P875" s="109"/>
      <c r="Q875" s="109"/>
      <c r="R875" s="109"/>
      <c r="S875" s="109"/>
      <c r="T875" s="109"/>
      <c r="U875" s="109"/>
      <c r="V875" s="109"/>
      <c r="W875" s="109"/>
      <c r="X875" s="109"/>
      <c r="Y875" s="109"/>
      <c r="Z875" s="109"/>
      <c r="AA875" s="109"/>
      <c r="AB875" s="109"/>
      <c r="AC875" s="109"/>
      <c r="AD875" s="109"/>
      <c r="AE875" s="109"/>
      <c r="AF875" s="109"/>
      <c r="AG875" s="109"/>
      <c r="AH875" s="109"/>
      <c r="AI875" s="109"/>
    </row>
    <row r="876" spans="1:35" ht="15">
      <c r="A876" s="109"/>
      <c r="B876" s="110"/>
      <c r="C876" s="109"/>
      <c r="D876" s="109"/>
      <c r="E876" s="109"/>
      <c r="F876" s="109"/>
      <c r="G876" s="109"/>
      <c r="H876" s="109"/>
      <c r="I876" s="109"/>
      <c r="J876" s="109"/>
      <c r="K876" s="109"/>
      <c r="L876" s="109"/>
      <c r="M876" s="109"/>
      <c r="N876" s="109"/>
      <c r="O876" s="109"/>
      <c r="P876" s="109"/>
      <c r="Q876" s="109"/>
      <c r="R876" s="109"/>
      <c r="S876" s="109"/>
      <c r="T876" s="109"/>
      <c r="U876" s="109"/>
      <c r="V876" s="109"/>
      <c r="W876" s="109"/>
      <c r="X876" s="109"/>
      <c r="Y876" s="109"/>
      <c r="Z876" s="109"/>
      <c r="AA876" s="109"/>
      <c r="AB876" s="109"/>
      <c r="AC876" s="109"/>
      <c r="AD876" s="109"/>
      <c r="AE876" s="109"/>
      <c r="AF876" s="109"/>
      <c r="AG876" s="109"/>
      <c r="AH876" s="109"/>
      <c r="AI876" s="109"/>
    </row>
    <row r="877" spans="1:35" ht="15">
      <c r="A877" s="109"/>
      <c r="B877" s="110"/>
      <c r="C877" s="109"/>
      <c r="D877" s="109"/>
      <c r="E877" s="109"/>
      <c r="F877" s="109"/>
      <c r="G877" s="109"/>
      <c r="H877" s="109"/>
      <c r="I877" s="109"/>
      <c r="J877" s="109"/>
      <c r="K877" s="109"/>
      <c r="L877" s="109"/>
      <c r="M877" s="109"/>
      <c r="N877" s="109"/>
      <c r="O877" s="109"/>
      <c r="P877" s="109"/>
      <c r="Q877" s="109"/>
      <c r="R877" s="109"/>
      <c r="S877" s="109"/>
      <c r="T877" s="109"/>
      <c r="U877" s="109"/>
      <c r="V877" s="109"/>
      <c r="W877" s="109"/>
      <c r="X877" s="109"/>
      <c r="Y877" s="109"/>
      <c r="Z877" s="109"/>
      <c r="AA877" s="109"/>
      <c r="AB877" s="109"/>
      <c r="AC877" s="109"/>
      <c r="AD877" s="109"/>
      <c r="AE877" s="109"/>
      <c r="AF877" s="109"/>
      <c r="AG877" s="109"/>
      <c r="AH877" s="109"/>
      <c r="AI877" s="109"/>
    </row>
    <row r="878" spans="1:35" ht="15">
      <c r="A878" s="109"/>
      <c r="B878" s="110"/>
      <c r="C878" s="109"/>
      <c r="D878" s="109"/>
      <c r="E878" s="109"/>
      <c r="F878" s="109"/>
      <c r="G878" s="109"/>
      <c r="H878" s="109"/>
      <c r="I878" s="109"/>
      <c r="J878" s="109"/>
      <c r="K878" s="109"/>
      <c r="L878" s="109"/>
      <c r="M878" s="109"/>
      <c r="N878" s="109"/>
      <c r="O878" s="109"/>
      <c r="P878" s="109"/>
      <c r="Q878" s="109"/>
      <c r="R878" s="109"/>
      <c r="S878" s="109"/>
      <c r="T878" s="109"/>
      <c r="U878" s="109"/>
      <c r="V878" s="109"/>
      <c r="W878" s="109"/>
      <c r="X878" s="109"/>
      <c r="Y878" s="109"/>
      <c r="Z878" s="109"/>
      <c r="AA878" s="109"/>
      <c r="AB878" s="109"/>
      <c r="AC878" s="109"/>
      <c r="AD878" s="109"/>
      <c r="AE878" s="109"/>
      <c r="AF878" s="109"/>
      <c r="AG878" s="109"/>
      <c r="AH878" s="109"/>
      <c r="AI878" s="109"/>
    </row>
    <row r="879" spans="1:35" ht="15">
      <c r="A879" s="109"/>
      <c r="B879" s="110"/>
      <c r="C879" s="109"/>
      <c r="D879" s="109"/>
      <c r="E879" s="109"/>
      <c r="F879" s="109"/>
      <c r="G879" s="109"/>
      <c r="H879" s="109"/>
      <c r="I879" s="109"/>
      <c r="J879" s="109"/>
      <c r="K879" s="109"/>
      <c r="L879" s="109"/>
      <c r="M879" s="109"/>
      <c r="N879" s="109"/>
      <c r="O879" s="109"/>
      <c r="P879" s="109"/>
      <c r="Q879" s="109"/>
      <c r="R879" s="109"/>
      <c r="S879" s="109"/>
      <c r="T879" s="109"/>
      <c r="U879" s="109"/>
      <c r="V879" s="109"/>
      <c r="W879" s="109"/>
      <c r="X879" s="109"/>
      <c r="Y879" s="109"/>
      <c r="Z879" s="109"/>
      <c r="AA879" s="109"/>
      <c r="AB879" s="109"/>
      <c r="AC879" s="109"/>
      <c r="AD879" s="109"/>
      <c r="AE879" s="109"/>
      <c r="AF879" s="109"/>
      <c r="AG879" s="109"/>
      <c r="AH879" s="109"/>
      <c r="AI879" s="109"/>
    </row>
    <row r="880" spans="1:35" ht="15">
      <c r="A880" s="109"/>
      <c r="B880" s="110"/>
      <c r="C880" s="109"/>
      <c r="D880" s="109"/>
      <c r="E880" s="109"/>
      <c r="F880" s="109"/>
      <c r="G880" s="109"/>
      <c r="H880" s="109"/>
      <c r="I880" s="109"/>
      <c r="J880" s="109"/>
      <c r="K880" s="109"/>
      <c r="L880" s="109"/>
      <c r="M880" s="109"/>
      <c r="N880" s="109"/>
      <c r="O880" s="109"/>
      <c r="P880" s="109"/>
      <c r="Q880" s="109"/>
      <c r="R880" s="109"/>
      <c r="S880" s="109"/>
      <c r="T880" s="109"/>
      <c r="U880" s="109"/>
      <c r="V880" s="109"/>
      <c r="W880" s="109"/>
      <c r="X880" s="109"/>
      <c r="Y880" s="109"/>
      <c r="Z880" s="109"/>
      <c r="AA880" s="109"/>
      <c r="AB880" s="109"/>
      <c r="AC880" s="109"/>
      <c r="AD880" s="109"/>
      <c r="AE880" s="109"/>
      <c r="AF880" s="109"/>
      <c r="AG880" s="109"/>
      <c r="AH880" s="109"/>
      <c r="AI880" s="109"/>
    </row>
    <row r="881" spans="1:35" ht="15">
      <c r="A881" s="109"/>
      <c r="B881" s="110"/>
      <c r="C881" s="109"/>
      <c r="D881" s="109"/>
      <c r="E881" s="109"/>
      <c r="F881" s="109"/>
      <c r="G881" s="109"/>
      <c r="H881" s="109"/>
      <c r="I881" s="109"/>
      <c r="J881" s="109"/>
      <c r="K881" s="109"/>
      <c r="L881" s="109"/>
      <c r="M881" s="109"/>
      <c r="N881" s="109"/>
      <c r="O881" s="109"/>
      <c r="P881" s="109"/>
      <c r="Q881" s="109"/>
      <c r="R881" s="109"/>
      <c r="S881" s="109"/>
      <c r="T881" s="109"/>
      <c r="U881" s="109"/>
      <c r="V881" s="109"/>
      <c r="W881" s="109"/>
      <c r="X881" s="109"/>
      <c r="Y881" s="109"/>
      <c r="Z881" s="109"/>
      <c r="AA881" s="109"/>
      <c r="AB881" s="109"/>
      <c r="AC881" s="109"/>
      <c r="AD881" s="109"/>
      <c r="AE881" s="109"/>
      <c r="AF881" s="109"/>
      <c r="AG881" s="109"/>
      <c r="AH881" s="109"/>
      <c r="AI881" s="109"/>
    </row>
    <row r="882" spans="1:35" ht="15">
      <c r="A882" s="109"/>
      <c r="B882" s="110"/>
      <c r="C882" s="109"/>
      <c r="D882" s="109"/>
      <c r="E882" s="109"/>
      <c r="F882" s="109"/>
      <c r="G882" s="109"/>
      <c r="H882" s="109"/>
      <c r="I882" s="109"/>
      <c r="J882" s="109"/>
      <c r="K882" s="109"/>
      <c r="L882" s="109"/>
      <c r="M882" s="109"/>
      <c r="N882" s="109"/>
      <c r="O882" s="109"/>
      <c r="P882" s="109"/>
      <c r="Q882" s="109"/>
      <c r="R882" s="109"/>
      <c r="S882" s="109"/>
      <c r="T882" s="109"/>
      <c r="U882" s="109"/>
      <c r="V882" s="109"/>
      <c r="W882" s="109"/>
      <c r="X882" s="109"/>
      <c r="Y882" s="109"/>
      <c r="Z882" s="109"/>
      <c r="AA882" s="109"/>
      <c r="AB882" s="109"/>
      <c r="AC882" s="109"/>
      <c r="AD882" s="109"/>
      <c r="AE882" s="109"/>
      <c r="AF882" s="109"/>
      <c r="AG882" s="109"/>
      <c r="AH882" s="109"/>
      <c r="AI882" s="109"/>
    </row>
    <row r="883" spans="1:35" ht="15">
      <c r="A883" s="109"/>
      <c r="B883" s="110"/>
      <c r="C883" s="109"/>
      <c r="D883" s="109"/>
      <c r="E883" s="109"/>
      <c r="F883" s="109"/>
      <c r="G883" s="109"/>
      <c r="H883" s="109"/>
      <c r="I883" s="109"/>
      <c r="J883" s="109"/>
      <c r="K883" s="109"/>
      <c r="L883" s="109"/>
      <c r="M883" s="109"/>
      <c r="N883" s="109"/>
      <c r="O883" s="109"/>
      <c r="P883" s="109"/>
      <c r="Q883" s="109"/>
      <c r="R883" s="109"/>
      <c r="S883" s="109"/>
      <c r="T883" s="109"/>
      <c r="U883" s="109"/>
      <c r="V883" s="109"/>
      <c r="W883" s="109"/>
      <c r="X883" s="109"/>
      <c r="Y883" s="109"/>
      <c r="Z883" s="109"/>
      <c r="AA883" s="109"/>
      <c r="AB883" s="109"/>
      <c r="AC883" s="109"/>
      <c r="AD883" s="109"/>
      <c r="AE883" s="109"/>
      <c r="AF883" s="109"/>
      <c r="AG883" s="109"/>
      <c r="AH883" s="109"/>
      <c r="AI883" s="109"/>
    </row>
    <row r="884" spans="1:35" ht="15">
      <c r="A884" s="109"/>
      <c r="B884" s="110"/>
      <c r="C884" s="109"/>
      <c r="D884" s="109"/>
      <c r="E884" s="109"/>
      <c r="F884" s="109"/>
      <c r="G884" s="109"/>
      <c r="H884" s="109"/>
      <c r="I884" s="109"/>
      <c r="J884" s="109"/>
      <c r="K884" s="109"/>
      <c r="L884" s="109"/>
      <c r="M884" s="109"/>
      <c r="N884" s="109"/>
      <c r="O884" s="109"/>
      <c r="P884" s="109"/>
      <c r="Q884" s="109"/>
      <c r="R884" s="109"/>
      <c r="S884" s="109"/>
      <c r="T884" s="109"/>
      <c r="U884" s="109"/>
      <c r="V884" s="109"/>
      <c r="W884" s="109"/>
      <c r="X884" s="109"/>
      <c r="Y884" s="109"/>
      <c r="Z884" s="109"/>
      <c r="AA884" s="109"/>
      <c r="AB884" s="109"/>
      <c r="AC884" s="109"/>
      <c r="AD884" s="109"/>
      <c r="AE884" s="109"/>
      <c r="AF884" s="109"/>
      <c r="AG884" s="109"/>
      <c r="AH884" s="109"/>
      <c r="AI884" s="109"/>
    </row>
    <row r="885" spans="1:35" ht="15">
      <c r="A885" s="109"/>
      <c r="B885" s="110"/>
      <c r="C885" s="109"/>
      <c r="D885" s="109"/>
      <c r="E885" s="109"/>
      <c r="F885" s="109"/>
      <c r="G885" s="109"/>
      <c r="H885" s="109"/>
      <c r="I885" s="109"/>
      <c r="J885" s="109"/>
      <c r="K885" s="109"/>
      <c r="L885" s="109"/>
      <c r="M885" s="109"/>
      <c r="N885" s="109"/>
      <c r="O885" s="109"/>
      <c r="P885" s="109"/>
      <c r="Q885" s="109"/>
      <c r="R885" s="109"/>
      <c r="S885" s="109"/>
      <c r="T885" s="109"/>
      <c r="U885" s="109"/>
      <c r="V885" s="109"/>
      <c r="W885" s="109"/>
      <c r="X885" s="109"/>
      <c r="Y885" s="109"/>
      <c r="Z885" s="109"/>
      <c r="AA885" s="109"/>
      <c r="AB885" s="109"/>
      <c r="AC885" s="109"/>
      <c r="AD885" s="109"/>
      <c r="AE885" s="109"/>
      <c r="AF885" s="109"/>
      <c r="AG885" s="109"/>
      <c r="AH885" s="109"/>
      <c r="AI885" s="109"/>
    </row>
    <row r="886" spans="1:35" ht="15">
      <c r="A886" s="109"/>
      <c r="B886" s="110"/>
      <c r="C886" s="109"/>
      <c r="D886" s="109"/>
      <c r="E886" s="109"/>
      <c r="F886" s="109"/>
      <c r="G886" s="109"/>
      <c r="H886" s="109"/>
      <c r="I886" s="109"/>
      <c r="J886" s="109"/>
      <c r="K886" s="109"/>
      <c r="L886" s="109"/>
      <c r="M886" s="109"/>
      <c r="N886" s="109"/>
      <c r="O886" s="109"/>
      <c r="P886" s="109"/>
      <c r="Q886" s="109"/>
      <c r="R886" s="109"/>
      <c r="S886" s="109"/>
      <c r="T886" s="109"/>
      <c r="U886" s="109"/>
      <c r="V886" s="109"/>
      <c r="W886" s="109"/>
      <c r="X886" s="109"/>
      <c r="Y886" s="109"/>
      <c r="Z886" s="109"/>
      <c r="AA886" s="109"/>
      <c r="AB886" s="109"/>
      <c r="AC886" s="109"/>
      <c r="AD886" s="109"/>
      <c r="AE886" s="109"/>
      <c r="AF886" s="109"/>
      <c r="AG886" s="109"/>
      <c r="AH886" s="109"/>
      <c r="AI886" s="109"/>
    </row>
    <row r="887" spans="1:35" ht="15">
      <c r="A887" s="109"/>
      <c r="B887" s="110"/>
      <c r="C887" s="109"/>
      <c r="D887" s="109"/>
      <c r="E887" s="109"/>
      <c r="F887" s="109"/>
      <c r="G887" s="109"/>
      <c r="H887" s="109"/>
      <c r="I887" s="109"/>
      <c r="J887" s="109"/>
      <c r="K887" s="109"/>
      <c r="L887" s="109"/>
      <c r="M887" s="109"/>
      <c r="N887" s="109"/>
      <c r="O887" s="109"/>
      <c r="P887" s="109"/>
      <c r="Q887" s="109"/>
      <c r="R887" s="109"/>
      <c r="S887" s="109"/>
      <c r="T887" s="109"/>
      <c r="U887" s="109"/>
      <c r="V887" s="109"/>
      <c r="W887" s="109"/>
      <c r="X887" s="109"/>
      <c r="Y887" s="109"/>
      <c r="Z887" s="109"/>
      <c r="AA887" s="109"/>
      <c r="AB887" s="109"/>
      <c r="AC887" s="109"/>
      <c r="AD887" s="109"/>
      <c r="AE887" s="109"/>
      <c r="AF887" s="109"/>
      <c r="AG887" s="109"/>
      <c r="AH887" s="109"/>
      <c r="AI887" s="109"/>
    </row>
    <row r="888" spans="1:35" ht="15">
      <c r="A888" s="109"/>
      <c r="B888" s="110"/>
      <c r="C888" s="109"/>
      <c r="D888" s="109"/>
      <c r="E888" s="109"/>
      <c r="F888" s="109"/>
      <c r="G888" s="109"/>
      <c r="H888" s="109"/>
      <c r="I888" s="109"/>
      <c r="J888" s="109"/>
      <c r="K888" s="109"/>
      <c r="L888" s="109"/>
      <c r="M888" s="109"/>
      <c r="N888" s="109"/>
      <c r="O888" s="109"/>
      <c r="P888" s="109"/>
      <c r="Q888" s="109"/>
      <c r="R888" s="109"/>
      <c r="S888" s="109"/>
      <c r="T888" s="109"/>
      <c r="U888" s="109"/>
      <c r="V888" s="109"/>
      <c r="W888" s="109"/>
      <c r="X888" s="109"/>
      <c r="Y888" s="109"/>
      <c r="Z888" s="109"/>
      <c r="AA888" s="109"/>
      <c r="AB888" s="109"/>
      <c r="AC888" s="109"/>
      <c r="AD888" s="109"/>
      <c r="AE888" s="109"/>
      <c r="AF888" s="109"/>
      <c r="AG888" s="109"/>
      <c r="AH888" s="109"/>
      <c r="AI888" s="109"/>
    </row>
    <row r="889" spans="1:35" ht="15">
      <c r="A889" s="109"/>
      <c r="B889" s="110"/>
      <c r="C889" s="109"/>
      <c r="D889" s="109"/>
      <c r="E889" s="109"/>
      <c r="F889" s="109"/>
      <c r="G889" s="109"/>
      <c r="H889" s="109"/>
      <c r="I889" s="109"/>
      <c r="J889" s="109"/>
      <c r="K889" s="109"/>
      <c r="L889" s="109"/>
      <c r="M889" s="109"/>
      <c r="N889" s="109"/>
      <c r="O889" s="109"/>
      <c r="P889" s="109"/>
      <c r="Q889" s="109"/>
      <c r="R889" s="109"/>
      <c r="S889" s="109"/>
      <c r="T889" s="109"/>
      <c r="U889" s="109"/>
      <c r="V889" s="109"/>
      <c r="W889" s="109"/>
      <c r="X889" s="109"/>
      <c r="Y889" s="109"/>
      <c r="Z889" s="109"/>
      <c r="AA889" s="109"/>
      <c r="AB889" s="109"/>
      <c r="AC889" s="109"/>
      <c r="AD889" s="109"/>
      <c r="AE889" s="109"/>
      <c r="AF889" s="109"/>
      <c r="AG889" s="109"/>
      <c r="AH889" s="109"/>
      <c r="AI889" s="109"/>
    </row>
    <row r="890" spans="1:35" ht="15">
      <c r="A890" s="109"/>
      <c r="B890" s="110"/>
      <c r="C890" s="109"/>
      <c r="D890" s="109"/>
      <c r="E890" s="109"/>
      <c r="F890" s="109"/>
      <c r="G890" s="109"/>
      <c r="H890" s="109"/>
      <c r="I890" s="109"/>
      <c r="J890" s="109"/>
      <c r="K890" s="109"/>
      <c r="L890" s="109"/>
      <c r="M890" s="109"/>
      <c r="N890" s="109"/>
      <c r="O890" s="109"/>
      <c r="P890" s="109"/>
      <c r="Q890" s="109"/>
      <c r="R890" s="109"/>
      <c r="S890" s="109"/>
      <c r="T890" s="109"/>
      <c r="U890" s="109"/>
      <c r="V890" s="109"/>
      <c r="W890" s="109"/>
      <c r="X890" s="109"/>
      <c r="Y890" s="109"/>
      <c r="Z890" s="109"/>
      <c r="AA890" s="109"/>
      <c r="AB890" s="109"/>
      <c r="AC890" s="109"/>
      <c r="AD890" s="109"/>
      <c r="AE890" s="109"/>
      <c r="AF890" s="109"/>
      <c r="AG890" s="109"/>
      <c r="AH890" s="109"/>
      <c r="AI890" s="109"/>
    </row>
    <row r="891" spans="1:35" ht="15">
      <c r="A891" s="109"/>
      <c r="B891" s="110"/>
      <c r="C891" s="109"/>
      <c r="D891" s="109"/>
      <c r="E891" s="109"/>
      <c r="F891" s="109"/>
      <c r="G891" s="109"/>
      <c r="H891" s="109"/>
      <c r="I891" s="109"/>
      <c r="J891" s="109"/>
      <c r="K891" s="109"/>
      <c r="L891" s="109"/>
      <c r="M891" s="109"/>
      <c r="N891" s="109"/>
      <c r="O891" s="109"/>
      <c r="P891" s="109"/>
      <c r="Q891" s="109"/>
      <c r="R891" s="109"/>
      <c r="S891" s="109"/>
      <c r="T891" s="109"/>
      <c r="U891" s="109"/>
      <c r="V891" s="109"/>
      <c r="W891" s="109"/>
      <c r="X891" s="109"/>
      <c r="Y891" s="109"/>
      <c r="Z891" s="109"/>
      <c r="AA891" s="109"/>
      <c r="AB891" s="109"/>
      <c r="AC891" s="109"/>
      <c r="AD891" s="109"/>
      <c r="AE891" s="109"/>
      <c r="AF891" s="109"/>
      <c r="AG891" s="109"/>
      <c r="AH891" s="109"/>
      <c r="AI891" s="109"/>
    </row>
    <row r="892" spans="1:35" ht="15">
      <c r="A892" s="109"/>
      <c r="B892" s="110"/>
      <c r="C892" s="109"/>
      <c r="D892" s="109"/>
      <c r="E892" s="109"/>
      <c r="F892" s="109"/>
      <c r="G892" s="109"/>
      <c r="H892" s="109"/>
      <c r="I892" s="109"/>
      <c r="J892" s="109"/>
      <c r="K892" s="109"/>
      <c r="L892" s="109"/>
      <c r="M892" s="109"/>
      <c r="N892" s="109"/>
      <c r="O892" s="109"/>
      <c r="P892" s="109"/>
      <c r="Q892" s="109"/>
      <c r="R892" s="109"/>
      <c r="S892" s="109"/>
      <c r="T892" s="109"/>
      <c r="U892" s="109"/>
      <c r="V892" s="109"/>
      <c r="W892" s="109"/>
      <c r="X892" s="109"/>
      <c r="Y892" s="109"/>
      <c r="Z892" s="109"/>
      <c r="AA892" s="109"/>
      <c r="AB892" s="109"/>
      <c r="AC892" s="109"/>
      <c r="AD892" s="109"/>
      <c r="AE892" s="109"/>
      <c r="AF892" s="109"/>
      <c r="AG892" s="109"/>
      <c r="AH892" s="109"/>
      <c r="AI892" s="109"/>
    </row>
    <row r="893" spans="1:35" ht="15">
      <c r="A893" s="109"/>
      <c r="B893" s="110"/>
      <c r="C893" s="109"/>
      <c r="D893" s="109"/>
      <c r="E893" s="109"/>
      <c r="F893" s="109"/>
      <c r="G893" s="109"/>
      <c r="H893" s="109"/>
      <c r="I893" s="109"/>
      <c r="J893" s="109"/>
      <c r="K893" s="109"/>
      <c r="L893" s="109"/>
      <c r="M893" s="109"/>
      <c r="N893" s="109"/>
      <c r="O893" s="109"/>
      <c r="P893" s="109"/>
      <c r="Q893" s="109"/>
      <c r="R893" s="109"/>
      <c r="S893" s="109"/>
      <c r="T893" s="109"/>
      <c r="U893" s="109"/>
      <c r="V893" s="109"/>
      <c r="W893" s="109"/>
      <c r="X893" s="109"/>
      <c r="Y893" s="109"/>
      <c r="Z893" s="109"/>
      <c r="AA893" s="109"/>
      <c r="AB893" s="109"/>
      <c r="AC893" s="109"/>
      <c r="AD893" s="109"/>
      <c r="AE893" s="109"/>
      <c r="AF893" s="109"/>
      <c r="AG893" s="109"/>
      <c r="AH893" s="109"/>
      <c r="AI893" s="109"/>
    </row>
    <row r="894" spans="1:35" ht="15">
      <c r="A894" s="109"/>
      <c r="B894" s="110"/>
      <c r="C894" s="109"/>
      <c r="D894" s="109"/>
      <c r="E894" s="109"/>
      <c r="F894" s="109"/>
      <c r="G894" s="109"/>
      <c r="H894" s="109"/>
      <c r="I894" s="109"/>
      <c r="J894" s="109"/>
      <c r="K894" s="109"/>
      <c r="L894" s="109"/>
      <c r="M894" s="109"/>
      <c r="N894" s="109"/>
      <c r="O894" s="109"/>
      <c r="P894" s="109"/>
      <c r="Q894" s="109"/>
      <c r="R894" s="109"/>
      <c r="S894" s="109"/>
      <c r="T894" s="109"/>
      <c r="U894" s="109"/>
      <c r="V894" s="109"/>
      <c r="W894" s="109"/>
      <c r="X894" s="109"/>
      <c r="Y894" s="109"/>
      <c r="Z894" s="109"/>
      <c r="AA894" s="109"/>
      <c r="AB894" s="109"/>
      <c r="AC894" s="109"/>
      <c r="AD894" s="109"/>
      <c r="AE894" s="109"/>
      <c r="AF894" s="109"/>
      <c r="AG894" s="109"/>
      <c r="AH894" s="109"/>
      <c r="AI894" s="109"/>
    </row>
    <row r="895" spans="1:35" ht="15">
      <c r="A895" s="109"/>
      <c r="B895" s="110"/>
      <c r="C895" s="109"/>
      <c r="D895" s="109"/>
      <c r="E895" s="109"/>
      <c r="F895" s="109"/>
      <c r="G895" s="109"/>
      <c r="H895" s="109"/>
      <c r="I895" s="109"/>
      <c r="J895" s="109"/>
      <c r="K895" s="109"/>
      <c r="L895" s="109"/>
      <c r="M895" s="109"/>
      <c r="N895" s="109"/>
      <c r="O895" s="109"/>
      <c r="P895" s="109"/>
      <c r="Q895" s="109"/>
      <c r="R895" s="109"/>
      <c r="S895" s="109"/>
      <c r="T895" s="109"/>
      <c r="U895" s="109"/>
      <c r="V895" s="109"/>
      <c r="W895" s="109"/>
      <c r="X895" s="109"/>
      <c r="Y895" s="109"/>
      <c r="Z895" s="109"/>
      <c r="AA895" s="109"/>
      <c r="AB895" s="109"/>
      <c r="AC895" s="109"/>
      <c r="AD895" s="109"/>
      <c r="AE895" s="109"/>
      <c r="AF895" s="109"/>
      <c r="AG895" s="109"/>
      <c r="AH895" s="109"/>
      <c r="AI895" s="109"/>
    </row>
    <row r="896" spans="1:35" ht="15">
      <c r="A896" s="109"/>
      <c r="B896" s="110"/>
      <c r="C896" s="109"/>
      <c r="D896" s="109"/>
      <c r="E896" s="109"/>
      <c r="F896" s="109"/>
      <c r="G896" s="109"/>
      <c r="H896" s="109"/>
      <c r="I896" s="109"/>
      <c r="J896" s="109"/>
      <c r="K896" s="109"/>
      <c r="L896" s="109"/>
      <c r="M896" s="109"/>
      <c r="N896" s="109"/>
      <c r="O896" s="109"/>
      <c r="P896" s="109"/>
      <c r="Q896" s="109"/>
      <c r="R896" s="109"/>
      <c r="S896" s="109"/>
      <c r="T896" s="109"/>
      <c r="U896" s="109"/>
      <c r="V896" s="109"/>
      <c r="W896" s="109"/>
      <c r="X896" s="109"/>
      <c r="Y896" s="109"/>
      <c r="Z896" s="109"/>
      <c r="AA896" s="109"/>
      <c r="AB896" s="109"/>
      <c r="AC896" s="109"/>
      <c r="AD896" s="109"/>
      <c r="AE896" s="109"/>
      <c r="AF896" s="109"/>
      <c r="AG896" s="109"/>
      <c r="AH896" s="109"/>
      <c r="AI896" s="109"/>
    </row>
    <row r="897" spans="1:35" ht="15">
      <c r="A897" s="109"/>
      <c r="B897" s="110"/>
      <c r="C897" s="109"/>
      <c r="D897" s="109"/>
      <c r="E897" s="109"/>
      <c r="F897" s="109"/>
      <c r="G897" s="109"/>
      <c r="H897" s="109"/>
      <c r="I897" s="109"/>
      <c r="J897" s="109"/>
      <c r="K897" s="109"/>
      <c r="L897" s="109"/>
      <c r="M897" s="109"/>
      <c r="N897" s="109"/>
      <c r="O897" s="109"/>
      <c r="P897" s="109"/>
      <c r="Q897" s="109"/>
      <c r="R897" s="109"/>
      <c r="S897" s="109"/>
      <c r="T897" s="109"/>
      <c r="U897" s="109"/>
      <c r="V897" s="109"/>
      <c r="W897" s="109"/>
      <c r="X897" s="109"/>
      <c r="Y897" s="109"/>
      <c r="Z897" s="109"/>
      <c r="AA897" s="109"/>
      <c r="AB897" s="109"/>
      <c r="AC897" s="109"/>
      <c r="AD897" s="109"/>
      <c r="AE897" s="109"/>
      <c r="AF897" s="109"/>
      <c r="AG897" s="109"/>
      <c r="AH897" s="109"/>
      <c r="AI897" s="109"/>
    </row>
    <row r="898" spans="1:35" ht="15">
      <c r="A898" s="109"/>
      <c r="B898" s="110"/>
      <c r="C898" s="109"/>
      <c r="D898" s="109"/>
      <c r="E898" s="109"/>
      <c r="F898" s="109"/>
      <c r="G898" s="109"/>
      <c r="H898" s="109"/>
      <c r="I898" s="109"/>
      <c r="J898" s="109"/>
      <c r="K898" s="109"/>
      <c r="L898" s="109"/>
      <c r="M898" s="109"/>
      <c r="N898" s="109"/>
      <c r="O898" s="109"/>
      <c r="P898" s="109"/>
      <c r="Q898" s="109"/>
      <c r="R898" s="109"/>
      <c r="S898" s="109"/>
      <c r="T898" s="109"/>
      <c r="U898" s="109"/>
      <c r="V898" s="109"/>
      <c r="W898" s="109"/>
      <c r="X898" s="109"/>
      <c r="Y898" s="109"/>
      <c r="Z898" s="109"/>
      <c r="AA898" s="109"/>
      <c r="AB898" s="109"/>
      <c r="AC898" s="109"/>
      <c r="AD898" s="109"/>
      <c r="AE898" s="109"/>
      <c r="AF898" s="109"/>
      <c r="AG898" s="109"/>
      <c r="AH898" s="109"/>
      <c r="AI898" s="109"/>
    </row>
    <row r="899" spans="1:35" ht="15">
      <c r="A899" s="109"/>
      <c r="B899" s="110"/>
      <c r="C899" s="109"/>
      <c r="D899" s="109"/>
      <c r="E899" s="109"/>
      <c r="F899" s="109"/>
      <c r="G899" s="109"/>
      <c r="H899" s="109"/>
      <c r="I899" s="109"/>
      <c r="J899" s="109"/>
      <c r="K899" s="109"/>
      <c r="L899" s="109"/>
      <c r="M899" s="109"/>
      <c r="N899" s="109"/>
      <c r="O899" s="109"/>
      <c r="P899" s="109"/>
      <c r="Q899" s="109"/>
      <c r="R899" s="109"/>
      <c r="S899" s="109"/>
      <c r="T899" s="109"/>
      <c r="U899" s="109"/>
      <c r="V899" s="109"/>
      <c r="W899" s="109"/>
      <c r="X899" s="109"/>
      <c r="Y899" s="109"/>
      <c r="Z899" s="109"/>
      <c r="AA899" s="109"/>
      <c r="AB899" s="109"/>
      <c r="AC899" s="109"/>
      <c r="AD899" s="109"/>
      <c r="AE899" s="109"/>
      <c r="AF899" s="109"/>
      <c r="AG899" s="109"/>
      <c r="AH899" s="109"/>
      <c r="AI899" s="109"/>
    </row>
    <row r="900" spans="1:35" ht="15">
      <c r="A900" s="109"/>
      <c r="B900" s="110"/>
      <c r="C900" s="109"/>
      <c r="D900" s="109"/>
      <c r="E900" s="109"/>
      <c r="F900" s="109"/>
      <c r="G900" s="109"/>
      <c r="H900" s="109"/>
      <c r="I900" s="109"/>
      <c r="J900" s="109"/>
      <c r="K900" s="109"/>
      <c r="L900" s="109"/>
      <c r="M900" s="109"/>
      <c r="N900" s="109"/>
      <c r="O900" s="109"/>
      <c r="P900" s="109"/>
      <c r="Q900" s="109"/>
      <c r="R900" s="109"/>
      <c r="S900" s="109"/>
      <c r="T900" s="109"/>
      <c r="U900" s="109"/>
      <c r="V900" s="109"/>
      <c r="W900" s="109"/>
      <c r="X900" s="109"/>
      <c r="Y900" s="109"/>
      <c r="Z900" s="109"/>
      <c r="AA900" s="109"/>
      <c r="AB900" s="109"/>
      <c r="AC900" s="109"/>
      <c r="AD900" s="109"/>
      <c r="AE900" s="109"/>
      <c r="AF900" s="109"/>
      <c r="AG900" s="109"/>
      <c r="AH900" s="109"/>
      <c r="AI900" s="109"/>
    </row>
    <row r="901" spans="1:35" ht="15">
      <c r="A901" s="109"/>
      <c r="B901" s="110"/>
      <c r="C901" s="109"/>
      <c r="D901" s="109"/>
      <c r="E901" s="109"/>
      <c r="F901" s="109"/>
      <c r="G901" s="109"/>
      <c r="H901" s="109"/>
      <c r="I901" s="109"/>
      <c r="J901" s="109"/>
      <c r="K901" s="109"/>
      <c r="L901" s="109"/>
      <c r="M901" s="109"/>
      <c r="N901" s="109"/>
      <c r="O901" s="109"/>
      <c r="P901" s="109"/>
      <c r="Q901" s="109"/>
      <c r="R901" s="109"/>
      <c r="S901" s="109"/>
      <c r="T901" s="109"/>
      <c r="U901" s="109"/>
      <c r="V901" s="109"/>
      <c r="W901" s="109"/>
      <c r="X901" s="109"/>
      <c r="Y901" s="109"/>
      <c r="Z901" s="109"/>
      <c r="AA901" s="109"/>
      <c r="AB901" s="109"/>
      <c r="AC901" s="109"/>
      <c r="AD901" s="109"/>
      <c r="AE901" s="109"/>
      <c r="AF901" s="109"/>
      <c r="AG901" s="109"/>
      <c r="AH901" s="109"/>
      <c r="AI901" s="109"/>
    </row>
    <row r="902" spans="1:35" ht="15">
      <c r="A902" s="109"/>
      <c r="B902" s="110"/>
      <c r="C902" s="109"/>
      <c r="D902" s="109"/>
      <c r="E902" s="109"/>
      <c r="F902" s="109"/>
      <c r="G902" s="109"/>
      <c r="H902" s="109"/>
      <c r="I902" s="109"/>
      <c r="J902" s="109"/>
      <c r="K902" s="109"/>
      <c r="L902" s="109"/>
      <c r="M902" s="109"/>
      <c r="N902" s="109"/>
      <c r="O902" s="109"/>
      <c r="P902" s="109"/>
      <c r="Q902" s="109"/>
      <c r="R902" s="109"/>
      <c r="S902" s="109"/>
      <c r="T902" s="109"/>
      <c r="U902" s="109"/>
      <c r="V902" s="109"/>
      <c r="W902" s="109"/>
      <c r="X902" s="109"/>
      <c r="Y902" s="109"/>
      <c r="Z902" s="109"/>
      <c r="AA902" s="109"/>
      <c r="AB902" s="109"/>
      <c r="AC902" s="109"/>
      <c r="AD902" s="109"/>
      <c r="AE902" s="109"/>
      <c r="AF902" s="109"/>
      <c r="AG902" s="109"/>
      <c r="AH902" s="109"/>
      <c r="AI902" s="109"/>
    </row>
    <row r="903" spans="1:35" ht="15">
      <c r="A903" s="109"/>
      <c r="B903" s="110"/>
      <c r="C903" s="109"/>
      <c r="D903" s="109"/>
      <c r="E903" s="109"/>
      <c r="F903" s="109"/>
      <c r="G903" s="109"/>
      <c r="H903" s="109"/>
      <c r="I903" s="109"/>
      <c r="J903" s="109"/>
      <c r="K903" s="109"/>
      <c r="L903" s="109"/>
      <c r="M903" s="109"/>
      <c r="N903" s="109"/>
      <c r="O903" s="109"/>
      <c r="P903" s="109"/>
      <c r="Q903" s="109"/>
      <c r="R903" s="109"/>
      <c r="S903" s="109"/>
      <c r="T903" s="109"/>
      <c r="U903" s="109"/>
      <c r="V903" s="109"/>
      <c r="W903" s="109"/>
      <c r="X903" s="109"/>
      <c r="Y903" s="109"/>
      <c r="Z903" s="109"/>
      <c r="AA903" s="109"/>
      <c r="AB903" s="109"/>
      <c r="AC903" s="109"/>
      <c r="AD903" s="109"/>
      <c r="AE903" s="109"/>
      <c r="AF903" s="109"/>
      <c r="AG903" s="109"/>
      <c r="AH903" s="109"/>
      <c r="AI903" s="109"/>
    </row>
    <row r="904" spans="1:35" ht="15">
      <c r="A904" s="109"/>
      <c r="B904" s="110"/>
      <c r="C904" s="109"/>
      <c r="D904" s="109"/>
      <c r="E904" s="109"/>
      <c r="F904" s="109"/>
      <c r="G904" s="109"/>
      <c r="H904" s="109"/>
      <c r="I904" s="109"/>
      <c r="J904" s="109"/>
      <c r="K904" s="109"/>
      <c r="L904" s="109"/>
      <c r="M904" s="109"/>
      <c r="N904" s="109"/>
      <c r="O904" s="109"/>
      <c r="P904" s="109"/>
      <c r="Q904" s="109"/>
      <c r="R904" s="109"/>
      <c r="S904" s="109"/>
      <c r="T904" s="109"/>
      <c r="U904" s="109"/>
      <c r="V904" s="109"/>
      <c r="W904" s="109"/>
      <c r="X904" s="109"/>
      <c r="Y904" s="109"/>
      <c r="Z904" s="109"/>
      <c r="AA904" s="109"/>
      <c r="AB904" s="109"/>
      <c r="AC904" s="109"/>
      <c r="AD904" s="109"/>
      <c r="AE904" s="109"/>
      <c r="AF904" s="109"/>
      <c r="AG904" s="109"/>
      <c r="AH904" s="109"/>
      <c r="AI904" s="109"/>
    </row>
    <row r="905" spans="1:35" ht="15">
      <c r="A905" s="109"/>
      <c r="B905" s="110"/>
      <c r="C905" s="109"/>
      <c r="D905" s="109"/>
      <c r="E905" s="109"/>
      <c r="F905" s="109"/>
      <c r="G905" s="109"/>
      <c r="H905" s="109"/>
      <c r="I905" s="109"/>
      <c r="J905" s="109"/>
      <c r="K905" s="109"/>
      <c r="L905" s="109"/>
      <c r="M905" s="109"/>
      <c r="N905" s="109"/>
      <c r="O905" s="109"/>
      <c r="P905" s="109"/>
      <c r="Q905" s="109"/>
      <c r="R905" s="109"/>
      <c r="S905" s="109"/>
      <c r="T905" s="109"/>
      <c r="U905" s="109"/>
      <c r="V905" s="109"/>
      <c r="W905" s="109"/>
      <c r="X905" s="109"/>
      <c r="Y905" s="109"/>
      <c r="Z905" s="109"/>
      <c r="AA905" s="109"/>
      <c r="AB905" s="109"/>
      <c r="AC905" s="109"/>
      <c r="AD905" s="109"/>
      <c r="AE905" s="109"/>
      <c r="AF905" s="109"/>
      <c r="AG905" s="109"/>
      <c r="AH905" s="109"/>
      <c r="AI905" s="109"/>
    </row>
    <row r="906" spans="1:35" ht="15">
      <c r="A906" s="109"/>
      <c r="B906" s="110"/>
      <c r="C906" s="109"/>
      <c r="D906" s="109"/>
      <c r="E906" s="109"/>
      <c r="F906" s="109"/>
      <c r="G906" s="109"/>
      <c r="H906" s="109"/>
      <c r="I906" s="109"/>
      <c r="J906" s="109"/>
      <c r="K906" s="109"/>
      <c r="L906" s="109"/>
      <c r="M906" s="109"/>
      <c r="N906" s="109"/>
      <c r="O906" s="109"/>
      <c r="P906" s="109"/>
      <c r="Q906" s="109"/>
      <c r="R906" s="109"/>
      <c r="S906" s="109"/>
      <c r="T906" s="109"/>
      <c r="U906" s="109"/>
      <c r="V906" s="109"/>
      <c r="W906" s="109"/>
      <c r="X906" s="109"/>
      <c r="Y906" s="109"/>
      <c r="Z906" s="109"/>
      <c r="AA906" s="109"/>
      <c r="AB906" s="109"/>
      <c r="AC906" s="109"/>
      <c r="AD906" s="109"/>
      <c r="AE906" s="109"/>
      <c r="AF906" s="109"/>
      <c r="AG906" s="109"/>
      <c r="AH906" s="109"/>
      <c r="AI906" s="109"/>
    </row>
    <row r="907" spans="1:35" ht="15">
      <c r="A907" s="109"/>
      <c r="B907" s="110"/>
      <c r="C907" s="109"/>
      <c r="D907" s="109"/>
      <c r="E907" s="109"/>
      <c r="F907" s="109"/>
      <c r="G907" s="109"/>
      <c r="H907" s="109"/>
      <c r="I907" s="109"/>
      <c r="J907" s="109"/>
      <c r="K907" s="109"/>
      <c r="L907" s="109"/>
      <c r="M907" s="109"/>
      <c r="N907" s="109"/>
      <c r="O907" s="109"/>
      <c r="P907" s="109"/>
      <c r="Q907" s="109"/>
      <c r="R907" s="109"/>
      <c r="S907" s="109"/>
      <c r="T907" s="109"/>
      <c r="U907" s="109"/>
      <c r="V907" s="109"/>
      <c r="W907" s="109"/>
      <c r="X907" s="109"/>
      <c r="Y907" s="109"/>
      <c r="Z907" s="109"/>
      <c r="AA907" s="109"/>
      <c r="AB907" s="109"/>
      <c r="AC907" s="109"/>
      <c r="AD907" s="109"/>
      <c r="AE907" s="109"/>
      <c r="AF907" s="109"/>
      <c r="AG907" s="109"/>
      <c r="AH907" s="109"/>
      <c r="AI907" s="109"/>
    </row>
    <row r="908" spans="1:35" ht="15">
      <c r="A908" s="109"/>
      <c r="B908" s="110"/>
      <c r="C908" s="109"/>
      <c r="D908" s="109"/>
      <c r="E908" s="109"/>
      <c r="F908" s="109"/>
      <c r="G908" s="109"/>
      <c r="H908" s="109"/>
      <c r="I908" s="109"/>
      <c r="J908" s="109"/>
      <c r="K908" s="109"/>
      <c r="L908" s="109"/>
      <c r="M908" s="109"/>
      <c r="N908" s="109"/>
      <c r="O908" s="109"/>
      <c r="P908" s="109"/>
      <c r="Q908" s="109"/>
      <c r="R908" s="109"/>
      <c r="S908" s="109"/>
      <c r="T908" s="109"/>
      <c r="U908" s="109"/>
      <c r="V908" s="109"/>
      <c r="W908" s="109"/>
      <c r="X908" s="109"/>
      <c r="Y908" s="109"/>
      <c r="Z908" s="109"/>
      <c r="AA908" s="109"/>
      <c r="AB908" s="109"/>
      <c r="AC908" s="109"/>
      <c r="AD908" s="109"/>
      <c r="AE908" s="109"/>
      <c r="AF908" s="109"/>
      <c r="AG908" s="109"/>
      <c r="AH908" s="109"/>
      <c r="AI908" s="109"/>
    </row>
    <row r="909" spans="1:35" ht="15">
      <c r="A909" s="109"/>
      <c r="B909" s="110"/>
      <c r="C909" s="109"/>
      <c r="D909" s="109"/>
      <c r="E909" s="109"/>
      <c r="F909" s="109"/>
      <c r="G909" s="109"/>
      <c r="H909" s="109"/>
      <c r="I909" s="109"/>
      <c r="J909" s="109"/>
      <c r="K909" s="109"/>
      <c r="L909" s="109"/>
      <c r="M909" s="109"/>
      <c r="N909" s="109"/>
      <c r="O909" s="109"/>
      <c r="P909" s="109"/>
      <c r="Q909" s="109"/>
      <c r="R909" s="109"/>
      <c r="S909" s="109"/>
      <c r="T909" s="109"/>
      <c r="U909" s="109"/>
      <c r="V909" s="109"/>
      <c r="W909" s="109"/>
      <c r="X909" s="109"/>
      <c r="Y909" s="109"/>
      <c r="Z909" s="109"/>
      <c r="AA909" s="109"/>
      <c r="AB909" s="109"/>
      <c r="AC909" s="109"/>
      <c r="AD909" s="109"/>
      <c r="AE909" s="109"/>
      <c r="AF909" s="109"/>
      <c r="AG909" s="109"/>
      <c r="AH909" s="109"/>
      <c r="AI909" s="109"/>
    </row>
    <row r="910" spans="1:35" ht="15">
      <c r="A910" s="109"/>
      <c r="B910" s="110"/>
      <c r="C910" s="109"/>
      <c r="D910" s="109"/>
      <c r="E910" s="109"/>
      <c r="F910" s="109"/>
      <c r="G910" s="109"/>
      <c r="H910" s="109"/>
      <c r="I910" s="109"/>
      <c r="J910" s="109"/>
      <c r="K910" s="109"/>
      <c r="L910" s="109"/>
      <c r="M910" s="109"/>
      <c r="N910" s="109"/>
      <c r="O910" s="109"/>
      <c r="P910" s="109"/>
      <c r="Q910" s="109"/>
      <c r="R910" s="109"/>
      <c r="S910" s="109"/>
      <c r="T910" s="109"/>
      <c r="U910" s="109"/>
      <c r="V910" s="109"/>
      <c r="W910" s="109"/>
      <c r="X910" s="109"/>
      <c r="Y910" s="109"/>
      <c r="Z910" s="109"/>
      <c r="AA910" s="109"/>
      <c r="AB910" s="109"/>
      <c r="AC910" s="109"/>
      <c r="AD910" s="109"/>
      <c r="AE910" s="109"/>
      <c r="AF910" s="109"/>
      <c r="AG910" s="109"/>
      <c r="AH910" s="109"/>
      <c r="AI910" s="109"/>
    </row>
    <row r="911" spans="1:35" ht="15">
      <c r="A911" s="109"/>
      <c r="B911" s="110"/>
      <c r="C911" s="109"/>
      <c r="D911" s="109"/>
      <c r="E911" s="109"/>
      <c r="F911" s="109"/>
      <c r="G911" s="109"/>
      <c r="H911" s="109"/>
      <c r="I911" s="109"/>
      <c r="J911" s="109"/>
      <c r="K911" s="109"/>
      <c r="L911" s="109"/>
      <c r="M911" s="109"/>
      <c r="N911" s="109"/>
      <c r="O911" s="109"/>
      <c r="P911" s="109"/>
      <c r="Q911" s="109"/>
      <c r="R911" s="109"/>
      <c r="S911" s="109"/>
      <c r="T911" s="109"/>
      <c r="U911" s="109"/>
      <c r="V911" s="109"/>
      <c r="W911" s="109"/>
      <c r="X911" s="109"/>
      <c r="Y911" s="109"/>
      <c r="Z911" s="109"/>
      <c r="AA911" s="109"/>
      <c r="AB911" s="109"/>
      <c r="AC911" s="109"/>
      <c r="AD911" s="109"/>
      <c r="AE911" s="109"/>
      <c r="AF911" s="109"/>
      <c r="AG911" s="109"/>
      <c r="AH911" s="109"/>
      <c r="AI911" s="109"/>
    </row>
    <row r="912" spans="1:35" ht="15">
      <c r="A912" s="109"/>
      <c r="B912" s="110"/>
      <c r="C912" s="109"/>
      <c r="D912" s="109"/>
      <c r="E912" s="109"/>
      <c r="F912" s="109"/>
      <c r="G912" s="109"/>
      <c r="H912" s="109"/>
      <c r="I912" s="109"/>
      <c r="J912" s="109"/>
      <c r="K912" s="109"/>
      <c r="L912" s="109"/>
      <c r="M912" s="109"/>
      <c r="N912" s="109"/>
      <c r="O912" s="109"/>
      <c r="P912" s="109"/>
      <c r="Q912" s="109"/>
      <c r="R912" s="109"/>
      <c r="S912" s="109"/>
      <c r="T912" s="109"/>
      <c r="U912" s="109"/>
      <c r="V912" s="109"/>
      <c r="W912" s="109"/>
      <c r="X912" s="109"/>
      <c r="Y912" s="109"/>
      <c r="Z912" s="109"/>
      <c r="AA912" s="109"/>
      <c r="AB912" s="109"/>
      <c r="AC912" s="109"/>
      <c r="AD912" s="109"/>
      <c r="AE912" s="109"/>
      <c r="AF912" s="109"/>
      <c r="AG912" s="109"/>
      <c r="AH912" s="109"/>
      <c r="AI912" s="109"/>
    </row>
    <row r="913" spans="1:35" ht="15">
      <c r="A913" s="109"/>
      <c r="B913" s="110"/>
      <c r="C913" s="109"/>
      <c r="D913" s="109"/>
      <c r="E913" s="109"/>
      <c r="F913" s="109"/>
      <c r="G913" s="109"/>
      <c r="H913" s="109"/>
      <c r="I913" s="109"/>
      <c r="J913" s="109"/>
      <c r="K913" s="109"/>
      <c r="L913" s="109"/>
      <c r="M913" s="109"/>
      <c r="N913" s="109"/>
      <c r="O913" s="109"/>
      <c r="P913" s="109"/>
      <c r="Q913" s="109"/>
      <c r="R913" s="109"/>
      <c r="S913" s="109"/>
      <c r="T913" s="109"/>
      <c r="U913" s="109"/>
      <c r="V913" s="109"/>
      <c r="W913" s="109"/>
      <c r="X913" s="109"/>
      <c r="Y913" s="109"/>
      <c r="Z913" s="109"/>
      <c r="AA913" s="109"/>
      <c r="AB913" s="109"/>
      <c r="AC913" s="109"/>
      <c r="AD913" s="109"/>
      <c r="AE913" s="109"/>
      <c r="AF913" s="109"/>
      <c r="AG913" s="109"/>
      <c r="AH913" s="109"/>
      <c r="AI913" s="109"/>
    </row>
    <row r="914" spans="1:35" ht="15">
      <c r="A914" s="109"/>
      <c r="B914" s="110"/>
      <c r="C914" s="109"/>
      <c r="D914" s="109"/>
      <c r="E914" s="109"/>
      <c r="F914" s="109"/>
      <c r="G914" s="109"/>
      <c r="H914" s="109"/>
      <c r="I914" s="109"/>
      <c r="J914" s="109"/>
      <c r="K914" s="109"/>
      <c r="L914" s="109"/>
      <c r="M914" s="109"/>
      <c r="N914" s="109"/>
      <c r="O914" s="109"/>
      <c r="P914" s="109"/>
      <c r="Q914" s="109"/>
      <c r="R914" s="109"/>
      <c r="S914" s="109"/>
      <c r="T914" s="109"/>
      <c r="U914" s="109"/>
      <c r="V914" s="109"/>
      <c r="W914" s="109"/>
      <c r="X914" s="109"/>
      <c r="Y914" s="109"/>
      <c r="Z914" s="109"/>
      <c r="AA914" s="109"/>
      <c r="AB914" s="109"/>
      <c r="AC914" s="109"/>
      <c r="AD914" s="109"/>
      <c r="AE914" s="109"/>
      <c r="AF914" s="109"/>
      <c r="AG914" s="109"/>
      <c r="AH914" s="109"/>
      <c r="AI914" s="109"/>
    </row>
    <row r="915" spans="1:35" ht="15">
      <c r="A915" s="109"/>
      <c r="B915" s="110"/>
      <c r="C915" s="109"/>
      <c r="D915" s="109"/>
      <c r="E915" s="109"/>
      <c r="F915" s="109"/>
      <c r="G915" s="109"/>
      <c r="H915" s="109"/>
      <c r="I915" s="109"/>
      <c r="J915" s="109"/>
      <c r="K915" s="109"/>
      <c r="L915" s="109"/>
      <c r="M915" s="109"/>
      <c r="N915" s="109"/>
      <c r="O915" s="109"/>
      <c r="P915" s="109"/>
      <c r="Q915" s="109"/>
      <c r="R915" s="109"/>
      <c r="S915" s="109"/>
      <c r="T915" s="109"/>
      <c r="U915" s="109"/>
      <c r="V915" s="109"/>
      <c r="W915" s="109"/>
      <c r="X915" s="109"/>
      <c r="Y915" s="109"/>
      <c r="Z915" s="109"/>
      <c r="AA915" s="109"/>
      <c r="AB915" s="109"/>
      <c r="AC915" s="109"/>
      <c r="AD915" s="109"/>
      <c r="AE915" s="109"/>
      <c r="AF915" s="109"/>
      <c r="AG915" s="109"/>
      <c r="AH915" s="109"/>
      <c r="AI915" s="109"/>
    </row>
    <row r="916" spans="1:35" ht="15">
      <c r="A916" s="109"/>
      <c r="B916" s="110"/>
      <c r="C916" s="109"/>
      <c r="D916" s="109"/>
      <c r="E916" s="109"/>
      <c r="F916" s="109"/>
      <c r="G916" s="109"/>
      <c r="H916" s="109"/>
      <c r="I916" s="109"/>
      <c r="J916" s="109"/>
      <c r="K916" s="109"/>
      <c r="L916" s="109"/>
      <c r="M916" s="109"/>
      <c r="N916" s="109"/>
      <c r="O916" s="109"/>
      <c r="P916" s="109"/>
      <c r="Q916" s="109"/>
      <c r="R916" s="109"/>
      <c r="S916" s="109"/>
      <c r="T916" s="109"/>
      <c r="U916" s="109"/>
      <c r="V916" s="109"/>
      <c r="W916" s="109"/>
      <c r="X916" s="109"/>
      <c r="Y916" s="109"/>
      <c r="Z916" s="109"/>
      <c r="AA916" s="109"/>
      <c r="AB916" s="109"/>
      <c r="AC916" s="109"/>
      <c r="AD916" s="109"/>
      <c r="AE916" s="109"/>
      <c r="AF916" s="109"/>
      <c r="AG916" s="109"/>
      <c r="AH916" s="109"/>
      <c r="AI916" s="109"/>
    </row>
    <row r="917" spans="1:35" ht="15">
      <c r="A917" s="109"/>
      <c r="B917" s="110"/>
      <c r="C917" s="109"/>
      <c r="D917" s="109"/>
      <c r="E917" s="109"/>
      <c r="F917" s="109"/>
      <c r="G917" s="109"/>
      <c r="H917" s="109"/>
      <c r="I917" s="109"/>
      <c r="J917" s="109"/>
      <c r="K917" s="109"/>
      <c r="L917" s="109"/>
      <c r="M917" s="109"/>
      <c r="N917" s="109"/>
      <c r="O917" s="109"/>
      <c r="P917" s="109"/>
      <c r="Q917" s="109"/>
      <c r="R917" s="109"/>
      <c r="S917" s="109"/>
      <c r="T917" s="109"/>
      <c r="U917" s="109"/>
      <c r="V917" s="109"/>
      <c r="W917" s="109"/>
      <c r="X917" s="109"/>
      <c r="Y917" s="109"/>
      <c r="Z917" s="109"/>
      <c r="AA917" s="109"/>
      <c r="AB917" s="109"/>
      <c r="AC917" s="109"/>
      <c r="AD917" s="109"/>
      <c r="AE917" s="109"/>
      <c r="AF917" s="109"/>
      <c r="AG917" s="109"/>
      <c r="AH917" s="109"/>
      <c r="AI917" s="109"/>
    </row>
    <row r="918" spans="1:35" ht="15">
      <c r="A918" s="109"/>
      <c r="B918" s="110"/>
      <c r="C918" s="109"/>
      <c r="D918" s="109"/>
      <c r="E918" s="109"/>
      <c r="F918" s="109"/>
      <c r="G918" s="109"/>
      <c r="H918" s="109"/>
      <c r="I918" s="109"/>
      <c r="J918" s="109"/>
      <c r="K918" s="109"/>
      <c r="L918" s="109"/>
      <c r="M918" s="109"/>
      <c r="N918" s="109"/>
      <c r="O918" s="109"/>
      <c r="P918" s="109"/>
      <c r="Q918" s="109"/>
      <c r="R918" s="109"/>
      <c r="S918" s="109"/>
      <c r="T918" s="109"/>
      <c r="U918" s="109"/>
      <c r="V918" s="109"/>
      <c r="W918" s="109"/>
      <c r="X918" s="109"/>
      <c r="Y918" s="109"/>
      <c r="Z918" s="109"/>
      <c r="AA918" s="109"/>
      <c r="AB918" s="109"/>
      <c r="AC918" s="109"/>
      <c r="AD918" s="109"/>
      <c r="AE918" s="109"/>
      <c r="AF918" s="109"/>
      <c r="AG918" s="109"/>
      <c r="AH918" s="109"/>
      <c r="AI918" s="109"/>
    </row>
    <row r="919" spans="1:35" ht="15">
      <c r="A919" s="109"/>
      <c r="B919" s="110"/>
      <c r="C919" s="109"/>
      <c r="D919" s="109"/>
      <c r="E919" s="109"/>
      <c r="F919" s="109"/>
      <c r="G919" s="109"/>
      <c r="H919" s="109"/>
      <c r="I919" s="109"/>
      <c r="J919" s="109"/>
      <c r="K919" s="109"/>
      <c r="L919" s="109"/>
      <c r="M919" s="109"/>
      <c r="N919" s="109"/>
      <c r="O919" s="109"/>
      <c r="P919" s="109"/>
      <c r="Q919" s="109"/>
      <c r="R919" s="109"/>
      <c r="S919" s="109"/>
      <c r="T919" s="109"/>
      <c r="U919" s="109"/>
      <c r="V919" s="109"/>
      <c r="W919" s="109"/>
      <c r="X919" s="109"/>
      <c r="Y919" s="109"/>
      <c r="Z919" s="109"/>
      <c r="AA919" s="109"/>
      <c r="AB919" s="109"/>
      <c r="AC919" s="109"/>
      <c r="AD919" s="109"/>
      <c r="AE919" s="109"/>
      <c r="AF919" s="109"/>
      <c r="AG919" s="109"/>
      <c r="AH919" s="109"/>
      <c r="AI919" s="109"/>
    </row>
    <row r="920" spans="1:35" ht="15">
      <c r="A920" s="109"/>
      <c r="B920" s="110"/>
      <c r="C920" s="109"/>
      <c r="D920" s="109"/>
      <c r="E920" s="109"/>
      <c r="F920" s="109"/>
      <c r="G920" s="109"/>
      <c r="H920" s="109"/>
      <c r="I920" s="109"/>
      <c r="J920" s="109"/>
      <c r="K920" s="109"/>
      <c r="L920" s="109"/>
      <c r="M920" s="109"/>
      <c r="N920" s="109"/>
      <c r="O920" s="109"/>
      <c r="P920" s="109"/>
      <c r="Q920" s="109"/>
      <c r="R920" s="109"/>
      <c r="S920" s="109"/>
      <c r="T920" s="109"/>
      <c r="U920" s="109"/>
      <c r="V920" s="109"/>
      <c r="W920" s="109"/>
      <c r="X920" s="109"/>
      <c r="Y920" s="109"/>
      <c r="Z920" s="109"/>
      <c r="AA920" s="109"/>
      <c r="AB920" s="109"/>
      <c r="AC920" s="109"/>
      <c r="AD920" s="109"/>
      <c r="AE920" s="109"/>
      <c r="AF920" s="109"/>
      <c r="AG920" s="109"/>
      <c r="AH920" s="109"/>
      <c r="AI920" s="109"/>
    </row>
    <row r="921" spans="1:35" ht="15">
      <c r="A921" s="109"/>
      <c r="B921" s="110"/>
      <c r="C921" s="109"/>
      <c r="D921" s="109"/>
      <c r="E921" s="109"/>
      <c r="F921" s="109"/>
      <c r="G921" s="109"/>
      <c r="H921" s="109"/>
      <c r="I921" s="109"/>
      <c r="J921" s="109"/>
      <c r="K921" s="109"/>
      <c r="L921" s="109"/>
      <c r="M921" s="109"/>
      <c r="N921" s="109"/>
      <c r="O921" s="109"/>
      <c r="P921" s="109"/>
      <c r="Q921" s="109"/>
      <c r="R921" s="109"/>
      <c r="S921" s="109"/>
      <c r="T921" s="109"/>
      <c r="U921" s="109"/>
      <c r="V921" s="109"/>
      <c r="W921" s="109"/>
      <c r="X921" s="109"/>
      <c r="Y921" s="109"/>
      <c r="Z921" s="109"/>
      <c r="AA921" s="109"/>
      <c r="AB921" s="109"/>
      <c r="AC921" s="109"/>
      <c r="AD921" s="109"/>
      <c r="AE921" s="109"/>
      <c r="AF921" s="109"/>
      <c r="AG921" s="109"/>
      <c r="AH921" s="109"/>
      <c r="AI921" s="109"/>
    </row>
    <row r="922" spans="1:35" ht="15">
      <c r="A922" s="109"/>
      <c r="B922" s="110"/>
      <c r="C922" s="109"/>
      <c r="D922" s="109"/>
      <c r="E922" s="109"/>
      <c r="F922" s="109"/>
      <c r="G922" s="109"/>
      <c r="H922" s="109"/>
      <c r="I922" s="109"/>
      <c r="J922" s="109"/>
      <c r="K922" s="109"/>
      <c r="L922" s="109"/>
      <c r="M922" s="109"/>
      <c r="N922" s="109"/>
      <c r="O922" s="109"/>
      <c r="P922" s="109"/>
      <c r="Q922" s="109"/>
      <c r="R922" s="109"/>
      <c r="S922" s="109"/>
      <c r="T922" s="109"/>
      <c r="U922" s="109"/>
      <c r="V922" s="109"/>
      <c r="W922" s="109"/>
      <c r="X922" s="109"/>
      <c r="Y922" s="109"/>
      <c r="Z922" s="109"/>
      <c r="AA922" s="109"/>
      <c r="AB922" s="109"/>
      <c r="AC922" s="109"/>
      <c r="AD922" s="109"/>
      <c r="AE922" s="109"/>
      <c r="AF922" s="109"/>
      <c r="AG922" s="109"/>
      <c r="AH922" s="109"/>
      <c r="AI922" s="109"/>
    </row>
    <row r="923" spans="1:35" ht="15">
      <c r="A923" s="109"/>
      <c r="B923" s="110"/>
      <c r="C923" s="109"/>
      <c r="D923" s="109"/>
      <c r="E923" s="109"/>
      <c r="F923" s="109"/>
      <c r="G923" s="109"/>
      <c r="H923" s="109"/>
      <c r="I923" s="109"/>
      <c r="J923" s="109"/>
      <c r="K923" s="109"/>
      <c r="L923" s="109"/>
      <c r="M923" s="109"/>
      <c r="N923" s="109"/>
      <c r="O923" s="109"/>
      <c r="P923" s="109"/>
      <c r="Q923" s="109"/>
      <c r="R923" s="109"/>
      <c r="S923" s="109"/>
      <c r="T923" s="109"/>
      <c r="U923" s="109"/>
      <c r="V923" s="109"/>
      <c r="W923" s="109"/>
      <c r="X923" s="109"/>
      <c r="Y923" s="109"/>
      <c r="Z923" s="109"/>
      <c r="AA923" s="109"/>
      <c r="AB923" s="109"/>
      <c r="AC923" s="109"/>
      <c r="AD923" s="109"/>
      <c r="AE923" s="109"/>
      <c r="AF923" s="109"/>
      <c r="AG923" s="109"/>
      <c r="AH923" s="109"/>
      <c r="AI923" s="109"/>
    </row>
    <row r="924" spans="1:35" ht="15">
      <c r="A924" s="109"/>
      <c r="B924" s="110"/>
      <c r="C924" s="109"/>
      <c r="D924" s="109"/>
      <c r="E924" s="109"/>
      <c r="F924" s="109"/>
      <c r="G924" s="109"/>
      <c r="H924" s="109"/>
      <c r="I924" s="109"/>
      <c r="J924" s="109"/>
      <c r="K924" s="109"/>
      <c r="L924" s="109"/>
      <c r="M924" s="109"/>
      <c r="N924" s="109"/>
      <c r="O924" s="109"/>
      <c r="P924" s="109"/>
      <c r="Q924" s="109"/>
      <c r="R924" s="109"/>
      <c r="S924" s="109"/>
      <c r="T924" s="109"/>
      <c r="U924" s="109"/>
      <c r="V924" s="109"/>
      <c r="W924" s="109"/>
      <c r="X924" s="109"/>
      <c r="Y924" s="109"/>
      <c r="Z924" s="109"/>
      <c r="AA924" s="109"/>
      <c r="AB924" s="109"/>
      <c r="AC924" s="109"/>
      <c r="AD924" s="109"/>
      <c r="AE924" s="109"/>
      <c r="AF924" s="109"/>
      <c r="AG924" s="109"/>
      <c r="AH924" s="109"/>
      <c r="AI924" s="109"/>
    </row>
    <row r="925" spans="1:35" ht="15">
      <c r="A925" s="109"/>
      <c r="B925" s="110"/>
      <c r="C925" s="109"/>
      <c r="D925" s="109"/>
      <c r="E925" s="109"/>
      <c r="F925" s="109"/>
      <c r="G925" s="109"/>
      <c r="H925" s="109"/>
      <c r="I925" s="109"/>
      <c r="J925" s="109"/>
      <c r="K925" s="109"/>
      <c r="L925" s="109"/>
      <c r="M925" s="109"/>
      <c r="N925" s="109"/>
      <c r="O925" s="109"/>
      <c r="P925" s="109"/>
      <c r="Q925" s="109"/>
      <c r="R925" s="109"/>
      <c r="S925" s="109"/>
      <c r="T925" s="109"/>
      <c r="U925" s="109"/>
      <c r="V925" s="109"/>
      <c r="W925" s="109"/>
      <c r="X925" s="109"/>
      <c r="Y925" s="109"/>
      <c r="Z925" s="109"/>
      <c r="AA925" s="109"/>
      <c r="AB925" s="109"/>
      <c r="AC925" s="109"/>
      <c r="AD925" s="109"/>
      <c r="AE925" s="109"/>
      <c r="AF925" s="109"/>
      <c r="AG925" s="109"/>
      <c r="AH925" s="109"/>
      <c r="AI925" s="109"/>
    </row>
    <row r="926" spans="1:35" ht="15">
      <c r="A926" s="109"/>
      <c r="B926" s="110"/>
      <c r="C926" s="109"/>
      <c r="D926" s="109"/>
      <c r="E926" s="109"/>
      <c r="F926" s="109"/>
      <c r="G926" s="109"/>
      <c r="H926" s="109"/>
      <c r="I926" s="109"/>
      <c r="J926" s="109"/>
      <c r="K926" s="109"/>
      <c r="L926" s="109"/>
      <c r="M926" s="109"/>
      <c r="N926" s="109"/>
      <c r="O926" s="109"/>
      <c r="P926" s="109"/>
      <c r="Q926" s="109"/>
      <c r="R926" s="109"/>
      <c r="S926" s="109"/>
      <c r="T926" s="109"/>
      <c r="U926" s="109"/>
      <c r="V926" s="109"/>
      <c r="W926" s="109"/>
      <c r="X926" s="109"/>
      <c r="Y926" s="109"/>
      <c r="Z926" s="109"/>
      <c r="AA926" s="109"/>
      <c r="AB926" s="109"/>
      <c r="AC926" s="109"/>
      <c r="AD926" s="109"/>
      <c r="AE926" s="109"/>
      <c r="AF926" s="109"/>
      <c r="AG926" s="109"/>
      <c r="AH926" s="109"/>
      <c r="AI926" s="109"/>
    </row>
    <row r="927" spans="1:35" ht="15">
      <c r="A927" s="109"/>
      <c r="B927" s="110"/>
      <c r="C927" s="109"/>
      <c r="D927" s="109"/>
      <c r="E927" s="109"/>
      <c r="F927" s="109"/>
      <c r="G927" s="109"/>
      <c r="H927" s="109"/>
      <c r="I927" s="109"/>
      <c r="J927" s="109"/>
      <c r="K927" s="109"/>
      <c r="L927" s="109"/>
      <c r="M927" s="109"/>
      <c r="N927" s="109"/>
      <c r="O927" s="109"/>
      <c r="P927" s="109"/>
      <c r="Q927" s="109"/>
      <c r="R927" s="109"/>
      <c r="S927" s="109"/>
      <c r="T927" s="109"/>
      <c r="U927" s="109"/>
      <c r="V927" s="109"/>
      <c r="W927" s="109"/>
      <c r="X927" s="109"/>
      <c r="Y927" s="109"/>
      <c r="Z927" s="109"/>
      <c r="AA927" s="109"/>
      <c r="AB927" s="109"/>
      <c r="AC927" s="109"/>
      <c r="AD927" s="109"/>
      <c r="AE927" s="109"/>
      <c r="AF927" s="109"/>
      <c r="AG927" s="109"/>
      <c r="AH927" s="109"/>
      <c r="AI927" s="109"/>
    </row>
    <row r="928" spans="1:35" ht="15">
      <c r="A928" s="109"/>
      <c r="B928" s="110"/>
      <c r="C928" s="109"/>
      <c r="D928" s="109"/>
      <c r="E928" s="109"/>
      <c r="F928" s="109"/>
      <c r="G928" s="109"/>
      <c r="H928" s="109"/>
      <c r="I928" s="109"/>
      <c r="J928" s="109"/>
      <c r="K928" s="109"/>
      <c r="L928" s="109"/>
      <c r="M928" s="109"/>
      <c r="N928" s="109"/>
      <c r="O928" s="109"/>
      <c r="P928" s="109"/>
      <c r="Q928" s="109"/>
      <c r="R928" s="109"/>
      <c r="S928" s="109"/>
      <c r="T928" s="109"/>
      <c r="U928" s="109"/>
      <c r="V928" s="109"/>
      <c r="W928" s="109"/>
      <c r="X928" s="109"/>
      <c r="Y928" s="109"/>
      <c r="Z928" s="109"/>
      <c r="AA928" s="109"/>
      <c r="AB928" s="109"/>
      <c r="AC928" s="109"/>
      <c r="AD928" s="109"/>
      <c r="AE928" s="109"/>
      <c r="AF928" s="109"/>
      <c r="AG928" s="109"/>
      <c r="AH928" s="109"/>
      <c r="AI928" s="109"/>
    </row>
    <row r="929" spans="1:35" ht="15">
      <c r="A929" s="109"/>
      <c r="B929" s="110"/>
      <c r="C929" s="109"/>
      <c r="D929" s="109"/>
      <c r="E929" s="109"/>
      <c r="F929" s="109"/>
      <c r="G929" s="109"/>
      <c r="H929" s="109"/>
      <c r="I929" s="109"/>
      <c r="J929" s="109"/>
      <c r="K929" s="109"/>
      <c r="L929" s="109"/>
      <c r="M929" s="109"/>
      <c r="N929" s="109"/>
      <c r="O929" s="109"/>
      <c r="P929" s="109"/>
      <c r="Q929" s="109"/>
      <c r="R929" s="109"/>
      <c r="S929" s="109"/>
      <c r="T929" s="109"/>
      <c r="U929" s="109"/>
      <c r="V929" s="109"/>
      <c r="W929" s="109"/>
      <c r="X929" s="109"/>
      <c r="Y929" s="109"/>
      <c r="Z929" s="109"/>
      <c r="AA929" s="109"/>
      <c r="AB929" s="109"/>
      <c r="AC929" s="109"/>
      <c r="AD929" s="109"/>
      <c r="AE929" s="109"/>
      <c r="AF929" s="109"/>
      <c r="AG929" s="109"/>
      <c r="AH929" s="109"/>
      <c r="AI929" s="109"/>
    </row>
    <row r="930" spans="1:35" ht="15">
      <c r="A930" s="109"/>
      <c r="B930" s="110"/>
      <c r="C930" s="109"/>
      <c r="D930" s="109"/>
      <c r="E930" s="109"/>
      <c r="F930" s="109"/>
      <c r="G930" s="109"/>
      <c r="H930" s="109"/>
      <c r="I930" s="109"/>
      <c r="J930" s="109"/>
      <c r="K930" s="109"/>
      <c r="L930" s="109"/>
      <c r="M930" s="109"/>
      <c r="N930" s="109"/>
      <c r="O930" s="109"/>
      <c r="P930" s="109"/>
      <c r="Q930" s="109"/>
      <c r="R930" s="109"/>
      <c r="S930" s="109"/>
      <c r="T930" s="109"/>
      <c r="U930" s="109"/>
      <c r="V930" s="109"/>
      <c r="W930" s="109"/>
      <c r="X930" s="109"/>
      <c r="Y930" s="109"/>
      <c r="Z930" s="109"/>
      <c r="AA930" s="109"/>
      <c r="AB930" s="109"/>
      <c r="AC930" s="109"/>
      <c r="AD930" s="109"/>
      <c r="AE930" s="109"/>
      <c r="AF930" s="109"/>
      <c r="AG930" s="109"/>
      <c r="AH930" s="109"/>
      <c r="AI930" s="109"/>
    </row>
    <row r="931" spans="1:35" ht="15">
      <c r="A931" s="109"/>
      <c r="B931" s="110"/>
      <c r="C931" s="109"/>
      <c r="D931" s="109"/>
      <c r="E931" s="109"/>
      <c r="F931" s="109"/>
      <c r="G931" s="109"/>
      <c r="H931" s="109"/>
      <c r="I931" s="109"/>
      <c r="J931" s="109"/>
      <c r="K931" s="109"/>
      <c r="L931" s="109"/>
      <c r="M931" s="109"/>
      <c r="N931" s="109"/>
      <c r="O931" s="109"/>
      <c r="P931" s="109"/>
      <c r="Q931" s="109"/>
      <c r="R931" s="109"/>
      <c r="S931" s="109"/>
      <c r="T931" s="109"/>
      <c r="U931" s="109"/>
      <c r="V931" s="109"/>
      <c r="W931" s="109"/>
      <c r="X931" s="109"/>
      <c r="Y931" s="109"/>
      <c r="Z931" s="109"/>
      <c r="AA931" s="109"/>
      <c r="AB931" s="109"/>
      <c r="AC931" s="109"/>
      <c r="AD931" s="109"/>
      <c r="AE931" s="109"/>
      <c r="AF931" s="109"/>
      <c r="AG931" s="109"/>
      <c r="AH931" s="109"/>
      <c r="AI931" s="109"/>
    </row>
    <row r="932" spans="1:35" ht="15">
      <c r="A932" s="109"/>
      <c r="B932" s="110"/>
      <c r="C932" s="109"/>
      <c r="D932" s="109"/>
      <c r="E932" s="109"/>
      <c r="F932" s="109"/>
      <c r="G932" s="109"/>
      <c r="H932" s="109"/>
      <c r="I932" s="109"/>
      <c r="J932" s="109"/>
      <c r="K932" s="109"/>
      <c r="L932" s="109"/>
      <c r="M932" s="109"/>
      <c r="N932" s="109"/>
      <c r="O932" s="109"/>
      <c r="P932" s="109"/>
      <c r="Q932" s="109"/>
      <c r="R932" s="109"/>
      <c r="S932" s="109"/>
      <c r="T932" s="109"/>
      <c r="U932" s="109"/>
      <c r="V932" s="109"/>
      <c r="W932" s="109"/>
      <c r="X932" s="109"/>
      <c r="Y932" s="109"/>
      <c r="Z932" s="109"/>
      <c r="AA932" s="109"/>
      <c r="AB932" s="109"/>
      <c r="AC932" s="109"/>
      <c r="AD932" s="109"/>
      <c r="AE932" s="109"/>
      <c r="AF932" s="109"/>
      <c r="AG932" s="109"/>
      <c r="AH932" s="109"/>
      <c r="AI932" s="109"/>
    </row>
    <row r="933" spans="1:35" ht="15">
      <c r="A933" s="109"/>
      <c r="B933" s="110"/>
      <c r="C933" s="109"/>
      <c r="D933" s="109"/>
      <c r="E933" s="109"/>
      <c r="F933" s="109"/>
      <c r="G933" s="109"/>
      <c r="H933" s="109"/>
      <c r="I933" s="109"/>
      <c r="J933" s="109"/>
      <c r="K933" s="109"/>
      <c r="L933" s="109"/>
      <c r="M933" s="109"/>
      <c r="N933" s="109"/>
      <c r="O933" s="109"/>
      <c r="P933" s="109"/>
      <c r="Q933" s="109"/>
      <c r="R933" s="109"/>
      <c r="S933" s="109"/>
      <c r="T933" s="109"/>
      <c r="U933" s="109"/>
      <c r="V933" s="109"/>
      <c r="W933" s="109"/>
      <c r="X933" s="109"/>
      <c r="Y933" s="109"/>
      <c r="Z933" s="109"/>
      <c r="AA933" s="109"/>
      <c r="AB933" s="109"/>
      <c r="AC933" s="109"/>
      <c r="AD933" s="109"/>
      <c r="AE933" s="109"/>
      <c r="AF933" s="109"/>
      <c r="AG933" s="109"/>
      <c r="AH933" s="109"/>
      <c r="AI933" s="109"/>
    </row>
    <row r="934" spans="1:35" ht="15">
      <c r="A934" s="109"/>
      <c r="B934" s="110"/>
      <c r="C934" s="109"/>
      <c r="D934" s="109"/>
      <c r="E934" s="109"/>
      <c r="F934" s="109"/>
      <c r="G934" s="109"/>
      <c r="H934" s="109"/>
      <c r="I934" s="109"/>
      <c r="J934" s="109"/>
      <c r="K934" s="109"/>
      <c r="L934" s="109"/>
      <c r="M934" s="109"/>
      <c r="N934" s="109"/>
      <c r="O934" s="109"/>
      <c r="P934" s="109"/>
      <c r="Q934" s="109"/>
      <c r="R934" s="109"/>
      <c r="S934" s="109"/>
      <c r="T934" s="109"/>
      <c r="U934" s="109"/>
      <c r="V934" s="109"/>
      <c r="W934" s="109"/>
      <c r="X934" s="109"/>
      <c r="Y934" s="109"/>
      <c r="Z934" s="109"/>
      <c r="AA934" s="109"/>
      <c r="AB934" s="109"/>
      <c r="AC934" s="109"/>
      <c r="AD934" s="109"/>
      <c r="AE934" s="109"/>
      <c r="AF934" s="109"/>
      <c r="AG934" s="109"/>
      <c r="AH934" s="109"/>
      <c r="AI934" s="109"/>
    </row>
    <row r="935" spans="1:35" ht="15">
      <c r="A935" s="109"/>
      <c r="B935" s="110"/>
      <c r="C935" s="109"/>
      <c r="D935" s="109"/>
      <c r="E935" s="109"/>
      <c r="F935" s="109"/>
      <c r="G935" s="109"/>
      <c r="H935" s="109"/>
      <c r="I935" s="109"/>
      <c r="J935" s="109"/>
      <c r="K935" s="109"/>
      <c r="L935" s="109"/>
      <c r="M935" s="109"/>
      <c r="N935" s="109"/>
      <c r="O935" s="109"/>
      <c r="P935" s="109"/>
      <c r="Q935" s="109"/>
      <c r="R935" s="109"/>
      <c r="S935" s="109"/>
      <c r="T935" s="109"/>
      <c r="U935" s="109"/>
      <c r="V935" s="109"/>
      <c r="W935" s="109"/>
      <c r="X935" s="109"/>
      <c r="Y935" s="109"/>
      <c r="Z935" s="109"/>
      <c r="AA935" s="109"/>
      <c r="AB935" s="109"/>
      <c r="AC935" s="109"/>
      <c r="AD935" s="109"/>
      <c r="AE935" s="109"/>
      <c r="AF935" s="109"/>
      <c r="AG935" s="109"/>
      <c r="AH935" s="109"/>
      <c r="AI935" s="109"/>
    </row>
    <row r="936" spans="1:35" ht="15">
      <c r="A936" s="109"/>
      <c r="B936" s="110"/>
      <c r="C936" s="109"/>
      <c r="D936" s="109"/>
      <c r="E936" s="109"/>
      <c r="F936" s="109"/>
      <c r="G936" s="109"/>
      <c r="H936" s="109"/>
      <c r="I936" s="109"/>
      <c r="J936" s="109"/>
      <c r="K936" s="109"/>
      <c r="L936" s="109"/>
      <c r="M936" s="109"/>
      <c r="N936" s="109"/>
      <c r="O936" s="109"/>
      <c r="P936" s="109"/>
      <c r="Q936" s="109"/>
      <c r="R936" s="109"/>
      <c r="S936" s="109"/>
      <c r="T936" s="109"/>
      <c r="U936" s="109"/>
      <c r="V936" s="109"/>
      <c r="W936" s="109"/>
      <c r="X936" s="109"/>
      <c r="Y936" s="109"/>
      <c r="Z936" s="109"/>
      <c r="AA936" s="109"/>
      <c r="AB936" s="109"/>
      <c r="AC936" s="109"/>
      <c r="AD936" s="109"/>
      <c r="AE936" s="109"/>
      <c r="AF936" s="109"/>
      <c r="AG936" s="109"/>
      <c r="AH936" s="109"/>
      <c r="AI936" s="109"/>
    </row>
    <row r="937" spans="1:35" ht="15">
      <c r="A937" s="109"/>
      <c r="B937" s="110"/>
      <c r="C937" s="109"/>
      <c r="D937" s="109"/>
      <c r="E937" s="109"/>
      <c r="F937" s="109"/>
      <c r="G937" s="109"/>
      <c r="H937" s="109"/>
      <c r="I937" s="109"/>
      <c r="J937" s="109"/>
      <c r="K937" s="109"/>
      <c r="L937" s="109"/>
      <c r="M937" s="109"/>
      <c r="N937" s="109"/>
      <c r="O937" s="109"/>
      <c r="P937" s="109"/>
      <c r="Q937" s="109"/>
      <c r="R937" s="109"/>
      <c r="S937" s="109"/>
      <c r="T937" s="109"/>
      <c r="U937" s="109"/>
      <c r="V937" s="109"/>
      <c r="W937" s="109"/>
      <c r="X937" s="109"/>
      <c r="Y937" s="109"/>
      <c r="Z937" s="109"/>
      <c r="AA937" s="109"/>
      <c r="AB937" s="109"/>
      <c r="AC937" s="109"/>
      <c r="AD937" s="109"/>
      <c r="AE937" s="109"/>
      <c r="AF937" s="109"/>
      <c r="AG937" s="109"/>
      <c r="AH937" s="109"/>
      <c r="AI937" s="109"/>
    </row>
    <row r="938" spans="1:35" ht="15">
      <c r="A938" s="109"/>
      <c r="B938" s="110"/>
      <c r="C938" s="109"/>
      <c r="D938" s="109"/>
      <c r="E938" s="109"/>
      <c r="F938" s="109"/>
      <c r="G938" s="109"/>
      <c r="H938" s="109"/>
      <c r="I938" s="109"/>
      <c r="J938" s="109"/>
      <c r="K938" s="109"/>
      <c r="L938" s="109"/>
      <c r="M938" s="109"/>
      <c r="N938" s="109"/>
      <c r="O938" s="109"/>
      <c r="P938" s="109"/>
      <c r="Q938" s="109"/>
      <c r="R938" s="109"/>
      <c r="S938" s="109"/>
      <c r="T938" s="109"/>
      <c r="U938" s="109"/>
      <c r="V938" s="109"/>
      <c r="W938" s="109"/>
      <c r="X938" s="109"/>
      <c r="Y938" s="109"/>
      <c r="Z938" s="109"/>
      <c r="AA938" s="109"/>
      <c r="AB938" s="109"/>
      <c r="AC938" s="109"/>
      <c r="AD938" s="109"/>
      <c r="AE938" s="109"/>
      <c r="AF938" s="109"/>
      <c r="AG938" s="109"/>
      <c r="AH938" s="109"/>
      <c r="AI938" s="109"/>
    </row>
    <row r="939" spans="1:35" ht="15">
      <c r="A939" s="109"/>
      <c r="B939" s="110"/>
      <c r="C939" s="109"/>
      <c r="D939" s="109"/>
      <c r="E939" s="109"/>
      <c r="F939" s="109"/>
      <c r="G939" s="109"/>
      <c r="H939" s="109"/>
      <c r="I939" s="109"/>
      <c r="J939" s="109"/>
      <c r="K939" s="109"/>
      <c r="L939" s="109"/>
      <c r="M939" s="109"/>
      <c r="N939" s="109"/>
      <c r="O939" s="109"/>
      <c r="P939" s="109"/>
      <c r="Q939" s="109"/>
      <c r="R939" s="109"/>
      <c r="S939" s="109"/>
      <c r="T939" s="109"/>
      <c r="U939" s="109"/>
      <c r="V939" s="109"/>
      <c r="W939" s="109"/>
      <c r="X939" s="109"/>
      <c r="Y939" s="109"/>
      <c r="Z939" s="109"/>
      <c r="AA939" s="109"/>
      <c r="AB939" s="109"/>
      <c r="AC939" s="109"/>
      <c r="AD939" s="109"/>
      <c r="AE939" s="109"/>
      <c r="AF939" s="109"/>
      <c r="AG939" s="109"/>
      <c r="AH939" s="109"/>
      <c r="AI939" s="109"/>
    </row>
    <row r="940" spans="1:35" ht="15">
      <c r="A940" s="109"/>
      <c r="B940" s="110"/>
      <c r="C940" s="109"/>
      <c r="D940" s="109"/>
      <c r="E940" s="109"/>
      <c r="F940" s="109"/>
      <c r="G940" s="109"/>
      <c r="H940" s="109"/>
      <c r="I940" s="109"/>
      <c r="J940" s="109"/>
      <c r="K940" s="109"/>
      <c r="L940" s="109"/>
      <c r="M940" s="109"/>
      <c r="N940" s="109"/>
      <c r="O940" s="109"/>
      <c r="P940" s="109"/>
      <c r="Q940" s="109"/>
      <c r="R940" s="109"/>
      <c r="S940" s="109"/>
      <c r="T940" s="109"/>
      <c r="U940" s="109"/>
      <c r="V940" s="109"/>
      <c r="W940" s="109"/>
      <c r="X940" s="109"/>
      <c r="Y940" s="109"/>
      <c r="Z940" s="109"/>
      <c r="AA940" s="109"/>
      <c r="AB940" s="109"/>
      <c r="AC940" s="109"/>
      <c r="AD940" s="109"/>
      <c r="AE940" s="109"/>
      <c r="AF940" s="109"/>
      <c r="AG940" s="109"/>
      <c r="AH940" s="109"/>
      <c r="AI940" s="109"/>
    </row>
    <row r="941" spans="1:35" ht="15">
      <c r="A941" s="109"/>
      <c r="B941" s="110"/>
      <c r="C941" s="109"/>
      <c r="D941" s="109"/>
      <c r="E941" s="109"/>
      <c r="F941" s="109"/>
      <c r="G941" s="109"/>
      <c r="H941" s="109"/>
      <c r="I941" s="109"/>
      <c r="J941" s="109"/>
      <c r="K941" s="109"/>
      <c r="L941" s="109"/>
      <c r="M941" s="109"/>
      <c r="N941" s="109"/>
      <c r="O941" s="109"/>
      <c r="P941" s="109"/>
      <c r="Q941" s="109"/>
      <c r="R941" s="109"/>
      <c r="S941" s="109"/>
      <c r="T941" s="109"/>
      <c r="U941" s="109"/>
      <c r="V941" s="109"/>
      <c r="W941" s="109"/>
      <c r="X941" s="109"/>
      <c r="Y941" s="109"/>
      <c r="Z941" s="109"/>
      <c r="AA941" s="109"/>
      <c r="AB941" s="109"/>
      <c r="AC941" s="109"/>
      <c r="AD941" s="109"/>
      <c r="AE941" s="109"/>
      <c r="AF941" s="109"/>
      <c r="AG941" s="109"/>
      <c r="AH941" s="109"/>
      <c r="AI941" s="109"/>
    </row>
    <row r="942" spans="1:35" ht="15">
      <c r="A942" s="109"/>
      <c r="B942" s="110"/>
      <c r="C942" s="109"/>
      <c r="D942" s="109"/>
      <c r="E942" s="109"/>
      <c r="F942" s="109"/>
      <c r="G942" s="109"/>
      <c r="H942" s="109"/>
      <c r="I942" s="109"/>
      <c r="J942" s="109"/>
      <c r="K942" s="109"/>
      <c r="L942" s="109"/>
      <c r="M942" s="109"/>
      <c r="N942" s="109"/>
      <c r="O942" s="109"/>
      <c r="P942" s="109"/>
      <c r="Q942" s="109"/>
      <c r="R942" s="109"/>
      <c r="S942" s="109"/>
      <c r="T942" s="109"/>
      <c r="U942" s="109"/>
      <c r="V942" s="109"/>
      <c r="W942" s="109"/>
      <c r="X942" s="109"/>
      <c r="Y942" s="109"/>
      <c r="Z942" s="109"/>
      <c r="AA942" s="109"/>
      <c r="AB942" s="109"/>
      <c r="AC942" s="109"/>
      <c r="AD942" s="109"/>
      <c r="AE942" s="109"/>
      <c r="AF942" s="109"/>
      <c r="AG942" s="109"/>
      <c r="AH942" s="109"/>
      <c r="AI942" s="109"/>
    </row>
    <row r="943" spans="1:35" ht="15">
      <c r="A943" s="109"/>
      <c r="B943" s="110"/>
      <c r="C943" s="109"/>
      <c r="D943" s="109"/>
      <c r="E943" s="109"/>
      <c r="F943" s="109"/>
      <c r="G943" s="109"/>
      <c r="H943" s="109"/>
      <c r="I943" s="109"/>
      <c r="J943" s="109"/>
      <c r="K943" s="109"/>
      <c r="L943" s="109"/>
      <c r="M943" s="109"/>
      <c r="N943" s="109"/>
      <c r="O943" s="109"/>
      <c r="P943" s="109"/>
      <c r="Q943" s="109"/>
      <c r="R943" s="109"/>
      <c r="S943" s="109"/>
      <c r="T943" s="109"/>
      <c r="U943" s="109"/>
      <c r="V943" s="109"/>
      <c r="W943" s="109"/>
      <c r="X943" s="109"/>
      <c r="Y943" s="109"/>
      <c r="Z943" s="109"/>
      <c r="AA943" s="109"/>
      <c r="AB943" s="109"/>
      <c r="AC943" s="109"/>
      <c r="AD943" s="109"/>
      <c r="AE943" s="109"/>
      <c r="AF943" s="109"/>
      <c r="AG943" s="109"/>
      <c r="AH943" s="109"/>
      <c r="AI943" s="109"/>
    </row>
    <row r="944" spans="1:35" ht="15">
      <c r="A944" s="109"/>
      <c r="B944" s="110"/>
      <c r="C944" s="109"/>
      <c r="D944" s="109"/>
      <c r="E944" s="109"/>
      <c r="F944" s="109"/>
      <c r="G944" s="109"/>
      <c r="H944" s="109"/>
      <c r="I944" s="109"/>
      <c r="J944" s="109"/>
      <c r="K944" s="109"/>
      <c r="L944" s="109"/>
      <c r="M944" s="109"/>
      <c r="N944" s="109"/>
      <c r="O944" s="109"/>
      <c r="P944" s="109"/>
      <c r="Q944" s="109"/>
      <c r="R944" s="109"/>
      <c r="S944" s="109"/>
      <c r="T944" s="109"/>
      <c r="U944" s="109"/>
      <c r="V944" s="109"/>
      <c r="W944" s="109"/>
      <c r="X944" s="109"/>
      <c r="Y944" s="109"/>
      <c r="Z944" s="109"/>
      <c r="AA944" s="109"/>
      <c r="AB944" s="109"/>
      <c r="AC944" s="109"/>
      <c r="AD944" s="109"/>
      <c r="AE944" s="109"/>
      <c r="AF944" s="109"/>
      <c r="AG944" s="109"/>
      <c r="AH944" s="109"/>
      <c r="AI944" s="109"/>
    </row>
    <row r="945" spans="1:35" ht="15">
      <c r="A945" s="109"/>
      <c r="B945" s="110"/>
      <c r="C945" s="109"/>
      <c r="D945" s="109"/>
      <c r="E945" s="109"/>
      <c r="F945" s="109"/>
      <c r="G945" s="109"/>
      <c r="H945" s="109"/>
      <c r="I945" s="109"/>
      <c r="J945" s="109"/>
      <c r="K945" s="109"/>
      <c r="L945" s="109"/>
      <c r="M945" s="109"/>
      <c r="N945" s="109"/>
      <c r="O945" s="109"/>
      <c r="P945" s="109"/>
      <c r="Q945" s="109"/>
      <c r="R945" s="109"/>
      <c r="S945" s="109"/>
      <c r="T945" s="109"/>
      <c r="U945" s="109"/>
      <c r="V945" s="109"/>
      <c r="W945" s="109"/>
      <c r="X945" s="109"/>
      <c r="Y945" s="109"/>
      <c r="Z945" s="109"/>
      <c r="AA945" s="109"/>
      <c r="AB945" s="109"/>
      <c r="AC945" s="109"/>
      <c r="AD945" s="109"/>
      <c r="AE945" s="109"/>
      <c r="AF945" s="109"/>
      <c r="AG945" s="109"/>
      <c r="AH945" s="109"/>
      <c r="AI945" s="109"/>
    </row>
    <row r="946" spans="1:35" ht="15">
      <c r="A946" s="109"/>
      <c r="B946" s="110"/>
      <c r="C946" s="109"/>
      <c r="D946" s="109"/>
      <c r="E946" s="109"/>
      <c r="F946" s="109"/>
      <c r="G946" s="109"/>
      <c r="H946" s="109"/>
      <c r="I946" s="109"/>
      <c r="J946" s="109"/>
      <c r="K946" s="109"/>
      <c r="L946" s="109"/>
      <c r="M946" s="109"/>
      <c r="N946" s="109"/>
      <c r="O946" s="109"/>
      <c r="P946" s="109"/>
      <c r="Q946" s="109"/>
      <c r="R946" s="109"/>
      <c r="S946" s="109"/>
      <c r="T946" s="109"/>
      <c r="U946" s="109"/>
      <c r="V946" s="109"/>
      <c r="W946" s="109"/>
      <c r="X946" s="109"/>
      <c r="Y946" s="109"/>
      <c r="Z946" s="109"/>
      <c r="AA946" s="109"/>
      <c r="AB946" s="109"/>
      <c r="AC946" s="109"/>
      <c r="AD946" s="109"/>
      <c r="AE946" s="109"/>
      <c r="AF946" s="109"/>
      <c r="AG946" s="109"/>
      <c r="AH946" s="109"/>
      <c r="AI946" s="109"/>
    </row>
    <row r="947" spans="1:35" ht="15">
      <c r="A947" s="109"/>
      <c r="B947" s="110"/>
      <c r="C947" s="109"/>
      <c r="D947" s="109"/>
      <c r="E947" s="109"/>
      <c r="F947" s="109"/>
      <c r="G947" s="109"/>
      <c r="H947" s="109"/>
      <c r="I947" s="109"/>
      <c r="J947" s="109"/>
      <c r="K947" s="109"/>
      <c r="L947" s="109"/>
      <c r="M947" s="109"/>
      <c r="N947" s="109"/>
      <c r="O947" s="109"/>
      <c r="P947" s="109"/>
      <c r="Q947" s="109"/>
      <c r="R947" s="109"/>
      <c r="S947" s="109"/>
      <c r="T947" s="109"/>
      <c r="U947" s="109"/>
      <c r="V947" s="109"/>
      <c r="W947" s="109"/>
      <c r="X947" s="109"/>
      <c r="Y947" s="109"/>
      <c r="Z947" s="109"/>
      <c r="AA947" s="109"/>
      <c r="AB947" s="109"/>
      <c r="AC947" s="109"/>
      <c r="AD947" s="109"/>
      <c r="AE947" s="109"/>
      <c r="AF947" s="109"/>
      <c r="AG947" s="109"/>
      <c r="AH947" s="109"/>
      <c r="AI947" s="109"/>
    </row>
    <row r="948" spans="1:35" ht="15">
      <c r="A948" s="109"/>
      <c r="B948" s="110"/>
      <c r="C948" s="109"/>
      <c r="D948" s="109"/>
      <c r="E948" s="109"/>
      <c r="F948" s="109"/>
      <c r="G948" s="109"/>
      <c r="H948" s="109"/>
      <c r="I948" s="109"/>
      <c r="J948" s="109"/>
      <c r="K948" s="109"/>
      <c r="L948" s="109"/>
      <c r="M948" s="109"/>
      <c r="N948" s="109"/>
      <c r="O948" s="109"/>
      <c r="P948" s="109"/>
      <c r="Q948" s="109"/>
      <c r="R948" s="109"/>
      <c r="S948" s="109"/>
      <c r="T948" s="109"/>
      <c r="U948" s="109"/>
      <c r="V948" s="109"/>
      <c r="W948" s="109"/>
      <c r="X948" s="109"/>
      <c r="Y948" s="109"/>
      <c r="Z948" s="109"/>
      <c r="AA948" s="109"/>
      <c r="AB948" s="109"/>
      <c r="AC948" s="109"/>
      <c r="AD948" s="109"/>
      <c r="AE948" s="109"/>
      <c r="AF948" s="109"/>
      <c r="AG948" s="109"/>
      <c r="AH948" s="109"/>
      <c r="AI948" s="109"/>
    </row>
    <row r="949" spans="1:35" ht="15">
      <c r="A949" s="109"/>
      <c r="B949" s="110"/>
      <c r="C949" s="109"/>
      <c r="D949" s="109"/>
      <c r="E949" s="109"/>
      <c r="F949" s="109"/>
      <c r="G949" s="109"/>
      <c r="H949" s="109"/>
      <c r="I949" s="109"/>
      <c r="J949" s="109"/>
      <c r="K949" s="109"/>
      <c r="L949" s="109"/>
      <c r="M949" s="109"/>
      <c r="N949" s="109"/>
      <c r="O949" s="109"/>
      <c r="P949" s="109"/>
      <c r="Q949" s="109"/>
      <c r="R949" s="109"/>
      <c r="S949" s="109"/>
      <c r="T949" s="109"/>
      <c r="U949" s="109"/>
      <c r="V949" s="109"/>
      <c r="W949" s="109"/>
      <c r="X949" s="109"/>
      <c r="Y949" s="109"/>
      <c r="Z949" s="109"/>
      <c r="AA949" s="109"/>
      <c r="AB949" s="109"/>
      <c r="AC949" s="109"/>
      <c r="AD949" s="109"/>
      <c r="AE949" s="109"/>
      <c r="AF949" s="109"/>
      <c r="AG949" s="109"/>
      <c r="AH949" s="109"/>
      <c r="AI949" s="109"/>
    </row>
    <row r="950" spans="1:35" ht="15">
      <c r="A950" s="109"/>
      <c r="B950" s="110"/>
      <c r="C950" s="109"/>
      <c r="D950" s="109"/>
      <c r="E950" s="109"/>
      <c r="F950" s="109"/>
      <c r="G950" s="109"/>
      <c r="H950" s="109"/>
      <c r="I950" s="109"/>
      <c r="J950" s="109"/>
      <c r="K950" s="109"/>
      <c r="L950" s="109"/>
      <c r="M950" s="109"/>
      <c r="N950" s="109"/>
      <c r="O950" s="109"/>
      <c r="P950" s="109"/>
      <c r="Q950" s="109"/>
      <c r="R950" s="109"/>
      <c r="S950" s="109"/>
      <c r="T950" s="109"/>
      <c r="U950" s="109"/>
      <c r="V950" s="109"/>
      <c r="W950" s="109"/>
      <c r="X950" s="109"/>
      <c r="Y950" s="109"/>
      <c r="Z950" s="109"/>
      <c r="AA950" s="109"/>
      <c r="AB950" s="109"/>
      <c r="AC950" s="109"/>
      <c r="AD950" s="109"/>
      <c r="AE950" s="109"/>
      <c r="AF950" s="109"/>
      <c r="AG950" s="109"/>
      <c r="AH950" s="109"/>
      <c r="AI950" s="109"/>
    </row>
    <row r="951" spans="1:35" ht="15">
      <c r="A951" s="109"/>
      <c r="B951" s="110"/>
      <c r="C951" s="109"/>
      <c r="D951" s="109"/>
      <c r="E951" s="109"/>
      <c r="F951" s="109"/>
      <c r="G951" s="109"/>
      <c r="H951" s="109"/>
      <c r="I951" s="109"/>
      <c r="J951" s="109"/>
      <c r="K951" s="109"/>
      <c r="L951" s="109"/>
      <c r="M951" s="109"/>
      <c r="N951" s="109"/>
      <c r="O951" s="109"/>
      <c r="P951" s="109"/>
      <c r="Q951" s="109"/>
      <c r="R951" s="109"/>
      <c r="S951" s="109"/>
      <c r="T951" s="109"/>
      <c r="U951" s="109"/>
      <c r="V951" s="109"/>
      <c r="W951" s="109"/>
      <c r="X951" s="109"/>
      <c r="Y951" s="109"/>
      <c r="Z951" s="109"/>
      <c r="AA951" s="109"/>
      <c r="AB951" s="109"/>
      <c r="AC951" s="109"/>
      <c r="AD951" s="109"/>
      <c r="AE951" s="109"/>
      <c r="AF951" s="109"/>
      <c r="AG951" s="109"/>
      <c r="AH951" s="109"/>
      <c r="AI951" s="109"/>
    </row>
    <row r="952" spans="1:35" ht="15">
      <c r="A952" s="109"/>
      <c r="B952" s="110"/>
      <c r="C952" s="109"/>
      <c r="D952" s="109"/>
      <c r="E952" s="109"/>
      <c r="F952" s="109"/>
      <c r="G952" s="109"/>
      <c r="H952" s="109"/>
      <c r="I952" s="109"/>
      <c r="J952" s="109"/>
      <c r="K952" s="109"/>
      <c r="L952" s="109"/>
      <c r="M952" s="109"/>
      <c r="N952" s="109"/>
      <c r="O952" s="109"/>
      <c r="P952" s="109"/>
      <c r="Q952" s="109"/>
      <c r="R952" s="109"/>
      <c r="S952" s="109"/>
      <c r="T952" s="109"/>
      <c r="U952" s="109"/>
      <c r="V952" s="109"/>
      <c r="W952" s="109"/>
      <c r="X952" s="109"/>
      <c r="Y952" s="109"/>
      <c r="Z952" s="109"/>
      <c r="AA952" s="109"/>
      <c r="AB952" s="109"/>
      <c r="AC952" s="109"/>
      <c r="AD952" s="109"/>
      <c r="AE952" s="109"/>
      <c r="AF952" s="109"/>
      <c r="AG952" s="109"/>
      <c r="AH952" s="109"/>
      <c r="AI952" s="109"/>
    </row>
    <row r="953" spans="1:35" ht="15">
      <c r="A953" s="109"/>
      <c r="B953" s="110"/>
      <c r="C953" s="109"/>
      <c r="D953" s="109"/>
      <c r="E953" s="109"/>
      <c r="F953" s="109"/>
      <c r="G953" s="109"/>
      <c r="H953" s="109"/>
      <c r="I953" s="109"/>
      <c r="J953" s="109"/>
      <c r="K953" s="109"/>
      <c r="L953" s="109"/>
      <c r="M953" s="109"/>
      <c r="N953" s="109"/>
      <c r="O953" s="109"/>
      <c r="P953" s="109"/>
      <c r="Q953" s="109"/>
      <c r="R953" s="109"/>
      <c r="S953" s="109"/>
      <c r="T953" s="109"/>
      <c r="U953" s="109"/>
      <c r="V953" s="109"/>
      <c r="W953" s="109"/>
      <c r="X953" s="109"/>
      <c r="Y953" s="109"/>
      <c r="Z953" s="109"/>
      <c r="AA953" s="109"/>
      <c r="AB953" s="109"/>
      <c r="AC953" s="109"/>
      <c r="AD953" s="109"/>
      <c r="AE953" s="109"/>
      <c r="AF953" s="109"/>
      <c r="AG953" s="109"/>
      <c r="AH953" s="109"/>
      <c r="AI953" s="109"/>
    </row>
    <row r="954" spans="1:35" ht="15">
      <c r="A954" s="109"/>
      <c r="B954" s="110"/>
      <c r="C954" s="109"/>
      <c r="D954" s="109"/>
      <c r="E954" s="109"/>
      <c r="F954" s="109"/>
      <c r="G954" s="109"/>
      <c r="H954" s="109"/>
      <c r="I954" s="109"/>
      <c r="J954" s="109"/>
      <c r="K954" s="109"/>
      <c r="L954" s="109"/>
      <c r="M954" s="109"/>
      <c r="N954" s="109"/>
      <c r="O954" s="109"/>
      <c r="P954" s="109"/>
      <c r="Q954" s="109"/>
      <c r="R954" s="109"/>
      <c r="S954" s="109"/>
      <c r="T954" s="109"/>
      <c r="U954" s="109"/>
      <c r="V954" s="109"/>
      <c r="W954" s="109"/>
      <c r="X954" s="109"/>
      <c r="Y954" s="109"/>
      <c r="Z954" s="109"/>
      <c r="AA954" s="109"/>
      <c r="AB954" s="109"/>
      <c r="AC954" s="109"/>
      <c r="AD954" s="109"/>
      <c r="AE954" s="109"/>
      <c r="AF954" s="109"/>
      <c r="AG954" s="109"/>
      <c r="AH954" s="109"/>
      <c r="AI954" s="109"/>
    </row>
    <row r="955" spans="1:35" ht="15">
      <c r="A955" s="109"/>
      <c r="B955" s="110"/>
      <c r="C955" s="109"/>
      <c r="D955" s="109"/>
      <c r="E955" s="109"/>
      <c r="F955" s="109"/>
      <c r="G955" s="109"/>
      <c r="H955" s="109"/>
      <c r="I955" s="109"/>
      <c r="J955" s="109"/>
      <c r="K955" s="109"/>
      <c r="L955" s="109"/>
      <c r="M955" s="109"/>
      <c r="N955" s="109"/>
      <c r="O955" s="109"/>
      <c r="P955" s="109"/>
      <c r="Q955" s="109"/>
      <c r="R955" s="109"/>
      <c r="S955" s="109"/>
      <c r="T955" s="109"/>
      <c r="U955" s="109"/>
      <c r="V955" s="109"/>
      <c r="W955" s="109"/>
      <c r="X955" s="109"/>
      <c r="Y955" s="109"/>
      <c r="Z955" s="109"/>
      <c r="AA955" s="109"/>
      <c r="AB955" s="109"/>
      <c r="AC955" s="109"/>
      <c r="AD955" s="109"/>
      <c r="AE955" s="109"/>
      <c r="AF955" s="109"/>
      <c r="AG955" s="109"/>
      <c r="AH955" s="109"/>
      <c r="AI955" s="109"/>
    </row>
    <row r="956" spans="1:35" ht="15">
      <c r="A956" s="109"/>
      <c r="B956" s="110"/>
      <c r="C956" s="109"/>
      <c r="D956" s="109"/>
      <c r="E956" s="109"/>
      <c r="F956" s="109"/>
      <c r="G956" s="109"/>
      <c r="H956" s="109"/>
      <c r="I956" s="109"/>
      <c r="J956" s="109"/>
      <c r="K956" s="109"/>
      <c r="L956" s="109"/>
      <c r="M956" s="109"/>
      <c r="N956" s="109"/>
      <c r="O956" s="109"/>
      <c r="P956" s="109"/>
      <c r="Q956" s="109"/>
      <c r="R956" s="109"/>
      <c r="S956" s="109"/>
      <c r="T956" s="109"/>
      <c r="U956" s="109"/>
      <c r="V956" s="109"/>
      <c r="W956" s="109"/>
      <c r="X956" s="109"/>
      <c r="Y956" s="109"/>
      <c r="Z956" s="109"/>
      <c r="AA956" s="109"/>
      <c r="AB956" s="109"/>
      <c r="AC956" s="109"/>
      <c r="AD956" s="109"/>
      <c r="AE956" s="109"/>
      <c r="AF956" s="109"/>
      <c r="AG956" s="109"/>
      <c r="AH956" s="109"/>
      <c r="AI956" s="109"/>
    </row>
    <row r="957" spans="1:35" ht="15">
      <c r="A957" s="109"/>
      <c r="B957" s="110"/>
      <c r="C957" s="109"/>
      <c r="D957" s="109"/>
      <c r="E957" s="109"/>
      <c r="F957" s="109"/>
      <c r="G957" s="109"/>
      <c r="H957" s="109"/>
      <c r="I957" s="109"/>
      <c r="J957" s="109"/>
      <c r="K957" s="109"/>
      <c r="L957" s="109"/>
      <c r="M957" s="109"/>
      <c r="N957" s="109"/>
      <c r="O957" s="109"/>
      <c r="P957" s="109"/>
      <c r="Q957" s="109"/>
      <c r="R957" s="109"/>
      <c r="S957" s="109"/>
      <c r="T957" s="109"/>
      <c r="U957" s="109"/>
      <c r="V957" s="109"/>
      <c r="W957" s="109"/>
      <c r="X957" s="109"/>
      <c r="Y957" s="109"/>
      <c r="Z957" s="109"/>
      <c r="AA957" s="109"/>
      <c r="AB957" s="109"/>
      <c r="AC957" s="109"/>
      <c r="AD957" s="109"/>
      <c r="AE957" s="109"/>
      <c r="AF957" s="109"/>
      <c r="AG957" s="109"/>
      <c r="AH957" s="109"/>
      <c r="AI957" s="109"/>
    </row>
    <row r="958" spans="1:35" ht="15">
      <c r="A958" s="109"/>
      <c r="B958" s="110"/>
      <c r="C958" s="109"/>
      <c r="D958" s="109"/>
      <c r="E958" s="109"/>
      <c r="F958" s="109"/>
      <c r="G958" s="109"/>
      <c r="H958" s="109"/>
      <c r="I958" s="109"/>
      <c r="J958" s="109"/>
      <c r="K958" s="109"/>
      <c r="L958" s="109"/>
      <c r="M958" s="109"/>
      <c r="N958" s="109"/>
      <c r="O958" s="109"/>
      <c r="P958" s="109"/>
      <c r="Q958" s="109"/>
      <c r="R958" s="109"/>
      <c r="S958" s="109"/>
      <c r="T958" s="109"/>
      <c r="U958" s="109"/>
      <c r="V958" s="109"/>
      <c r="W958" s="109"/>
      <c r="X958" s="109"/>
      <c r="Y958" s="109"/>
      <c r="Z958" s="109"/>
      <c r="AA958" s="109"/>
      <c r="AB958" s="109"/>
      <c r="AC958" s="109"/>
      <c r="AD958" s="109"/>
      <c r="AE958" s="109"/>
      <c r="AF958" s="109"/>
      <c r="AG958" s="109"/>
      <c r="AH958" s="109"/>
      <c r="AI958" s="109"/>
    </row>
    <row r="959" spans="1:35" ht="15">
      <c r="A959" s="109"/>
      <c r="B959" s="110"/>
      <c r="C959" s="109"/>
      <c r="D959" s="109"/>
      <c r="E959" s="109"/>
      <c r="F959" s="109"/>
      <c r="G959" s="109"/>
      <c r="H959" s="109"/>
      <c r="I959" s="109"/>
      <c r="J959" s="109"/>
      <c r="K959" s="109"/>
      <c r="L959" s="109"/>
      <c r="M959" s="109"/>
      <c r="N959" s="109"/>
      <c r="O959" s="109"/>
      <c r="P959" s="109"/>
      <c r="Q959" s="109"/>
      <c r="R959" s="109"/>
      <c r="S959" s="109"/>
      <c r="T959" s="109"/>
      <c r="U959" s="109"/>
      <c r="V959" s="109"/>
      <c r="W959" s="109"/>
      <c r="X959" s="109"/>
      <c r="Y959" s="109"/>
      <c r="Z959" s="109"/>
      <c r="AA959" s="109"/>
      <c r="AB959" s="109"/>
      <c r="AC959" s="109"/>
      <c r="AD959" s="109"/>
      <c r="AE959" s="109"/>
      <c r="AF959" s="109"/>
      <c r="AG959" s="109"/>
      <c r="AH959" s="109"/>
      <c r="AI959" s="109"/>
    </row>
    <row r="960" spans="1:35" ht="15">
      <c r="A960" s="109"/>
      <c r="B960" s="110"/>
      <c r="C960" s="109"/>
      <c r="D960" s="109"/>
      <c r="E960" s="109"/>
      <c r="F960" s="109"/>
      <c r="G960" s="109"/>
      <c r="H960" s="109"/>
      <c r="I960" s="109"/>
      <c r="J960" s="109"/>
      <c r="K960" s="109"/>
      <c r="L960" s="109"/>
      <c r="M960" s="109"/>
      <c r="N960" s="109"/>
      <c r="O960" s="109"/>
      <c r="P960" s="109"/>
      <c r="Q960" s="109"/>
      <c r="R960" s="109"/>
      <c r="S960" s="109"/>
      <c r="T960" s="109"/>
      <c r="U960" s="109"/>
      <c r="V960" s="109"/>
      <c r="W960" s="109"/>
      <c r="X960" s="109"/>
      <c r="Y960" s="109"/>
      <c r="Z960" s="109"/>
      <c r="AA960" s="109"/>
      <c r="AB960" s="109"/>
      <c r="AC960" s="109"/>
      <c r="AD960" s="109"/>
      <c r="AE960" s="109"/>
      <c r="AF960" s="109"/>
      <c r="AG960" s="109"/>
      <c r="AH960" s="109"/>
      <c r="AI960" s="109"/>
    </row>
    <row r="961" spans="1:35" ht="15">
      <c r="A961" s="109"/>
      <c r="B961" s="110"/>
      <c r="C961" s="109"/>
      <c r="D961" s="109"/>
      <c r="E961" s="109"/>
      <c r="F961" s="109"/>
      <c r="G961" s="109"/>
      <c r="H961" s="109"/>
      <c r="I961" s="109"/>
      <c r="J961" s="109"/>
      <c r="K961" s="109"/>
      <c r="L961" s="109"/>
      <c r="M961" s="109"/>
      <c r="N961" s="109"/>
      <c r="O961" s="109"/>
      <c r="P961" s="109"/>
      <c r="Q961" s="109"/>
      <c r="R961" s="109"/>
      <c r="S961" s="109"/>
      <c r="T961" s="109"/>
      <c r="U961" s="109"/>
      <c r="V961" s="109"/>
      <c r="W961" s="109"/>
      <c r="X961" s="109"/>
      <c r="Y961" s="109"/>
      <c r="Z961" s="109"/>
      <c r="AA961" s="109"/>
      <c r="AB961" s="109"/>
      <c r="AC961" s="109"/>
      <c r="AD961" s="109"/>
      <c r="AE961" s="109"/>
      <c r="AF961" s="109"/>
      <c r="AG961" s="109"/>
      <c r="AH961" s="109"/>
      <c r="AI961" s="109"/>
    </row>
    <row r="962" spans="1:35" ht="15">
      <c r="A962" s="109"/>
      <c r="B962" s="110"/>
      <c r="C962" s="109"/>
      <c r="D962" s="109"/>
      <c r="E962" s="109"/>
      <c r="F962" s="109"/>
      <c r="G962" s="109"/>
      <c r="H962" s="109"/>
      <c r="I962" s="109"/>
      <c r="J962" s="109"/>
      <c r="K962" s="109"/>
      <c r="L962" s="109"/>
      <c r="M962" s="109"/>
      <c r="N962" s="109"/>
      <c r="O962" s="109"/>
      <c r="P962" s="109"/>
      <c r="Q962" s="109"/>
      <c r="R962" s="109"/>
      <c r="S962" s="109"/>
      <c r="T962" s="109"/>
      <c r="U962" s="109"/>
      <c r="V962" s="109"/>
      <c r="W962" s="109"/>
      <c r="X962" s="109"/>
      <c r="Y962" s="109"/>
      <c r="Z962" s="109"/>
      <c r="AA962" s="109"/>
      <c r="AB962" s="109"/>
      <c r="AC962" s="109"/>
      <c r="AD962" s="109"/>
      <c r="AE962" s="109"/>
      <c r="AF962" s="109"/>
      <c r="AG962" s="109"/>
      <c r="AH962" s="109"/>
      <c r="AI962" s="109"/>
    </row>
    <row r="963" spans="1:35" ht="15">
      <c r="A963" s="109"/>
      <c r="B963" s="110"/>
      <c r="C963" s="109"/>
      <c r="D963" s="109"/>
      <c r="E963" s="109"/>
      <c r="F963" s="109"/>
      <c r="G963" s="109"/>
      <c r="H963" s="109"/>
      <c r="I963" s="109"/>
      <c r="J963" s="109"/>
      <c r="K963" s="109"/>
      <c r="L963" s="109"/>
      <c r="M963" s="109"/>
      <c r="N963" s="109"/>
      <c r="O963" s="109"/>
      <c r="P963" s="109"/>
      <c r="Q963" s="109"/>
      <c r="R963" s="109"/>
      <c r="S963" s="109"/>
      <c r="T963" s="109"/>
      <c r="U963" s="109"/>
      <c r="V963" s="109"/>
      <c r="W963" s="109"/>
      <c r="X963" s="109"/>
      <c r="Y963" s="109"/>
      <c r="Z963" s="109"/>
      <c r="AA963" s="109"/>
      <c r="AB963" s="109"/>
      <c r="AC963" s="109"/>
      <c r="AD963" s="109"/>
      <c r="AE963" s="109"/>
      <c r="AF963" s="109"/>
      <c r="AG963" s="109"/>
      <c r="AH963" s="109"/>
      <c r="AI963" s="109"/>
    </row>
    <row r="964" spans="1:35" ht="15">
      <c r="A964" s="109"/>
      <c r="B964" s="110"/>
      <c r="C964" s="109"/>
      <c r="D964" s="109"/>
      <c r="E964" s="109"/>
      <c r="F964" s="109"/>
      <c r="G964" s="109"/>
      <c r="H964" s="109"/>
      <c r="I964" s="109"/>
      <c r="J964" s="109"/>
      <c r="K964" s="109"/>
      <c r="L964" s="109"/>
      <c r="M964" s="109"/>
      <c r="N964" s="109"/>
      <c r="O964" s="109"/>
      <c r="P964" s="109"/>
      <c r="Q964" s="109"/>
      <c r="R964" s="109"/>
      <c r="S964" s="109"/>
      <c r="T964" s="109"/>
      <c r="U964" s="109"/>
      <c r="V964" s="109"/>
      <c r="W964" s="109"/>
      <c r="X964" s="109"/>
      <c r="Y964" s="109"/>
      <c r="Z964" s="109"/>
      <c r="AA964" s="109"/>
      <c r="AB964" s="109"/>
      <c r="AC964" s="109"/>
      <c r="AD964" s="109"/>
      <c r="AE964" s="109"/>
      <c r="AF964" s="109"/>
      <c r="AG964" s="109"/>
      <c r="AH964" s="109"/>
      <c r="AI964" s="109"/>
    </row>
    <row r="965" spans="1:35" ht="15">
      <c r="A965" s="109"/>
      <c r="B965" s="110"/>
      <c r="C965" s="109"/>
      <c r="D965" s="109"/>
      <c r="E965" s="109"/>
      <c r="F965" s="109"/>
      <c r="G965" s="109"/>
      <c r="H965" s="109"/>
      <c r="I965" s="109"/>
      <c r="J965" s="109"/>
      <c r="K965" s="109"/>
      <c r="L965" s="109"/>
      <c r="M965" s="109"/>
      <c r="N965" s="109"/>
      <c r="O965" s="109"/>
      <c r="P965" s="109"/>
      <c r="Q965" s="109"/>
      <c r="R965" s="109"/>
      <c r="S965" s="109"/>
      <c r="T965" s="109"/>
      <c r="U965" s="109"/>
      <c r="V965" s="109"/>
      <c r="W965" s="109"/>
      <c r="X965" s="109"/>
      <c r="Y965" s="109"/>
      <c r="Z965" s="109"/>
      <c r="AA965" s="109"/>
      <c r="AB965" s="109"/>
      <c r="AC965" s="109"/>
      <c r="AD965" s="109"/>
      <c r="AE965" s="109"/>
      <c r="AF965" s="109"/>
      <c r="AG965" s="109"/>
      <c r="AH965" s="109"/>
      <c r="AI965" s="109"/>
    </row>
    <row r="966" spans="1:35" ht="15">
      <c r="A966" s="109"/>
      <c r="B966" s="110"/>
      <c r="C966" s="109"/>
      <c r="D966" s="109"/>
      <c r="E966" s="109"/>
      <c r="F966" s="109"/>
      <c r="G966" s="109"/>
      <c r="H966" s="109"/>
      <c r="I966" s="109"/>
      <c r="J966" s="109"/>
      <c r="K966" s="109"/>
      <c r="L966" s="109"/>
      <c r="M966" s="109"/>
      <c r="N966" s="109"/>
      <c r="O966" s="109"/>
      <c r="P966" s="109"/>
      <c r="Q966" s="109"/>
      <c r="R966" s="109"/>
      <c r="S966" s="109"/>
      <c r="T966" s="109"/>
      <c r="U966" s="109"/>
      <c r="V966" s="109"/>
      <c r="W966" s="109"/>
      <c r="X966" s="109"/>
      <c r="Y966" s="109"/>
      <c r="Z966" s="109"/>
      <c r="AA966" s="109"/>
      <c r="AB966" s="109"/>
      <c r="AC966" s="109"/>
      <c r="AD966" s="109"/>
      <c r="AE966" s="109"/>
      <c r="AF966" s="109"/>
      <c r="AG966" s="109"/>
      <c r="AH966" s="109"/>
      <c r="AI966" s="109"/>
    </row>
    <row r="967" spans="1:35" ht="15">
      <c r="A967" s="109"/>
      <c r="B967" s="110"/>
      <c r="C967" s="109"/>
      <c r="D967" s="109"/>
      <c r="E967" s="109"/>
      <c r="F967" s="109"/>
      <c r="G967" s="109"/>
      <c r="H967" s="109"/>
      <c r="I967" s="109"/>
      <c r="J967" s="109"/>
      <c r="K967" s="109"/>
      <c r="L967" s="109"/>
      <c r="M967" s="109"/>
      <c r="N967" s="109"/>
      <c r="O967" s="109"/>
      <c r="P967" s="109"/>
      <c r="Q967" s="109"/>
      <c r="R967" s="109"/>
      <c r="S967" s="109"/>
      <c r="T967" s="109"/>
      <c r="U967" s="109"/>
      <c r="V967" s="109"/>
      <c r="W967" s="109"/>
      <c r="X967" s="109"/>
      <c r="Y967" s="109"/>
      <c r="Z967" s="109"/>
      <c r="AA967" s="109"/>
      <c r="AB967" s="109"/>
      <c r="AC967" s="109"/>
      <c r="AD967" s="109"/>
      <c r="AE967" s="109"/>
      <c r="AF967" s="109"/>
      <c r="AG967" s="109"/>
      <c r="AH967" s="109"/>
      <c r="AI967" s="109"/>
    </row>
    <row r="968" spans="1:35" ht="15">
      <c r="A968" s="109"/>
      <c r="B968" s="110"/>
      <c r="C968" s="109"/>
      <c r="D968" s="109"/>
      <c r="E968" s="109"/>
      <c r="F968" s="109"/>
      <c r="G968" s="109"/>
      <c r="H968" s="109"/>
      <c r="I968" s="109"/>
      <c r="J968" s="109"/>
      <c r="K968" s="109"/>
      <c r="L968" s="109"/>
      <c r="M968" s="109"/>
      <c r="N968" s="109"/>
      <c r="O968" s="109"/>
      <c r="P968" s="109"/>
      <c r="Q968" s="109"/>
      <c r="R968" s="109"/>
      <c r="S968" s="109"/>
      <c r="T968" s="109"/>
      <c r="U968" s="109"/>
      <c r="V968" s="109"/>
      <c r="W968" s="109"/>
      <c r="X968" s="109"/>
      <c r="Y968" s="109"/>
      <c r="Z968" s="109"/>
      <c r="AA968" s="109"/>
      <c r="AB968" s="109"/>
      <c r="AC968" s="109"/>
      <c r="AD968" s="109"/>
      <c r="AE968" s="109"/>
      <c r="AF968" s="109"/>
      <c r="AG968" s="109"/>
      <c r="AH968" s="109"/>
      <c r="AI968" s="109"/>
    </row>
    <row r="969" spans="1:35" ht="15">
      <c r="A969" s="109"/>
      <c r="B969" s="110"/>
      <c r="C969" s="109"/>
      <c r="D969" s="109"/>
      <c r="E969" s="109"/>
      <c r="F969" s="109"/>
      <c r="G969" s="109"/>
      <c r="H969" s="109"/>
      <c r="I969" s="109"/>
      <c r="J969" s="109"/>
      <c r="K969" s="109"/>
      <c r="L969" s="109"/>
      <c r="M969" s="109"/>
      <c r="N969" s="109"/>
      <c r="O969" s="109"/>
      <c r="P969" s="109"/>
      <c r="Q969" s="109"/>
      <c r="R969" s="109"/>
      <c r="S969" s="109"/>
      <c r="T969" s="109"/>
      <c r="U969" s="109"/>
      <c r="V969" s="109"/>
      <c r="W969" s="109"/>
      <c r="X969" s="109"/>
      <c r="Y969" s="109"/>
      <c r="Z969" s="109"/>
      <c r="AA969" s="109"/>
      <c r="AB969" s="109"/>
      <c r="AC969" s="109"/>
      <c r="AD969" s="109"/>
      <c r="AE969" s="109"/>
      <c r="AF969" s="109"/>
      <c r="AG969" s="109"/>
      <c r="AH969" s="109"/>
      <c r="AI969" s="109"/>
    </row>
    <row r="970" spans="1:35" ht="15">
      <c r="A970" s="109"/>
      <c r="B970" s="110"/>
      <c r="C970" s="109"/>
      <c r="D970" s="109"/>
      <c r="E970" s="109"/>
      <c r="F970" s="109"/>
      <c r="G970" s="109"/>
      <c r="H970" s="109"/>
      <c r="I970" s="109"/>
      <c r="J970" s="109"/>
      <c r="K970" s="109"/>
      <c r="L970" s="109"/>
      <c r="M970" s="109"/>
      <c r="N970" s="109"/>
      <c r="O970" s="109"/>
      <c r="P970" s="109"/>
      <c r="Q970" s="109"/>
      <c r="R970" s="109"/>
      <c r="S970" s="109"/>
      <c r="T970" s="109"/>
      <c r="U970" s="109"/>
      <c r="V970" s="109"/>
      <c r="W970" s="109"/>
      <c r="X970" s="109"/>
      <c r="Y970" s="109"/>
      <c r="Z970" s="109"/>
      <c r="AA970" s="109"/>
      <c r="AB970" s="109"/>
      <c r="AC970" s="109"/>
      <c r="AD970" s="109"/>
      <c r="AE970" s="109"/>
      <c r="AF970" s="109"/>
      <c r="AG970" s="109"/>
      <c r="AH970" s="109"/>
      <c r="AI970" s="109"/>
    </row>
    <row r="971" spans="1:35" ht="15">
      <c r="A971" s="109"/>
      <c r="B971" s="110"/>
      <c r="C971" s="109"/>
      <c r="D971" s="109"/>
      <c r="E971" s="109"/>
      <c r="F971" s="109"/>
      <c r="G971" s="109"/>
      <c r="H971" s="109"/>
      <c r="I971" s="109"/>
      <c r="J971" s="109"/>
      <c r="K971" s="109"/>
      <c r="L971" s="109"/>
      <c r="M971" s="109"/>
      <c r="N971" s="109"/>
      <c r="O971" s="109"/>
      <c r="P971" s="109"/>
      <c r="Q971" s="109"/>
      <c r="R971" s="109"/>
      <c r="S971" s="109"/>
      <c r="T971" s="109"/>
      <c r="U971" s="109"/>
      <c r="V971" s="109"/>
      <c r="W971" s="109"/>
      <c r="X971" s="109"/>
      <c r="Y971" s="109"/>
      <c r="Z971" s="109"/>
      <c r="AA971" s="109"/>
      <c r="AB971" s="109"/>
      <c r="AC971" s="109"/>
      <c r="AD971" s="109"/>
      <c r="AE971" s="109"/>
      <c r="AF971" s="109"/>
      <c r="AG971" s="109"/>
      <c r="AH971" s="109"/>
      <c r="AI971" s="109"/>
    </row>
    <row r="972" spans="1:35" ht="15">
      <c r="A972" s="109"/>
      <c r="B972" s="110"/>
      <c r="C972" s="109"/>
      <c r="D972" s="109"/>
      <c r="E972" s="109"/>
      <c r="F972" s="109"/>
      <c r="G972" s="109"/>
      <c r="H972" s="109"/>
      <c r="I972" s="109"/>
      <c r="J972" s="109"/>
      <c r="K972" s="109"/>
      <c r="L972" s="109"/>
      <c r="M972" s="109"/>
      <c r="N972" s="109"/>
      <c r="O972" s="109"/>
      <c r="P972" s="109"/>
      <c r="Q972" s="109"/>
      <c r="R972" s="109"/>
      <c r="S972" s="109"/>
      <c r="T972" s="109"/>
      <c r="U972" s="109"/>
      <c r="V972" s="109"/>
      <c r="W972" s="109"/>
      <c r="X972" s="109"/>
      <c r="Y972" s="109"/>
      <c r="Z972" s="109"/>
      <c r="AA972" s="109"/>
      <c r="AB972" s="109"/>
      <c r="AC972" s="109"/>
      <c r="AD972" s="109"/>
      <c r="AE972" s="109"/>
      <c r="AF972" s="109"/>
      <c r="AG972" s="109"/>
      <c r="AH972" s="109"/>
      <c r="AI972" s="109"/>
    </row>
    <row r="973" spans="1:35" ht="15">
      <c r="A973" s="109"/>
      <c r="B973" s="110"/>
      <c r="C973" s="109"/>
      <c r="D973" s="109"/>
      <c r="E973" s="109"/>
      <c r="F973" s="109"/>
      <c r="G973" s="109"/>
      <c r="H973" s="109"/>
      <c r="I973" s="109"/>
      <c r="J973" s="109"/>
      <c r="K973" s="109"/>
      <c r="L973" s="109"/>
      <c r="M973" s="109"/>
      <c r="N973" s="109"/>
      <c r="O973" s="109"/>
      <c r="P973" s="109"/>
      <c r="Q973" s="109"/>
      <c r="R973" s="109"/>
      <c r="S973" s="109"/>
      <c r="T973" s="109"/>
      <c r="U973" s="109"/>
      <c r="V973" s="109"/>
      <c r="W973" s="109"/>
      <c r="X973" s="109"/>
      <c r="Y973" s="109"/>
      <c r="Z973" s="109"/>
      <c r="AA973" s="109"/>
      <c r="AB973" s="109"/>
      <c r="AC973" s="109"/>
      <c r="AD973" s="109"/>
      <c r="AE973" s="109"/>
      <c r="AF973" s="109"/>
      <c r="AG973" s="109"/>
      <c r="AH973" s="109"/>
      <c r="AI973" s="109"/>
    </row>
    <row r="974" spans="1:35" ht="15">
      <c r="A974" s="109"/>
      <c r="B974" s="110"/>
      <c r="C974" s="109"/>
      <c r="D974" s="109"/>
      <c r="E974" s="109"/>
      <c r="F974" s="109"/>
      <c r="G974" s="109"/>
      <c r="H974" s="109"/>
      <c r="I974" s="109"/>
      <c r="J974" s="109"/>
      <c r="K974" s="109"/>
      <c r="L974" s="109"/>
      <c r="M974" s="109"/>
      <c r="N974" s="109"/>
      <c r="O974" s="109"/>
      <c r="P974" s="109"/>
      <c r="Q974" s="109"/>
      <c r="R974" s="109"/>
      <c r="S974" s="109"/>
      <c r="T974" s="109"/>
      <c r="U974" s="109"/>
      <c r="V974" s="109"/>
      <c r="W974" s="109"/>
      <c r="X974" s="109"/>
      <c r="Y974" s="109"/>
      <c r="Z974" s="109"/>
      <c r="AA974" s="109"/>
      <c r="AB974" s="109"/>
      <c r="AC974" s="109"/>
      <c r="AD974" s="109"/>
      <c r="AE974" s="109"/>
      <c r="AF974" s="109"/>
      <c r="AG974" s="109"/>
      <c r="AH974" s="109"/>
      <c r="AI974" s="109"/>
    </row>
    <row r="975" spans="1:35" ht="15">
      <c r="A975" s="109"/>
      <c r="B975" s="110"/>
      <c r="C975" s="109"/>
      <c r="D975" s="109"/>
      <c r="E975" s="109"/>
      <c r="F975" s="109"/>
      <c r="G975" s="109"/>
      <c r="H975" s="109"/>
      <c r="I975" s="109"/>
      <c r="J975" s="109"/>
      <c r="K975" s="109"/>
      <c r="L975" s="109"/>
      <c r="M975" s="109"/>
      <c r="N975" s="109"/>
      <c r="O975" s="109"/>
      <c r="P975" s="109"/>
      <c r="Q975" s="109"/>
      <c r="R975" s="109"/>
      <c r="S975" s="109"/>
      <c r="T975" s="109"/>
      <c r="U975" s="109"/>
      <c r="V975" s="109"/>
      <c r="W975" s="109"/>
      <c r="X975" s="109"/>
      <c r="Y975" s="109"/>
      <c r="Z975" s="109"/>
      <c r="AA975" s="109"/>
      <c r="AB975" s="109"/>
      <c r="AC975" s="109"/>
      <c r="AD975" s="109"/>
      <c r="AE975" s="109"/>
      <c r="AF975" s="109"/>
      <c r="AG975" s="109"/>
      <c r="AH975" s="109"/>
      <c r="AI975" s="109"/>
    </row>
    <row r="976" spans="1:35" ht="15">
      <c r="A976" s="109"/>
      <c r="B976" s="110"/>
      <c r="C976" s="109"/>
      <c r="D976" s="109"/>
      <c r="E976" s="109"/>
      <c r="F976" s="109"/>
      <c r="G976" s="109"/>
      <c r="H976" s="109"/>
      <c r="I976" s="109"/>
      <c r="J976" s="109"/>
      <c r="K976" s="109"/>
      <c r="L976" s="109"/>
      <c r="M976" s="109"/>
      <c r="N976" s="109"/>
      <c r="O976" s="109"/>
      <c r="P976" s="109"/>
      <c r="Q976" s="109"/>
      <c r="R976" s="109"/>
      <c r="S976" s="109"/>
      <c r="T976" s="109"/>
      <c r="U976" s="109"/>
      <c r="V976" s="109"/>
      <c r="W976" s="109"/>
      <c r="X976" s="109"/>
      <c r="Y976" s="109"/>
      <c r="Z976" s="109"/>
      <c r="AA976" s="109"/>
      <c r="AB976" s="109"/>
      <c r="AC976" s="109"/>
      <c r="AD976" s="109"/>
      <c r="AE976" s="109"/>
      <c r="AF976" s="109"/>
      <c r="AG976" s="109"/>
      <c r="AH976" s="109"/>
      <c r="AI976" s="109"/>
    </row>
    <row r="977" spans="1:35" ht="15">
      <c r="A977" s="109"/>
      <c r="B977" s="110"/>
      <c r="C977" s="109"/>
      <c r="D977" s="109"/>
      <c r="E977" s="109"/>
      <c r="F977" s="109"/>
      <c r="G977" s="109"/>
      <c r="H977" s="109"/>
      <c r="I977" s="109"/>
      <c r="J977" s="109"/>
      <c r="K977" s="109"/>
      <c r="L977" s="109"/>
      <c r="M977" s="109"/>
      <c r="N977" s="109"/>
      <c r="O977" s="109"/>
      <c r="P977" s="109"/>
      <c r="Q977" s="109"/>
      <c r="R977" s="109"/>
      <c r="S977" s="109"/>
      <c r="T977" s="109"/>
      <c r="U977" s="109"/>
      <c r="V977" s="109"/>
      <c r="W977" s="109"/>
      <c r="X977" s="109"/>
      <c r="Y977" s="109"/>
      <c r="Z977" s="109"/>
      <c r="AA977" s="109"/>
      <c r="AB977" s="109"/>
      <c r="AC977" s="109"/>
      <c r="AD977" s="109"/>
      <c r="AE977" s="109"/>
      <c r="AF977" s="109"/>
      <c r="AG977" s="109"/>
      <c r="AH977" s="109"/>
      <c r="AI977" s="109"/>
    </row>
    <row r="978" spans="1:35" ht="15">
      <c r="A978" s="109"/>
      <c r="B978" s="110"/>
      <c r="C978" s="109"/>
      <c r="D978" s="109"/>
      <c r="E978" s="109"/>
      <c r="F978" s="109"/>
      <c r="G978" s="109"/>
      <c r="H978" s="109"/>
      <c r="I978" s="109"/>
      <c r="J978" s="109"/>
      <c r="K978" s="109"/>
      <c r="L978" s="109"/>
      <c r="M978" s="109"/>
      <c r="N978" s="109"/>
      <c r="O978" s="109"/>
      <c r="P978" s="109"/>
      <c r="Q978" s="109"/>
      <c r="R978" s="109"/>
      <c r="S978" s="109"/>
      <c r="T978" s="109"/>
      <c r="U978" s="109"/>
      <c r="V978" s="109"/>
      <c r="W978" s="109"/>
      <c r="X978" s="109"/>
      <c r="Y978" s="109"/>
      <c r="Z978" s="109"/>
      <c r="AA978" s="109"/>
      <c r="AB978" s="109"/>
      <c r="AC978" s="109"/>
      <c r="AD978" s="109"/>
      <c r="AE978" s="109"/>
      <c r="AF978" s="109"/>
      <c r="AG978" s="109"/>
      <c r="AH978" s="109"/>
      <c r="AI978" s="109"/>
    </row>
    <row r="979" spans="1:35" ht="15">
      <c r="A979" s="109"/>
      <c r="B979" s="110"/>
      <c r="C979" s="109"/>
      <c r="D979" s="109"/>
      <c r="E979" s="109"/>
      <c r="F979" s="109"/>
      <c r="G979" s="109"/>
      <c r="H979" s="109"/>
      <c r="I979" s="109"/>
      <c r="J979" s="109"/>
      <c r="K979" s="109"/>
      <c r="L979" s="109"/>
      <c r="M979" s="109"/>
      <c r="N979" s="109"/>
      <c r="O979" s="109"/>
      <c r="P979" s="109"/>
      <c r="Q979" s="109"/>
      <c r="R979" s="109"/>
      <c r="S979" s="109"/>
      <c r="T979" s="109"/>
      <c r="U979" s="109"/>
      <c r="V979" s="109"/>
      <c r="W979" s="109"/>
      <c r="X979" s="109"/>
      <c r="Y979" s="109"/>
      <c r="Z979" s="109"/>
      <c r="AA979" s="109"/>
      <c r="AB979" s="109"/>
      <c r="AC979" s="109"/>
      <c r="AD979" s="109"/>
      <c r="AE979" s="109"/>
      <c r="AF979" s="109"/>
      <c r="AG979" s="109"/>
      <c r="AH979" s="109"/>
      <c r="AI979" s="109"/>
    </row>
    <row r="980" spans="1:35" ht="15">
      <c r="A980" s="109"/>
      <c r="B980" s="110"/>
      <c r="C980" s="109"/>
      <c r="D980" s="109"/>
      <c r="E980" s="109"/>
      <c r="F980" s="109"/>
      <c r="G980" s="109"/>
      <c r="H980" s="109"/>
      <c r="I980" s="109"/>
      <c r="J980" s="109"/>
      <c r="K980" s="109"/>
      <c r="L980" s="109"/>
      <c r="M980" s="109"/>
      <c r="N980" s="109"/>
      <c r="O980" s="109"/>
      <c r="P980" s="109"/>
      <c r="Q980" s="109"/>
      <c r="R980" s="109"/>
      <c r="S980" s="109"/>
      <c r="T980" s="109"/>
      <c r="U980" s="109"/>
      <c r="V980" s="109"/>
      <c r="W980" s="109"/>
      <c r="X980" s="109"/>
      <c r="Y980" s="109"/>
      <c r="Z980" s="109"/>
      <c r="AA980" s="109"/>
      <c r="AB980" s="109"/>
      <c r="AC980" s="109"/>
      <c r="AD980" s="109"/>
      <c r="AE980" s="109"/>
      <c r="AF980" s="109"/>
      <c r="AG980" s="109"/>
      <c r="AH980" s="109"/>
      <c r="AI980" s="109"/>
    </row>
    <row r="981" spans="1:35" ht="15">
      <c r="A981" s="109"/>
      <c r="B981" s="110"/>
      <c r="C981" s="109"/>
      <c r="D981" s="109"/>
      <c r="E981" s="109"/>
      <c r="F981" s="109"/>
      <c r="G981" s="109"/>
      <c r="H981" s="109"/>
      <c r="I981" s="109"/>
      <c r="J981" s="109"/>
      <c r="K981" s="109"/>
      <c r="L981" s="109"/>
      <c r="M981" s="109"/>
      <c r="N981" s="109"/>
      <c r="O981" s="109"/>
      <c r="P981" s="109"/>
      <c r="Q981" s="109"/>
      <c r="R981" s="109"/>
      <c r="S981" s="109"/>
      <c r="T981" s="109"/>
      <c r="U981" s="109"/>
      <c r="V981" s="109"/>
      <c r="W981" s="109"/>
      <c r="X981" s="109"/>
      <c r="Y981" s="109"/>
      <c r="Z981" s="109"/>
      <c r="AA981" s="109"/>
      <c r="AB981" s="109"/>
      <c r="AC981" s="109"/>
      <c r="AD981" s="109"/>
      <c r="AE981" s="109"/>
      <c r="AF981" s="109"/>
      <c r="AG981" s="109"/>
      <c r="AH981" s="109"/>
      <c r="AI981" s="109"/>
    </row>
    <row r="982" spans="1:35" ht="15">
      <c r="A982" s="109"/>
      <c r="B982" s="110"/>
      <c r="C982" s="109"/>
      <c r="D982" s="109"/>
      <c r="E982" s="109"/>
      <c r="F982" s="109"/>
      <c r="G982" s="109"/>
      <c r="H982" s="109"/>
      <c r="I982" s="109"/>
      <c r="J982" s="109"/>
      <c r="K982" s="109"/>
      <c r="L982" s="109"/>
      <c r="M982" s="109"/>
      <c r="N982" s="109"/>
      <c r="O982" s="109"/>
      <c r="P982" s="109"/>
      <c r="Q982" s="109"/>
      <c r="R982" s="109"/>
      <c r="S982" s="109"/>
      <c r="T982" s="109"/>
      <c r="U982" s="109"/>
      <c r="V982" s="109"/>
      <c r="W982" s="109"/>
      <c r="X982" s="109"/>
      <c r="Y982" s="109"/>
      <c r="Z982" s="109"/>
      <c r="AA982" s="109"/>
      <c r="AB982" s="109"/>
      <c r="AC982" s="109"/>
      <c r="AD982" s="109"/>
      <c r="AE982" s="109"/>
      <c r="AF982" s="109"/>
      <c r="AG982" s="109"/>
      <c r="AH982" s="109"/>
      <c r="AI982" s="109"/>
    </row>
    <row r="983" spans="1:35" ht="15">
      <c r="A983" s="109"/>
      <c r="B983" s="110"/>
      <c r="C983" s="109"/>
      <c r="D983" s="109"/>
      <c r="E983" s="109"/>
      <c r="F983" s="109"/>
      <c r="G983" s="109"/>
      <c r="H983" s="109"/>
      <c r="I983" s="109"/>
      <c r="J983" s="109"/>
      <c r="K983" s="109"/>
      <c r="L983" s="109"/>
      <c r="M983" s="109"/>
      <c r="N983" s="109"/>
      <c r="O983" s="109"/>
      <c r="P983" s="109"/>
      <c r="Q983" s="109"/>
      <c r="R983" s="109"/>
      <c r="S983" s="109"/>
      <c r="T983" s="109"/>
      <c r="U983" s="109"/>
      <c r="V983" s="109"/>
      <c r="W983" s="109"/>
      <c r="X983" s="109"/>
      <c r="Y983" s="109"/>
      <c r="Z983" s="109"/>
      <c r="AA983" s="109"/>
      <c r="AB983" s="109"/>
      <c r="AC983" s="109"/>
      <c r="AD983" s="109"/>
      <c r="AE983" s="109"/>
      <c r="AF983" s="109"/>
      <c r="AG983" s="109"/>
      <c r="AH983" s="109"/>
      <c r="AI983" s="109"/>
    </row>
    <row r="984" spans="1:35" ht="15">
      <c r="A984" s="109"/>
      <c r="B984" s="110"/>
      <c r="C984" s="109"/>
      <c r="D984" s="109"/>
      <c r="E984" s="109"/>
      <c r="F984" s="109"/>
      <c r="G984" s="109"/>
      <c r="H984" s="109"/>
      <c r="I984" s="109"/>
      <c r="J984" s="109"/>
      <c r="K984" s="109"/>
      <c r="L984" s="109"/>
      <c r="M984" s="109"/>
      <c r="N984" s="109"/>
      <c r="O984" s="109"/>
      <c r="P984" s="109"/>
      <c r="Q984" s="109"/>
      <c r="R984" s="109"/>
      <c r="S984" s="109"/>
      <c r="T984" s="109"/>
      <c r="U984" s="109"/>
      <c r="V984" s="109"/>
      <c r="W984" s="109"/>
      <c r="X984" s="109"/>
      <c r="Y984" s="109"/>
      <c r="Z984" s="109"/>
      <c r="AA984" s="109"/>
      <c r="AB984" s="109"/>
      <c r="AC984" s="109"/>
      <c r="AD984" s="109"/>
      <c r="AE984" s="109"/>
      <c r="AF984" s="109"/>
      <c r="AG984" s="109"/>
      <c r="AH984" s="109"/>
      <c r="AI984" s="109"/>
    </row>
    <row r="985" spans="1:35" ht="15">
      <c r="A985" s="109"/>
      <c r="B985" s="110"/>
      <c r="C985" s="109"/>
      <c r="D985" s="109"/>
      <c r="E985" s="109"/>
      <c r="F985" s="109"/>
      <c r="G985" s="109"/>
      <c r="H985" s="109"/>
      <c r="I985" s="109"/>
      <c r="J985" s="109"/>
      <c r="K985" s="109"/>
      <c r="L985" s="109"/>
      <c r="M985" s="109"/>
      <c r="N985" s="109"/>
      <c r="O985" s="109"/>
      <c r="P985" s="109"/>
      <c r="Q985" s="109"/>
      <c r="R985" s="109"/>
      <c r="S985" s="109"/>
      <c r="T985" s="109"/>
      <c r="U985" s="109"/>
      <c r="V985" s="109"/>
      <c r="W985" s="109"/>
      <c r="X985" s="109"/>
      <c r="Y985" s="109"/>
      <c r="Z985" s="109"/>
      <c r="AA985" s="109"/>
      <c r="AB985" s="109"/>
      <c r="AC985" s="109"/>
      <c r="AD985" s="109"/>
      <c r="AE985" s="109"/>
      <c r="AF985" s="109"/>
      <c r="AG985" s="109"/>
      <c r="AH985" s="109"/>
      <c r="AI985" s="109"/>
    </row>
    <row r="986" spans="1:35" ht="15">
      <c r="A986" s="109"/>
      <c r="B986" s="110"/>
      <c r="C986" s="109"/>
      <c r="D986" s="109"/>
      <c r="E986" s="109"/>
      <c r="F986" s="109"/>
      <c r="G986" s="109"/>
      <c r="H986" s="109"/>
      <c r="I986" s="109"/>
      <c r="J986" s="109"/>
      <c r="K986" s="109"/>
      <c r="L986" s="109"/>
      <c r="M986" s="109"/>
      <c r="N986" s="109"/>
      <c r="O986" s="109"/>
      <c r="P986" s="109"/>
      <c r="Q986" s="109"/>
      <c r="R986" s="109"/>
      <c r="S986" s="109"/>
      <c r="T986" s="109"/>
      <c r="U986" s="109"/>
      <c r="V986" s="109"/>
      <c r="W986" s="109"/>
      <c r="X986" s="109"/>
      <c r="Y986" s="109"/>
      <c r="Z986" s="109"/>
      <c r="AA986" s="109"/>
      <c r="AB986" s="109"/>
      <c r="AC986" s="109"/>
      <c r="AD986" s="109"/>
      <c r="AE986" s="109"/>
      <c r="AF986" s="109"/>
      <c r="AG986" s="109"/>
      <c r="AH986" s="109"/>
      <c r="AI986" s="109"/>
    </row>
    <row r="987" spans="1:35" ht="15">
      <c r="A987" s="109"/>
      <c r="B987" s="110"/>
      <c r="C987" s="109"/>
      <c r="D987" s="109"/>
      <c r="E987" s="109"/>
      <c r="F987" s="109"/>
      <c r="G987" s="109"/>
      <c r="H987" s="109"/>
      <c r="I987" s="109"/>
      <c r="J987" s="109"/>
      <c r="K987" s="109"/>
      <c r="L987" s="109"/>
      <c r="M987" s="109"/>
      <c r="N987" s="109"/>
      <c r="O987" s="109"/>
      <c r="P987" s="109"/>
      <c r="Q987" s="109"/>
      <c r="R987" s="109"/>
      <c r="S987" s="109"/>
      <c r="T987" s="109"/>
      <c r="U987" s="109"/>
      <c r="V987" s="109"/>
      <c r="W987" s="109"/>
      <c r="X987" s="109"/>
      <c r="Y987" s="109"/>
      <c r="Z987" s="109"/>
      <c r="AA987" s="109"/>
      <c r="AB987" s="109"/>
      <c r="AC987" s="109"/>
      <c r="AD987" s="109"/>
      <c r="AE987" s="109"/>
      <c r="AF987" s="109"/>
      <c r="AG987" s="109"/>
      <c r="AH987" s="109"/>
      <c r="AI987" s="109"/>
    </row>
    <row r="988" spans="1:35" ht="15">
      <c r="A988" s="109"/>
      <c r="B988" s="110"/>
      <c r="C988" s="109"/>
      <c r="D988" s="109"/>
      <c r="E988" s="109"/>
      <c r="F988" s="109"/>
      <c r="G988" s="109"/>
      <c r="H988" s="109"/>
      <c r="I988" s="109"/>
      <c r="J988" s="109"/>
      <c r="K988" s="109"/>
      <c r="L988" s="109"/>
      <c r="M988" s="109"/>
      <c r="N988" s="109"/>
      <c r="O988" s="109"/>
      <c r="P988" s="109"/>
      <c r="Q988" s="109"/>
      <c r="R988" s="109"/>
      <c r="S988" s="109"/>
      <c r="T988" s="109"/>
      <c r="U988" s="109"/>
      <c r="V988" s="109"/>
      <c r="W988" s="109"/>
      <c r="X988" s="109"/>
      <c r="Y988" s="109"/>
      <c r="Z988" s="109"/>
      <c r="AA988" s="109"/>
      <c r="AB988" s="109"/>
      <c r="AC988" s="109"/>
      <c r="AD988" s="109"/>
      <c r="AE988" s="109"/>
      <c r="AF988" s="109"/>
      <c r="AG988" s="109"/>
      <c r="AH988" s="109"/>
      <c r="AI988" s="109"/>
    </row>
    <row r="989" spans="1:35" ht="15">
      <c r="A989" s="109"/>
      <c r="B989" s="110"/>
      <c r="C989" s="109"/>
      <c r="D989" s="109"/>
      <c r="E989" s="109"/>
      <c r="F989" s="109"/>
      <c r="G989" s="109"/>
      <c r="H989" s="109"/>
      <c r="I989" s="109"/>
      <c r="J989" s="109"/>
      <c r="K989" s="109"/>
      <c r="L989" s="109"/>
      <c r="M989" s="109"/>
      <c r="N989" s="109"/>
      <c r="O989" s="109"/>
      <c r="P989" s="109"/>
      <c r="Q989" s="109"/>
      <c r="R989" s="109"/>
      <c r="S989" s="109"/>
      <c r="T989" s="109"/>
      <c r="U989" s="109"/>
      <c r="V989" s="109"/>
      <c r="W989" s="109"/>
      <c r="X989" s="109"/>
      <c r="Y989" s="109"/>
      <c r="Z989" s="109"/>
      <c r="AA989" s="109"/>
      <c r="AB989" s="109"/>
      <c r="AC989" s="109"/>
      <c r="AD989" s="109"/>
      <c r="AE989" s="109"/>
      <c r="AF989" s="109"/>
      <c r="AG989" s="109"/>
      <c r="AH989" s="109"/>
      <c r="AI989" s="109"/>
    </row>
    <row r="990" spans="1:35" ht="15">
      <c r="A990" s="109"/>
      <c r="B990" s="110"/>
      <c r="C990" s="109"/>
      <c r="D990" s="109"/>
      <c r="E990" s="109"/>
      <c r="F990" s="109"/>
      <c r="G990" s="109"/>
      <c r="H990" s="109"/>
      <c r="I990" s="109"/>
      <c r="J990" s="109"/>
      <c r="K990" s="109"/>
      <c r="L990" s="109"/>
      <c r="M990" s="109"/>
      <c r="N990" s="109"/>
      <c r="O990" s="109"/>
      <c r="P990" s="109"/>
      <c r="Q990" s="109"/>
      <c r="R990" s="109"/>
      <c r="S990" s="109"/>
      <c r="T990" s="109"/>
      <c r="U990" s="109"/>
      <c r="V990" s="109"/>
      <c r="W990" s="109"/>
      <c r="X990" s="109"/>
      <c r="Y990" s="109"/>
      <c r="Z990" s="109"/>
      <c r="AA990" s="109"/>
      <c r="AB990" s="109"/>
      <c r="AC990" s="109"/>
      <c r="AD990" s="109"/>
      <c r="AE990" s="109"/>
      <c r="AF990" s="109"/>
      <c r="AG990" s="109"/>
      <c r="AH990" s="109"/>
      <c r="AI990" s="109"/>
    </row>
    <row r="991" spans="1:35" ht="15">
      <c r="A991" s="109"/>
      <c r="B991" s="110"/>
      <c r="C991" s="109"/>
      <c r="D991" s="109"/>
      <c r="E991" s="109"/>
      <c r="F991" s="109"/>
      <c r="G991" s="109"/>
      <c r="H991" s="109"/>
      <c r="I991" s="109"/>
      <c r="J991" s="109"/>
      <c r="K991" s="109"/>
      <c r="L991" s="109"/>
      <c r="M991" s="109"/>
      <c r="N991" s="109"/>
      <c r="O991" s="109"/>
      <c r="P991" s="109"/>
      <c r="Q991" s="109"/>
      <c r="R991" s="109"/>
      <c r="S991" s="109"/>
      <c r="T991" s="109"/>
      <c r="U991" s="109"/>
      <c r="V991" s="109"/>
      <c r="W991" s="109"/>
      <c r="X991" s="109"/>
      <c r="Y991" s="109"/>
      <c r="Z991" s="109"/>
      <c r="AA991" s="109"/>
      <c r="AB991" s="109"/>
      <c r="AC991" s="109"/>
      <c r="AD991" s="109"/>
      <c r="AE991" s="109"/>
      <c r="AF991" s="109"/>
      <c r="AG991" s="109"/>
      <c r="AH991" s="109"/>
      <c r="AI991" s="109"/>
    </row>
    <row r="992" spans="1:35" ht="15">
      <c r="A992" s="109"/>
      <c r="B992" s="110"/>
      <c r="C992" s="109"/>
      <c r="D992" s="109"/>
      <c r="E992" s="109"/>
      <c r="F992" s="109"/>
      <c r="G992" s="109"/>
      <c r="H992" s="109"/>
      <c r="I992" s="109"/>
      <c r="J992" s="109"/>
      <c r="K992" s="109"/>
      <c r="L992" s="109"/>
      <c r="M992" s="109"/>
      <c r="N992" s="109"/>
      <c r="O992" s="109"/>
      <c r="P992" s="109"/>
      <c r="Q992" s="109"/>
      <c r="R992" s="109"/>
      <c r="S992" s="109"/>
      <c r="T992" s="109"/>
      <c r="U992" s="109"/>
      <c r="V992" s="109"/>
      <c r="W992" s="109"/>
      <c r="X992" s="109"/>
      <c r="Y992" s="109"/>
      <c r="Z992" s="109"/>
      <c r="AA992" s="109"/>
      <c r="AB992" s="109"/>
      <c r="AC992" s="109"/>
      <c r="AD992" s="109"/>
      <c r="AE992" s="109"/>
      <c r="AF992" s="109"/>
      <c r="AG992" s="109"/>
      <c r="AH992" s="109"/>
      <c r="AI992" s="109"/>
    </row>
    <row r="993" spans="1:35" ht="15">
      <c r="A993" s="109"/>
      <c r="B993" s="110"/>
      <c r="C993" s="109"/>
      <c r="D993" s="109"/>
      <c r="E993" s="109"/>
      <c r="F993" s="109"/>
      <c r="G993" s="109"/>
      <c r="H993" s="109"/>
      <c r="I993" s="109"/>
      <c r="J993" s="109"/>
      <c r="K993" s="109"/>
      <c r="L993" s="109"/>
      <c r="M993" s="109"/>
      <c r="N993" s="109"/>
      <c r="O993" s="109"/>
      <c r="P993" s="109"/>
      <c r="Q993" s="109"/>
      <c r="R993" s="109"/>
      <c r="S993" s="109"/>
      <c r="T993" s="109"/>
      <c r="U993" s="109"/>
      <c r="V993" s="109"/>
      <c r="W993" s="109"/>
      <c r="X993" s="109"/>
      <c r="Y993" s="109"/>
      <c r="Z993" s="109"/>
      <c r="AA993" s="109"/>
      <c r="AB993" s="109"/>
      <c r="AC993" s="109"/>
      <c r="AD993" s="109"/>
      <c r="AE993" s="109"/>
      <c r="AF993" s="109"/>
      <c r="AG993" s="109"/>
      <c r="AH993" s="109"/>
      <c r="AI993" s="109"/>
    </row>
    <row r="994" spans="1:35" ht="15">
      <c r="A994" s="109"/>
      <c r="B994" s="110"/>
      <c r="C994" s="109"/>
      <c r="D994" s="109"/>
      <c r="E994" s="109"/>
      <c r="F994" s="109"/>
      <c r="G994" s="109"/>
      <c r="H994" s="109"/>
      <c r="I994" s="109"/>
      <c r="J994" s="109"/>
      <c r="K994" s="109"/>
      <c r="L994" s="109"/>
      <c r="M994" s="109"/>
      <c r="N994" s="109"/>
      <c r="O994" s="109"/>
      <c r="P994" s="109"/>
      <c r="Q994" s="109"/>
      <c r="R994" s="109"/>
      <c r="S994" s="109"/>
      <c r="T994" s="109"/>
      <c r="U994" s="109"/>
      <c r="V994" s="109"/>
      <c r="W994" s="109"/>
      <c r="X994" s="109"/>
      <c r="Y994" s="109"/>
      <c r="Z994" s="109"/>
      <c r="AA994" s="109"/>
      <c r="AB994" s="109"/>
      <c r="AC994" s="109"/>
      <c r="AD994" s="109"/>
      <c r="AE994" s="109"/>
      <c r="AF994" s="109"/>
      <c r="AG994" s="109"/>
      <c r="AH994" s="109"/>
      <c r="AI994" s="109"/>
    </row>
    <row r="995" spans="1:35" ht="15">
      <c r="A995" s="109"/>
      <c r="B995" s="110"/>
      <c r="C995" s="109"/>
      <c r="D995" s="109"/>
      <c r="E995" s="109"/>
      <c r="F995" s="109"/>
      <c r="G995" s="109"/>
      <c r="H995" s="109"/>
      <c r="I995" s="109"/>
      <c r="J995" s="109"/>
      <c r="K995" s="109"/>
      <c r="L995" s="109"/>
      <c r="M995" s="109"/>
      <c r="N995" s="109"/>
      <c r="O995" s="109"/>
      <c r="P995" s="109"/>
      <c r="Q995" s="109"/>
      <c r="R995" s="109"/>
      <c r="S995" s="109"/>
      <c r="T995" s="109"/>
      <c r="U995" s="109"/>
      <c r="V995" s="109"/>
      <c r="W995" s="109"/>
      <c r="X995" s="109"/>
      <c r="Y995" s="109"/>
      <c r="Z995" s="109"/>
      <c r="AA995" s="109"/>
      <c r="AB995" s="109"/>
      <c r="AC995" s="109"/>
      <c r="AD995" s="109"/>
      <c r="AE995" s="109"/>
      <c r="AF995" s="109"/>
      <c r="AG995" s="109"/>
      <c r="AH995" s="109"/>
      <c r="AI995" s="109"/>
    </row>
    <row r="996" spans="1:35" ht="15">
      <c r="A996" s="109"/>
      <c r="B996" s="110"/>
      <c r="C996" s="109"/>
      <c r="D996" s="109"/>
      <c r="E996" s="109"/>
      <c r="F996" s="109"/>
      <c r="G996" s="109"/>
      <c r="H996" s="109"/>
      <c r="I996" s="109"/>
      <c r="J996" s="109"/>
      <c r="K996" s="109"/>
      <c r="L996" s="109"/>
      <c r="M996" s="109"/>
      <c r="N996" s="109"/>
      <c r="O996" s="109"/>
      <c r="P996" s="109"/>
      <c r="Q996" s="109"/>
      <c r="R996" s="109"/>
      <c r="S996" s="109"/>
      <c r="T996" s="109"/>
      <c r="U996" s="109"/>
      <c r="V996" s="109"/>
      <c r="W996" s="109"/>
      <c r="X996" s="109"/>
      <c r="Y996" s="109"/>
      <c r="Z996" s="109"/>
      <c r="AA996" s="109"/>
      <c r="AB996" s="109"/>
      <c r="AC996" s="109"/>
      <c r="AD996" s="109"/>
      <c r="AE996" s="109"/>
      <c r="AF996" s="109"/>
      <c r="AG996" s="109"/>
      <c r="AH996" s="109"/>
      <c r="AI996" s="109"/>
    </row>
    <row r="997" spans="1:35" ht="15">
      <c r="A997" s="109"/>
      <c r="B997" s="110"/>
      <c r="C997" s="109"/>
      <c r="D997" s="109"/>
      <c r="E997" s="109"/>
      <c r="F997" s="109"/>
      <c r="G997" s="109"/>
      <c r="H997" s="109"/>
      <c r="I997" s="109"/>
      <c r="J997" s="109"/>
      <c r="K997" s="109"/>
      <c r="L997" s="109"/>
      <c r="M997" s="109"/>
      <c r="N997" s="109"/>
      <c r="O997" s="109"/>
      <c r="P997" s="109"/>
      <c r="Q997" s="109"/>
      <c r="R997" s="109"/>
      <c r="S997" s="109"/>
      <c r="T997" s="109"/>
      <c r="U997" s="109"/>
      <c r="V997" s="109"/>
      <c r="W997" s="109"/>
      <c r="X997" s="109"/>
      <c r="Y997" s="109"/>
      <c r="Z997" s="109"/>
      <c r="AA997" s="109"/>
      <c r="AB997" s="109"/>
      <c r="AC997" s="109"/>
      <c r="AD997" s="109"/>
      <c r="AE997" s="109"/>
      <c r="AF997" s="109"/>
      <c r="AG997" s="109"/>
      <c r="AH997" s="109"/>
      <c r="AI997" s="109"/>
    </row>
    <row r="998" spans="1:35" ht="15">
      <c r="A998" s="109"/>
      <c r="B998" s="110"/>
      <c r="C998" s="109"/>
      <c r="D998" s="109"/>
      <c r="E998" s="109"/>
      <c r="F998" s="109"/>
      <c r="G998" s="109"/>
      <c r="H998" s="109"/>
      <c r="I998" s="109"/>
      <c r="J998" s="109"/>
      <c r="K998" s="109"/>
      <c r="L998" s="109"/>
      <c r="M998" s="109"/>
      <c r="N998" s="109"/>
      <c r="O998" s="109"/>
      <c r="P998" s="109"/>
      <c r="Q998" s="109"/>
      <c r="R998" s="109"/>
      <c r="S998" s="109"/>
      <c r="T998" s="109"/>
      <c r="U998" s="109"/>
      <c r="V998" s="109"/>
      <c r="W998" s="109"/>
      <c r="X998" s="109"/>
      <c r="Y998" s="109"/>
      <c r="Z998" s="109"/>
      <c r="AA998" s="109"/>
      <c r="AB998" s="109"/>
      <c r="AC998" s="109"/>
      <c r="AD998" s="109"/>
      <c r="AE998" s="109"/>
      <c r="AF998" s="109"/>
      <c r="AG998" s="109"/>
      <c r="AH998" s="109"/>
      <c r="AI998" s="109"/>
    </row>
    <row r="999" spans="1:35" ht="15">
      <c r="A999" s="109"/>
      <c r="B999" s="110"/>
      <c r="C999" s="109"/>
      <c r="D999" s="109"/>
      <c r="E999" s="109"/>
      <c r="F999" s="109"/>
      <c r="G999" s="109"/>
      <c r="H999" s="109"/>
      <c r="I999" s="109"/>
      <c r="J999" s="109"/>
      <c r="K999" s="109"/>
      <c r="L999" s="109"/>
      <c r="M999" s="109"/>
      <c r="N999" s="109"/>
      <c r="O999" s="109"/>
      <c r="P999" s="109"/>
      <c r="Q999" s="109"/>
      <c r="R999" s="109"/>
      <c r="S999" s="109"/>
      <c r="T999" s="109"/>
      <c r="U999" s="109"/>
      <c r="V999" s="109"/>
      <c r="W999" s="109"/>
      <c r="X999" s="109"/>
      <c r="Y999" s="109"/>
      <c r="Z999" s="109"/>
      <c r="AA999" s="109"/>
      <c r="AB999" s="109"/>
      <c r="AC999" s="109"/>
      <c r="AD999" s="109"/>
      <c r="AE999" s="109"/>
      <c r="AF999" s="109"/>
      <c r="AG999" s="109"/>
      <c r="AH999" s="109"/>
      <c r="AI999" s="109"/>
    </row>
    <row r="1000" spans="1:35" ht="15">
      <c r="A1000" s="109"/>
      <c r="B1000" s="110"/>
      <c r="C1000" s="109"/>
      <c r="D1000" s="109"/>
      <c r="E1000" s="109"/>
      <c r="F1000" s="109"/>
      <c r="G1000" s="109"/>
      <c r="H1000" s="109"/>
      <c r="I1000" s="109"/>
      <c r="J1000" s="109"/>
      <c r="K1000" s="109"/>
      <c r="L1000" s="109"/>
      <c r="M1000" s="109"/>
      <c r="N1000" s="109"/>
      <c r="O1000" s="109"/>
      <c r="P1000" s="109"/>
      <c r="Q1000" s="109"/>
      <c r="R1000" s="109"/>
      <c r="S1000" s="109"/>
      <c r="T1000" s="109"/>
      <c r="U1000" s="109"/>
      <c r="V1000" s="109"/>
      <c r="W1000" s="109"/>
      <c r="X1000" s="109"/>
      <c r="Y1000" s="109"/>
      <c r="Z1000" s="109"/>
      <c r="AA1000" s="109"/>
      <c r="AB1000" s="109"/>
      <c r="AC1000" s="109"/>
      <c r="AD1000" s="109"/>
      <c r="AE1000" s="109"/>
      <c r="AF1000" s="109"/>
      <c r="AG1000" s="109"/>
      <c r="AH1000" s="109"/>
      <c r="AI1000" s="109"/>
    </row>
    <row r="1001" spans="1:35" ht="15">
      <c r="A1001" s="109"/>
      <c r="B1001" s="110"/>
      <c r="C1001" s="109"/>
      <c r="D1001" s="109"/>
      <c r="E1001" s="109"/>
      <c r="F1001" s="109"/>
      <c r="G1001" s="109"/>
      <c r="H1001" s="109"/>
      <c r="I1001" s="109"/>
      <c r="J1001" s="109"/>
      <c r="K1001" s="109"/>
      <c r="L1001" s="109"/>
      <c r="M1001" s="109"/>
      <c r="N1001" s="109"/>
      <c r="O1001" s="109"/>
      <c r="P1001" s="109"/>
      <c r="Q1001" s="109"/>
      <c r="R1001" s="109"/>
      <c r="S1001" s="109"/>
      <c r="T1001" s="109"/>
      <c r="U1001" s="109"/>
      <c r="V1001" s="109"/>
      <c r="W1001" s="109"/>
      <c r="X1001" s="109"/>
      <c r="Y1001" s="109"/>
      <c r="Z1001" s="109"/>
      <c r="AA1001" s="109"/>
      <c r="AB1001" s="109"/>
      <c r="AC1001" s="109"/>
      <c r="AD1001" s="109"/>
      <c r="AE1001" s="109"/>
      <c r="AF1001" s="109"/>
      <c r="AG1001" s="109"/>
      <c r="AH1001" s="109"/>
      <c r="AI1001" s="109"/>
    </row>
    <row r="1002" spans="1:35" ht="15">
      <c r="A1002" s="109"/>
      <c r="B1002" s="110"/>
      <c r="C1002" s="109"/>
      <c r="D1002" s="109"/>
      <c r="E1002" s="109"/>
      <c r="F1002" s="109"/>
      <c r="G1002" s="109"/>
      <c r="H1002" s="109"/>
      <c r="I1002" s="109"/>
      <c r="J1002" s="109"/>
      <c r="K1002" s="109"/>
      <c r="L1002" s="109"/>
      <c r="M1002" s="109"/>
      <c r="N1002" s="109"/>
      <c r="O1002" s="109"/>
      <c r="P1002" s="109"/>
      <c r="Q1002" s="109"/>
      <c r="R1002" s="109"/>
      <c r="S1002" s="109"/>
      <c r="T1002" s="109"/>
      <c r="U1002" s="109"/>
      <c r="V1002" s="109"/>
      <c r="W1002" s="109"/>
      <c r="X1002" s="109"/>
      <c r="Y1002" s="109"/>
      <c r="Z1002" s="109"/>
      <c r="AA1002" s="109"/>
      <c r="AB1002" s="109"/>
      <c r="AC1002" s="109"/>
      <c r="AD1002" s="109"/>
      <c r="AE1002" s="109"/>
      <c r="AF1002" s="109"/>
      <c r="AG1002" s="109"/>
      <c r="AH1002" s="109"/>
      <c r="AI1002" s="109"/>
    </row>
    <row r="1003" spans="1:35" ht="15">
      <c r="A1003" s="109"/>
      <c r="B1003" s="110"/>
      <c r="C1003" s="109"/>
      <c r="D1003" s="109"/>
      <c r="E1003" s="109"/>
      <c r="F1003" s="109"/>
      <c r="G1003" s="109"/>
      <c r="H1003" s="109"/>
      <c r="I1003" s="109"/>
      <c r="J1003" s="109"/>
      <c r="K1003" s="109"/>
      <c r="L1003" s="109"/>
      <c r="M1003" s="109"/>
      <c r="N1003" s="109"/>
      <c r="O1003" s="109"/>
      <c r="P1003" s="109"/>
      <c r="Q1003" s="109"/>
      <c r="R1003" s="109"/>
      <c r="S1003" s="109"/>
      <c r="T1003" s="109"/>
      <c r="U1003" s="109"/>
      <c r="V1003" s="109"/>
      <c r="W1003" s="109"/>
      <c r="X1003" s="109"/>
      <c r="Y1003" s="109"/>
      <c r="Z1003" s="109"/>
      <c r="AA1003" s="109"/>
      <c r="AB1003" s="109"/>
      <c r="AC1003" s="109"/>
      <c r="AD1003" s="109"/>
      <c r="AE1003" s="109"/>
      <c r="AF1003" s="109"/>
      <c r="AG1003" s="109"/>
      <c r="AH1003" s="109"/>
      <c r="AI1003" s="109"/>
    </row>
    <row r="1004" spans="1:35" ht="15">
      <c r="A1004" s="109"/>
      <c r="B1004" s="110"/>
      <c r="C1004" s="109"/>
      <c r="D1004" s="109"/>
      <c r="E1004" s="109"/>
      <c r="F1004" s="109"/>
      <c r="G1004" s="109"/>
      <c r="H1004" s="109"/>
      <c r="I1004" s="109"/>
      <c r="J1004" s="109"/>
      <c r="K1004" s="109"/>
      <c r="L1004" s="109"/>
      <c r="M1004" s="109"/>
      <c r="N1004" s="109"/>
      <c r="O1004" s="109"/>
      <c r="P1004" s="109"/>
      <c r="Q1004" s="109"/>
      <c r="R1004" s="109"/>
      <c r="S1004" s="109"/>
      <c r="T1004" s="109"/>
      <c r="U1004" s="109"/>
      <c r="V1004" s="109"/>
      <c r="W1004" s="109"/>
      <c r="X1004" s="109"/>
      <c r="Y1004" s="109"/>
      <c r="Z1004" s="109"/>
      <c r="AA1004" s="109"/>
      <c r="AB1004" s="109"/>
      <c r="AC1004" s="109"/>
      <c r="AD1004" s="109"/>
      <c r="AE1004" s="109"/>
      <c r="AF1004" s="109"/>
      <c r="AG1004" s="109"/>
      <c r="AH1004" s="109"/>
      <c r="AI1004" s="109"/>
    </row>
    <row r="1005" spans="1:35" ht="15">
      <c r="A1005" s="109"/>
      <c r="B1005" s="110"/>
      <c r="C1005" s="109"/>
      <c r="D1005" s="109"/>
      <c r="E1005" s="109"/>
      <c r="F1005" s="109"/>
      <c r="G1005" s="109"/>
      <c r="H1005" s="109"/>
      <c r="I1005" s="109"/>
      <c r="J1005" s="109"/>
      <c r="K1005" s="109"/>
      <c r="L1005" s="109"/>
      <c r="M1005" s="109"/>
      <c r="N1005" s="109"/>
      <c r="O1005" s="109"/>
      <c r="P1005" s="109"/>
      <c r="Q1005" s="109"/>
      <c r="R1005" s="109"/>
      <c r="S1005" s="109"/>
      <c r="T1005" s="109"/>
      <c r="U1005" s="109"/>
      <c r="V1005" s="109"/>
      <c r="W1005" s="109"/>
      <c r="X1005" s="109"/>
      <c r="Y1005" s="109"/>
      <c r="Z1005" s="109"/>
      <c r="AA1005" s="109"/>
      <c r="AB1005" s="109"/>
      <c r="AC1005" s="109"/>
      <c r="AD1005" s="109"/>
      <c r="AE1005" s="109"/>
      <c r="AF1005" s="109"/>
      <c r="AG1005" s="109"/>
      <c r="AH1005" s="109"/>
      <c r="AI1005" s="109"/>
    </row>
    <row r="1006" spans="1:35" ht="15">
      <c r="A1006" s="109"/>
      <c r="B1006" s="110"/>
      <c r="C1006" s="109"/>
      <c r="D1006" s="109"/>
      <c r="E1006" s="109"/>
      <c r="F1006" s="109"/>
      <c r="G1006" s="109"/>
      <c r="H1006" s="109"/>
      <c r="I1006" s="109"/>
      <c r="J1006" s="109"/>
      <c r="K1006" s="109"/>
      <c r="L1006" s="109"/>
      <c r="M1006" s="109"/>
      <c r="N1006" s="109"/>
      <c r="O1006" s="109"/>
      <c r="P1006" s="109"/>
      <c r="Q1006" s="109"/>
      <c r="R1006" s="109"/>
      <c r="S1006" s="109"/>
      <c r="T1006" s="109"/>
      <c r="U1006" s="109"/>
      <c r="V1006" s="109"/>
      <c r="W1006" s="109"/>
      <c r="X1006" s="109"/>
      <c r="Y1006" s="109"/>
      <c r="Z1006" s="109"/>
      <c r="AA1006" s="109"/>
      <c r="AB1006" s="109"/>
      <c r="AC1006" s="109"/>
      <c r="AD1006" s="109"/>
      <c r="AE1006" s="109"/>
      <c r="AF1006" s="109"/>
      <c r="AG1006" s="109"/>
      <c r="AH1006" s="109"/>
      <c r="AI1006" s="109"/>
    </row>
    <row r="1007" spans="1:35" ht="15">
      <c r="A1007" s="109"/>
      <c r="B1007" s="110"/>
      <c r="C1007" s="109"/>
      <c r="D1007" s="109"/>
      <c r="E1007" s="109"/>
      <c r="F1007" s="109"/>
      <c r="G1007" s="109"/>
      <c r="H1007" s="109"/>
      <c r="I1007" s="109"/>
      <c r="J1007" s="109"/>
      <c r="K1007" s="109"/>
      <c r="L1007" s="109"/>
      <c r="M1007" s="109"/>
      <c r="N1007" s="109"/>
      <c r="O1007" s="109"/>
      <c r="P1007" s="109"/>
      <c r="Q1007" s="109"/>
      <c r="R1007" s="109"/>
      <c r="S1007" s="109"/>
      <c r="T1007" s="109"/>
      <c r="U1007" s="109"/>
      <c r="V1007" s="109"/>
      <c r="W1007" s="109"/>
      <c r="X1007" s="109"/>
      <c r="Y1007" s="109"/>
      <c r="Z1007" s="109"/>
      <c r="AA1007" s="109"/>
      <c r="AB1007" s="109"/>
      <c r="AC1007" s="109"/>
      <c r="AD1007" s="109"/>
      <c r="AE1007" s="109"/>
      <c r="AF1007" s="109"/>
      <c r="AG1007" s="109"/>
      <c r="AH1007" s="109"/>
      <c r="AI1007" s="109"/>
    </row>
    <row r="1008" spans="1:35" ht="15">
      <c r="A1008" s="109"/>
      <c r="B1008" s="110"/>
      <c r="C1008" s="109"/>
      <c r="D1008" s="109"/>
      <c r="E1008" s="109"/>
      <c r="F1008" s="109"/>
      <c r="G1008" s="109"/>
      <c r="H1008" s="109"/>
      <c r="I1008" s="109"/>
      <c r="J1008" s="109"/>
      <c r="K1008" s="109"/>
      <c r="L1008" s="109"/>
      <c r="M1008" s="109"/>
      <c r="N1008" s="109"/>
      <c r="O1008" s="109"/>
      <c r="P1008" s="109"/>
      <c r="Q1008" s="109"/>
      <c r="R1008" s="109"/>
      <c r="S1008" s="109"/>
      <c r="T1008" s="109"/>
      <c r="U1008" s="109"/>
      <c r="V1008" s="109"/>
      <c r="W1008" s="109"/>
      <c r="X1008" s="109"/>
      <c r="Y1008" s="109"/>
      <c r="Z1008" s="109"/>
      <c r="AA1008" s="109"/>
      <c r="AB1008" s="109"/>
      <c r="AC1008" s="109"/>
      <c r="AD1008" s="109"/>
      <c r="AE1008" s="109"/>
      <c r="AF1008" s="109"/>
      <c r="AG1008" s="109"/>
      <c r="AH1008" s="109"/>
      <c r="AI1008" s="109"/>
    </row>
    <row r="1009" spans="1:35" ht="15">
      <c r="A1009" s="109"/>
      <c r="B1009" s="110"/>
      <c r="C1009" s="109"/>
      <c r="D1009" s="109"/>
      <c r="E1009" s="109"/>
      <c r="F1009" s="109"/>
      <c r="G1009" s="109"/>
      <c r="H1009" s="109"/>
      <c r="I1009" s="109"/>
      <c r="J1009" s="109"/>
      <c r="K1009" s="109"/>
      <c r="L1009" s="109"/>
      <c r="M1009" s="109"/>
      <c r="N1009" s="109"/>
      <c r="O1009" s="109"/>
      <c r="P1009" s="109"/>
      <c r="Q1009" s="109"/>
      <c r="R1009" s="109"/>
      <c r="S1009" s="109"/>
      <c r="T1009" s="109"/>
      <c r="U1009" s="109"/>
      <c r="V1009" s="109"/>
      <c r="W1009" s="109"/>
      <c r="X1009" s="109"/>
      <c r="Y1009" s="109"/>
      <c r="Z1009" s="109"/>
      <c r="AA1009" s="109"/>
      <c r="AB1009" s="109"/>
      <c r="AC1009" s="109"/>
      <c r="AD1009" s="109"/>
      <c r="AE1009" s="109"/>
      <c r="AF1009" s="109"/>
      <c r="AG1009" s="109"/>
      <c r="AH1009" s="109"/>
      <c r="AI1009" s="109"/>
    </row>
    <row r="1010" spans="1:35" ht="15">
      <c r="A1010" s="109"/>
      <c r="B1010" s="110"/>
      <c r="C1010" s="109"/>
      <c r="D1010" s="109"/>
      <c r="E1010" s="109"/>
      <c r="F1010" s="109"/>
      <c r="G1010" s="109"/>
      <c r="H1010" s="109"/>
      <c r="I1010" s="109"/>
      <c r="J1010" s="109"/>
      <c r="K1010" s="109"/>
      <c r="L1010" s="109"/>
      <c r="M1010" s="109"/>
      <c r="N1010" s="109"/>
      <c r="O1010" s="109"/>
      <c r="P1010" s="109"/>
      <c r="Q1010" s="109"/>
      <c r="R1010" s="109"/>
      <c r="S1010" s="109"/>
      <c r="T1010" s="109"/>
      <c r="U1010" s="109"/>
      <c r="V1010" s="109"/>
      <c r="W1010" s="109"/>
      <c r="X1010" s="109"/>
      <c r="Y1010" s="109"/>
      <c r="Z1010" s="109"/>
      <c r="AA1010" s="109"/>
      <c r="AB1010" s="109"/>
      <c r="AC1010" s="109"/>
      <c r="AD1010" s="109"/>
      <c r="AE1010" s="109"/>
      <c r="AF1010" s="109"/>
      <c r="AG1010" s="109"/>
      <c r="AH1010" s="109"/>
      <c r="AI1010" s="109"/>
    </row>
    <row r="1011" spans="1:35" ht="15">
      <c r="A1011" s="109"/>
      <c r="B1011" s="110"/>
      <c r="C1011" s="109"/>
      <c r="D1011" s="109"/>
      <c r="E1011" s="109"/>
      <c r="F1011" s="109"/>
      <c r="G1011" s="109"/>
      <c r="H1011" s="109"/>
      <c r="I1011" s="109"/>
      <c r="J1011" s="109"/>
      <c r="K1011" s="109"/>
      <c r="L1011" s="109"/>
      <c r="M1011" s="109"/>
      <c r="N1011" s="109"/>
      <c r="O1011" s="109"/>
      <c r="P1011" s="109"/>
      <c r="Q1011" s="109"/>
      <c r="R1011" s="109"/>
      <c r="S1011" s="109"/>
      <c r="T1011" s="109"/>
      <c r="U1011" s="109"/>
      <c r="V1011" s="109"/>
      <c r="W1011" s="109"/>
      <c r="X1011" s="109"/>
      <c r="Y1011" s="109"/>
      <c r="Z1011" s="109"/>
      <c r="AA1011" s="109"/>
      <c r="AB1011" s="109"/>
      <c r="AC1011" s="109"/>
      <c r="AD1011" s="109"/>
      <c r="AE1011" s="109"/>
      <c r="AF1011" s="109"/>
      <c r="AG1011" s="109"/>
      <c r="AH1011" s="109"/>
      <c r="AI1011" s="109"/>
    </row>
    <row r="1012" spans="1:35" ht="15">
      <c r="A1012" s="109"/>
      <c r="B1012" s="110"/>
      <c r="C1012" s="109"/>
      <c r="D1012" s="109"/>
      <c r="E1012" s="109"/>
      <c r="F1012" s="109"/>
      <c r="G1012" s="109"/>
      <c r="H1012" s="109"/>
      <c r="I1012" s="109"/>
      <c r="J1012" s="109"/>
      <c r="K1012" s="109"/>
      <c r="L1012" s="109"/>
      <c r="M1012" s="109"/>
      <c r="N1012" s="109"/>
      <c r="O1012" s="109"/>
      <c r="P1012" s="109"/>
      <c r="Q1012" s="109"/>
      <c r="R1012" s="109"/>
      <c r="S1012" s="109"/>
      <c r="T1012" s="109"/>
      <c r="U1012" s="109"/>
      <c r="V1012" s="109"/>
      <c r="W1012" s="109"/>
      <c r="X1012" s="109"/>
      <c r="Y1012" s="109"/>
      <c r="Z1012" s="109"/>
      <c r="AA1012" s="109"/>
      <c r="AB1012" s="109"/>
      <c r="AC1012" s="109"/>
      <c r="AD1012" s="109"/>
      <c r="AE1012" s="109"/>
      <c r="AF1012" s="109"/>
      <c r="AG1012" s="109"/>
      <c r="AH1012" s="109"/>
      <c r="AI1012" s="109"/>
    </row>
    <row r="1013" spans="1:35" ht="15">
      <c r="A1013" s="109"/>
      <c r="B1013" s="110"/>
      <c r="C1013" s="109"/>
      <c r="D1013" s="109"/>
      <c r="E1013" s="109"/>
      <c r="F1013" s="109"/>
      <c r="G1013" s="109"/>
      <c r="H1013" s="109"/>
      <c r="I1013" s="109"/>
      <c r="J1013" s="109"/>
      <c r="K1013" s="109"/>
      <c r="L1013" s="109"/>
      <c r="M1013" s="109"/>
      <c r="N1013" s="109"/>
      <c r="O1013" s="109"/>
      <c r="P1013" s="109"/>
      <c r="Q1013" s="109"/>
      <c r="R1013" s="109"/>
      <c r="S1013" s="109"/>
      <c r="T1013" s="109"/>
      <c r="U1013" s="109"/>
      <c r="V1013" s="109"/>
      <c r="W1013" s="109"/>
      <c r="X1013" s="109"/>
      <c r="Y1013" s="109"/>
      <c r="Z1013" s="109"/>
      <c r="AA1013" s="109"/>
      <c r="AB1013" s="109"/>
      <c r="AC1013" s="109"/>
      <c r="AD1013" s="109"/>
      <c r="AE1013" s="109"/>
      <c r="AF1013" s="109"/>
      <c r="AG1013" s="109"/>
      <c r="AH1013" s="109"/>
      <c r="AI1013" s="109"/>
    </row>
    <row r="1014" spans="1:35" ht="15">
      <c r="A1014" s="109"/>
      <c r="B1014" s="110"/>
      <c r="C1014" s="109"/>
      <c r="D1014" s="109"/>
      <c r="E1014" s="109"/>
      <c r="F1014" s="109"/>
      <c r="G1014" s="109"/>
      <c r="H1014" s="109"/>
      <c r="I1014" s="109"/>
      <c r="J1014" s="109"/>
      <c r="K1014" s="109"/>
      <c r="L1014" s="109"/>
      <c r="M1014" s="109"/>
      <c r="N1014" s="109"/>
      <c r="O1014" s="109"/>
      <c r="P1014" s="109"/>
      <c r="Q1014" s="109"/>
      <c r="R1014" s="109"/>
      <c r="S1014" s="109"/>
      <c r="T1014" s="109"/>
      <c r="U1014" s="109"/>
      <c r="V1014" s="109"/>
      <c r="W1014" s="109"/>
      <c r="X1014" s="109"/>
      <c r="Y1014" s="109"/>
      <c r="Z1014" s="109"/>
      <c r="AA1014" s="109"/>
      <c r="AB1014" s="109"/>
      <c r="AC1014" s="109"/>
      <c r="AD1014" s="109"/>
      <c r="AE1014" s="109"/>
      <c r="AF1014" s="109"/>
      <c r="AG1014" s="109"/>
      <c r="AH1014" s="109"/>
      <c r="AI1014" s="109"/>
    </row>
    <row r="1015" spans="1:35" ht="15">
      <c r="A1015" s="109"/>
      <c r="B1015" s="110"/>
      <c r="C1015" s="109"/>
      <c r="D1015" s="109"/>
      <c r="E1015" s="109"/>
      <c r="F1015" s="109"/>
      <c r="G1015" s="109"/>
      <c r="H1015" s="109"/>
      <c r="I1015" s="109"/>
      <c r="J1015" s="109"/>
      <c r="K1015" s="109"/>
      <c r="L1015" s="109"/>
      <c r="M1015" s="109"/>
      <c r="N1015" s="109"/>
      <c r="O1015" s="109"/>
      <c r="P1015" s="109"/>
      <c r="Q1015" s="109"/>
      <c r="R1015" s="109"/>
      <c r="S1015" s="109"/>
      <c r="T1015" s="109"/>
      <c r="U1015" s="109"/>
      <c r="V1015" s="109"/>
      <c r="W1015" s="109"/>
      <c r="X1015" s="109"/>
      <c r="Y1015" s="109"/>
      <c r="Z1015" s="109"/>
      <c r="AA1015" s="109"/>
      <c r="AB1015" s="109"/>
      <c r="AC1015" s="109"/>
      <c r="AD1015" s="109"/>
      <c r="AE1015" s="109"/>
      <c r="AF1015" s="109"/>
      <c r="AG1015" s="109"/>
      <c r="AH1015" s="109"/>
      <c r="AI1015" s="109"/>
    </row>
    <row r="1016" spans="1:35" ht="15">
      <c r="A1016" s="109"/>
      <c r="B1016" s="110"/>
      <c r="C1016" s="109"/>
      <c r="D1016" s="109"/>
      <c r="E1016" s="109"/>
      <c r="F1016" s="109"/>
      <c r="G1016" s="109"/>
      <c r="H1016" s="109"/>
      <c r="I1016" s="109"/>
      <c r="J1016" s="109"/>
      <c r="K1016" s="109"/>
      <c r="L1016" s="109"/>
      <c r="M1016" s="109"/>
      <c r="N1016" s="109"/>
      <c r="O1016" s="109"/>
      <c r="P1016" s="109"/>
      <c r="Q1016" s="109"/>
      <c r="R1016" s="109"/>
      <c r="S1016" s="109"/>
      <c r="T1016" s="109"/>
      <c r="U1016" s="109"/>
      <c r="V1016" s="109"/>
      <c r="W1016" s="109"/>
      <c r="X1016" s="109"/>
      <c r="Y1016" s="109"/>
      <c r="Z1016" s="109"/>
      <c r="AA1016" s="109"/>
      <c r="AB1016" s="109"/>
      <c r="AC1016" s="109"/>
      <c r="AD1016" s="109"/>
      <c r="AE1016" s="109"/>
      <c r="AF1016" s="109"/>
      <c r="AG1016" s="109"/>
      <c r="AH1016" s="109"/>
      <c r="AI1016" s="109"/>
    </row>
    <row r="1017" spans="1:35" ht="15">
      <c r="A1017" s="109"/>
      <c r="B1017" s="110"/>
      <c r="C1017" s="109"/>
      <c r="D1017" s="109"/>
      <c r="E1017" s="109"/>
      <c r="F1017" s="109"/>
      <c r="G1017" s="109"/>
      <c r="H1017" s="109"/>
      <c r="I1017" s="109"/>
      <c r="J1017" s="109"/>
      <c r="K1017" s="109"/>
      <c r="L1017" s="109"/>
      <c r="M1017" s="109"/>
      <c r="N1017" s="109"/>
      <c r="O1017" s="109"/>
      <c r="P1017" s="109"/>
      <c r="Q1017" s="109"/>
      <c r="R1017" s="109"/>
      <c r="S1017" s="109"/>
      <c r="T1017" s="109"/>
      <c r="U1017" s="109"/>
      <c r="V1017" s="109"/>
      <c r="W1017" s="109"/>
      <c r="X1017" s="109"/>
      <c r="Y1017" s="109"/>
      <c r="Z1017" s="109"/>
      <c r="AA1017" s="109"/>
      <c r="AB1017" s="109"/>
      <c r="AC1017" s="109"/>
      <c r="AD1017" s="109"/>
      <c r="AE1017" s="109"/>
      <c r="AF1017" s="109"/>
      <c r="AG1017" s="109"/>
      <c r="AH1017" s="109"/>
      <c r="AI1017" s="109"/>
    </row>
    <row r="1018" spans="1:35" ht="15">
      <c r="A1018" s="109"/>
      <c r="B1018" s="110"/>
      <c r="C1018" s="109"/>
      <c r="D1018" s="109"/>
      <c r="E1018" s="109"/>
      <c r="F1018" s="109"/>
      <c r="G1018" s="109"/>
      <c r="H1018" s="109"/>
      <c r="I1018" s="109"/>
      <c r="J1018" s="109"/>
      <c r="K1018" s="109"/>
      <c r="L1018" s="109"/>
      <c r="M1018" s="109"/>
      <c r="N1018" s="109"/>
      <c r="O1018" s="109"/>
      <c r="P1018" s="109"/>
      <c r="Q1018" s="109"/>
      <c r="R1018" s="109"/>
      <c r="S1018" s="109"/>
      <c r="T1018" s="109"/>
      <c r="U1018" s="109"/>
      <c r="V1018" s="109"/>
      <c r="W1018" s="109"/>
      <c r="X1018" s="109"/>
      <c r="Y1018" s="109"/>
      <c r="Z1018" s="109"/>
      <c r="AA1018" s="109"/>
      <c r="AB1018" s="109"/>
      <c r="AC1018" s="109"/>
      <c r="AD1018" s="109"/>
      <c r="AE1018" s="109"/>
      <c r="AF1018" s="109"/>
      <c r="AG1018" s="109"/>
      <c r="AH1018" s="109"/>
      <c r="AI1018" s="109"/>
    </row>
    <row r="1019" spans="1:35" ht="15">
      <c r="A1019" s="109"/>
      <c r="B1019" s="110"/>
      <c r="C1019" s="109"/>
      <c r="D1019" s="109"/>
      <c r="E1019" s="109"/>
      <c r="F1019" s="109"/>
      <c r="G1019" s="109"/>
      <c r="H1019" s="109"/>
      <c r="I1019" s="109"/>
      <c r="J1019" s="109"/>
      <c r="K1019" s="109"/>
      <c r="L1019" s="109"/>
      <c r="M1019" s="109"/>
      <c r="N1019" s="109"/>
      <c r="O1019" s="109"/>
      <c r="P1019" s="109"/>
      <c r="Q1019" s="109"/>
      <c r="R1019" s="109"/>
      <c r="S1019" s="109"/>
      <c r="T1019" s="109"/>
      <c r="U1019" s="109"/>
      <c r="V1019" s="109"/>
      <c r="W1019" s="109"/>
      <c r="X1019" s="109"/>
      <c r="Y1019" s="109"/>
      <c r="Z1019" s="109"/>
      <c r="AA1019" s="109"/>
      <c r="AB1019" s="109"/>
      <c r="AC1019" s="109"/>
      <c r="AD1019" s="109"/>
      <c r="AE1019" s="109"/>
      <c r="AF1019" s="109"/>
      <c r="AG1019" s="109"/>
      <c r="AH1019" s="109"/>
      <c r="AI1019" s="109"/>
    </row>
    <row r="1020" spans="1:35" ht="15">
      <c r="A1020" s="109"/>
      <c r="B1020" s="110"/>
      <c r="C1020" s="109"/>
      <c r="D1020" s="109"/>
      <c r="E1020" s="109"/>
      <c r="F1020" s="109"/>
      <c r="G1020" s="109"/>
      <c r="H1020" s="109"/>
      <c r="I1020" s="109"/>
      <c r="J1020" s="109"/>
      <c r="K1020" s="109"/>
      <c r="L1020" s="109"/>
      <c r="M1020" s="109"/>
      <c r="N1020" s="109"/>
      <c r="O1020" s="109"/>
      <c r="P1020" s="109"/>
      <c r="Q1020" s="109"/>
      <c r="R1020" s="109"/>
      <c r="S1020" s="109"/>
      <c r="T1020" s="109"/>
      <c r="U1020" s="109"/>
      <c r="V1020" s="109"/>
      <c r="W1020" s="109"/>
      <c r="X1020" s="109"/>
      <c r="Y1020" s="109"/>
      <c r="Z1020" s="109"/>
      <c r="AA1020" s="109"/>
      <c r="AB1020" s="109"/>
      <c r="AC1020" s="109"/>
      <c r="AD1020" s="109"/>
      <c r="AE1020" s="109"/>
      <c r="AF1020" s="109"/>
      <c r="AG1020" s="109"/>
      <c r="AH1020" s="109"/>
      <c r="AI1020" s="109"/>
    </row>
    <row r="1021" spans="1:35" ht="15">
      <c r="A1021" s="109"/>
      <c r="B1021" s="110"/>
      <c r="C1021" s="109"/>
      <c r="D1021" s="109"/>
      <c r="E1021" s="109"/>
      <c r="F1021" s="109"/>
      <c r="G1021" s="109"/>
      <c r="H1021" s="109"/>
      <c r="I1021" s="109"/>
      <c r="J1021" s="109"/>
      <c r="K1021" s="109"/>
      <c r="L1021" s="109"/>
      <c r="M1021" s="109"/>
      <c r="N1021" s="109"/>
      <c r="O1021" s="109"/>
      <c r="P1021" s="109"/>
      <c r="Q1021" s="109"/>
      <c r="R1021" s="109"/>
      <c r="S1021" s="109"/>
      <c r="T1021" s="109"/>
      <c r="U1021" s="109"/>
      <c r="V1021" s="109"/>
      <c r="W1021" s="109"/>
      <c r="X1021" s="109"/>
      <c r="Y1021" s="109"/>
      <c r="Z1021" s="109"/>
      <c r="AA1021" s="109"/>
      <c r="AB1021" s="109"/>
      <c r="AC1021" s="109"/>
      <c r="AD1021" s="109"/>
      <c r="AE1021" s="109"/>
      <c r="AF1021" s="109"/>
      <c r="AG1021" s="109"/>
      <c r="AH1021" s="109"/>
      <c r="AI1021" s="109"/>
    </row>
    <row r="1022" spans="1:35" ht="15">
      <c r="A1022" s="109"/>
      <c r="B1022" s="110"/>
      <c r="C1022" s="109"/>
      <c r="D1022" s="109"/>
      <c r="E1022" s="109"/>
      <c r="F1022" s="109"/>
      <c r="G1022" s="109"/>
      <c r="H1022" s="109"/>
      <c r="I1022" s="109"/>
      <c r="J1022" s="109"/>
      <c r="K1022" s="109"/>
      <c r="L1022" s="109"/>
      <c r="M1022" s="109"/>
      <c r="N1022" s="109"/>
      <c r="O1022" s="109"/>
      <c r="P1022" s="109"/>
      <c r="Q1022" s="109"/>
      <c r="R1022" s="109"/>
      <c r="S1022" s="109"/>
      <c r="T1022" s="109"/>
      <c r="U1022" s="109"/>
      <c r="V1022" s="109"/>
      <c r="W1022" s="109"/>
      <c r="X1022" s="109"/>
      <c r="Y1022" s="109"/>
      <c r="Z1022" s="109"/>
      <c r="AA1022" s="109"/>
      <c r="AB1022" s="109"/>
      <c r="AC1022" s="109"/>
      <c r="AD1022" s="109"/>
      <c r="AE1022" s="109"/>
      <c r="AF1022" s="109"/>
      <c r="AG1022" s="109"/>
      <c r="AH1022" s="109"/>
      <c r="AI1022" s="109"/>
    </row>
    <row r="1023" spans="1:35" ht="15">
      <c r="A1023" s="109"/>
      <c r="B1023" s="110"/>
      <c r="C1023" s="109"/>
      <c r="D1023" s="109"/>
      <c r="E1023" s="109"/>
      <c r="F1023" s="109"/>
      <c r="G1023" s="109"/>
      <c r="H1023" s="109"/>
      <c r="I1023" s="109"/>
      <c r="J1023" s="109"/>
      <c r="K1023" s="109"/>
      <c r="L1023" s="109"/>
      <c r="M1023" s="109"/>
      <c r="N1023" s="109"/>
      <c r="O1023" s="109"/>
      <c r="P1023" s="109"/>
      <c r="Q1023" s="109"/>
      <c r="R1023" s="109"/>
      <c r="S1023" s="109"/>
      <c r="T1023" s="109"/>
      <c r="U1023" s="109"/>
      <c r="V1023" s="109"/>
      <c r="W1023" s="109"/>
      <c r="X1023" s="109"/>
      <c r="Y1023" s="109"/>
      <c r="Z1023" s="109"/>
      <c r="AA1023" s="109"/>
      <c r="AB1023" s="109"/>
      <c r="AC1023" s="109"/>
      <c r="AD1023" s="109"/>
      <c r="AE1023" s="109"/>
      <c r="AF1023" s="109"/>
      <c r="AG1023" s="109"/>
      <c r="AH1023" s="109"/>
      <c r="AI1023" s="109"/>
    </row>
    <row r="1024" spans="1:35" ht="15">
      <c r="A1024" s="109"/>
      <c r="B1024" s="110"/>
      <c r="C1024" s="109"/>
      <c r="D1024" s="109"/>
      <c r="E1024" s="109"/>
      <c r="F1024" s="109"/>
      <c r="G1024" s="109"/>
      <c r="H1024" s="109"/>
      <c r="I1024" s="109"/>
      <c r="J1024" s="109"/>
      <c r="K1024" s="109"/>
      <c r="L1024" s="109"/>
      <c r="M1024" s="109"/>
      <c r="N1024" s="109"/>
      <c r="O1024" s="109"/>
      <c r="P1024" s="109"/>
      <c r="Q1024" s="109"/>
      <c r="R1024" s="109"/>
      <c r="S1024" s="109"/>
      <c r="T1024" s="109"/>
      <c r="U1024" s="109"/>
      <c r="V1024" s="109"/>
      <c r="W1024" s="109"/>
      <c r="X1024" s="109"/>
      <c r="Y1024" s="109"/>
      <c r="Z1024" s="109"/>
      <c r="AA1024" s="109"/>
      <c r="AB1024" s="109"/>
      <c r="AC1024" s="109"/>
      <c r="AD1024" s="109"/>
      <c r="AE1024" s="109"/>
      <c r="AF1024" s="109"/>
      <c r="AG1024" s="109"/>
      <c r="AH1024" s="109"/>
      <c r="AI1024" s="109"/>
    </row>
    <row r="1025" spans="1:35" ht="15">
      <c r="A1025" s="109"/>
      <c r="B1025" s="110"/>
      <c r="C1025" s="109"/>
      <c r="D1025" s="109"/>
      <c r="E1025" s="109"/>
      <c r="F1025" s="109"/>
      <c r="G1025" s="109"/>
      <c r="H1025" s="109"/>
      <c r="I1025" s="109"/>
      <c r="J1025" s="109"/>
      <c r="K1025" s="109"/>
      <c r="L1025" s="109"/>
      <c r="M1025" s="109"/>
      <c r="N1025" s="109"/>
      <c r="O1025" s="109"/>
      <c r="P1025" s="109"/>
      <c r="Q1025" s="109"/>
      <c r="R1025" s="109"/>
      <c r="S1025" s="109"/>
      <c r="T1025" s="109"/>
      <c r="U1025" s="109"/>
      <c r="V1025" s="109"/>
      <c r="W1025" s="109"/>
      <c r="X1025" s="109"/>
      <c r="Y1025" s="109"/>
      <c r="Z1025" s="109"/>
      <c r="AA1025" s="109"/>
      <c r="AB1025" s="109"/>
      <c r="AC1025" s="109"/>
      <c r="AD1025" s="109"/>
      <c r="AE1025" s="109"/>
      <c r="AF1025" s="109"/>
      <c r="AG1025" s="109"/>
      <c r="AH1025" s="109"/>
      <c r="AI1025" s="109"/>
    </row>
    <row r="1026" spans="1:35" ht="15">
      <c r="A1026" s="109"/>
      <c r="B1026" s="110"/>
      <c r="C1026" s="109"/>
      <c r="D1026" s="109"/>
      <c r="E1026" s="109"/>
      <c r="F1026" s="109"/>
      <c r="G1026" s="109"/>
      <c r="H1026" s="109"/>
      <c r="I1026" s="109"/>
      <c r="J1026" s="109"/>
      <c r="K1026" s="109"/>
      <c r="L1026" s="109"/>
      <c r="M1026" s="109"/>
      <c r="N1026" s="109"/>
      <c r="O1026" s="109"/>
      <c r="P1026" s="109"/>
      <c r="Q1026" s="109"/>
      <c r="R1026" s="109"/>
      <c r="S1026" s="109"/>
      <c r="T1026" s="109"/>
      <c r="U1026" s="109"/>
      <c r="V1026" s="109"/>
      <c r="W1026" s="109"/>
      <c r="X1026" s="109"/>
      <c r="Y1026" s="109"/>
      <c r="Z1026" s="109"/>
      <c r="AA1026" s="109"/>
      <c r="AB1026" s="109"/>
      <c r="AC1026" s="109"/>
      <c r="AD1026" s="109"/>
      <c r="AE1026" s="109"/>
      <c r="AF1026" s="109"/>
      <c r="AG1026" s="109"/>
      <c r="AH1026" s="109"/>
      <c r="AI1026" s="109"/>
    </row>
    <row r="1027" spans="1:35" ht="15">
      <c r="A1027" s="109"/>
      <c r="B1027" s="110"/>
      <c r="C1027" s="109"/>
      <c r="D1027" s="109"/>
      <c r="E1027" s="109"/>
      <c r="F1027" s="109"/>
      <c r="G1027" s="109"/>
      <c r="H1027" s="109"/>
      <c r="I1027" s="109"/>
      <c r="J1027" s="109"/>
      <c r="K1027" s="109"/>
      <c r="L1027" s="109"/>
      <c r="M1027" s="109"/>
      <c r="N1027" s="109"/>
      <c r="O1027" s="109"/>
      <c r="P1027" s="109"/>
      <c r="Q1027" s="109"/>
      <c r="R1027" s="109"/>
      <c r="S1027" s="109"/>
      <c r="T1027" s="109"/>
      <c r="U1027" s="109"/>
      <c r="V1027" s="109"/>
      <c r="W1027" s="109"/>
      <c r="X1027" s="109"/>
      <c r="Y1027" s="109"/>
      <c r="Z1027" s="109"/>
      <c r="AA1027" s="109"/>
      <c r="AB1027" s="109"/>
      <c r="AC1027" s="109"/>
      <c r="AD1027" s="109"/>
      <c r="AE1027" s="109"/>
      <c r="AF1027" s="109"/>
      <c r="AG1027" s="109"/>
      <c r="AH1027" s="109"/>
      <c r="AI1027" s="109"/>
    </row>
    <row r="1028" spans="1:35" ht="15">
      <c r="A1028" s="109"/>
      <c r="B1028" s="110"/>
      <c r="C1028" s="109"/>
      <c r="D1028" s="109"/>
      <c r="E1028" s="109"/>
      <c r="F1028" s="109"/>
      <c r="G1028" s="109"/>
      <c r="H1028" s="109"/>
      <c r="I1028" s="109"/>
      <c r="J1028" s="109"/>
      <c r="K1028" s="109"/>
      <c r="L1028" s="109"/>
      <c r="M1028" s="109"/>
      <c r="N1028" s="109"/>
      <c r="O1028" s="109"/>
      <c r="P1028" s="109"/>
      <c r="Q1028" s="109"/>
      <c r="R1028" s="109"/>
      <c r="S1028" s="109"/>
      <c r="T1028" s="109"/>
      <c r="U1028" s="109"/>
      <c r="V1028" s="109"/>
      <c r="W1028" s="109"/>
      <c r="X1028" s="109"/>
      <c r="Y1028" s="109"/>
      <c r="Z1028" s="109"/>
      <c r="AA1028" s="109"/>
      <c r="AB1028" s="109"/>
      <c r="AC1028" s="109"/>
      <c r="AD1028" s="109"/>
      <c r="AE1028" s="109"/>
      <c r="AF1028" s="109"/>
      <c r="AG1028" s="109"/>
      <c r="AH1028" s="109"/>
      <c r="AI1028" s="109"/>
    </row>
    <row r="1029" spans="1:35" ht="15">
      <c r="A1029" s="109"/>
      <c r="B1029" s="110"/>
      <c r="C1029" s="109"/>
      <c r="D1029" s="109"/>
      <c r="E1029" s="109"/>
      <c r="F1029" s="109"/>
      <c r="G1029" s="109"/>
      <c r="H1029" s="109"/>
      <c r="I1029" s="109"/>
      <c r="J1029" s="109"/>
      <c r="K1029" s="109"/>
      <c r="L1029" s="109"/>
      <c r="M1029" s="109"/>
      <c r="N1029" s="109"/>
      <c r="O1029" s="109"/>
      <c r="P1029" s="109"/>
      <c r="Q1029" s="109"/>
      <c r="R1029" s="109"/>
      <c r="S1029" s="109"/>
      <c r="T1029" s="109"/>
      <c r="U1029" s="109"/>
      <c r="V1029" s="109"/>
      <c r="W1029" s="109"/>
      <c r="X1029" s="109"/>
      <c r="Y1029" s="109"/>
      <c r="Z1029" s="109"/>
      <c r="AA1029" s="109"/>
      <c r="AB1029" s="109"/>
      <c r="AC1029" s="109"/>
      <c r="AD1029" s="109"/>
      <c r="AE1029" s="109"/>
      <c r="AF1029" s="109"/>
      <c r="AG1029" s="109"/>
      <c r="AH1029" s="109"/>
      <c r="AI1029" s="109"/>
    </row>
    <row r="1030" spans="1:35" ht="15">
      <c r="A1030" s="109"/>
      <c r="B1030" s="110"/>
      <c r="C1030" s="109"/>
      <c r="D1030" s="109"/>
      <c r="E1030" s="109"/>
      <c r="F1030" s="109"/>
      <c r="G1030" s="109"/>
      <c r="H1030" s="109"/>
      <c r="I1030" s="109"/>
      <c r="J1030" s="109"/>
      <c r="K1030" s="109"/>
      <c r="L1030" s="109"/>
      <c r="M1030" s="109"/>
      <c r="N1030" s="109"/>
      <c r="O1030" s="109"/>
      <c r="P1030" s="109"/>
      <c r="Q1030" s="109"/>
      <c r="R1030" s="109"/>
      <c r="S1030" s="109"/>
      <c r="T1030" s="109"/>
      <c r="U1030" s="109"/>
      <c r="V1030" s="109"/>
      <c r="W1030" s="109"/>
      <c r="X1030" s="109"/>
      <c r="Y1030" s="109"/>
      <c r="Z1030" s="109"/>
      <c r="AA1030" s="109"/>
      <c r="AB1030" s="109"/>
      <c r="AC1030" s="109"/>
      <c r="AD1030" s="109"/>
      <c r="AE1030" s="109"/>
      <c r="AF1030" s="109"/>
      <c r="AG1030" s="109"/>
      <c r="AH1030" s="109"/>
      <c r="AI1030" s="109"/>
    </row>
    <row r="1031" spans="1:35" ht="15">
      <c r="A1031" s="109"/>
      <c r="B1031" s="110"/>
      <c r="C1031" s="109"/>
      <c r="D1031" s="109"/>
      <c r="E1031" s="109"/>
      <c r="F1031" s="109"/>
      <c r="G1031" s="109"/>
      <c r="H1031" s="109"/>
      <c r="I1031" s="109"/>
      <c r="J1031" s="109"/>
      <c r="K1031" s="109"/>
      <c r="L1031" s="109"/>
      <c r="M1031" s="109"/>
      <c r="N1031" s="109"/>
      <c r="O1031" s="109"/>
      <c r="P1031" s="109"/>
      <c r="Q1031" s="109"/>
      <c r="R1031" s="109"/>
      <c r="S1031" s="109"/>
      <c r="T1031" s="109"/>
      <c r="U1031" s="109"/>
      <c r="V1031" s="109"/>
      <c r="W1031" s="109"/>
      <c r="X1031" s="109"/>
      <c r="Y1031" s="109"/>
      <c r="Z1031" s="109"/>
      <c r="AA1031" s="109"/>
      <c r="AB1031" s="109"/>
      <c r="AC1031" s="109"/>
      <c r="AD1031" s="109"/>
      <c r="AE1031" s="109"/>
      <c r="AF1031" s="109"/>
      <c r="AG1031" s="109"/>
      <c r="AH1031" s="109"/>
      <c r="AI1031" s="109"/>
    </row>
    <row r="1032" spans="1:35" ht="15">
      <c r="A1032" s="109"/>
      <c r="B1032" s="110"/>
      <c r="C1032" s="109"/>
      <c r="D1032" s="109"/>
      <c r="E1032" s="109"/>
      <c r="F1032" s="109"/>
      <c r="G1032" s="109"/>
      <c r="H1032" s="109"/>
      <c r="I1032" s="109"/>
      <c r="J1032" s="109"/>
      <c r="K1032" s="109"/>
      <c r="L1032" s="109"/>
      <c r="M1032" s="109"/>
      <c r="N1032" s="109"/>
      <c r="O1032" s="109"/>
      <c r="P1032" s="109"/>
      <c r="Q1032" s="109"/>
      <c r="R1032" s="109"/>
      <c r="S1032" s="109"/>
      <c r="T1032" s="109"/>
      <c r="U1032" s="109"/>
      <c r="V1032" s="109"/>
      <c r="W1032" s="109"/>
      <c r="X1032" s="109"/>
      <c r="Y1032" s="109"/>
      <c r="Z1032" s="109"/>
      <c r="AA1032" s="109"/>
      <c r="AB1032" s="109"/>
      <c r="AC1032" s="109"/>
      <c r="AD1032" s="109"/>
      <c r="AE1032" s="109"/>
      <c r="AF1032" s="109"/>
      <c r="AG1032" s="109"/>
      <c r="AH1032" s="109"/>
      <c r="AI1032" s="109"/>
    </row>
    <row r="1033" spans="1:35" ht="15">
      <c r="A1033" s="109"/>
      <c r="B1033" s="110"/>
      <c r="C1033" s="109"/>
      <c r="D1033" s="109"/>
      <c r="E1033" s="109"/>
      <c r="F1033" s="109"/>
      <c r="G1033" s="109"/>
      <c r="H1033" s="109"/>
      <c r="I1033" s="109"/>
      <c r="J1033" s="109"/>
      <c r="K1033" s="109"/>
      <c r="L1033" s="109"/>
      <c r="M1033" s="109"/>
      <c r="N1033" s="109"/>
      <c r="O1033" s="109"/>
      <c r="P1033" s="109"/>
      <c r="Q1033" s="109"/>
      <c r="R1033" s="109"/>
      <c r="S1033" s="109"/>
      <c r="T1033" s="109"/>
      <c r="U1033" s="109"/>
      <c r="V1033" s="109"/>
      <c r="W1033" s="109"/>
      <c r="X1033" s="109"/>
      <c r="Y1033" s="109"/>
      <c r="Z1033" s="109"/>
      <c r="AA1033" s="109"/>
      <c r="AB1033" s="109"/>
      <c r="AC1033" s="109"/>
      <c r="AD1033" s="109"/>
      <c r="AE1033" s="109"/>
      <c r="AF1033" s="109"/>
      <c r="AG1033" s="109"/>
      <c r="AH1033" s="109"/>
      <c r="AI1033" s="109"/>
    </row>
    <row r="1034" spans="1:35" ht="15">
      <c r="A1034" s="109"/>
      <c r="B1034" s="110"/>
      <c r="C1034" s="109"/>
      <c r="D1034" s="109"/>
      <c r="E1034" s="109"/>
      <c r="F1034" s="109"/>
      <c r="G1034" s="109"/>
      <c r="H1034" s="109"/>
      <c r="I1034" s="109"/>
      <c r="J1034" s="109"/>
      <c r="K1034" s="109"/>
      <c r="L1034" s="109"/>
      <c r="M1034" s="109"/>
      <c r="N1034" s="109"/>
      <c r="O1034" s="109"/>
      <c r="P1034" s="109"/>
      <c r="Q1034" s="109"/>
      <c r="R1034" s="109"/>
      <c r="S1034" s="109"/>
      <c r="T1034" s="109"/>
      <c r="U1034" s="109"/>
      <c r="V1034" s="109"/>
      <c r="W1034" s="109"/>
      <c r="X1034" s="109"/>
      <c r="Y1034" s="109"/>
      <c r="Z1034" s="109"/>
      <c r="AA1034" s="109"/>
      <c r="AB1034" s="109"/>
      <c r="AC1034" s="109"/>
      <c r="AD1034" s="109"/>
      <c r="AE1034" s="109"/>
      <c r="AF1034" s="109"/>
      <c r="AG1034" s="109"/>
      <c r="AH1034" s="109"/>
      <c r="AI1034" s="109"/>
    </row>
    <row r="1035" spans="1:35" ht="15">
      <c r="A1035" s="109"/>
      <c r="B1035" s="110"/>
      <c r="C1035" s="109"/>
      <c r="D1035" s="109"/>
      <c r="E1035" s="109"/>
      <c r="F1035" s="109"/>
      <c r="G1035" s="109"/>
      <c r="H1035" s="109"/>
      <c r="I1035" s="109"/>
      <c r="J1035" s="109"/>
      <c r="K1035" s="109"/>
      <c r="L1035" s="109"/>
      <c r="M1035" s="109"/>
      <c r="N1035" s="109"/>
      <c r="O1035" s="109"/>
      <c r="P1035" s="109"/>
      <c r="Q1035" s="109"/>
      <c r="R1035" s="109"/>
      <c r="S1035" s="109"/>
      <c r="T1035" s="109"/>
      <c r="U1035" s="109"/>
      <c r="V1035" s="109"/>
      <c r="W1035" s="109"/>
      <c r="X1035" s="109"/>
      <c r="Y1035" s="109"/>
      <c r="Z1035" s="109"/>
      <c r="AA1035" s="109"/>
      <c r="AB1035" s="109"/>
      <c r="AC1035" s="109"/>
      <c r="AD1035" s="109"/>
      <c r="AE1035" s="109"/>
      <c r="AF1035" s="109"/>
      <c r="AG1035" s="109"/>
      <c r="AH1035" s="109"/>
      <c r="AI1035" s="109"/>
    </row>
    <row r="1036" spans="1:35" ht="15">
      <c r="A1036" s="109"/>
      <c r="B1036" s="110"/>
      <c r="C1036" s="109"/>
      <c r="D1036" s="109"/>
      <c r="E1036" s="109"/>
      <c r="F1036" s="109"/>
      <c r="G1036" s="109"/>
      <c r="H1036" s="109"/>
      <c r="I1036" s="109"/>
      <c r="J1036" s="109"/>
      <c r="K1036" s="109"/>
      <c r="L1036" s="109"/>
      <c r="M1036" s="109"/>
      <c r="N1036" s="109"/>
      <c r="O1036" s="109"/>
      <c r="P1036" s="109"/>
      <c r="Q1036" s="109"/>
      <c r="R1036" s="109"/>
      <c r="S1036" s="109"/>
      <c r="T1036" s="109"/>
      <c r="U1036" s="109"/>
      <c r="V1036" s="109"/>
      <c r="W1036" s="109"/>
      <c r="X1036" s="109"/>
      <c r="Y1036" s="109"/>
      <c r="Z1036" s="109"/>
      <c r="AA1036" s="109"/>
      <c r="AB1036" s="109"/>
      <c r="AC1036" s="109"/>
      <c r="AD1036" s="109"/>
      <c r="AE1036" s="109"/>
      <c r="AF1036" s="109"/>
      <c r="AG1036" s="109"/>
      <c r="AH1036" s="109"/>
      <c r="AI1036" s="109"/>
    </row>
    <row r="1037" spans="1:35" ht="15">
      <c r="A1037" s="109"/>
      <c r="B1037" s="110"/>
      <c r="C1037" s="109"/>
      <c r="D1037" s="109"/>
      <c r="E1037" s="109"/>
      <c r="F1037" s="109"/>
      <c r="G1037" s="109"/>
      <c r="H1037" s="109"/>
      <c r="I1037" s="109"/>
      <c r="J1037" s="109"/>
      <c r="K1037" s="109"/>
      <c r="L1037" s="109"/>
      <c r="M1037" s="109"/>
      <c r="N1037" s="109"/>
      <c r="O1037" s="109"/>
      <c r="P1037" s="109"/>
      <c r="Q1037" s="109"/>
      <c r="R1037" s="109"/>
      <c r="S1037" s="109"/>
      <c r="T1037" s="109"/>
      <c r="U1037" s="109"/>
      <c r="V1037" s="109"/>
      <c r="W1037" s="109"/>
      <c r="X1037" s="109"/>
      <c r="Y1037" s="109"/>
      <c r="Z1037" s="109"/>
      <c r="AA1037" s="109"/>
      <c r="AB1037" s="109"/>
      <c r="AC1037" s="109"/>
      <c r="AD1037" s="109"/>
      <c r="AE1037" s="109"/>
      <c r="AF1037" s="109"/>
      <c r="AG1037" s="109"/>
      <c r="AH1037" s="109"/>
      <c r="AI1037" s="109"/>
    </row>
    <row r="1038" spans="1:35" ht="15">
      <c r="A1038" s="109"/>
      <c r="B1038" s="110"/>
      <c r="C1038" s="109"/>
      <c r="D1038" s="109"/>
      <c r="E1038" s="109"/>
      <c r="F1038" s="109"/>
      <c r="G1038" s="109"/>
      <c r="H1038" s="109"/>
      <c r="I1038" s="109"/>
      <c r="J1038" s="109"/>
      <c r="K1038" s="109"/>
      <c r="L1038" s="109"/>
      <c r="M1038" s="109"/>
      <c r="N1038" s="109"/>
      <c r="O1038" s="109"/>
      <c r="P1038" s="109"/>
      <c r="Q1038" s="109"/>
      <c r="R1038" s="109"/>
      <c r="S1038" s="109"/>
      <c r="T1038" s="109"/>
      <c r="U1038" s="109"/>
      <c r="V1038" s="109"/>
      <c r="W1038" s="109"/>
      <c r="X1038" s="109"/>
      <c r="Y1038" s="109"/>
      <c r="Z1038" s="109"/>
      <c r="AA1038" s="109"/>
      <c r="AB1038" s="109"/>
      <c r="AC1038" s="109"/>
      <c r="AD1038" s="109"/>
      <c r="AE1038" s="109"/>
      <c r="AF1038" s="109"/>
      <c r="AG1038" s="109"/>
      <c r="AH1038" s="109"/>
      <c r="AI1038" s="109"/>
    </row>
    <row r="1039" spans="1:35" ht="15">
      <c r="A1039" s="109"/>
      <c r="B1039" s="110"/>
      <c r="C1039" s="109"/>
      <c r="D1039" s="109"/>
      <c r="E1039" s="109"/>
      <c r="F1039" s="109"/>
      <c r="G1039" s="109"/>
      <c r="H1039" s="109"/>
      <c r="I1039" s="109"/>
      <c r="J1039" s="109"/>
      <c r="K1039" s="109"/>
      <c r="L1039" s="109"/>
      <c r="M1039" s="109"/>
      <c r="N1039" s="109"/>
      <c r="O1039" s="109"/>
      <c r="P1039" s="109"/>
      <c r="Q1039" s="109"/>
      <c r="R1039" s="109"/>
      <c r="S1039" s="109"/>
      <c r="T1039" s="109"/>
      <c r="U1039" s="109"/>
      <c r="V1039" s="109"/>
      <c r="W1039" s="109"/>
      <c r="X1039" s="109"/>
      <c r="Y1039" s="109"/>
      <c r="Z1039" s="109"/>
      <c r="AA1039" s="109"/>
      <c r="AB1039" s="109"/>
      <c r="AC1039" s="109"/>
      <c r="AD1039" s="109"/>
      <c r="AE1039" s="109"/>
      <c r="AF1039" s="109"/>
      <c r="AG1039" s="109"/>
      <c r="AH1039" s="109"/>
      <c r="AI1039" s="109"/>
    </row>
    <row r="1040" spans="1:35" ht="15">
      <c r="A1040" s="109"/>
      <c r="B1040" s="110"/>
      <c r="C1040" s="109"/>
      <c r="D1040" s="109"/>
      <c r="E1040" s="109"/>
      <c r="F1040" s="109"/>
      <c r="G1040" s="109"/>
      <c r="H1040" s="109"/>
      <c r="I1040" s="109"/>
      <c r="J1040" s="109"/>
      <c r="K1040" s="109"/>
      <c r="L1040" s="109"/>
      <c r="M1040" s="109"/>
      <c r="N1040" s="109"/>
      <c r="O1040" s="109"/>
      <c r="P1040" s="109"/>
      <c r="Q1040" s="109"/>
      <c r="R1040" s="109"/>
      <c r="S1040" s="109"/>
      <c r="T1040" s="109"/>
      <c r="U1040" s="109"/>
      <c r="V1040" s="109"/>
      <c r="W1040" s="109"/>
      <c r="X1040" s="109"/>
      <c r="Y1040" s="109"/>
      <c r="Z1040" s="109"/>
      <c r="AA1040" s="109"/>
      <c r="AB1040" s="109"/>
      <c r="AC1040" s="109"/>
      <c r="AD1040" s="109"/>
      <c r="AE1040" s="109"/>
      <c r="AF1040" s="109"/>
      <c r="AG1040" s="109"/>
      <c r="AH1040" s="109"/>
      <c r="AI1040" s="109"/>
    </row>
    <row r="1041" spans="1:35" ht="15">
      <c r="A1041" s="109"/>
      <c r="B1041" s="110"/>
      <c r="C1041" s="109"/>
      <c r="D1041" s="109"/>
      <c r="E1041" s="109"/>
      <c r="F1041" s="109"/>
      <c r="G1041" s="109"/>
      <c r="H1041" s="109"/>
      <c r="I1041" s="109"/>
      <c r="J1041" s="109"/>
      <c r="K1041" s="109"/>
      <c r="L1041" s="109"/>
      <c r="M1041" s="109"/>
      <c r="N1041" s="109"/>
      <c r="O1041" s="109"/>
      <c r="P1041" s="109"/>
      <c r="Q1041" s="109"/>
      <c r="R1041" s="109"/>
      <c r="S1041" s="109"/>
      <c r="T1041" s="109"/>
      <c r="U1041" s="109"/>
      <c r="V1041" s="109"/>
      <c r="W1041" s="109"/>
      <c r="X1041" s="109"/>
      <c r="Y1041" s="109"/>
      <c r="Z1041" s="109"/>
      <c r="AA1041" s="109"/>
      <c r="AB1041" s="109"/>
      <c r="AC1041" s="109"/>
      <c r="AD1041" s="109"/>
      <c r="AE1041" s="109"/>
      <c r="AF1041" s="109"/>
      <c r="AG1041" s="109"/>
      <c r="AH1041" s="109"/>
      <c r="AI1041" s="109"/>
    </row>
    <row r="1042" spans="1:35" ht="15">
      <c r="A1042" s="109"/>
      <c r="B1042" s="110"/>
      <c r="C1042" s="109"/>
      <c r="D1042" s="109"/>
      <c r="E1042" s="109"/>
      <c r="F1042" s="109"/>
      <c r="G1042" s="109"/>
      <c r="H1042" s="109"/>
      <c r="I1042" s="109"/>
      <c r="J1042" s="109"/>
      <c r="K1042" s="109"/>
      <c r="L1042" s="109"/>
      <c r="M1042" s="109"/>
      <c r="N1042" s="109"/>
      <c r="O1042" s="109"/>
      <c r="P1042" s="109"/>
      <c r="Q1042" s="109"/>
      <c r="R1042" s="109"/>
      <c r="S1042" s="109"/>
      <c r="T1042" s="109"/>
      <c r="U1042" s="109"/>
      <c r="V1042" s="109"/>
      <c r="W1042" s="109"/>
      <c r="X1042" s="109"/>
      <c r="Y1042" s="109"/>
      <c r="Z1042" s="109"/>
      <c r="AA1042" s="109"/>
      <c r="AB1042" s="109"/>
      <c r="AC1042" s="109"/>
      <c r="AD1042" s="109"/>
      <c r="AE1042" s="109"/>
      <c r="AF1042" s="109"/>
      <c r="AG1042" s="109"/>
      <c r="AH1042" s="109"/>
      <c r="AI1042" s="109"/>
    </row>
    <row r="1043" spans="1:35" ht="15">
      <c r="A1043" s="109"/>
      <c r="B1043" s="110"/>
      <c r="C1043" s="109"/>
      <c r="D1043" s="109"/>
      <c r="E1043" s="109"/>
      <c r="F1043" s="109"/>
      <c r="G1043" s="109"/>
      <c r="H1043" s="109"/>
      <c r="I1043" s="109"/>
      <c r="J1043" s="109"/>
      <c r="K1043" s="109"/>
      <c r="L1043" s="109"/>
      <c r="M1043" s="109"/>
      <c r="N1043" s="109"/>
      <c r="O1043" s="109"/>
      <c r="P1043" s="109"/>
      <c r="Q1043" s="109"/>
      <c r="R1043" s="109"/>
      <c r="S1043" s="109"/>
      <c r="T1043" s="109"/>
      <c r="U1043" s="109"/>
      <c r="V1043" s="109"/>
      <c r="W1043" s="109"/>
      <c r="X1043" s="109"/>
      <c r="Y1043" s="109"/>
      <c r="Z1043" s="109"/>
      <c r="AA1043" s="109"/>
      <c r="AB1043" s="109"/>
      <c r="AC1043" s="109"/>
      <c r="AD1043" s="109"/>
      <c r="AE1043" s="109"/>
      <c r="AF1043" s="109"/>
      <c r="AG1043" s="109"/>
      <c r="AH1043" s="109"/>
      <c r="AI1043" s="109"/>
    </row>
    <row r="1044" spans="1:35" ht="15">
      <c r="A1044" s="109"/>
      <c r="B1044" s="110"/>
      <c r="C1044" s="109"/>
      <c r="D1044" s="109"/>
      <c r="E1044" s="109"/>
      <c r="F1044" s="109"/>
      <c r="G1044" s="109"/>
      <c r="H1044" s="109"/>
      <c r="I1044" s="109"/>
      <c r="J1044" s="109"/>
      <c r="K1044" s="109"/>
      <c r="L1044" s="109"/>
      <c r="M1044" s="109"/>
      <c r="N1044" s="109"/>
      <c r="O1044" s="109"/>
      <c r="P1044" s="109"/>
      <c r="Q1044" s="109"/>
      <c r="R1044" s="109"/>
      <c r="S1044" s="109"/>
      <c r="T1044" s="109"/>
      <c r="U1044" s="109"/>
      <c r="V1044" s="109"/>
      <c r="W1044" s="109"/>
      <c r="X1044" s="109"/>
      <c r="Y1044" s="109"/>
      <c r="Z1044" s="109"/>
      <c r="AA1044" s="109"/>
      <c r="AB1044" s="109"/>
      <c r="AC1044" s="109"/>
      <c r="AD1044" s="109"/>
      <c r="AE1044" s="109"/>
      <c r="AF1044" s="109"/>
      <c r="AG1044" s="109"/>
      <c r="AH1044" s="109"/>
      <c r="AI1044" s="109"/>
    </row>
    <row r="1045" spans="1:35" ht="15">
      <c r="A1045" s="109"/>
      <c r="B1045" s="110"/>
      <c r="C1045" s="109"/>
      <c r="D1045" s="109"/>
      <c r="E1045" s="109"/>
      <c r="F1045" s="109"/>
      <c r="G1045" s="109"/>
      <c r="H1045" s="109"/>
      <c r="I1045" s="109"/>
      <c r="J1045" s="109"/>
      <c r="K1045" s="109"/>
      <c r="L1045" s="109"/>
      <c r="M1045" s="109"/>
      <c r="N1045" s="109"/>
      <c r="O1045" s="109"/>
      <c r="P1045" s="109"/>
      <c r="Q1045" s="109"/>
      <c r="R1045" s="109"/>
      <c r="S1045" s="109"/>
      <c r="T1045" s="109"/>
      <c r="U1045" s="109"/>
      <c r="V1045" s="109"/>
      <c r="W1045" s="109"/>
      <c r="X1045" s="109"/>
      <c r="Y1045" s="109"/>
      <c r="Z1045" s="109"/>
      <c r="AA1045" s="109"/>
      <c r="AB1045" s="109"/>
      <c r="AC1045" s="109"/>
      <c r="AD1045" s="109"/>
      <c r="AE1045" s="109"/>
      <c r="AF1045" s="109"/>
      <c r="AG1045" s="109"/>
      <c r="AH1045" s="109"/>
      <c r="AI1045" s="109"/>
    </row>
    <row r="1046" spans="1:35" ht="15">
      <c r="A1046" s="109"/>
      <c r="B1046" s="110"/>
      <c r="C1046" s="109"/>
      <c r="D1046" s="109"/>
      <c r="E1046" s="109"/>
      <c r="F1046" s="109"/>
      <c r="G1046" s="109"/>
      <c r="H1046" s="109"/>
      <c r="I1046" s="109"/>
      <c r="J1046" s="109"/>
      <c r="K1046" s="109"/>
      <c r="L1046" s="109"/>
      <c r="M1046" s="109"/>
      <c r="N1046" s="109"/>
      <c r="O1046" s="109"/>
      <c r="P1046" s="109"/>
      <c r="Q1046" s="109"/>
      <c r="R1046" s="109"/>
      <c r="S1046" s="109"/>
      <c r="T1046" s="109"/>
      <c r="U1046" s="109"/>
      <c r="V1046" s="109"/>
      <c r="W1046" s="109"/>
      <c r="X1046" s="109"/>
      <c r="Y1046" s="109"/>
      <c r="Z1046" s="109"/>
      <c r="AA1046" s="109"/>
      <c r="AB1046" s="109"/>
      <c r="AC1046" s="109"/>
      <c r="AD1046" s="109"/>
      <c r="AE1046" s="109"/>
      <c r="AF1046" s="109"/>
      <c r="AG1046" s="109"/>
      <c r="AH1046" s="109"/>
      <c r="AI1046" s="109"/>
    </row>
    <row r="1047" spans="1:35" ht="15">
      <c r="A1047" s="109"/>
      <c r="B1047" s="110"/>
      <c r="C1047" s="109"/>
      <c r="D1047" s="109"/>
      <c r="E1047" s="109"/>
      <c r="F1047" s="109"/>
      <c r="G1047" s="109"/>
      <c r="H1047" s="109"/>
      <c r="I1047" s="109"/>
      <c r="J1047" s="109"/>
      <c r="K1047" s="109"/>
      <c r="L1047" s="109"/>
      <c r="M1047" s="109"/>
      <c r="N1047" s="109"/>
      <c r="O1047" s="109"/>
      <c r="P1047" s="109"/>
      <c r="Q1047" s="109"/>
      <c r="R1047" s="109"/>
      <c r="S1047" s="109"/>
      <c r="T1047" s="109"/>
      <c r="U1047" s="109"/>
      <c r="V1047" s="109"/>
      <c r="W1047" s="109"/>
      <c r="X1047" s="109"/>
      <c r="Y1047" s="109"/>
      <c r="Z1047" s="109"/>
      <c r="AA1047" s="109"/>
      <c r="AB1047" s="109"/>
      <c r="AC1047" s="109"/>
      <c r="AD1047" s="109"/>
      <c r="AE1047" s="109"/>
      <c r="AF1047" s="109"/>
      <c r="AG1047" s="109"/>
      <c r="AH1047" s="109"/>
      <c r="AI1047" s="109"/>
    </row>
    <row r="1048" spans="1:35" ht="15">
      <c r="A1048" s="109"/>
      <c r="B1048" s="110"/>
      <c r="C1048" s="109"/>
      <c r="D1048" s="109"/>
      <c r="E1048" s="109"/>
      <c r="F1048" s="109"/>
      <c r="G1048" s="109"/>
      <c r="H1048" s="109"/>
      <c r="I1048" s="109"/>
      <c r="J1048" s="109"/>
      <c r="K1048" s="109"/>
      <c r="L1048" s="109"/>
      <c r="M1048" s="109"/>
      <c r="N1048" s="109"/>
      <c r="O1048" s="109"/>
      <c r="P1048" s="109"/>
      <c r="Q1048" s="109"/>
      <c r="R1048" s="109"/>
      <c r="S1048" s="109"/>
      <c r="T1048" s="109"/>
      <c r="U1048" s="109"/>
      <c r="V1048" s="109"/>
      <c r="W1048" s="109"/>
      <c r="X1048" s="109"/>
      <c r="Y1048" s="109"/>
      <c r="Z1048" s="109"/>
      <c r="AA1048" s="109"/>
      <c r="AB1048" s="109"/>
      <c r="AC1048" s="109"/>
      <c r="AD1048" s="109"/>
      <c r="AE1048" s="109"/>
      <c r="AF1048" s="109"/>
      <c r="AG1048" s="109"/>
      <c r="AH1048" s="109"/>
      <c r="AI1048" s="109"/>
    </row>
    <row r="1049" spans="1:35" ht="13">
      <c r="B1049" s="176"/>
      <c r="Y1049" s="57"/>
    </row>
  </sheetData>
  <mergeCells count="9">
    <mergeCell ref="V148:W148"/>
    <mergeCell ref="Y199:Z199"/>
    <mergeCell ref="V37:W37"/>
    <mergeCell ref="V38:W38"/>
    <mergeCell ref="V114:W114"/>
    <mergeCell ref="V115:W115"/>
    <mergeCell ref="V116:W116"/>
    <mergeCell ref="V117:W117"/>
    <mergeCell ref="V147:W147"/>
  </mergeCells>
  <conditionalFormatting sqref="E1:E157 D158:D169 E170:E179 E182 D186:D187 E188:E215 D223:D230 E231:E1049">
    <cfRule type="containsText" dxfId="3" priority="1" operator="containsText" text="Online">
      <formula>NOT(ISERROR(SEARCH(("Online"),(E1))))</formula>
    </cfRule>
  </conditionalFormatting>
  <conditionalFormatting sqref="I1:I165 H166:H169 I170:I178 H186:H187 I188:I210 H211:H212 I213:I1049">
    <cfRule type="containsText" dxfId="2" priority="2" operator="containsText" text="mbari.org">
      <formula>NOT(ISERROR(SEARCH(("mbari.org"),(I1))))</formula>
    </cfRule>
  </conditionalFormatting>
  <hyperlinks>
    <hyperlink ref="I22" r:id="rId1" xr:uid="{00000000-0004-0000-0900-000000000000}"/>
    <hyperlink ref="I23" r:id="rId2" xr:uid="{00000000-0004-0000-0900-000001000000}"/>
    <hyperlink ref="P37" r:id="rId3" xr:uid="{00000000-0004-0000-0900-000002000000}"/>
    <hyperlink ref="V37" r:id="rId4" xr:uid="{00000000-0004-0000-0900-000003000000}"/>
    <hyperlink ref="P38" r:id="rId5" xr:uid="{00000000-0004-0000-0900-000004000000}"/>
    <hyperlink ref="V38" r:id="rId6" xr:uid="{00000000-0004-0000-0900-000005000000}"/>
    <hyperlink ref="I111" r:id="rId7" xr:uid="{00000000-0004-0000-0900-000006000000}"/>
    <hyperlink ref="P114" r:id="rId8" xr:uid="{00000000-0004-0000-0900-000007000000}"/>
    <hyperlink ref="V114" r:id="rId9" xr:uid="{00000000-0004-0000-0900-000008000000}"/>
    <hyperlink ref="P115" r:id="rId10" xr:uid="{00000000-0004-0000-0900-000009000000}"/>
    <hyperlink ref="V115" r:id="rId11" xr:uid="{00000000-0004-0000-0900-00000A000000}"/>
    <hyperlink ref="P116" r:id="rId12" xr:uid="{00000000-0004-0000-0900-00000B000000}"/>
    <hyperlink ref="V116" r:id="rId13" xr:uid="{00000000-0004-0000-0900-00000C000000}"/>
    <hyperlink ref="P117" r:id="rId14" xr:uid="{00000000-0004-0000-0900-00000D000000}"/>
    <hyperlink ref="V117" r:id="rId15" xr:uid="{00000000-0004-0000-0900-00000E000000}"/>
    <hyperlink ref="P118" r:id="rId16" xr:uid="{00000000-0004-0000-0900-00000F000000}"/>
    <hyperlink ref="V118" r:id="rId17" xr:uid="{00000000-0004-0000-0900-000010000000}"/>
    <hyperlink ref="P119" r:id="rId18" xr:uid="{00000000-0004-0000-0900-000011000000}"/>
    <hyperlink ref="V119" r:id="rId19" xr:uid="{00000000-0004-0000-0900-000012000000}"/>
    <hyperlink ref="P120" r:id="rId20" xr:uid="{00000000-0004-0000-0900-000013000000}"/>
    <hyperlink ref="V120" r:id="rId21" xr:uid="{00000000-0004-0000-0900-000014000000}"/>
    <hyperlink ref="P121" r:id="rId22" xr:uid="{00000000-0004-0000-0900-000015000000}"/>
    <hyperlink ref="V121" r:id="rId23" xr:uid="{00000000-0004-0000-0900-000016000000}"/>
    <hyperlink ref="P122" r:id="rId24" xr:uid="{00000000-0004-0000-0900-000017000000}"/>
    <hyperlink ref="V122" r:id="rId25" xr:uid="{00000000-0004-0000-0900-000018000000}"/>
    <hyperlink ref="P147" r:id="rId26" xr:uid="{00000000-0004-0000-0900-000019000000}"/>
    <hyperlink ref="V147" r:id="rId27" xr:uid="{00000000-0004-0000-0900-00001A000000}"/>
    <hyperlink ref="P148" r:id="rId28" xr:uid="{00000000-0004-0000-0900-00001B000000}"/>
    <hyperlink ref="V148" r:id="rId29" xr:uid="{00000000-0004-0000-0900-00001C000000}"/>
    <hyperlink ref="P151" r:id="rId30" xr:uid="{00000000-0004-0000-0900-00001D000000}"/>
    <hyperlink ref="V151" r:id="rId31" xr:uid="{00000000-0004-0000-0900-00001E000000}"/>
    <hyperlink ref="P152" r:id="rId32" xr:uid="{00000000-0004-0000-0900-00001F000000}"/>
    <hyperlink ref="V152" r:id="rId33" xr:uid="{00000000-0004-0000-0900-000020000000}"/>
    <hyperlink ref="I153" r:id="rId34" xr:uid="{00000000-0004-0000-0900-000021000000}"/>
    <hyperlink ref="P153" r:id="rId35" xr:uid="{00000000-0004-0000-0900-000022000000}"/>
    <hyperlink ref="V153" r:id="rId36" xr:uid="{00000000-0004-0000-0900-000023000000}"/>
    <hyperlink ref="I154" r:id="rId37" xr:uid="{00000000-0004-0000-0900-000024000000}"/>
    <hyperlink ref="P154" r:id="rId38" xr:uid="{00000000-0004-0000-0900-000025000000}"/>
    <hyperlink ref="V154" r:id="rId39" xr:uid="{00000000-0004-0000-0900-000026000000}"/>
    <hyperlink ref="P155" r:id="rId40" xr:uid="{00000000-0004-0000-0900-000027000000}"/>
    <hyperlink ref="V155" r:id="rId41" xr:uid="{00000000-0004-0000-0900-000028000000}"/>
    <hyperlink ref="P156" r:id="rId42" xr:uid="{00000000-0004-0000-0900-000029000000}"/>
    <hyperlink ref="V156" r:id="rId43" xr:uid="{00000000-0004-0000-0900-00002A000000}"/>
    <hyperlink ref="P158" r:id="rId44" xr:uid="{00000000-0004-0000-0900-00002B000000}"/>
    <hyperlink ref="V158" r:id="rId45" xr:uid="{00000000-0004-0000-0900-00002C000000}"/>
    <hyperlink ref="P159" r:id="rId46" xr:uid="{00000000-0004-0000-0900-00002D000000}"/>
    <hyperlink ref="V159" r:id="rId47" xr:uid="{00000000-0004-0000-0900-00002E000000}"/>
    <hyperlink ref="P160" r:id="rId48" xr:uid="{00000000-0004-0000-0900-00002F000000}"/>
    <hyperlink ref="V160" r:id="rId49" xr:uid="{00000000-0004-0000-0900-000030000000}"/>
    <hyperlink ref="P161" r:id="rId50" xr:uid="{00000000-0004-0000-0900-000031000000}"/>
    <hyperlink ref="V161" r:id="rId51" xr:uid="{00000000-0004-0000-0900-000032000000}"/>
    <hyperlink ref="P162" r:id="rId52" xr:uid="{00000000-0004-0000-0900-000033000000}"/>
    <hyperlink ref="V162" r:id="rId53" xr:uid="{00000000-0004-0000-0900-000034000000}"/>
    <hyperlink ref="P163" r:id="rId54" xr:uid="{00000000-0004-0000-0900-000035000000}"/>
    <hyperlink ref="V163" r:id="rId55" xr:uid="{00000000-0004-0000-0900-000036000000}"/>
    <hyperlink ref="P164" r:id="rId56" xr:uid="{00000000-0004-0000-0900-000037000000}"/>
    <hyperlink ref="V164" r:id="rId57" xr:uid="{00000000-0004-0000-0900-000038000000}"/>
    <hyperlink ref="P165" r:id="rId58" xr:uid="{00000000-0004-0000-0900-000039000000}"/>
    <hyperlink ref="V165" r:id="rId59" xr:uid="{00000000-0004-0000-0900-00003A000000}"/>
    <hyperlink ref="P166" r:id="rId60" xr:uid="{00000000-0004-0000-0900-00003B000000}"/>
    <hyperlink ref="V166" r:id="rId61" xr:uid="{00000000-0004-0000-0900-00003C000000}"/>
    <hyperlink ref="P167" r:id="rId62" xr:uid="{00000000-0004-0000-0900-00003D000000}"/>
    <hyperlink ref="V167" r:id="rId63" xr:uid="{00000000-0004-0000-0900-00003E000000}"/>
    <hyperlink ref="P168" r:id="rId64" xr:uid="{00000000-0004-0000-0900-00003F000000}"/>
    <hyperlink ref="W168" r:id="rId65" xr:uid="{00000000-0004-0000-0900-000040000000}"/>
    <hyperlink ref="P169" r:id="rId66" xr:uid="{00000000-0004-0000-0900-000041000000}"/>
    <hyperlink ref="W169" r:id="rId67" xr:uid="{00000000-0004-0000-0900-000042000000}"/>
    <hyperlink ref="P170" r:id="rId68" xr:uid="{00000000-0004-0000-0900-000043000000}"/>
    <hyperlink ref="W170" r:id="rId69" xr:uid="{00000000-0004-0000-0900-000044000000}"/>
    <hyperlink ref="P173" r:id="rId70" xr:uid="{00000000-0004-0000-0900-000045000000}"/>
    <hyperlink ref="W173" r:id="rId71" xr:uid="{00000000-0004-0000-0900-000046000000}"/>
    <hyperlink ref="P174" r:id="rId72" xr:uid="{00000000-0004-0000-0900-000047000000}"/>
    <hyperlink ref="W174" r:id="rId73" xr:uid="{00000000-0004-0000-0900-000048000000}"/>
    <hyperlink ref="P175" r:id="rId74" xr:uid="{00000000-0004-0000-0900-000049000000}"/>
    <hyperlink ref="W175" r:id="rId75" xr:uid="{00000000-0004-0000-0900-00004A000000}"/>
    <hyperlink ref="P176" r:id="rId76" xr:uid="{00000000-0004-0000-0900-00004B000000}"/>
    <hyperlink ref="W176" r:id="rId77" xr:uid="{00000000-0004-0000-0900-00004C000000}"/>
    <hyperlink ref="P177" r:id="rId78" xr:uid="{00000000-0004-0000-0900-00004D000000}"/>
    <hyperlink ref="W177" r:id="rId79" xr:uid="{00000000-0004-0000-0900-00004E000000}"/>
    <hyperlink ref="P178" r:id="rId80" xr:uid="{00000000-0004-0000-0900-00004F000000}"/>
    <hyperlink ref="W178" r:id="rId81" xr:uid="{00000000-0004-0000-0900-000050000000}"/>
    <hyperlink ref="P183" r:id="rId82" xr:uid="{00000000-0004-0000-0900-000051000000}"/>
    <hyperlink ref="W183" r:id="rId83" xr:uid="{00000000-0004-0000-0900-000052000000}"/>
    <hyperlink ref="I184" r:id="rId84" xr:uid="{00000000-0004-0000-0900-000053000000}"/>
    <hyperlink ref="P184" r:id="rId85" xr:uid="{00000000-0004-0000-0900-000054000000}"/>
    <hyperlink ref="W184" r:id="rId86" xr:uid="{00000000-0004-0000-0900-000055000000}"/>
    <hyperlink ref="P185" r:id="rId87" xr:uid="{00000000-0004-0000-0900-000056000000}"/>
    <hyperlink ref="W185" r:id="rId88" xr:uid="{00000000-0004-0000-0900-000057000000}"/>
    <hyperlink ref="I186" r:id="rId89" xr:uid="{00000000-0004-0000-0900-000058000000}"/>
    <hyperlink ref="P186" r:id="rId90" xr:uid="{00000000-0004-0000-0900-000059000000}"/>
    <hyperlink ref="W186" r:id="rId91" xr:uid="{00000000-0004-0000-0900-00005A000000}"/>
    <hyperlink ref="I187" r:id="rId92" xr:uid="{00000000-0004-0000-0900-00005B000000}"/>
    <hyperlink ref="P187" r:id="rId93" xr:uid="{00000000-0004-0000-0900-00005C000000}"/>
    <hyperlink ref="W187" r:id="rId94" xr:uid="{00000000-0004-0000-0900-00005D000000}"/>
    <hyperlink ref="P188" r:id="rId95" xr:uid="{00000000-0004-0000-0900-00005E000000}"/>
    <hyperlink ref="W188" r:id="rId96" xr:uid="{00000000-0004-0000-0900-00005F000000}"/>
    <hyperlink ref="P189" r:id="rId97" xr:uid="{00000000-0004-0000-0900-000060000000}"/>
    <hyperlink ref="W189" r:id="rId98" xr:uid="{00000000-0004-0000-0900-000061000000}"/>
    <hyperlink ref="P190" r:id="rId99" xr:uid="{00000000-0004-0000-0900-000062000000}"/>
    <hyperlink ref="W190" r:id="rId100" xr:uid="{00000000-0004-0000-0900-000063000000}"/>
    <hyperlink ref="P191" r:id="rId101" xr:uid="{00000000-0004-0000-0900-000064000000}"/>
    <hyperlink ref="W191" r:id="rId102" xr:uid="{00000000-0004-0000-0900-000065000000}"/>
    <hyperlink ref="P192" r:id="rId103" xr:uid="{00000000-0004-0000-0900-000066000000}"/>
    <hyperlink ref="W192" r:id="rId104" xr:uid="{00000000-0004-0000-0900-000067000000}"/>
    <hyperlink ref="P193" r:id="rId105" xr:uid="{00000000-0004-0000-0900-000068000000}"/>
    <hyperlink ref="W193" r:id="rId106" xr:uid="{00000000-0004-0000-0900-000069000000}"/>
    <hyperlink ref="P194" r:id="rId107" xr:uid="{00000000-0004-0000-0900-00006A000000}"/>
    <hyperlink ref="W194" r:id="rId108" xr:uid="{00000000-0004-0000-0900-00006B000000}"/>
    <hyperlink ref="P195" r:id="rId109" xr:uid="{00000000-0004-0000-0900-00006C000000}"/>
    <hyperlink ref="W195" r:id="rId110" xr:uid="{00000000-0004-0000-0900-00006D000000}"/>
    <hyperlink ref="P196" r:id="rId111" xr:uid="{00000000-0004-0000-0900-00006E000000}"/>
    <hyperlink ref="W196" r:id="rId112" xr:uid="{00000000-0004-0000-0900-00006F000000}"/>
    <hyperlink ref="P197" r:id="rId113" xr:uid="{00000000-0004-0000-0900-000070000000}"/>
    <hyperlink ref="W197" r:id="rId114" xr:uid="{00000000-0004-0000-0900-000071000000}"/>
    <hyperlink ref="P198" r:id="rId115" xr:uid="{00000000-0004-0000-0900-000072000000}"/>
    <hyperlink ref="W198" r:id="rId116" xr:uid="{00000000-0004-0000-0900-000073000000}"/>
    <hyperlink ref="P199" r:id="rId117" xr:uid="{00000000-0004-0000-0900-000074000000}"/>
    <hyperlink ref="W199" r:id="rId118" xr:uid="{00000000-0004-0000-0900-000075000000}"/>
    <hyperlink ref="P200" r:id="rId119" xr:uid="{00000000-0004-0000-0900-000076000000}"/>
    <hyperlink ref="W200" r:id="rId120" xr:uid="{00000000-0004-0000-0900-000077000000}"/>
    <hyperlink ref="I214" r:id="rId121" xr:uid="{00000000-0004-0000-0900-000078000000}"/>
    <hyperlink ref="I139" r:id="rId122" xr:uid="{5DA8C92C-3909-4F05-A54B-3F705085D2A6}"/>
  </hyperlinks>
  <pageMargins left="0.7" right="0.7" top="0.75" bottom="0.75" header="0.3" footer="0.3"/>
  <legacyDrawing r:id="rId12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F54E6-7223-454A-AFBF-DA339483EBD5}">
  <dimension ref="B2:B12"/>
  <sheetViews>
    <sheetView tabSelected="1" workbookViewId="0">
      <selection activeCell="B12" sqref="B12"/>
    </sheetView>
  </sheetViews>
  <sheetFormatPr baseColWidth="10" defaultRowHeight="13"/>
  <sheetData>
    <row r="2" spans="2:2">
      <c r="B2" s="285" t="s">
        <v>2300</v>
      </c>
    </row>
    <row r="4" spans="2:2">
      <c r="B4" s="285" t="s">
        <v>2304</v>
      </c>
    </row>
    <row r="6" spans="2:2">
      <c r="B6" s="285" t="s">
        <v>2301</v>
      </c>
    </row>
    <row r="8" spans="2:2">
      <c r="B8" s="285" t="s">
        <v>2302</v>
      </c>
    </row>
    <row r="10" spans="2:2">
      <c r="B10" s="285" t="s">
        <v>2303</v>
      </c>
    </row>
    <row r="12" spans="2:2">
      <c r="B12" s="285" t="s">
        <v>2305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D199"/>
  <sheetViews>
    <sheetView workbookViewId="0"/>
  </sheetViews>
  <sheetFormatPr baseColWidth="10" defaultColWidth="12.6640625" defaultRowHeight="15.75" customHeight="1"/>
  <sheetData>
    <row r="1" spans="1:4" ht="15.75" customHeight="1">
      <c r="A1" s="111" t="s">
        <v>564</v>
      </c>
      <c r="B1" s="111" t="str">
        <f t="shared" ref="B1:B199" si="0">CONCATENATE(D1, " ",C1)</f>
        <v>Corinne Bassin</v>
      </c>
      <c r="C1" s="111" t="s">
        <v>561</v>
      </c>
      <c r="D1" s="111" t="s">
        <v>562</v>
      </c>
    </row>
    <row r="2" spans="1:4" ht="15.75" customHeight="1">
      <c r="A2" s="111" t="s">
        <v>567</v>
      </c>
      <c r="B2" s="111" t="str">
        <f t="shared" si="0"/>
        <v>Kaarel Kasper Rais</v>
      </c>
      <c r="C2" s="111" t="s">
        <v>565</v>
      </c>
      <c r="D2" s="111" t="s">
        <v>566</v>
      </c>
    </row>
    <row r="3" spans="1:4" ht="15.75" customHeight="1">
      <c r="A3" s="113" t="s">
        <v>572</v>
      </c>
      <c r="B3" s="111" t="str">
        <f t="shared" si="0"/>
        <v>Yvonne Drebert</v>
      </c>
      <c r="C3" s="113" t="s">
        <v>569</v>
      </c>
      <c r="D3" s="113" t="s">
        <v>570</v>
      </c>
    </row>
    <row r="4" spans="1:4" ht="15.75" customHeight="1">
      <c r="A4" s="115" t="s">
        <v>576</v>
      </c>
      <c r="B4" s="111" t="str">
        <f t="shared" si="0"/>
        <v>Zach Melnick</v>
      </c>
      <c r="C4" s="113" t="s">
        <v>574</v>
      </c>
      <c r="D4" s="113" t="s">
        <v>575</v>
      </c>
    </row>
    <row r="5" spans="1:4" ht="15.75" customHeight="1">
      <c r="A5" s="116" t="s">
        <v>583</v>
      </c>
      <c r="B5" s="111" t="str">
        <f t="shared" si="0"/>
        <v>Nis Hansen</v>
      </c>
      <c r="C5" s="116" t="s">
        <v>580</v>
      </c>
      <c r="D5" s="116" t="s">
        <v>581</v>
      </c>
    </row>
    <row r="6" spans="1:4" ht="15.75" customHeight="1">
      <c r="A6" s="116" t="s">
        <v>598</v>
      </c>
      <c r="B6" s="111" t="str">
        <f t="shared" si="0"/>
        <v>Alejandro Limpo González</v>
      </c>
      <c r="C6" s="116" t="s">
        <v>596</v>
      </c>
      <c r="D6" s="116" t="s">
        <v>597</v>
      </c>
    </row>
    <row r="7" spans="1:4" ht="15.75" customHeight="1">
      <c r="A7" s="116" t="s">
        <v>608</v>
      </c>
      <c r="B7" s="111" t="str">
        <f t="shared" si="0"/>
        <v>Merlin Best</v>
      </c>
      <c r="C7" s="116" t="s">
        <v>605</v>
      </c>
      <c r="D7" s="116" t="s">
        <v>606</v>
      </c>
    </row>
    <row r="8" spans="1:4" ht="15.75" customHeight="1">
      <c r="A8" s="116" t="s">
        <v>618</v>
      </c>
      <c r="B8" s="111" t="str">
        <f t="shared" si="0"/>
        <v>Chailinn Park</v>
      </c>
      <c r="C8" s="116" t="s">
        <v>616</v>
      </c>
      <c r="D8" s="116" t="s">
        <v>617</v>
      </c>
    </row>
    <row r="9" spans="1:4" ht="15.75" customHeight="1">
      <c r="A9" s="116" t="s">
        <v>627</v>
      </c>
      <c r="B9" s="111" t="str">
        <f t="shared" si="0"/>
        <v>Rosanna Boyle</v>
      </c>
      <c r="C9" s="116" t="s">
        <v>625</v>
      </c>
      <c r="D9" s="116" t="s">
        <v>626</v>
      </c>
    </row>
    <row r="10" spans="1:4" ht="15.75" customHeight="1">
      <c r="A10" s="116" t="s">
        <v>637</v>
      </c>
      <c r="B10" s="111" t="str">
        <f t="shared" si="0"/>
        <v>Georgia Clyde</v>
      </c>
      <c r="C10" s="116" t="s">
        <v>635</v>
      </c>
      <c r="D10" s="116" t="s">
        <v>636</v>
      </c>
    </row>
    <row r="11" spans="1:4" ht="15.75" customHeight="1">
      <c r="A11" s="116" t="s">
        <v>645</v>
      </c>
      <c r="B11" s="111" t="str">
        <f t="shared" si="0"/>
        <v>Claire Widdicombe</v>
      </c>
      <c r="C11" s="116" t="s">
        <v>643</v>
      </c>
      <c r="D11" s="116" t="s">
        <v>644</v>
      </c>
    </row>
    <row r="12" spans="1:4" ht="15.75" customHeight="1">
      <c r="A12" s="116" t="s">
        <v>653</v>
      </c>
      <c r="B12" s="111" t="str">
        <f t="shared" si="0"/>
        <v>Felix Handke</v>
      </c>
      <c r="C12" s="116" t="s">
        <v>650</v>
      </c>
      <c r="D12" s="116" t="s">
        <v>651</v>
      </c>
    </row>
    <row r="13" spans="1:4" ht="15.75" customHeight="1">
      <c r="A13" s="116" t="s">
        <v>662</v>
      </c>
      <c r="B13" s="111" t="str">
        <f t="shared" si="0"/>
        <v>Amy Baco-Taylor</v>
      </c>
      <c r="C13" s="116" t="s">
        <v>659</v>
      </c>
      <c r="D13" s="116" t="s">
        <v>660</v>
      </c>
    </row>
    <row r="14" spans="1:4" ht="15.75" customHeight="1">
      <c r="A14" s="116" t="s">
        <v>670</v>
      </c>
      <c r="B14" s="111" t="str">
        <f t="shared" si="0"/>
        <v>Kea Witting</v>
      </c>
      <c r="C14" s="116" t="s">
        <v>667</v>
      </c>
      <c r="D14" s="116" t="s">
        <v>668</v>
      </c>
    </row>
    <row r="15" spans="1:4" ht="15.75" customHeight="1">
      <c r="A15" s="116" t="s">
        <v>680</v>
      </c>
      <c r="B15" s="111" t="str">
        <f t="shared" si="0"/>
        <v>Laurence De Clippele</v>
      </c>
      <c r="C15" s="116" t="s">
        <v>678</v>
      </c>
      <c r="D15" s="116" t="s">
        <v>679</v>
      </c>
    </row>
    <row r="16" spans="1:4" ht="15.75" customHeight="1">
      <c r="A16" s="116" t="s">
        <v>688</v>
      </c>
      <c r="B16" s="111" t="str">
        <f t="shared" si="0"/>
        <v>Hannah Clark</v>
      </c>
      <c r="C16" s="116" t="s">
        <v>377</v>
      </c>
      <c r="D16" s="116" t="s">
        <v>687</v>
      </c>
    </row>
    <row r="17" spans="1:4" ht="15.75" customHeight="1">
      <c r="A17" s="116" t="s">
        <v>697</v>
      </c>
      <c r="B17" s="111" t="str">
        <f t="shared" si="0"/>
        <v>Kaitlin Graiff</v>
      </c>
      <c r="C17" s="116" t="s">
        <v>694</v>
      </c>
      <c r="D17" s="116" t="s">
        <v>695</v>
      </c>
    </row>
    <row r="18" spans="1:4" ht="15.75" customHeight="1">
      <c r="A18" s="116" t="s">
        <v>705</v>
      </c>
      <c r="B18" s="111" t="str">
        <f t="shared" si="0"/>
        <v>Pamela Goddard</v>
      </c>
      <c r="C18" s="116" t="s">
        <v>703</v>
      </c>
      <c r="D18" s="116" t="s">
        <v>704</v>
      </c>
    </row>
    <row r="19" spans="1:4" ht="15.75" customHeight="1">
      <c r="A19" s="116" t="s">
        <v>712</v>
      </c>
      <c r="B19" s="111" t="str">
        <f t="shared" si="0"/>
        <v>Eric Orenstein</v>
      </c>
      <c r="C19" s="116" t="s">
        <v>311</v>
      </c>
      <c r="D19" s="116" t="s">
        <v>310</v>
      </c>
    </row>
    <row r="20" spans="1:4" ht="15.75" customHeight="1">
      <c r="A20" s="116" t="s">
        <v>720</v>
      </c>
      <c r="B20" s="111" t="str">
        <f t="shared" si="0"/>
        <v>Jianping Li</v>
      </c>
      <c r="C20" s="116" t="s">
        <v>717</v>
      </c>
      <c r="D20" s="116" t="s">
        <v>718</v>
      </c>
    </row>
    <row r="21" spans="1:4" ht="15.75" customHeight="1">
      <c r="A21" s="119" t="s">
        <v>729</v>
      </c>
      <c r="B21" s="111" t="str">
        <f t="shared" si="0"/>
        <v>Zhisheng Zhou</v>
      </c>
      <c r="C21" s="116" t="s">
        <v>727</v>
      </c>
      <c r="D21" s="116" t="s">
        <v>728</v>
      </c>
    </row>
    <row r="22" spans="1:4" ht="15.75" customHeight="1">
      <c r="A22" s="119" t="s">
        <v>731</v>
      </c>
      <c r="B22" s="111" t="str">
        <f t="shared" si="0"/>
        <v>Zhenping Li</v>
      </c>
      <c r="C22" s="116" t="s">
        <v>717</v>
      </c>
      <c r="D22" s="116" t="s">
        <v>730</v>
      </c>
    </row>
    <row r="23" spans="1:4" ht="15.75" customHeight="1">
      <c r="A23" s="116" t="s">
        <v>735</v>
      </c>
      <c r="B23" s="111" t="str">
        <f t="shared" si="0"/>
        <v>Mark Ohman</v>
      </c>
      <c r="C23" s="116" t="s">
        <v>732</v>
      </c>
      <c r="D23" s="116" t="s">
        <v>733</v>
      </c>
    </row>
    <row r="24" spans="1:4" ht="15.75" customHeight="1">
      <c r="A24" s="116" t="s">
        <v>743</v>
      </c>
      <c r="B24" s="111" t="str">
        <f t="shared" si="0"/>
        <v>Danielle Wright</v>
      </c>
      <c r="C24" s="116" t="s">
        <v>741</v>
      </c>
      <c r="D24" s="116" t="s">
        <v>742</v>
      </c>
    </row>
    <row r="25" spans="1:4" ht="15.75" customHeight="1">
      <c r="A25" s="116" t="s">
        <v>747</v>
      </c>
      <c r="B25" s="111" t="str">
        <f t="shared" si="0"/>
        <v>Tobias Ferreira</v>
      </c>
      <c r="C25" s="116" t="s">
        <v>745</v>
      </c>
      <c r="D25" s="116" t="s">
        <v>746</v>
      </c>
    </row>
    <row r="26" spans="1:4" ht="15.75" customHeight="1">
      <c r="A26" s="116" t="s">
        <v>751</v>
      </c>
      <c r="B26" s="111" t="str">
        <f t="shared" si="0"/>
        <v>Julian Uribe-Palomino</v>
      </c>
      <c r="C26" s="116" t="s">
        <v>749</v>
      </c>
      <c r="D26" s="116" t="s">
        <v>750</v>
      </c>
    </row>
    <row r="27" spans="1:4" ht="15.75" customHeight="1">
      <c r="A27" s="116" t="s">
        <v>761</v>
      </c>
      <c r="B27" s="111" t="str">
        <f t="shared" si="0"/>
        <v>Melanie Stott</v>
      </c>
      <c r="C27" s="116" t="s">
        <v>758</v>
      </c>
      <c r="D27" s="116" t="s">
        <v>759</v>
      </c>
    </row>
    <row r="28" spans="1:4" ht="15.75" customHeight="1">
      <c r="A28" s="116" t="s">
        <v>770</v>
      </c>
      <c r="B28" s="111" t="str">
        <f t="shared" si="0"/>
        <v>Hayley Sims</v>
      </c>
      <c r="C28" s="116" t="s">
        <v>767</v>
      </c>
      <c r="D28" s="116" t="s">
        <v>768</v>
      </c>
    </row>
    <row r="29" spans="1:4" ht="15.75" customHeight="1">
      <c r="A29" s="116" t="s">
        <v>779</v>
      </c>
      <c r="B29" s="111" t="str">
        <f t="shared" si="0"/>
        <v>Paula Castelloes</v>
      </c>
      <c r="C29" s="116" t="s">
        <v>776</v>
      </c>
      <c r="D29" s="116" t="s">
        <v>777</v>
      </c>
    </row>
    <row r="30" spans="1:4" ht="15.75" customHeight="1">
      <c r="A30" s="116" t="s">
        <v>787</v>
      </c>
      <c r="B30" s="111" t="str">
        <f t="shared" si="0"/>
        <v>Beatriz Mejia Mercado</v>
      </c>
      <c r="C30" s="116" t="s">
        <v>785</v>
      </c>
      <c r="D30" s="116" t="s">
        <v>786</v>
      </c>
    </row>
    <row r="31" spans="1:4" ht="15.75" customHeight="1">
      <c r="A31" s="116" t="s">
        <v>796</v>
      </c>
      <c r="B31" s="111" t="str">
        <f t="shared" si="0"/>
        <v>Bahar Torabi</v>
      </c>
      <c r="C31" s="116" t="s">
        <v>793</v>
      </c>
      <c r="D31" s="116" t="s">
        <v>794</v>
      </c>
    </row>
    <row r="32" spans="1:4" ht="15.75" customHeight="1">
      <c r="A32" s="116" t="s">
        <v>804</v>
      </c>
      <c r="B32" s="111" t="str">
        <f t="shared" si="0"/>
        <v>Tom Laidig</v>
      </c>
      <c r="C32" s="116" t="s">
        <v>802</v>
      </c>
      <c r="D32" s="116" t="s">
        <v>803</v>
      </c>
    </row>
    <row r="33" spans="1:4" ht="15">
      <c r="A33" s="116" t="s">
        <v>809</v>
      </c>
      <c r="B33" s="111" t="str">
        <f t="shared" si="0"/>
        <v>Diana Watters</v>
      </c>
      <c r="C33" s="116" t="s">
        <v>807</v>
      </c>
      <c r="D33" s="116" t="s">
        <v>808</v>
      </c>
    </row>
    <row r="34" spans="1:4" ht="15">
      <c r="A34" s="116" t="s">
        <v>814</v>
      </c>
      <c r="B34" s="111" t="str">
        <f t="shared" si="0"/>
        <v>Melissa Douglas</v>
      </c>
      <c r="C34" s="116" t="s">
        <v>811</v>
      </c>
      <c r="D34" s="116" t="s">
        <v>812</v>
      </c>
    </row>
    <row r="35" spans="1:4" ht="15">
      <c r="A35" s="116" t="s">
        <v>822</v>
      </c>
      <c r="B35" s="111" t="str">
        <f t="shared" si="0"/>
        <v>Mary Colleen Hannon</v>
      </c>
      <c r="C35" s="116" t="s">
        <v>819</v>
      </c>
      <c r="D35" s="116" t="s">
        <v>820</v>
      </c>
    </row>
    <row r="36" spans="1:4" ht="15">
      <c r="A36" s="116" t="s">
        <v>832</v>
      </c>
      <c r="B36" s="111" t="str">
        <f t="shared" si="0"/>
        <v>Genevieve Faille</v>
      </c>
      <c r="C36" s="116" t="s">
        <v>829</v>
      </c>
      <c r="D36" s="116" t="s">
        <v>830</v>
      </c>
    </row>
    <row r="37" spans="1:4" ht="15">
      <c r="A37" s="116" t="s">
        <v>840</v>
      </c>
      <c r="B37" s="111" t="str">
        <f t="shared" si="0"/>
        <v>Brian Kennedy</v>
      </c>
      <c r="C37" s="116" t="s">
        <v>838</v>
      </c>
      <c r="D37" s="116" t="s">
        <v>483</v>
      </c>
    </row>
    <row r="38" spans="1:4" ht="15">
      <c r="A38" s="123" t="s">
        <v>849</v>
      </c>
      <c r="B38" s="111" t="str">
        <f t="shared" si="0"/>
        <v>Gisèle Flodore Ghepdeu Youbouni</v>
      </c>
      <c r="C38" s="123" t="s">
        <v>847</v>
      </c>
      <c r="D38" s="123" t="s">
        <v>848</v>
      </c>
    </row>
    <row r="39" spans="1:4" ht="15">
      <c r="A39" s="123" t="s">
        <v>853</v>
      </c>
      <c r="B39" s="111" t="str">
        <f t="shared" si="0"/>
        <v>Alejandra Mejía-Saenz</v>
      </c>
      <c r="C39" s="123" t="s">
        <v>851</v>
      </c>
      <c r="D39" s="123" t="s">
        <v>852</v>
      </c>
    </row>
    <row r="40" spans="1:4" ht="15">
      <c r="A40" s="109" t="s">
        <v>857</v>
      </c>
      <c r="B40" s="111" t="str">
        <f t="shared" si="0"/>
        <v>Kakani Katija</v>
      </c>
      <c r="C40" s="109" t="s">
        <v>856</v>
      </c>
      <c r="D40" s="109" t="s">
        <v>480</v>
      </c>
    </row>
    <row r="41" spans="1:4" ht="15">
      <c r="A41" s="109" t="s">
        <v>866</v>
      </c>
      <c r="B41" s="111" t="str">
        <f t="shared" si="0"/>
        <v>Margaux Filippi</v>
      </c>
      <c r="C41" s="109" t="s">
        <v>863</v>
      </c>
      <c r="D41" s="109" t="s">
        <v>864</v>
      </c>
    </row>
    <row r="42" spans="1:4" ht="15">
      <c r="A42" s="109" t="s">
        <v>873</v>
      </c>
      <c r="B42" s="111" t="str">
        <f t="shared" si="0"/>
        <v>Joost Daniels</v>
      </c>
      <c r="C42" s="109" t="s">
        <v>872</v>
      </c>
      <c r="D42" s="109" t="s">
        <v>495</v>
      </c>
    </row>
    <row r="43" spans="1:4" ht="15">
      <c r="A43" s="109" t="s">
        <v>878</v>
      </c>
      <c r="B43" s="111" t="str">
        <f t="shared" si="0"/>
        <v>David Caress</v>
      </c>
      <c r="C43" s="109" t="s">
        <v>876</v>
      </c>
      <c r="D43" s="109" t="s">
        <v>877</v>
      </c>
    </row>
    <row r="44" spans="1:4" ht="15">
      <c r="A44" s="109" t="s">
        <v>883</v>
      </c>
      <c r="B44" s="111" t="str">
        <f t="shared" si="0"/>
        <v>Alana Sherman</v>
      </c>
      <c r="C44" s="109" t="s">
        <v>881</v>
      </c>
      <c r="D44" s="109" t="s">
        <v>882</v>
      </c>
    </row>
    <row r="45" spans="1:4" ht="15">
      <c r="A45" s="109" t="s">
        <v>887</v>
      </c>
      <c r="B45" s="111" t="str">
        <f t="shared" si="0"/>
        <v>Janet Ferguson-Roberts</v>
      </c>
      <c r="C45" s="109" t="s">
        <v>885</v>
      </c>
      <c r="D45" s="109" t="s">
        <v>886</v>
      </c>
    </row>
    <row r="46" spans="1:4" ht="15">
      <c r="A46" s="109" t="s">
        <v>894</v>
      </c>
      <c r="B46" s="111" t="str">
        <f t="shared" si="0"/>
        <v>Arthur Carlos</v>
      </c>
      <c r="C46" s="109" t="s">
        <v>892</v>
      </c>
      <c r="D46" s="109" t="s">
        <v>893</v>
      </c>
    </row>
    <row r="47" spans="1:4" ht="15">
      <c r="A47" s="109" t="s">
        <v>902</v>
      </c>
      <c r="B47" s="111" t="str">
        <f t="shared" si="0"/>
        <v>William Kirkwood</v>
      </c>
      <c r="C47" s="109" t="s">
        <v>900</v>
      </c>
      <c r="D47" s="109" t="s">
        <v>901</v>
      </c>
    </row>
    <row r="48" spans="1:4" ht="15">
      <c r="A48" s="109" t="s">
        <v>908</v>
      </c>
      <c r="B48" s="111" t="str">
        <f t="shared" si="0"/>
        <v>Giancarlo Troni</v>
      </c>
      <c r="C48" s="109" t="s">
        <v>906</v>
      </c>
      <c r="D48" s="109" t="s">
        <v>907</v>
      </c>
    </row>
    <row r="49" spans="1:4" ht="15">
      <c r="A49" s="109" t="s">
        <v>912</v>
      </c>
      <c r="B49" s="111" t="str">
        <f t="shared" si="0"/>
        <v>Sebastian Rodriguez</v>
      </c>
      <c r="C49" s="109" t="s">
        <v>910</v>
      </c>
      <c r="D49" s="109" t="s">
        <v>911</v>
      </c>
    </row>
    <row r="50" spans="1:4" ht="15">
      <c r="A50" s="109" t="s">
        <v>914</v>
      </c>
      <c r="B50" s="111" t="str">
        <f t="shared" si="0"/>
        <v>Brian Schlining</v>
      </c>
      <c r="C50" s="109" t="s">
        <v>913</v>
      </c>
      <c r="D50" s="109" t="s">
        <v>483</v>
      </c>
    </row>
    <row r="51" spans="1:4" ht="15">
      <c r="A51" s="109" t="s">
        <v>918</v>
      </c>
      <c r="B51" s="111" t="str">
        <f t="shared" si="0"/>
        <v>Kevin Barnard</v>
      </c>
      <c r="C51" s="109" t="s">
        <v>916</v>
      </c>
      <c r="D51" s="109" t="s">
        <v>917</v>
      </c>
    </row>
    <row r="52" spans="1:4" ht="15">
      <c r="A52" s="109" t="s">
        <v>925</v>
      </c>
      <c r="B52" s="111" t="str">
        <f t="shared" si="0"/>
        <v>Michael Vardaro</v>
      </c>
      <c r="C52" s="109" t="s">
        <v>922</v>
      </c>
      <c r="D52" s="109" t="s">
        <v>923</v>
      </c>
    </row>
    <row r="53" spans="1:4" ht="15">
      <c r="A53" s="109" t="s">
        <v>933</v>
      </c>
      <c r="B53" s="111" t="str">
        <f t="shared" si="0"/>
        <v>Lonny Lundsten</v>
      </c>
      <c r="C53" s="109" t="s">
        <v>931</v>
      </c>
      <c r="D53" s="109" t="s">
        <v>932</v>
      </c>
    </row>
    <row r="54" spans="1:4" ht="15">
      <c r="A54" s="109" t="s">
        <v>938</v>
      </c>
      <c r="B54" s="111" t="str">
        <f t="shared" si="0"/>
        <v>Astrid Leitner</v>
      </c>
      <c r="C54" s="109" t="s">
        <v>935</v>
      </c>
      <c r="D54" s="109" t="s">
        <v>936</v>
      </c>
    </row>
    <row r="55" spans="1:4" ht="15">
      <c r="A55" s="109" t="s">
        <v>946</v>
      </c>
      <c r="B55" s="111" t="str">
        <f t="shared" si="0"/>
        <v>Thom Maughan</v>
      </c>
      <c r="C55" s="109" t="s">
        <v>944</v>
      </c>
      <c r="D55" s="109" t="s">
        <v>945</v>
      </c>
    </row>
    <row r="56" spans="1:4" ht="15">
      <c r="A56" s="109" t="s">
        <v>949</v>
      </c>
      <c r="B56" s="111" t="str">
        <f t="shared" si="0"/>
        <v>Heidi Sosik</v>
      </c>
      <c r="C56" s="109" t="s">
        <v>294</v>
      </c>
      <c r="D56" s="109" t="s">
        <v>293</v>
      </c>
    </row>
    <row r="57" spans="1:4" ht="15">
      <c r="A57" s="109" t="s">
        <v>957</v>
      </c>
      <c r="B57" s="111" t="str">
        <f t="shared" si="0"/>
        <v>Karen J Osborn</v>
      </c>
      <c r="C57" s="109" t="s">
        <v>955</v>
      </c>
      <c r="D57" s="109" t="s">
        <v>956</v>
      </c>
    </row>
    <row r="58" spans="1:4" ht="15">
      <c r="A58" s="109" t="s">
        <v>964</v>
      </c>
      <c r="B58" s="111" t="str">
        <f t="shared" si="0"/>
        <v>Fernanda Lecaros Saavedra</v>
      </c>
      <c r="C58" s="109" t="s">
        <v>962</v>
      </c>
      <c r="D58" s="109" t="s">
        <v>963</v>
      </c>
    </row>
    <row r="59" spans="1:4" ht="15">
      <c r="A59" s="109" t="s">
        <v>969</v>
      </c>
      <c r="B59" s="111" t="str">
        <f t="shared" si="0"/>
        <v>Cameron Trotter</v>
      </c>
      <c r="C59" s="109" t="s">
        <v>966</v>
      </c>
      <c r="D59" s="109" t="s">
        <v>967</v>
      </c>
    </row>
    <row r="60" spans="1:4" ht="15">
      <c r="A60" s="109" t="s">
        <v>977</v>
      </c>
      <c r="B60" s="111" t="str">
        <f t="shared" si="0"/>
        <v>Francesco Pomati</v>
      </c>
      <c r="C60" s="109" t="s">
        <v>975</v>
      </c>
      <c r="D60" s="109" t="s">
        <v>976</v>
      </c>
    </row>
    <row r="61" spans="1:4" ht="15">
      <c r="A61" s="109" t="s">
        <v>985</v>
      </c>
      <c r="B61" s="111" t="str">
        <f t="shared" si="0"/>
        <v>Takaki Nishio</v>
      </c>
      <c r="C61" s="109" t="s">
        <v>983</v>
      </c>
      <c r="D61" s="109" t="s">
        <v>984</v>
      </c>
    </row>
    <row r="62" spans="1:4" ht="15">
      <c r="A62" s="109" t="s">
        <v>994</v>
      </c>
      <c r="B62" s="111" t="str">
        <f t="shared" si="0"/>
        <v>David Nakath</v>
      </c>
      <c r="C62" s="109" t="s">
        <v>992</v>
      </c>
      <c r="D62" s="109" t="s">
        <v>877</v>
      </c>
    </row>
    <row r="63" spans="1:4" ht="15">
      <c r="A63" s="109" t="s">
        <v>999</v>
      </c>
      <c r="B63" s="111" t="str">
        <f t="shared" si="0"/>
        <v>Benjamin Grassian</v>
      </c>
      <c r="C63" s="109" t="s">
        <v>997</v>
      </c>
      <c r="D63" s="109" t="s">
        <v>998</v>
      </c>
    </row>
    <row r="64" spans="1:4" ht="15">
      <c r="A64" s="109" t="s">
        <v>1006</v>
      </c>
      <c r="B64" s="111" t="str">
        <f t="shared" si="0"/>
        <v>Sean Jungbluth</v>
      </c>
      <c r="C64" s="109" t="s">
        <v>1004</v>
      </c>
      <c r="D64" s="109" t="s">
        <v>1005</v>
      </c>
    </row>
    <row r="65" spans="1:4" ht="15">
      <c r="A65" s="109" t="s">
        <v>1013</v>
      </c>
      <c r="B65" s="111" t="str">
        <f t="shared" si="0"/>
        <v>Mauro Candeloro</v>
      </c>
      <c r="C65" s="109" t="s">
        <v>1011</v>
      </c>
      <c r="D65" s="109" t="s">
        <v>1012</v>
      </c>
    </row>
    <row r="66" spans="1:4" ht="15">
      <c r="A66" s="109" t="s">
        <v>1017</v>
      </c>
      <c r="B66" s="111" t="str">
        <f t="shared" si="0"/>
        <v>Paul McGill</v>
      </c>
      <c r="C66" s="109" t="s">
        <v>1015</v>
      </c>
      <c r="D66" s="109" t="s">
        <v>1016</v>
      </c>
    </row>
    <row r="67" spans="1:4" ht="15">
      <c r="A67" s="109" t="s">
        <v>1021</v>
      </c>
      <c r="B67" s="111" t="str">
        <f t="shared" si="0"/>
        <v>Larissa Lemon</v>
      </c>
      <c r="C67" s="109" t="s">
        <v>1019</v>
      </c>
      <c r="D67" s="109" t="s">
        <v>1020</v>
      </c>
    </row>
    <row r="68" spans="1:4" ht="15">
      <c r="A68" s="109" t="s">
        <v>1024</v>
      </c>
      <c r="B68" s="111" t="str">
        <f t="shared" si="0"/>
        <v>Catherine Borremans</v>
      </c>
      <c r="C68" s="109" t="s">
        <v>320</v>
      </c>
      <c r="D68" s="109" t="s">
        <v>319</v>
      </c>
    </row>
    <row r="69" spans="1:4" ht="15">
      <c r="A69" s="109" t="s">
        <v>1033</v>
      </c>
      <c r="B69" s="111" t="str">
        <f t="shared" si="0"/>
        <v>Judith Fischer</v>
      </c>
      <c r="C69" s="109" t="s">
        <v>1031</v>
      </c>
      <c r="D69" s="109" t="s">
        <v>1032</v>
      </c>
    </row>
    <row r="70" spans="1:4" ht="15">
      <c r="A70" s="109" t="s">
        <v>1041</v>
      </c>
      <c r="B70" s="111" t="str">
        <f t="shared" si="0"/>
        <v>Samuel Weitzman</v>
      </c>
      <c r="C70" s="109" t="s">
        <v>1038</v>
      </c>
      <c r="D70" s="109" t="s">
        <v>1039</v>
      </c>
    </row>
    <row r="71" spans="1:4" ht="15">
      <c r="A71" s="109" t="s">
        <v>1048</v>
      </c>
      <c r="B71" s="111" t="str">
        <f t="shared" si="0"/>
        <v>Benjamin Woodward</v>
      </c>
      <c r="C71" s="109" t="s">
        <v>1046</v>
      </c>
      <c r="D71" s="109" t="s">
        <v>998</v>
      </c>
    </row>
    <row r="72" spans="1:4" ht="15">
      <c r="A72" s="109" t="s">
        <v>1055</v>
      </c>
      <c r="B72" s="111" t="str">
        <f t="shared" si="0"/>
        <v>Kristine Walz</v>
      </c>
      <c r="C72" s="109" t="s">
        <v>1053</v>
      </c>
      <c r="D72" s="109" t="s">
        <v>1054</v>
      </c>
    </row>
    <row r="73" spans="1:4" ht="15">
      <c r="A73" s="109" t="s">
        <v>1060</v>
      </c>
      <c r="B73" s="111" t="str">
        <f t="shared" si="0"/>
        <v>Daniel Langenkaemper</v>
      </c>
      <c r="C73" s="109" t="s">
        <v>1057</v>
      </c>
      <c r="D73" s="109" t="s">
        <v>1058</v>
      </c>
    </row>
    <row r="74" spans="1:4" ht="15">
      <c r="A74" s="109" t="s">
        <v>1066</v>
      </c>
      <c r="B74" s="111" t="str">
        <f t="shared" si="0"/>
        <v>Freya Goetz</v>
      </c>
      <c r="C74" s="109" t="s">
        <v>1064</v>
      </c>
      <c r="D74" s="109" t="s">
        <v>1065</v>
      </c>
    </row>
    <row r="75" spans="1:4" ht="15">
      <c r="A75" s="109" t="s">
        <v>1075</v>
      </c>
      <c r="B75" s="111" t="str">
        <f t="shared" si="0"/>
        <v>Holly Bowers</v>
      </c>
      <c r="C75" s="109" t="s">
        <v>1072</v>
      </c>
      <c r="D75" s="109" t="s">
        <v>1073</v>
      </c>
    </row>
    <row r="76" spans="1:4" ht="15">
      <c r="A76" s="109" t="s">
        <v>1082</v>
      </c>
      <c r="B76" s="111" t="str">
        <f t="shared" si="0"/>
        <v>Joseph Duprey</v>
      </c>
      <c r="C76" s="109" t="s">
        <v>1079</v>
      </c>
      <c r="D76" s="109" t="s">
        <v>1080</v>
      </c>
    </row>
    <row r="77" spans="1:4" ht="15">
      <c r="A77" s="109" t="s">
        <v>1090</v>
      </c>
      <c r="B77" s="111" t="str">
        <f t="shared" si="0"/>
        <v>Stephanie Golob</v>
      </c>
      <c r="C77" s="109" t="s">
        <v>1087</v>
      </c>
      <c r="D77" s="109" t="s">
        <v>1088</v>
      </c>
    </row>
    <row r="78" spans="1:4" ht="15">
      <c r="A78" s="109" t="s">
        <v>1096</v>
      </c>
      <c r="B78" s="111" t="str">
        <f t="shared" si="0"/>
        <v>Savannah Goode</v>
      </c>
      <c r="C78" s="109" t="s">
        <v>1094</v>
      </c>
      <c r="D78" s="109" t="s">
        <v>1095</v>
      </c>
    </row>
    <row r="79" spans="1:4" ht="15">
      <c r="A79" s="109" t="s">
        <v>1101</v>
      </c>
      <c r="B79" s="111" t="str">
        <f t="shared" si="0"/>
        <v>Kyra Schlining</v>
      </c>
      <c r="C79" s="109" t="s">
        <v>913</v>
      </c>
      <c r="D79" s="109" t="s">
        <v>1100</v>
      </c>
    </row>
    <row r="80" spans="1:4" ht="15">
      <c r="A80" s="109" t="s">
        <v>1105</v>
      </c>
      <c r="B80" s="111" t="str">
        <f t="shared" si="0"/>
        <v>Vanessa Stewart</v>
      </c>
      <c r="C80" s="109" t="s">
        <v>1103</v>
      </c>
      <c r="D80" s="109" t="s">
        <v>1104</v>
      </c>
    </row>
    <row r="81" spans="1:4" ht="15">
      <c r="A81" s="109" t="s">
        <v>1111</v>
      </c>
      <c r="B81" s="111" t="str">
        <f t="shared" si="0"/>
        <v>Jared Figurski</v>
      </c>
      <c r="C81" s="109" t="s">
        <v>1109</v>
      </c>
      <c r="D81" s="109" t="s">
        <v>1110</v>
      </c>
    </row>
    <row r="82" spans="1:4" ht="15">
      <c r="A82" s="109" t="s">
        <v>1118</v>
      </c>
      <c r="B82" s="111" t="str">
        <f t="shared" si="0"/>
        <v>Rob Harbour</v>
      </c>
      <c r="C82" s="109" t="s">
        <v>1115</v>
      </c>
      <c r="D82" s="109" t="s">
        <v>1116</v>
      </c>
    </row>
    <row r="83" spans="1:4" ht="15">
      <c r="A83" s="109" t="s">
        <v>1124</v>
      </c>
      <c r="B83" s="111" t="str">
        <f t="shared" si="0"/>
        <v>Jennifer Durden</v>
      </c>
      <c r="C83" s="109" t="s">
        <v>271</v>
      </c>
      <c r="D83" s="109" t="s">
        <v>1123</v>
      </c>
    </row>
    <row r="84" spans="1:4" ht="15">
      <c r="A84" s="109" t="s">
        <v>1128</v>
      </c>
      <c r="B84" s="111" t="str">
        <f t="shared" si="0"/>
        <v>Loic Van Audenhaege</v>
      </c>
      <c r="C84" s="109" t="s">
        <v>1126</v>
      </c>
      <c r="D84" s="109" t="s">
        <v>1127</v>
      </c>
    </row>
    <row r="85" spans="1:4" ht="15">
      <c r="A85" s="116" t="s">
        <v>1132</v>
      </c>
      <c r="B85" s="111" t="str">
        <f t="shared" si="0"/>
        <v>Mojtaba Masoudi</v>
      </c>
      <c r="C85" s="116" t="s">
        <v>1130</v>
      </c>
      <c r="D85" s="116" t="s">
        <v>1131</v>
      </c>
    </row>
    <row r="86" spans="1:4" ht="15">
      <c r="A86" s="109" t="s">
        <v>1137</v>
      </c>
      <c r="B86" s="111" t="str">
        <f t="shared" si="0"/>
        <v>Katharine Bigham</v>
      </c>
      <c r="C86" s="109" t="s">
        <v>1135</v>
      </c>
      <c r="D86" s="109" t="s">
        <v>1136</v>
      </c>
    </row>
    <row r="87" spans="1:4" ht="15">
      <c r="A87" s="109" t="s">
        <v>1145</v>
      </c>
      <c r="B87" s="111" t="str">
        <f t="shared" si="0"/>
        <v>Megan Bassett</v>
      </c>
      <c r="C87" s="109" t="s">
        <v>1143</v>
      </c>
      <c r="D87" s="109" t="s">
        <v>1144</v>
      </c>
    </row>
    <row r="88" spans="1:4" ht="15">
      <c r="A88" s="109" t="s">
        <v>1148</v>
      </c>
      <c r="B88" s="111" t="str">
        <f t="shared" si="0"/>
        <v>Paul Roberts</v>
      </c>
      <c r="C88" s="109" t="s">
        <v>1147</v>
      </c>
      <c r="D88" s="109" t="s">
        <v>1016</v>
      </c>
    </row>
    <row r="89" spans="1:4" ht="15">
      <c r="A89" s="109" t="s">
        <v>1154</v>
      </c>
      <c r="B89" s="111" t="str">
        <f t="shared" si="0"/>
        <v>Whitney Goodell</v>
      </c>
      <c r="C89" s="109" t="s">
        <v>1151</v>
      </c>
      <c r="D89" s="109" t="s">
        <v>1152</v>
      </c>
    </row>
    <row r="90" spans="1:4" ht="15">
      <c r="A90" s="109" t="s">
        <v>1163</v>
      </c>
      <c r="B90" s="111" t="str">
        <f t="shared" si="0"/>
        <v>Nils Piechaud</v>
      </c>
      <c r="C90" s="109" t="s">
        <v>1160</v>
      </c>
      <c r="D90" s="109" t="s">
        <v>1161</v>
      </c>
    </row>
    <row r="91" spans="1:4" ht="15">
      <c r="A91" s="109" t="s">
        <v>1173</v>
      </c>
      <c r="B91" s="111" t="str">
        <f t="shared" si="0"/>
        <v>Sophie Schindler</v>
      </c>
      <c r="C91" s="109" t="s">
        <v>1170</v>
      </c>
      <c r="D91" s="109" t="s">
        <v>1171</v>
      </c>
    </row>
    <row r="92" spans="1:4" ht="15">
      <c r="A92" s="109" t="s">
        <v>1180</v>
      </c>
      <c r="B92" s="111" t="str">
        <f t="shared" si="0"/>
        <v>Jaime Davies</v>
      </c>
      <c r="C92" s="109" t="s">
        <v>1177</v>
      </c>
      <c r="D92" s="109" t="s">
        <v>1178</v>
      </c>
    </row>
    <row r="93" spans="1:4" ht="15">
      <c r="A93" s="109" t="s">
        <v>1188</v>
      </c>
      <c r="B93" s="111" t="str">
        <f t="shared" si="0"/>
        <v>Rod Connolly</v>
      </c>
      <c r="C93" s="109" t="s">
        <v>1186</v>
      </c>
      <c r="D93" s="109" t="s">
        <v>1187</v>
      </c>
    </row>
    <row r="94" spans="1:4" ht="15">
      <c r="A94" s="109" t="s">
        <v>1196</v>
      </c>
      <c r="B94" s="111" t="str">
        <f t="shared" si="0"/>
        <v>James Lindholm</v>
      </c>
      <c r="C94" s="109" t="s">
        <v>1193</v>
      </c>
      <c r="D94" s="109" t="s">
        <v>1194</v>
      </c>
    </row>
    <row r="95" spans="1:4" ht="15">
      <c r="A95" s="109" t="s">
        <v>1201</v>
      </c>
      <c r="B95" s="111" t="str">
        <f t="shared" si="0"/>
        <v>Chris Jackett</v>
      </c>
      <c r="C95" s="109" t="s">
        <v>380</v>
      </c>
      <c r="D95" s="109" t="s">
        <v>379</v>
      </c>
    </row>
    <row r="96" spans="1:4" ht="15">
      <c r="A96" s="109" t="s">
        <v>1209</v>
      </c>
      <c r="B96" s="111" t="str">
        <f t="shared" si="0"/>
        <v>Bárbara de moura neves</v>
      </c>
      <c r="C96" s="109" t="s">
        <v>1207</v>
      </c>
      <c r="D96" s="109" t="s">
        <v>1208</v>
      </c>
    </row>
    <row r="97" spans="1:4" ht="15">
      <c r="A97" s="109" t="s">
        <v>1216</v>
      </c>
      <c r="B97" s="111" t="str">
        <f t="shared" si="0"/>
        <v>Holly WOYTAK</v>
      </c>
      <c r="C97" s="109" t="s">
        <v>1215</v>
      </c>
      <c r="D97" s="109" t="s">
        <v>1073</v>
      </c>
    </row>
    <row r="98" spans="1:4" ht="15">
      <c r="A98" s="109" t="s">
        <v>1222</v>
      </c>
      <c r="B98" s="111" t="str">
        <f t="shared" si="0"/>
        <v>Jennifer Paduan</v>
      </c>
      <c r="C98" s="109" t="s">
        <v>1221</v>
      </c>
      <c r="D98" s="109" t="s">
        <v>1123</v>
      </c>
    </row>
    <row r="99" spans="1:4" ht="15">
      <c r="A99" s="109" t="s">
        <v>1227</v>
      </c>
      <c r="B99" s="111" t="str">
        <f t="shared" si="0"/>
        <v>Nancy Jacobsen Stout</v>
      </c>
      <c r="C99" s="109" t="s">
        <v>1225</v>
      </c>
      <c r="D99" s="109" t="s">
        <v>1226</v>
      </c>
    </row>
    <row r="100" spans="1:4" ht="15">
      <c r="A100" s="109" t="s">
        <v>1230</v>
      </c>
      <c r="B100" s="111" t="str">
        <f t="shared" si="0"/>
        <v>Elizabeth Corvi</v>
      </c>
      <c r="C100" s="109" t="s">
        <v>1229</v>
      </c>
      <c r="D100" s="109" t="s">
        <v>376</v>
      </c>
    </row>
    <row r="101" spans="1:4" ht="15">
      <c r="A101" s="109" t="s">
        <v>1234</v>
      </c>
      <c r="B101" s="111" t="str">
        <f t="shared" si="0"/>
        <v>Giovanna Sainz</v>
      </c>
      <c r="C101" s="109" t="s">
        <v>1232</v>
      </c>
      <c r="D101" s="109" t="s">
        <v>1233</v>
      </c>
    </row>
    <row r="102" spans="1:4" ht="15">
      <c r="A102" s="109" t="s">
        <v>1236</v>
      </c>
      <c r="B102" s="111" t="str">
        <f t="shared" si="0"/>
        <v>Laura Chrobak</v>
      </c>
      <c r="C102" s="109" t="s">
        <v>1235</v>
      </c>
      <c r="D102" s="109" t="s">
        <v>508</v>
      </c>
    </row>
    <row r="103" spans="1:4" ht="15">
      <c r="A103" s="109" t="s">
        <v>1239</v>
      </c>
      <c r="B103" s="111" t="str">
        <f t="shared" si="0"/>
        <v>Steven Litvin</v>
      </c>
      <c r="C103" s="109" t="s">
        <v>1237</v>
      </c>
      <c r="D103" s="109" t="s">
        <v>1238</v>
      </c>
    </row>
    <row r="104" spans="1:4" ht="15">
      <c r="A104" s="109" t="s">
        <v>1243</v>
      </c>
      <c r="B104" s="111" t="str">
        <f t="shared" si="0"/>
        <v>Pushyami Kaveti</v>
      </c>
      <c r="C104" s="109" t="s">
        <v>1241</v>
      </c>
      <c r="D104" s="109" t="s">
        <v>1242</v>
      </c>
    </row>
    <row r="105" spans="1:4" ht="15">
      <c r="A105" s="109" t="s">
        <v>1250</v>
      </c>
      <c r="B105" s="111" t="str">
        <f t="shared" si="0"/>
        <v>Karah Cox-Ammann</v>
      </c>
      <c r="C105" s="109" t="s">
        <v>1248</v>
      </c>
      <c r="D105" s="109" t="s">
        <v>1249</v>
      </c>
    </row>
    <row r="106" spans="1:4" ht="15">
      <c r="A106" s="109" t="s">
        <v>1255</v>
      </c>
      <c r="B106" s="111" t="str">
        <f t="shared" si="0"/>
        <v>Colleen Durkin</v>
      </c>
      <c r="C106" s="109" t="s">
        <v>1253</v>
      </c>
      <c r="D106" s="109" t="s">
        <v>1254</v>
      </c>
    </row>
    <row r="107" spans="1:4" ht="15">
      <c r="A107" s="109" t="s">
        <v>1259</v>
      </c>
      <c r="B107" s="111" t="str">
        <f t="shared" si="0"/>
        <v>Tom Kwasnitschka</v>
      </c>
      <c r="C107" s="109" t="s">
        <v>1257</v>
      </c>
      <c r="D107" s="109" t="s">
        <v>803</v>
      </c>
    </row>
    <row r="108" spans="1:4" ht="15">
      <c r="A108" s="109" t="s">
        <v>1266</v>
      </c>
      <c r="B108" s="111" t="str">
        <f t="shared" si="0"/>
        <v>Deanna Soper</v>
      </c>
      <c r="C108" s="109" t="s">
        <v>1263</v>
      </c>
      <c r="D108" s="109" t="s">
        <v>1264</v>
      </c>
    </row>
    <row r="109" spans="1:4" ht="15">
      <c r="A109" s="109" t="s">
        <v>1275</v>
      </c>
      <c r="B109" s="111" t="str">
        <f t="shared" si="0"/>
        <v>Chloe Game</v>
      </c>
      <c r="C109" s="109" t="s">
        <v>1272</v>
      </c>
      <c r="D109" s="109" t="s">
        <v>1273</v>
      </c>
    </row>
    <row r="110" spans="1:4" ht="15">
      <c r="A110" s="128" t="s">
        <v>1814</v>
      </c>
      <c r="B110" s="111" t="str">
        <f t="shared" si="0"/>
        <v>Jonny Savage</v>
      </c>
      <c r="C110" s="109" t="s">
        <v>1279</v>
      </c>
      <c r="D110" s="109" t="s">
        <v>1280</v>
      </c>
    </row>
    <row r="111" spans="1:4" ht="15">
      <c r="A111" s="109" t="s">
        <v>1289</v>
      </c>
      <c r="B111" s="111" t="str">
        <f t="shared" si="0"/>
        <v>Irene Hu</v>
      </c>
      <c r="C111" s="109" t="s">
        <v>1287</v>
      </c>
      <c r="D111" s="109" t="s">
        <v>1288</v>
      </c>
    </row>
    <row r="112" spans="1:4" ht="15">
      <c r="A112" s="109" t="s">
        <v>1293</v>
      </c>
      <c r="B112" s="111" t="str">
        <f t="shared" si="0"/>
        <v>Ankita Ravi Vaswani</v>
      </c>
      <c r="C112" s="109" t="s">
        <v>1291</v>
      </c>
      <c r="D112" s="109" t="s">
        <v>1292</v>
      </c>
    </row>
    <row r="113" spans="1:4" ht="15">
      <c r="A113" s="109" t="s">
        <v>1300</v>
      </c>
      <c r="B113" s="111" t="str">
        <f t="shared" si="0"/>
        <v>Nicole McEwan</v>
      </c>
      <c r="C113" s="109" t="s">
        <v>1298</v>
      </c>
      <c r="D113" s="109" t="s">
        <v>1299</v>
      </c>
    </row>
    <row r="114" spans="1:4" ht="15">
      <c r="A114" s="109" t="s">
        <v>1306</v>
      </c>
      <c r="B114" s="111" t="str">
        <f t="shared" si="0"/>
        <v>Patrick Cooper</v>
      </c>
      <c r="C114" s="109" t="s">
        <v>1304</v>
      </c>
      <c r="D114" s="109" t="s">
        <v>1305</v>
      </c>
    </row>
    <row r="115" spans="1:4" ht="15">
      <c r="A115" s="109" t="s">
        <v>1314</v>
      </c>
      <c r="B115" s="111" t="str">
        <f t="shared" si="0"/>
        <v>Kuat Telegenov</v>
      </c>
      <c r="C115" s="109" t="s">
        <v>1311</v>
      </c>
      <c r="D115" s="109" t="s">
        <v>1312</v>
      </c>
    </row>
    <row r="116" spans="1:4" ht="15">
      <c r="A116" s="109" t="s">
        <v>1322</v>
      </c>
      <c r="B116" s="111" t="str">
        <f t="shared" si="0"/>
        <v>Lisa Krigsman</v>
      </c>
      <c r="C116" s="109" t="s">
        <v>1320</v>
      </c>
      <c r="D116" s="109" t="s">
        <v>1321</v>
      </c>
    </row>
    <row r="117" spans="1:4" ht="15">
      <c r="A117" s="109" t="s">
        <v>1327</v>
      </c>
      <c r="B117" s="111" t="str">
        <f t="shared" si="0"/>
        <v>Ariell Friedman</v>
      </c>
      <c r="C117" s="109" t="s">
        <v>308</v>
      </c>
      <c r="D117" s="109" t="s">
        <v>1326</v>
      </c>
    </row>
    <row r="118" spans="1:4" ht="15">
      <c r="A118" s="132" t="s">
        <v>1333</v>
      </c>
      <c r="B118" s="111" t="str">
        <f t="shared" si="0"/>
        <v>Megan Cromwell</v>
      </c>
      <c r="C118" s="132" t="s">
        <v>1332</v>
      </c>
      <c r="D118" s="132" t="s">
        <v>1144</v>
      </c>
    </row>
    <row r="119" spans="1:4" ht="15">
      <c r="A119" s="132" t="s">
        <v>1339</v>
      </c>
      <c r="B119" s="111" t="str">
        <f t="shared" si="0"/>
        <v>Denis Klimov</v>
      </c>
      <c r="C119" s="132" t="s">
        <v>1338</v>
      </c>
      <c r="D119" s="132" t="s">
        <v>515</v>
      </c>
    </row>
    <row r="120" spans="1:4" ht="15">
      <c r="A120" s="132" t="s">
        <v>1344</v>
      </c>
      <c r="B120" s="111" t="str">
        <f t="shared" si="0"/>
        <v>Akshay Hinduja</v>
      </c>
      <c r="C120" s="132" t="s">
        <v>1342</v>
      </c>
      <c r="D120" s="132" t="s">
        <v>1343</v>
      </c>
    </row>
    <row r="121" spans="1:4" ht="15">
      <c r="A121" s="132" t="s">
        <v>1349</v>
      </c>
      <c r="B121" s="111" t="str">
        <f t="shared" si="0"/>
        <v>Séverine Martini</v>
      </c>
      <c r="C121" s="132" t="s">
        <v>1346</v>
      </c>
      <c r="D121" s="132" t="s">
        <v>1347</v>
      </c>
    </row>
    <row r="122" spans="1:4" ht="15">
      <c r="A122" s="123" t="s">
        <v>1357</v>
      </c>
      <c r="B122" s="111" t="str">
        <f t="shared" si="0"/>
        <v>Beatriz Naranjo Elizondo</v>
      </c>
      <c r="C122" s="123" t="s">
        <v>1355</v>
      </c>
      <c r="D122" s="123" t="s">
        <v>786</v>
      </c>
    </row>
    <row r="123" spans="1:4" ht="15">
      <c r="A123" s="123" t="s">
        <v>1361</v>
      </c>
      <c r="B123" s="111" t="str">
        <f t="shared" si="0"/>
        <v>Megan Cundy</v>
      </c>
      <c r="C123" s="123" t="s">
        <v>1359</v>
      </c>
      <c r="D123" s="123" t="s">
        <v>1144</v>
      </c>
    </row>
    <row r="124" spans="1:4" ht="15">
      <c r="A124" s="123" t="s">
        <v>1365</v>
      </c>
      <c r="B124" s="111" t="str">
        <f t="shared" si="0"/>
        <v>Judith Camps-Castellà</v>
      </c>
      <c r="C124" s="123" t="s">
        <v>1364</v>
      </c>
      <c r="D124" s="123" t="s">
        <v>1032</v>
      </c>
    </row>
    <row r="125" spans="1:4" ht="15">
      <c r="A125" s="123" t="s">
        <v>1369</v>
      </c>
      <c r="B125" s="111" t="str">
        <f t="shared" si="0"/>
        <v>Savana Stallsmith</v>
      </c>
      <c r="C125" s="123" t="s">
        <v>1367</v>
      </c>
      <c r="D125" s="123" t="s">
        <v>1368</v>
      </c>
    </row>
    <row r="126" spans="1:4" ht="15">
      <c r="A126" s="123" t="s">
        <v>1372</v>
      </c>
      <c r="B126" s="111" t="str">
        <f t="shared" si="0"/>
        <v>Virginia Biede</v>
      </c>
      <c r="C126" s="123" t="s">
        <v>1370</v>
      </c>
      <c r="D126" s="123" t="s">
        <v>826</v>
      </c>
    </row>
    <row r="127" spans="1:4" ht="15">
      <c r="A127" s="123" t="s">
        <v>1377</v>
      </c>
      <c r="B127" s="111" t="str">
        <f t="shared" si="0"/>
        <v>Ana-Belén Yánez Suárez</v>
      </c>
      <c r="C127" s="123" t="s">
        <v>1374</v>
      </c>
      <c r="D127" s="123" t="s">
        <v>1375</v>
      </c>
    </row>
    <row r="128" spans="1:4" ht="15">
      <c r="A128" s="123" t="s">
        <v>1381</v>
      </c>
      <c r="B128" s="111" t="str">
        <f t="shared" si="0"/>
        <v>Sachi Edirisinghe</v>
      </c>
      <c r="C128" s="123" t="s">
        <v>1378</v>
      </c>
      <c r="D128" s="123" t="s">
        <v>1379</v>
      </c>
    </row>
    <row r="129" spans="1:4" ht="15">
      <c r="A129" s="123" t="s">
        <v>1385</v>
      </c>
      <c r="B129" s="111" t="str">
        <f t="shared" si="0"/>
        <v>Talen Rimmer</v>
      </c>
      <c r="C129" s="123" t="s">
        <v>1383</v>
      </c>
      <c r="D129" s="123" t="s">
        <v>1384</v>
      </c>
    </row>
    <row r="130" spans="1:4" ht="15">
      <c r="A130" s="123" t="s">
        <v>1389</v>
      </c>
      <c r="B130" s="111" t="str">
        <f t="shared" si="0"/>
        <v>Fiva Divan</v>
      </c>
      <c r="C130" s="123" t="s">
        <v>1387</v>
      </c>
      <c r="D130" s="123" t="s">
        <v>1388</v>
      </c>
    </row>
    <row r="131" spans="1:4" ht="15">
      <c r="A131" s="123" t="s">
        <v>1393</v>
      </c>
      <c r="B131" s="111" t="str">
        <f t="shared" si="0"/>
        <v>Jacob Badcock</v>
      </c>
      <c r="C131" s="123" t="s">
        <v>1391</v>
      </c>
      <c r="D131" s="123" t="s">
        <v>1392</v>
      </c>
    </row>
    <row r="132" spans="1:4" ht="15">
      <c r="A132" s="123" t="s">
        <v>1397</v>
      </c>
      <c r="B132" s="111" t="str">
        <f t="shared" si="0"/>
        <v>Atticus Carter</v>
      </c>
      <c r="C132" s="123" t="s">
        <v>1395</v>
      </c>
      <c r="D132" s="123" t="s">
        <v>1396</v>
      </c>
    </row>
    <row r="133" spans="1:4" ht="15">
      <c r="A133" s="123" t="s">
        <v>1405</v>
      </c>
      <c r="B133" s="111" t="str">
        <f t="shared" si="0"/>
        <v>Javiera Fuentes</v>
      </c>
      <c r="C133" s="123" t="s">
        <v>1403</v>
      </c>
      <c r="D133" s="123" t="s">
        <v>1404</v>
      </c>
    </row>
    <row r="134" spans="1:4" ht="15">
      <c r="A134" s="123" t="s">
        <v>1412</v>
      </c>
      <c r="B134" s="111" t="str">
        <f t="shared" si="0"/>
        <v>Dennis Giaya</v>
      </c>
      <c r="C134" s="123" t="s">
        <v>1409</v>
      </c>
      <c r="D134" s="123" t="s">
        <v>1410</v>
      </c>
    </row>
    <row r="135" spans="1:4" ht="15">
      <c r="A135" s="109" t="s">
        <v>1420</v>
      </c>
      <c r="B135" s="111" t="str">
        <f t="shared" si="0"/>
        <v>Emma Curtis</v>
      </c>
      <c r="C135" s="109" t="s">
        <v>1417</v>
      </c>
      <c r="D135" s="109" t="s">
        <v>1418</v>
      </c>
    </row>
    <row r="136" spans="1:4" ht="15">
      <c r="A136" s="109" t="s">
        <v>1428</v>
      </c>
      <c r="B136" s="111" t="str">
        <f t="shared" si="0"/>
        <v>Jess Sajtovich</v>
      </c>
      <c r="C136" s="109" t="s">
        <v>1425</v>
      </c>
      <c r="D136" s="109" t="s">
        <v>1426</v>
      </c>
    </row>
    <row r="137" spans="1:4" ht="15">
      <c r="A137" s="109" t="s">
        <v>1438</v>
      </c>
      <c r="B137" s="111" t="str">
        <f t="shared" si="0"/>
        <v>Tea Isler</v>
      </c>
      <c r="C137" s="109" t="s">
        <v>1435</v>
      </c>
      <c r="D137" s="109" t="s">
        <v>1436</v>
      </c>
    </row>
    <row r="138" spans="1:4" ht="15">
      <c r="A138" s="109" t="s">
        <v>1445</v>
      </c>
      <c r="B138" s="111" t="str">
        <f t="shared" si="0"/>
        <v>Patricia Schöntag</v>
      </c>
      <c r="C138" s="109" t="s">
        <v>1443</v>
      </c>
      <c r="D138" s="109" t="s">
        <v>1444</v>
      </c>
    </row>
    <row r="139" spans="1:4" ht="15">
      <c r="A139" s="109" t="s">
        <v>1450</v>
      </c>
      <c r="B139" s="111" t="str">
        <f t="shared" si="0"/>
        <v>Bethany Fleming</v>
      </c>
      <c r="C139" s="109" t="s">
        <v>1448</v>
      </c>
      <c r="D139" s="109" t="s">
        <v>1449</v>
      </c>
    </row>
    <row r="140" spans="1:4" ht="15">
      <c r="A140" s="109" t="s">
        <v>1455</v>
      </c>
      <c r="B140" s="111" t="str">
        <f t="shared" si="0"/>
        <v>Caroline Chin</v>
      </c>
      <c r="C140" s="109" t="s">
        <v>1452</v>
      </c>
      <c r="D140" s="109" t="s">
        <v>1453</v>
      </c>
    </row>
    <row r="141" spans="1:4" ht="15">
      <c r="A141" s="109" t="s">
        <v>1461</v>
      </c>
      <c r="B141" s="111" t="str">
        <f t="shared" si="0"/>
        <v>Lewis Grant</v>
      </c>
      <c r="C141" s="109" t="s">
        <v>1459</v>
      </c>
      <c r="D141" s="109" t="s">
        <v>1460</v>
      </c>
    </row>
    <row r="142" spans="1:4" ht="15">
      <c r="A142" s="109" t="s">
        <v>1468</v>
      </c>
      <c r="B142" s="111" t="str">
        <f t="shared" si="0"/>
        <v>Heather Doig</v>
      </c>
      <c r="C142" s="109" t="s">
        <v>1465</v>
      </c>
      <c r="D142" s="109" t="s">
        <v>1466</v>
      </c>
    </row>
    <row r="143" spans="1:4" ht="15">
      <c r="A143" s="109" t="s">
        <v>1476</v>
      </c>
      <c r="B143" s="111" t="str">
        <f t="shared" si="0"/>
        <v>Levi Cai</v>
      </c>
      <c r="C143" s="109" t="s">
        <v>1474</v>
      </c>
      <c r="D143" s="109" t="s">
        <v>1475</v>
      </c>
    </row>
    <row r="144" spans="1:4" ht="15">
      <c r="A144" s="109" t="s">
        <v>1480</v>
      </c>
      <c r="B144" s="111" t="str">
        <f t="shared" si="0"/>
        <v>Daniel Yang</v>
      </c>
      <c r="C144" s="109" t="s">
        <v>1479</v>
      </c>
      <c r="D144" s="109" t="s">
        <v>1058</v>
      </c>
    </row>
    <row r="145" spans="1:4" ht="15">
      <c r="A145" s="109" t="s">
        <v>1486</v>
      </c>
      <c r="B145" s="111" t="str">
        <f t="shared" si="0"/>
        <v>Isabel Pen</v>
      </c>
      <c r="C145" s="109" t="s">
        <v>1484</v>
      </c>
      <c r="D145" s="109" t="s">
        <v>1485</v>
      </c>
    </row>
    <row r="146" spans="1:4" ht="15">
      <c r="A146" s="109" t="s">
        <v>1493</v>
      </c>
      <c r="B146" s="111" t="str">
        <f t="shared" si="0"/>
        <v>Anik Grearson</v>
      </c>
      <c r="C146" s="109" t="s">
        <v>1491</v>
      </c>
      <c r="D146" s="109" t="s">
        <v>1492</v>
      </c>
    </row>
    <row r="147" spans="1:4" ht="15">
      <c r="A147" s="109" t="s">
        <v>1498</v>
      </c>
      <c r="B147" s="111" t="str">
        <f t="shared" si="0"/>
        <v>Sierra Landreth</v>
      </c>
      <c r="C147" s="109" t="s">
        <v>1496</v>
      </c>
      <c r="D147" s="109" t="s">
        <v>1497</v>
      </c>
    </row>
    <row r="148" spans="1:4" ht="15">
      <c r="A148" s="115" t="s">
        <v>1504</v>
      </c>
      <c r="B148" s="111" t="str">
        <f t="shared" si="0"/>
        <v>Chad Colett</v>
      </c>
      <c r="C148" s="113" t="s">
        <v>1501</v>
      </c>
      <c r="D148" s="113" t="s">
        <v>1502</v>
      </c>
    </row>
    <row r="149" spans="1:4" ht="15">
      <c r="A149" s="113" t="s">
        <v>1506</v>
      </c>
      <c r="B149" s="111" t="str">
        <f t="shared" si="0"/>
        <v>Paul Smith</v>
      </c>
      <c r="C149" s="113" t="s">
        <v>1505</v>
      </c>
      <c r="D149" s="113" t="s">
        <v>1016</v>
      </c>
    </row>
    <row r="150" spans="1:4" ht="15">
      <c r="A150" s="116" t="s">
        <v>1509</v>
      </c>
      <c r="B150" s="111" t="str">
        <f t="shared" si="0"/>
        <v>Zena Molson</v>
      </c>
      <c r="C150" s="116" t="s">
        <v>1507</v>
      </c>
      <c r="D150" s="116" t="s">
        <v>1508</v>
      </c>
    </row>
    <row r="151" spans="1:4" ht="15">
      <c r="A151" s="109" t="s">
        <v>1515</v>
      </c>
      <c r="B151" s="111" t="str">
        <f t="shared" si="0"/>
        <v>Dan Lear</v>
      </c>
      <c r="C151" s="109" t="s">
        <v>1512</v>
      </c>
      <c r="D151" s="109" t="s">
        <v>1513</v>
      </c>
    </row>
    <row r="152" spans="1:4" ht="15">
      <c r="A152" s="120" t="s">
        <v>1522</v>
      </c>
      <c r="B152" s="111" t="str">
        <f t="shared" si="0"/>
        <v>Esther Marcayata</v>
      </c>
      <c r="C152" s="116" t="s">
        <v>1519</v>
      </c>
      <c r="D152" s="116" t="s">
        <v>1520</v>
      </c>
    </row>
    <row r="153" spans="1:4" ht="15">
      <c r="A153" s="120" t="s">
        <v>1530</v>
      </c>
      <c r="B153" s="111" t="str">
        <f t="shared" si="0"/>
        <v>Paulina Sepa</v>
      </c>
      <c r="C153" s="116" t="s">
        <v>1528</v>
      </c>
      <c r="D153" s="116" t="s">
        <v>1529</v>
      </c>
    </row>
    <row r="154" spans="1:4" ht="15">
      <c r="A154" s="109" t="s">
        <v>1534</v>
      </c>
      <c r="B154" s="111" t="str">
        <f t="shared" si="0"/>
        <v>Henry Ruhl</v>
      </c>
      <c r="C154" s="109" t="s">
        <v>1531</v>
      </c>
      <c r="D154" s="109" t="s">
        <v>1532</v>
      </c>
    </row>
    <row r="155" spans="1:4" ht="15">
      <c r="A155" s="109" t="s">
        <v>1539</v>
      </c>
      <c r="B155" s="111" t="str">
        <f t="shared" si="0"/>
        <v>Mehul Naresh Sangekar</v>
      </c>
      <c r="C155" s="109" t="s">
        <v>1537</v>
      </c>
      <c r="D155" s="109" t="s">
        <v>1538</v>
      </c>
    </row>
    <row r="156" spans="1:4" ht="15">
      <c r="A156" s="145" t="s">
        <v>1547</v>
      </c>
      <c r="B156" s="111" t="str">
        <f t="shared" si="0"/>
        <v>John Zicker</v>
      </c>
      <c r="C156" s="123" t="s">
        <v>1545</v>
      </c>
      <c r="D156" s="123" t="s">
        <v>1546</v>
      </c>
    </row>
    <row r="157" spans="1:4" ht="15">
      <c r="A157" s="132" t="s">
        <v>1550</v>
      </c>
      <c r="B157" s="111" t="str">
        <f t="shared" si="0"/>
        <v>Mike Bollinger</v>
      </c>
      <c r="C157" s="132" t="s">
        <v>1548</v>
      </c>
      <c r="D157" s="132" t="s">
        <v>1549</v>
      </c>
    </row>
    <row r="158" spans="1:4" ht="15">
      <c r="A158" s="132" t="s">
        <v>1556</v>
      </c>
      <c r="B158" s="111" t="str">
        <f t="shared" si="0"/>
        <v>Sarah Groves</v>
      </c>
      <c r="C158" s="132" t="s">
        <v>1554</v>
      </c>
      <c r="D158" s="132" t="s">
        <v>1555</v>
      </c>
    </row>
    <row r="159" spans="1:4" ht="15">
      <c r="A159" s="132" t="s">
        <v>1562</v>
      </c>
      <c r="B159" s="111" t="str">
        <f t="shared" si="0"/>
        <v>Michael Anderson</v>
      </c>
      <c r="C159" s="132" t="s">
        <v>1561</v>
      </c>
      <c r="D159" s="132" t="s">
        <v>923</v>
      </c>
    </row>
    <row r="160" spans="1:4" ht="15">
      <c r="A160" s="132" t="s">
        <v>1567</v>
      </c>
      <c r="B160" s="111" t="str">
        <f t="shared" si="0"/>
        <v>Jason Loi</v>
      </c>
      <c r="C160" s="132" t="s">
        <v>1564</v>
      </c>
      <c r="D160" s="132" t="s">
        <v>1565</v>
      </c>
    </row>
    <row r="161" spans="1:4" ht="15">
      <c r="A161" s="132" t="s">
        <v>1574</v>
      </c>
      <c r="B161" s="111" t="str">
        <f t="shared" si="0"/>
        <v>Ayman Mabrouk</v>
      </c>
      <c r="C161" s="132" t="s">
        <v>1571</v>
      </c>
      <c r="D161" s="132" t="s">
        <v>1572</v>
      </c>
    </row>
    <row r="162" spans="1:4" ht="15">
      <c r="A162" s="132" t="s">
        <v>1580</v>
      </c>
      <c r="B162" s="111" t="str">
        <f t="shared" si="0"/>
        <v>Keith Keel</v>
      </c>
      <c r="C162" s="132" t="s">
        <v>1578</v>
      </c>
      <c r="D162" s="132" t="s">
        <v>1579</v>
      </c>
    </row>
    <row r="163" spans="1:4" ht="15">
      <c r="A163" s="132" t="s">
        <v>1587</v>
      </c>
      <c r="B163" s="111" t="str">
        <f t="shared" si="0"/>
        <v>Ryan Gajarawala</v>
      </c>
      <c r="C163" s="132" t="s">
        <v>1584</v>
      </c>
      <c r="D163" s="132" t="s">
        <v>1585</v>
      </c>
    </row>
    <row r="164" spans="1:4" ht="15">
      <c r="A164" s="132" t="s">
        <v>1593</v>
      </c>
      <c r="B164" s="111" t="str">
        <f t="shared" si="0"/>
        <v>Craig Anderson</v>
      </c>
      <c r="C164" s="132" t="s">
        <v>1561</v>
      </c>
      <c r="D164" s="132" t="s">
        <v>1591</v>
      </c>
    </row>
    <row r="165" spans="1:4" ht="15">
      <c r="A165" s="132" t="s">
        <v>1599</v>
      </c>
      <c r="B165" s="111" t="str">
        <f t="shared" si="0"/>
        <v>Ashley Marranzino</v>
      </c>
      <c r="C165" s="132" t="s">
        <v>1597</v>
      </c>
      <c r="D165" s="132" t="s">
        <v>1598</v>
      </c>
    </row>
    <row r="166" spans="1:4" ht="15">
      <c r="A166" s="132" t="s">
        <v>1605</v>
      </c>
      <c r="B166" s="111" t="str">
        <f t="shared" si="0"/>
        <v>Mashkoor Malik</v>
      </c>
      <c r="C166" s="132" t="s">
        <v>1603</v>
      </c>
      <c r="D166" s="132" t="s">
        <v>1604</v>
      </c>
    </row>
    <row r="167" spans="1:4" ht="15">
      <c r="A167" s="149" t="s">
        <v>1610</v>
      </c>
      <c r="B167" s="111" t="str">
        <f t="shared" si="0"/>
        <v>Lara Beckmann</v>
      </c>
      <c r="C167" s="149" t="s">
        <v>1608</v>
      </c>
      <c r="D167" s="149" t="s">
        <v>1609</v>
      </c>
    </row>
    <row r="168" spans="1:4" ht="15">
      <c r="A168" s="132" t="s">
        <v>1619</v>
      </c>
      <c r="B168" s="111" t="str">
        <f t="shared" si="0"/>
        <v>Duy Nguyen</v>
      </c>
      <c r="C168" s="132" t="s">
        <v>1616</v>
      </c>
      <c r="D168" s="132" t="s">
        <v>1617</v>
      </c>
    </row>
    <row r="169" spans="1:4" ht="15">
      <c r="A169" s="132" t="s">
        <v>1625</v>
      </c>
      <c r="B169" s="111" t="str">
        <f t="shared" si="0"/>
        <v>John Halpin</v>
      </c>
      <c r="C169" s="132" t="s">
        <v>1623</v>
      </c>
      <c r="D169" s="132" t="s">
        <v>1546</v>
      </c>
    </row>
    <row r="170" spans="1:4" ht="15">
      <c r="A170" s="153" t="s">
        <v>1633</v>
      </c>
      <c r="B170" s="111" t="str">
        <f t="shared" si="0"/>
        <v>Rebecca Ju</v>
      </c>
      <c r="C170" s="153" t="s">
        <v>1630</v>
      </c>
      <c r="D170" s="153" t="s">
        <v>1631</v>
      </c>
    </row>
    <row r="171" spans="1:4" ht="15">
      <c r="A171" s="153" t="s">
        <v>1636</v>
      </c>
      <c r="B171" s="111" t="str">
        <f t="shared" si="0"/>
        <v>Adam Jones</v>
      </c>
      <c r="C171" s="153" t="s">
        <v>1634</v>
      </c>
      <c r="D171" s="153" t="s">
        <v>1635</v>
      </c>
    </row>
    <row r="172" spans="1:4" ht="15">
      <c r="A172" s="132" t="s">
        <v>1639</v>
      </c>
      <c r="B172" s="111" t="str">
        <f t="shared" si="0"/>
        <v>Danelle Cline</v>
      </c>
      <c r="C172" s="132" t="s">
        <v>1637</v>
      </c>
      <c r="D172" s="132" t="s">
        <v>1638</v>
      </c>
    </row>
    <row r="173" spans="1:4" ht="15">
      <c r="A173" s="132" t="s">
        <v>1643</v>
      </c>
      <c r="B173" s="111" t="str">
        <f t="shared" si="0"/>
        <v>Caroline Edmonds</v>
      </c>
      <c r="C173" s="132" t="s">
        <v>1641</v>
      </c>
      <c r="D173" s="132" t="s">
        <v>1453</v>
      </c>
    </row>
    <row r="174" spans="1:4" ht="15">
      <c r="A174" s="132" t="s">
        <v>1648</v>
      </c>
      <c r="B174" s="111" t="str">
        <f t="shared" si="0"/>
        <v>Larissa Macedo</v>
      </c>
      <c r="C174" s="132" t="s">
        <v>1647</v>
      </c>
      <c r="D174" s="132" t="s">
        <v>1020</v>
      </c>
    </row>
    <row r="175" spans="1:4" ht="15">
      <c r="A175" s="132" t="s">
        <v>1657</v>
      </c>
      <c r="B175" s="111" t="str">
        <f t="shared" si="0"/>
        <v>Caitlin Ruby</v>
      </c>
      <c r="C175" s="132" t="s">
        <v>1654</v>
      </c>
      <c r="D175" s="132" t="s">
        <v>1655</v>
      </c>
    </row>
    <row r="176" spans="1:4" ht="15">
      <c r="A176" s="132" t="s">
        <v>1663</v>
      </c>
      <c r="B176" s="111" t="str">
        <f t="shared" si="0"/>
        <v>Jeremy Childress</v>
      </c>
      <c r="C176" s="132" t="s">
        <v>1660</v>
      </c>
      <c r="D176" s="132" t="s">
        <v>1661</v>
      </c>
    </row>
    <row r="177" spans="1:4" ht="15">
      <c r="A177" s="132" t="s">
        <v>1668</v>
      </c>
      <c r="B177" s="111" t="str">
        <f t="shared" si="0"/>
        <v>Eric Martin</v>
      </c>
      <c r="C177" s="132" t="s">
        <v>1667</v>
      </c>
      <c r="D177" s="132" t="s">
        <v>310</v>
      </c>
    </row>
    <row r="178" spans="1:4" ht="15">
      <c r="A178" s="152" t="s">
        <v>1673</v>
      </c>
      <c r="B178" s="111" t="str">
        <f t="shared" si="0"/>
        <v>Peter Teye Busumprah</v>
      </c>
      <c r="C178" s="152" t="s">
        <v>1671</v>
      </c>
      <c r="D178" s="152" t="s">
        <v>359</v>
      </c>
    </row>
    <row r="179" spans="1:4" ht="15">
      <c r="A179" s="57" t="s">
        <v>1677</v>
      </c>
      <c r="B179" s="111" t="str">
        <f t="shared" si="0"/>
        <v>Alicia Romero Ramirez</v>
      </c>
      <c r="C179" s="57" t="s">
        <v>1674</v>
      </c>
      <c r="D179" s="57" t="s">
        <v>1675</v>
      </c>
    </row>
    <row r="180" spans="1:4" ht="15">
      <c r="A180" s="57" t="s">
        <v>1682</v>
      </c>
      <c r="B180" s="111" t="str">
        <f t="shared" si="0"/>
        <v>Sofia Ramalho</v>
      </c>
      <c r="C180" s="57" t="s">
        <v>1679</v>
      </c>
      <c r="D180" s="57" t="s">
        <v>1680</v>
      </c>
    </row>
    <row r="181" spans="1:4" ht="15">
      <c r="A181" s="57" t="s">
        <v>1685</v>
      </c>
      <c r="B181" s="111" t="str">
        <f t="shared" si="0"/>
        <v>Marine Lebrec</v>
      </c>
      <c r="C181" s="57" t="s">
        <v>1683</v>
      </c>
      <c r="D181" s="57" t="s">
        <v>1684</v>
      </c>
    </row>
    <row r="182" spans="1:4" ht="15">
      <c r="A182" s="132" t="s">
        <v>1689</v>
      </c>
      <c r="B182" s="111" t="str">
        <f t="shared" si="0"/>
        <v>James Freese</v>
      </c>
      <c r="C182" s="132" t="s">
        <v>1687</v>
      </c>
      <c r="D182" s="132" t="s">
        <v>1194</v>
      </c>
    </row>
    <row r="183" spans="1:4" ht="15">
      <c r="A183" s="128" t="s">
        <v>1694</v>
      </c>
      <c r="B183" s="111" t="str">
        <f t="shared" si="0"/>
        <v>Megan Johnston</v>
      </c>
      <c r="C183" s="132" t="s">
        <v>1693</v>
      </c>
      <c r="D183" s="132" t="s">
        <v>1144</v>
      </c>
    </row>
    <row r="184" spans="1:4" ht="15">
      <c r="A184" s="149" t="s">
        <v>1698</v>
      </c>
      <c r="B184" s="111" t="str">
        <f t="shared" si="0"/>
        <v>Thierry Baussant</v>
      </c>
      <c r="C184" s="149" t="s">
        <v>1695</v>
      </c>
      <c r="D184" s="149" t="s">
        <v>1696</v>
      </c>
    </row>
    <row r="185" spans="1:4" ht="15">
      <c r="A185" s="161" t="s">
        <v>1705</v>
      </c>
      <c r="B185" s="111" t="str">
        <f t="shared" si="0"/>
        <v>Drew Smith</v>
      </c>
      <c r="C185" s="132" t="s">
        <v>1505</v>
      </c>
      <c r="D185" s="132" t="s">
        <v>1703</v>
      </c>
    </row>
    <row r="186" spans="1:4" ht="15">
      <c r="A186" s="161" t="s">
        <v>1712</v>
      </c>
      <c r="B186" s="111" t="str">
        <f t="shared" si="0"/>
        <v>Mikhail Rossoshanskiy</v>
      </c>
      <c r="C186" s="132" t="s">
        <v>1710</v>
      </c>
      <c r="D186" s="132" t="s">
        <v>1711</v>
      </c>
    </row>
    <row r="187" spans="1:4" ht="15">
      <c r="A187" s="165" t="s">
        <v>1715</v>
      </c>
      <c r="B187" s="111" t="str">
        <f t="shared" si="0"/>
        <v>Deborah Smith</v>
      </c>
      <c r="C187" s="165" t="s">
        <v>1505</v>
      </c>
      <c r="D187" s="165" t="s">
        <v>1714</v>
      </c>
    </row>
    <row r="188" spans="1:4" ht="15">
      <c r="A188" s="165" t="s">
        <v>1720</v>
      </c>
      <c r="B188" s="111" t="str">
        <f t="shared" si="0"/>
        <v>Maia Hoeberechts</v>
      </c>
      <c r="C188" s="165" t="s">
        <v>329</v>
      </c>
      <c r="D188" s="165" t="s">
        <v>328</v>
      </c>
    </row>
    <row r="189" spans="1:4" ht="15">
      <c r="A189" s="132" t="s">
        <v>1725</v>
      </c>
      <c r="B189" s="111" t="str">
        <f t="shared" si="0"/>
        <v>Jamie Andersen Fields</v>
      </c>
      <c r="C189" s="132" t="s">
        <v>1723</v>
      </c>
      <c r="D189" s="132" t="s">
        <v>1724</v>
      </c>
    </row>
    <row r="190" spans="1:4" ht="15">
      <c r="A190" s="132" t="s">
        <v>1732</v>
      </c>
      <c r="B190" s="111" t="str">
        <f t="shared" si="0"/>
        <v>Manu Prakash</v>
      </c>
      <c r="C190" s="132" t="s">
        <v>1729</v>
      </c>
      <c r="D190" s="132" t="s">
        <v>1730</v>
      </c>
    </row>
    <row r="191" spans="1:4" ht="15">
      <c r="A191" s="132" t="s">
        <v>1738</v>
      </c>
      <c r="B191" s="111" t="str">
        <f t="shared" si="0"/>
        <v>Leon Delwiche</v>
      </c>
      <c r="C191" s="132" t="s">
        <v>1736</v>
      </c>
      <c r="D191" s="132" t="s">
        <v>1737</v>
      </c>
    </row>
    <row r="192" spans="1:4" ht="15">
      <c r="A192" s="132" t="s">
        <v>1744</v>
      </c>
      <c r="B192" s="111" t="str">
        <f t="shared" si="0"/>
        <v>Brock Rosenthal</v>
      </c>
      <c r="C192" s="132" t="s">
        <v>1742</v>
      </c>
      <c r="D192" s="132" t="s">
        <v>1743</v>
      </c>
    </row>
    <row r="193" spans="1:4" ht="15">
      <c r="A193" s="132" t="s">
        <v>1750</v>
      </c>
      <c r="B193" s="111" t="str">
        <f t="shared" si="0"/>
        <v>Alan Turchik</v>
      </c>
      <c r="C193" s="132" t="s">
        <v>1747</v>
      </c>
      <c r="D193" s="132" t="s">
        <v>1748</v>
      </c>
    </row>
    <row r="194" spans="1:4" ht="15">
      <c r="A194" s="132" t="s">
        <v>1754</v>
      </c>
      <c r="B194" s="111" t="str">
        <f t="shared" si="0"/>
        <v>Paul Smith</v>
      </c>
      <c r="C194" s="132" t="s">
        <v>1505</v>
      </c>
      <c r="D194" s="132" t="s">
        <v>1016</v>
      </c>
    </row>
    <row r="195" spans="1:4" ht="15">
      <c r="A195" s="132" t="s">
        <v>1759</v>
      </c>
      <c r="B195" s="111" t="str">
        <f t="shared" si="0"/>
        <v>Fairclough Cameron</v>
      </c>
      <c r="C195" s="132" t="s">
        <v>967</v>
      </c>
      <c r="D195" s="132" t="s">
        <v>1757</v>
      </c>
    </row>
    <row r="196" spans="1:4" ht="15">
      <c r="A196" s="132" t="s">
        <v>1765</v>
      </c>
      <c r="B196" s="111" t="str">
        <f t="shared" si="0"/>
        <v>Joel McCartney</v>
      </c>
      <c r="C196" s="132" t="s">
        <v>1762</v>
      </c>
      <c r="D196" s="132" t="s">
        <v>1763</v>
      </c>
    </row>
    <row r="197" spans="1:4" ht="15">
      <c r="A197" s="132" t="s">
        <v>1774</v>
      </c>
      <c r="B197" s="111" t="str">
        <f t="shared" si="0"/>
        <v>Brenden St John</v>
      </c>
      <c r="C197" s="132" t="s">
        <v>1771</v>
      </c>
      <c r="D197" s="132" t="s">
        <v>1772</v>
      </c>
    </row>
    <row r="198" spans="1:4" ht="15">
      <c r="A198" s="149" t="s">
        <v>1780</v>
      </c>
      <c r="B198" s="111" t="str">
        <f t="shared" si="0"/>
        <v>Hassan Elkholy</v>
      </c>
      <c r="C198" s="149" t="s">
        <v>1778</v>
      </c>
      <c r="D198" s="149" t="s">
        <v>1779</v>
      </c>
    </row>
    <row r="199" spans="1:4" ht="15">
      <c r="A199" s="149" t="s">
        <v>1787</v>
      </c>
      <c r="B199" s="111" t="str">
        <f t="shared" si="0"/>
        <v>Daniel Walter Schmid</v>
      </c>
      <c r="C199" s="149" t="s">
        <v>1785</v>
      </c>
      <c r="D199" s="149" t="s">
        <v>1058</v>
      </c>
    </row>
  </sheetData>
  <conditionalFormatting sqref="A1:A164 A169:A177 A187:A199">
    <cfRule type="containsText" dxfId="1" priority="1" operator="containsText" text="mbari.org">
      <formula>NOT(ISERROR(SEARCH(("mbari.org"),(A1))))</formula>
    </cfRule>
  </conditionalFormatting>
  <hyperlinks>
    <hyperlink ref="A21" r:id="rId1" xr:uid="{00000000-0004-0000-0A00-000000000000}"/>
    <hyperlink ref="A22" r:id="rId2" xr:uid="{00000000-0004-0000-0A00-000001000000}"/>
    <hyperlink ref="A110" r:id="rId3" xr:uid="{00000000-0004-0000-0A00-000002000000}"/>
    <hyperlink ref="A152" r:id="rId4" xr:uid="{00000000-0004-0000-0A00-000003000000}"/>
    <hyperlink ref="A153" r:id="rId5" xr:uid="{00000000-0004-0000-0A00-000004000000}"/>
    <hyperlink ref="A183" r:id="rId6" xr:uid="{00000000-0004-0000-0A00-000005000000}"/>
    <hyperlink ref="A185" r:id="rId7" xr:uid="{00000000-0004-0000-0A00-000006000000}"/>
    <hyperlink ref="A186" r:id="rId8" xr:uid="{00000000-0004-0000-0A00-000007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G35"/>
  <sheetViews>
    <sheetView workbookViewId="0">
      <pane ySplit="1" topLeftCell="A2" activePane="bottomLeft" state="frozen"/>
      <selection pane="bottomLeft" activeCell="B3" sqref="B3"/>
    </sheetView>
  </sheetViews>
  <sheetFormatPr baseColWidth="10" defaultColWidth="12.6640625" defaultRowHeight="15.75" customHeight="1"/>
  <cols>
    <col min="1" max="1" width="22.83203125" customWidth="1"/>
    <col min="3" max="3" width="30.6640625" customWidth="1"/>
    <col min="4" max="4" width="22.33203125" customWidth="1"/>
  </cols>
  <sheetData>
    <row r="1" spans="1:7" ht="15.75" customHeight="1">
      <c r="A1" s="177" t="s">
        <v>1815</v>
      </c>
      <c r="B1" s="177" t="s">
        <v>1816</v>
      </c>
      <c r="C1" s="177" t="s">
        <v>1817</v>
      </c>
      <c r="D1" s="177" t="s">
        <v>1818</v>
      </c>
      <c r="E1" s="177" t="s">
        <v>1819</v>
      </c>
      <c r="F1" s="177" t="s">
        <v>1820</v>
      </c>
      <c r="G1" s="177" t="s">
        <v>1821</v>
      </c>
    </row>
    <row r="2" spans="1:7" ht="15.75" customHeight="1">
      <c r="A2" s="178" t="s">
        <v>1822</v>
      </c>
      <c r="B2" s="179" t="s">
        <v>1823</v>
      </c>
      <c r="C2" s="180" t="s">
        <v>1824</v>
      </c>
      <c r="D2" s="181" t="str">
        <f t="shared" ref="D2:D33" si="0">MID(C2,FIND(" &lt;",C2) + 1 + 1,FIND(",",C2) - 2 - (FIND(" &lt;",C2) + 1))</f>
        <v>barbara.neves@dfo-mpo.gc.ca</v>
      </c>
      <c r="E2" s="179" t="s">
        <v>1825</v>
      </c>
      <c r="F2" s="179" t="s">
        <v>254</v>
      </c>
      <c r="G2" s="179" t="s">
        <v>1826</v>
      </c>
    </row>
    <row r="3" spans="1:7" ht="15.75" customHeight="1">
      <c r="A3" s="178" t="s">
        <v>1822</v>
      </c>
      <c r="B3" s="179" t="s">
        <v>1827</v>
      </c>
      <c r="C3" s="180" t="s">
        <v>1828</v>
      </c>
      <c r="D3" s="181" t="str">
        <f t="shared" si="0"/>
        <v>francesco.pomati@eawag.ch</v>
      </c>
      <c r="E3" s="179" t="s">
        <v>1829</v>
      </c>
      <c r="F3" s="179" t="s">
        <v>259</v>
      </c>
      <c r="G3" s="179" t="s">
        <v>1830</v>
      </c>
    </row>
    <row r="4" spans="1:7" ht="15.75" customHeight="1">
      <c r="A4" s="178" t="s">
        <v>1822</v>
      </c>
      <c r="B4" s="179" t="s">
        <v>1831</v>
      </c>
      <c r="C4" s="180" t="s">
        <v>1832</v>
      </c>
      <c r="D4" s="181" t="str">
        <f t="shared" si="0"/>
        <v>benjamin.grassian@whoi.edu</v>
      </c>
      <c r="E4" s="179" t="s">
        <v>1833</v>
      </c>
      <c r="F4" s="179" t="s">
        <v>1834</v>
      </c>
      <c r="G4" s="179" t="s">
        <v>1835</v>
      </c>
    </row>
    <row r="5" spans="1:7" ht="15.75" customHeight="1">
      <c r="A5" s="178" t="s">
        <v>1822</v>
      </c>
      <c r="B5" s="179" t="s">
        <v>1836</v>
      </c>
      <c r="C5" s="182" t="s">
        <v>1837</v>
      </c>
      <c r="D5" s="179" t="str">
        <f t="shared" si="0"/>
        <v>giaya.d@northeastern.edu</v>
      </c>
      <c r="E5" s="179" t="s">
        <v>1838</v>
      </c>
      <c r="F5" s="179" t="s">
        <v>37</v>
      </c>
      <c r="G5" s="179" t="s">
        <v>1839</v>
      </c>
    </row>
    <row r="6" spans="1:7" ht="15.75" customHeight="1">
      <c r="A6" s="178" t="s">
        <v>1822</v>
      </c>
      <c r="B6" s="179" t="s">
        <v>1840</v>
      </c>
      <c r="C6" s="182" t="s">
        <v>1841</v>
      </c>
      <c r="D6" s="183" t="str">
        <f t="shared" si="0"/>
        <v>goetzf@si.edu</v>
      </c>
      <c r="E6" s="183"/>
      <c r="F6" s="179" t="s">
        <v>1834</v>
      </c>
      <c r="G6" s="179" t="s">
        <v>1842</v>
      </c>
    </row>
    <row r="7" spans="1:7" ht="15.75" customHeight="1">
      <c r="A7" s="178" t="s">
        <v>1822</v>
      </c>
      <c r="B7" s="179" t="s">
        <v>1843</v>
      </c>
      <c r="C7" s="182" t="s">
        <v>1844</v>
      </c>
      <c r="D7" s="179" t="str">
        <f t="shared" si="0"/>
        <v>tkwasnitschka@geomar.de</v>
      </c>
      <c r="E7" s="179" t="s">
        <v>1845</v>
      </c>
      <c r="F7" s="179" t="s">
        <v>37</v>
      </c>
      <c r="G7" s="179" t="s">
        <v>1846</v>
      </c>
    </row>
    <row r="8" spans="1:7" ht="15.75" customHeight="1">
      <c r="A8" s="178" t="s">
        <v>1822</v>
      </c>
      <c r="B8" s="179" t="s">
        <v>1847</v>
      </c>
      <c r="C8" s="182" t="s">
        <v>1848</v>
      </c>
      <c r="D8" s="179" t="str">
        <f t="shared" si="0"/>
        <v>mojmas@noc.ac.uk</v>
      </c>
      <c r="E8" s="179" t="s">
        <v>1849</v>
      </c>
      <c r="F8" s="179" t="s">
        <v>1850</v>
      </c>
      <c r="G8" s="179" t="s">
        <v>1851</v>
      </c>
    </row>
    <row r="9" spans="1:7" ht="15.75" customHeight="1">
      <c r="A9" s="178" t="s">
        <v>1822</v>
      </c>
      <c r="B9" s="179" t="s">
        <v>1852</v>
      </c>
      <c r="C9" s="182" t="s">
        <v>1853</v>
      </c>
      <c r="D9" s="179" t="str">
        <f t="shared" si="0"/>
        <v>pushyami.kaveti@ntnu.no</v>
      </c>
      <c r="E9" s="179" t="s">
        <v>1854</v>
      </c>
      <c r="F9" s="179" t="s">
        <v>37</v>
      </c>
      <c r="G9" s="179" t="s">
        <v>1855</v>
      </c>
    </row>
    <row r="10" spans="1:7" ht="15.75" customHeight="1">
      <c r="A10" s="178" t="s">
        <v>1822</v>
      </c>
      <c r="B10" s="179" t="s">
        <v>1856</v>
      </c>
      <c r="C10" s="182" t="s">
        <v>1857</v>
      </c>
      <c r="D10" s="179" t="str">
        <f t="shared" si="0"/>
        <v>kakani@mbari.org</v>
      </c>
      <c r="E10" s="179" t="s">
        <v>1858</v>
      </c>
      <c r="F10" s="179" t="s">
        <v>259</v>
      </c>
      <c r="G10" s="179" t="s">
        <v>1859</v>
      </c>
    </row>
    <row r="11" spans="1:7" ht="15.75" customHeight="1">
      <c r="A11" s="178" t="s">
        <v>1822</v>
      </c>
      <c r="B11" s="179" t="s">
        <v>1860</v>
      </c>
      <c r="C11" s="182" t="s">
        <v>1861</v>
      </c>
      <c r="D11" s="179" t="str">
        <f t="shared" si="0"/>
        <v>catherine.borremans@ifremer.fr</v>
      </c>
      <c r="E11" s="179" t="s">
        <v>1862</v>
      </c>
      <c r="F11" s="179" t="s">
        <v>259</v>
      </c>
      <c r="G11" s="179" t="s">
        <v>1863</v>
      </c>
    </row>
    <row r="12" spans="1:7" ht="15.75" customHeight="1">
      <c r="A12" s="178" t="s">
        <v>1822</v>
      </c>
      <c r="B12" s="179" t="s">
        <v>1864</v>
      </c>
      <c r="C12" s="182" t="s">
        <v>1865</v>
      </c>
      <c r="D12" s="183" t="str">
        <f t="shared" si="0"/>
        <v>jennifer.durden@noc.ac.uk</v>
      </c>
      <c r="E12" s="183"/>
      <c r="F12" s="179" t="s">
        <v>1850</v>
      </c>
      <c r="G12" s="179" t="s">
        <v>1866</v>
      </c>
    </row>
    <row r="13" spans="1:7" ht="15.75" customHeight="1">
      <c r="A13" s="178" t="s">
        <v>1822</v>
      </c>
      <c r="B13" s="179" t="s">
        <v>1867</v>
      </c>
      <c r="C13" s="182" t="s">
        <v>1868</v>
      </c>
      <c r="D13" s="179" t="str">
        <f t="shared" si="0"/>
        <v>dna@informatik.uni-kiel.de</v>
      </c>
      <c r="E13" s="179" t="s">
        <v>1869</v>
      </c>
      <c r="F13" s="179" t="s">
        <v>37</v>
      </c>
      <c r="G13" s="179" t="s">
        <v>1870</v>
      </c>
    </row>
    <row r="14" spans="1:7" ht="15.75" customHeight="1">
      <c r="A14" s="178" t="s">
        <v>1822</v>
      </c>
      <c r="B14" s="179" t="s">
        <v>1871</v>
      </c>
      <c r="C14" s="182" t="s">
        <v>1872</v>
      </c>
      <c r="D14" s="179" t="str">
        <f t="shared" si="0"/>
        <v>chris.jackett@csiro.au</v>
      </c>
      <c r="E14" s="179" t="s">
        <v>1873</v>
      </c>
      <c r="F14" s="179" t="s">
        <v>1850</v>
      </c>
      <c r="G14" s="179" t="s">
        <v>1874</v>
      </c>
    </row>
    <row r="15" spans="1:7" ht="15.75" customHeight="1">
      <c r="A15" s="178" t="s">
        <v>1822</v>
      </c>
      <c r="B15" s="179" t="s">
        <v>1875</v>
      </c>
      <c r="C15" s="182" t="s">
        <v>1876</v>
      </c>
      <c r="D15" s="179" t="str">
        <f t="shared" si="0"/>
        <v>cdurkin@mbari.org</v>
      </c>
      <c r="E15" s="179" t="s">
        <v>1877</v>
      </c>
      <c r="F15" s="179" t="s">
        <v>259</v>
      </c>
      <c r="G15" s="179" t="s">
        <v>1878</v>
      </c>
    </row>
    <row r="16" spans="1:7" ht="15.75" customHeight="1">
      <c r="A16" s="178" t="s">
        <v>1822</v>
      </c>
      <c r="B16" s="179" t="s">
        <v>1879</v>
      </c>
      <c r="C16" s="182" t="s">
        <v>1880</v>
      </c>
      <c r="D16" s="179" t="str">
        <f t="shared" si="0"/>
        <v>nils.piechaud@hi.no</v>
      </c>
      <c r="E16" s="179" t="s">
        <v>1881</v>
      </c>
      <c r="F16" s="179" t="s">
        <v>259</v>
      </c>
      <c r="G16" s="179" t="s">
        <v>1882</v>
      </c>
    </row>
    <row r="17" spans="1:7" ht="15.75" customHeight="1">
      <c r="A17" s="178" t="s">
        <v>1822</v>
      </c>
      <c r="B17" s="179" t="s">
        <v>1883</v>
      </c>
      <c r="C17" s="182" t="s">
        <v>1884</v>
      </c>
      <c r="D17" s="179" t="str">
        <f t="shared" si="0"/>
        <v>joost@mbari.org</v>
      </c>
      <c r="E17" s="179" t="s">
        <v>1885</v>
      </c>
      <c r="F17" s="179" t="s">
        <v>37</v>
      </c>
      <c r="G17" s="179" t="s">
        <v>1886</v>
      </c>
    </row>
    <row r="18" spans="1:7" ht="15.75" customHeight="1">
      <c r="A18" s="178" t="s">
        <v>1822</v>
      </c>
      <c r="B18" s="179" t="s">
        <v>1887</v>
      </c>
      <c r="C18" s="182" t="s">
        <v>1888</v>
      </c>
      <c r="D18" s="179" t="str">
        <f t="shared" si="0"/>
        <v>holly.bowers@sjsu.edu</v>
      </c>
      <c r="E18" s="179" t="s">
        <v>1889</v>
      </c>
      <c r="F18" s="179" t="s">
        <v>259</v>
      </c>
      <c r="G18" s="179" t="s">
        <v>1890</v>
      </c>
    </row>
    <row r="19" spans="1:7" ht="15.75" customHeight="1">
      <c r="A19" s="178" t="s">
        <v>1822</v>
      </c>
      <c r="B19" s="179" t="s">
        <v>1891</v>
      </c>
      <c r="C19" s="182" t="s">
        <v>1892</v>
      </c>
      <c r="D19" s="179" t="str">
        <f t="shared" si="0"/>
        <v>gtroni@mbari.org</v>
      </c>
      <c r="E19" s="179" t="s">
        <v>1893</v>
      </c>
      <c r="F19" s="179" t="s">
        <v>37</v>
      </c>
      <c r="G19" s="179" t="s">
        <v>1894</v>
      </c>
    </row>
    <row r="20" spans="1:7" ht="15.75" customHeight="1">
      <c r="A20" s="178" t="s">
        <v>1895</v>
      </c>
      <c r="B20" s="179" t="s">
        <v>1896</v>
      </c>
      <c r="C20" s="182" t="s">
        <v>1897</v>
      </c>
      <c r="D20" s="179" t="str">
        <f t="shared" si="0"/>
        <v>yvonne@inspiredplanet.ca</v>
      </c>
      <c r="E20" s="179" t="s">
        <v>1898</v>
      </c>
      <c r="F20" s="179" t="s">
        <v>37</v>
      </c>
      <c r="G20" s="182" t="s">
        <v>1899</v>
      </c>
    </row>
    <row r="21" spans="1:7" ht="15.75" customHeight="1">
      <c r="A21" s="178" t="s">
        <v>1822</v>
      </c>
      <c r="B21" s="179" t="s">
        <v>1900</v>
      </c>
      <c r="C21" s="182" t="s">
        <v>1901</v>
      </c>
      <c r="D21" s="179" t="str">
        <f t="shared" si="0"/>
        <v>ec9g15@soton.ac.uk</v>
      </c>
      <c r="E21" s="179" t="s">
        <v>1902</v>
      </c>
      <c r="F21" s="179" t="s">
        <v>259</v>
      </c>
      <c r="G21" s="179" t="s">
        <v>1903</v>
      </c>
    </row>
    <row r="22" spans="1:7" ht="15.75" customHeight="1">
      <c r="A22" s="178" t="s">
        <v>1904</v>
      </c>
      <c r="B22" s="179" t="s">
        <v>1905</v>
      </c>
      <c r="C22" s="182" t="s">
        <v>1906</v>
      </c>
      <c r="D22" s="179" t="str">
        <f t="shared" si="0"/>
        <v>klas.moeller@hereon.de</v>
      </c>
      <c r="E22" s="179" t="s">
        <v>1907</v>
      </c>
      <c r="F22" s="179" t="s">
        <v>259</v>
      </c>
      <c r="G22" s="179" t="s">
        <v>1908</v>
      </c>
    </row>
    <row r="23" spans="1:7" ht="15.75" customHeight="1">
      <c r="A23" s="178" t="s">
        <v>1909</v>
      </c>
      <c r="B23" s="179" t="s">
        <v>1910</v>
      </c>
      <c r="C23" s="182" t="s">
        <v>1911</v>
      </c>
      <c r="D23" s="179" t="str">
        <f t="shared" si="0"/>
        <v>tea.isler@awi.de</v>
      </c>
      <c r="E23" s="179" t="s">
        <v>1912</v>
      </c>
      <c r="F23" s="179" t="s">
        <v>1834</v>
      </c>
      <c r="G23" s="179" t="s">
        <v>1913</v>
      </c>
    </row>
    <row r="24" spans="1:7" ht="15.75" customHeight="1">
      <c r="A24" s="178" t="s">
        <v>1909</v>
      </c>
      <c r="B24" s="179" t="s">
        <v>1914</v>
      </c>
      <c r="C24" s="182" t="s">
        <v>1915</v>
      </c>
      <c r="D24" s="179" t="str">
        <f t="shared" si="0"/>
        <v>lcai@whoi.edu</v>
      </c>
      <c r="E24" s="179" t="s">
        <v>1916</v>
      </c>
      <c r="F24" s="179" t="s">
        <v>259</v>
      </c>
      <c r="G24" s="179" t="s">
        <v>1917</v>
      </c>
    </row>
    <row r="25" spans="1:7" ht="15.75" customHeight="1">
      <c r="A25" s="178" t="s">
        <v>1909</v>
      </c>
      <c r="B25" s="179" t="s">
        <v>1918</v>
      </c>
      <c r="C25" s="182" t="s">
        <v>1919</v>
      </c>
      <c r="D25" s="179" t="str">
        <f t="shared" si="0"/>
        <v>bff1n21@soton.ac.uk</v>
      </c>
      <c r="E25" s="179" t="s">
        <v>1920</v>
      </c>
      <c r="F25" s="179" t="s">
        <v>1834</v>
      </c>
      <c r="G25" s="179" t="s">
        <v>1921</v>
      </c>
    </row>
    <row r="26" spans="1:7" ht="15.75" customHeight="1">
      <c r="A26" s="178" t="s">
        <v>1822</v>
      </c>
      <c r="B26" s="179" t="s">
        <v>1922</v>
      </c>
      <c r="C26" s="182" t="s">
        <v>1923</v>
      </c>
      <c r="D26" s="179" t="str">
        <f t="shared" si="0"/>
        <v>larissa.oliveira@ucc.ie</v>
      </c>
      <c r="E26" s="179" t="s">
        <v>1924</v>
      </c>
      <c r="F26" s="179" t="s">
        <v>259</v>
      </c>
      <c r="G26" s="179" t="s">
        <v>1925</v>
      </c>
    </row>
    <row r="27" spans="1:7" ht="15.75" customHeight="1">
      <c r="A27" s="178" t="s">
        <v>1822</v>
      </c>
      <c r="B27" s="179" t="s">
        <v>1926</v>
      </c>
      <c r="C27" s="182" t="s">
        <v>1927</v>
      </c>
      <c r="D27" s="179" t="str">
        <f t="shared" si="0"/>
        <v>ashley.marranzino@noaa.gov</v>
      </c>
      <c r="E27" s="179" t="s">
        <v>1928</v>
      </c>
      <c r="F27" s="179" t="s">
        <v>254</v>
      </c>
      <c r="G27" s="179" t="s">
        <v>1929</v>
      </c>
    </row>
    <row r="28" spans="1:7" ht="15.75" customHeight="1">
      <c r="A28" s="178" t="s">
        <v>1930</v>
      </c>
      <c r="B28" s="179" t="s">
        <v>1931</v>
      </c>
      <c r="C28" s="182" t="s">
        <v>1932</v>
      </c>
      <c r="D28" s="179" t="str">
        <f t="shared" si="0"/>
        <v>Manup@stanford.EDU</v>
      </c>
      <c r="E28" s="179" t="s">
        <v>1933</v>
      </c>
      <c r="F28" s="179" t="s">
        <v>1834</v>
      </c>
      <c r="G28" s="179" t="s">
        <v>1934</v>
      </c>
    </row>
    <row r="29" spans="1:7" ht="15.75" customHeight="1">
      <c r="A29" s="178" t="s">
        <v>1822</v>
      </c>
      <c r="B29" s="179" t="s">
        <v>1935</v>
      </c>
      <c r="C29" s="182" t="s">
        <v>1936</v>
      </c>
      <c r="D29" s="179" t="str">
        <f t="shared" si="0"/>
        <v>john.halpin@sams.ac.uk</v>
      </c>
      <c r="E29" s="179" t="s">
        <v>1937</v>
      </c>
      <c r="F29" s="179" t="s">
        <v>259</v>
      </c>
      <c r="G29" s="179" t="s">
        <v>1938</v>
      </c>
    </row>
    <row r="30" spans="1:7" ht="15.75" customHeight="1">
      <c r="A30" s="178" t="s">
        <v>1930</v>
      </c>
      <c r="B30" s="179" t="s">
        <v>1939</v>
      </c>
      <c r="C30" s="180" t="s">
        <v>1940</v>
      </c>
      <c r="D30" s="183" t="str">
        <f t="shared" si="0"/>
        <v>isaelegbede@gmail.com</v>
      </c>
      <c r="E30" s="183"/>
      <c r="F30" s="179" t="s">
        <v>1834</v>
      </c>
      <c r="G30" s="179" t="s">
        <v>1941</v>
      </c>
    </row>
    <row r="31" spans="1:7" ht="15.75" customHeight="1">
      <c r="A31" s="178" t="s">
        <v>1942</v>
      </c>
      <c r="B31" s="179" t="s">
        <v>1943</v>
      </c>
      <c r="C31" s="182" t="s">
        <v>1944</v>
      </c>
      <c r="D31" s="183" t="str">
        <f t="shared" si="0"/>
        <v>petervegan1223@gmail.com</v>
      </c>
      <c r="E31" s="183"/>
      <c r="F31" s="179" t="s">
        <v>1850</v>
      </c>
      <c r="G31" s="179" t="s">
        <v>1945</v>
      </c>
    </row>
    <row r="32" spans="1:7" ht="15.75" customHeight="1">
      <c r="A32" s="178" t="s">
        <v>1942</v>
      </c>
      <c r="B32" s="179" t="s">
        <v>1946</v>
      </c>
      <c r="C32" s="182" t="s">
        <v>1947</v>
      </c>
      <c r="D32" s="179" t="str">
        <f t="shared" si="0"/>
        <v>tobias.ferreira@noc.ac.uk</v>
      </c>
      <c r="E32" s="179" t="s">
        <v>1948</v>
      </c>
      <c r="F32" s="179" t="s">
        <v>1850</v>
      </c>
      <c r="G32" s="179" t="s">
        <v>1949</v>
      </c>
    </row>
    <row r="33" spans="1:7" ht="15.75" customHeight="1">
      <c r="A33" s="178" t="s">
        <v>1942</v>
      </c>
      <c r="B33" s="179" t="s">
        <v>1950</v>
      </c>
      <c r="C33" s="182" t="s">
        <v>1951</v>
      </c>
      <c r="D33" s="179" t="str">
        <f t="shared" si="0"/>
        <v>laurence.declippele@glasgow.ac.uk</v>
      </c>
      <c r="E33" s="179" t="s">
        <v>1952</v>
      </c>
      <c r="F33" s="179" t="s">
        <v>259</v>
      </c>
      <c r="G33" s="179" t="s">
        <v>1953</v>
      </c>
    </row>
    <row r="34" spans="1:7" ht="15.75" customHeight="1">
      <c r="A34" s="178" t="s">
        <v>1942</v>
      </c>
      <c r="B34" s="179" t="s">
        <v>1954</v>
      </c>
      <c r="C34" s="180" t="s">
        <v>1955</v>
      </c>
      <c r="D34" s="181" t="s">
        <v>720</v>
      </c>
      <c r="E34" s="179" t="s">
        <v>1956</v>
      </c>
      <c r="F34" s="179" t="s">
        <v>37</v>
      </c>
      <c r="G34" s="179" t="s">
        <v>1957</v>
      </c>
    </row>
    <row r="35" spans="1:7" ht="15.75" customHeight="1">
      <c r="A35" s="178" t="s">
        <v>1942</v>
      </c>
      <c r="B35" s="179" t="s">
        <v>1958</v>
      </c>
      <c r="C35" s="182" t="s">
        <v>1959</v>
      </c>
      <c r="D35" s="179" t="str">
        <f>MID(C35,FIND(" &lt;",C35) + 1 + 1,FIND(",",C35) - 2 - (FIND(" &lt;",C35) + 1))</f>
        <v>paula.castelloes@clsbrasil.com</v>
      </c>
      <c r="E35" s="179" t="s">
        <v>1960</v>
      </c>
      <c r="F35" s="179" t="s">
        <v>1834</v>
      </c>
      <c r="G35" s="179" t="s">
        <v>1961</v>
      </c>
    </row>
  </sheetData>
  <hyperlinks>
    <hyperlink ref="C2" r:id="rId1" xr:uid="{00000000-0004-0000-0B00-000000000000}"/>
    <hyperlink ref="C3" r:id="rId2" xr:uid="{00000000-0004-0000-0B00-000001000000}"/>
    <hyperlink ref="C4" r:id="rId3" xr:uid="{00000000-0004-0000-0B00-000002000000}"/>
    <hyperlink ref="C5" r:id="rId4" xr:uid="{00000000-0004-0000-0B00-000003000000}"/>
    <hyperlink ref="C6" r:id="rId5" xr:uid="{00000000-0004-0000-0B00-000004000000}"/>
    <hyperlink ref="C7" r:id="rId6" xr:uid="{00000000-0004-0000-0B00-000005000000}"/>
    <hyperlink ref="C8" r:id="rId7" xr:uid="{00000000-0004-0000-0B00-000006000000}"/>
    <hyperlink ref="C9" r:id="rId8" xr:uid="{00000000-0004-0000-0B00-000007000000}"/>
    <hyperlink ref="C10" r:id="rId9" xr:uid="{00000000-0004-0000-0B00-000008000000}"/>
    <hyperlink ref="C11" r:id="rId10" xr:uid="{00000000-0004-0000-0B00-000009000000}"/>
    <hyperlink ref="C12" r:id="rId11" xr:uid="{00000000-0004-0000-0B00-00000A000000}"/>
    <hyperlink ref="C13" r:id="rId12" xr:uid="{00000000-0004-0000-0B00-00000B000000}"/>
    <hyperlink ref="C14" r:id="rId13" xr:uid="{00000000-0004-0000-0B00-00000C000000}"/>
    <hyperlink ref="C15" r:id="rId14" xr:uid="{00000000-0004-0000-0B00-00000D000000}"/>
    <hyperlink ref="C16" r:id="rId15" xr:uid="{00000000-0004-0000-0B00-00000E000000}"/>
    <hyperlink ref="C17" r:id="rId16" xr:uid="{00000000-0004-0000-0B00-00000F000000}"/>
    <hyperlink ref="C18" r:id="rId17" xr:uid="{00000000-0004-0000-0B00-000010000000}"/>
    <hyperlink ref="C19" r:id="rId18" xr:uid="{00000000-0004-0000-0B00-000011000000}"/>
    <hyperlink ref="C20" r:id="rId19" xr:uid="{00000000-0004-0000-0B00-000012000000}"/>
    <hyperlink ref="G20" r:id="rId20" xr:uid="{00000000-0004-0000-0B00-000013000000}"/>
    <hyperlink ref="C21" r:id="rId21" xr:uid="{00000000-0004-0000-0B00-000014000000}"/>
    <hyperlink ref="C22" r:id="rId22" xr:uid="{00000000-0004-0000-0B00-000015000000}"/>
    <hyperlink ref="C23" r:id="rId23" xr:uid="{00000000-0004-0000-0B00-000016000000}"/>
    <hyperlink ref="C24" r:id="rId24" xr:uid="{00000000-0004-0000-0B00-000017000000}"/>
    <hyperlink ref="C25" r:id="rId25" xr:uid="{00000000-0004-0000-0B00-000018000000}"/>
    <hyperlink ref="C26" r:id="rId26" xr:uid="{00000000-0004-0000-0B00-000019000000}"/>
    <hyperlink ref="C27" r:id="rId27" xr:uid="{00000000-0004-0000-0B00-00001A000000}"/>
    <hyperlink ref="C28" r:id="rId28" xr:uid="{00000000-0004-0000-0B00-00001B000000}"/>
    <hyperlink ref="C29" r:id="rId29" xr:uid="{00000000-0004-0000-0B00-00001C000000}"/>
    <hyperlink ref="C30" r:id="rId30" xr:uid="{00000000-0004-0000-0B00-00001D000000}"/>
    <hyperlink ref="C31" r:id="rId31" xr:uid="{00000000-0004-0000-0B00-00001E000000}"/>
    <hyperlink ref="C32" r:id="rId32" xr:uid="{00000000-0004-0000-0B00-00001F000000}"/>
    <hyperlink ref="C33" r:id="rId33" xr:uid="{00000000-0004-0000-0B00-000020000000}"/>
    <hyperlink ref="C34" r:id="rId34" xr:uid="{00000000-0004-0000-0B00-000021000000}"/>
    <hyperlink ref="C35" r:id="rId35" xr:uid="{00000000-0004-0000-0B00-000022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H27"/>
  <sheetViews>
    <sheetView workbookViewId="0"/>
  </sheetViews>
  <sheetFormatPr baseColWidth="10" defaultColWidth="12.6640625" defaultRowHeight="15.75" customHeight="1"/>
  <cols>
    <col min="3" max="3" width="82.1640625" customWidth="1"/>
    <col min="4" max="4" width="24.5" customWidth="1"/>
    <col min="5" max="5" width="21.1640625" customWidth="1"/>
  </cols>
  <sheetData>
    <row r="1" spans="1:8" ht="15.75" customHeight="1">
      <c r="A1" s="177" t="s">
        <v>1815</v>
      </c>
      <c r="B1" s="177" t="s">
        <v>1816</v>
      </c>
      <c r="C1" s="177" t="s">
        <v>1817</v>
      </c>
      <c r="D1" s="177" t="s">
        <v>1818</v>
      </c>
      <c r="E1" s="177" t="s">
        <v>1962</v>
      </c>
      <c r="F1" s="177" t="s">
        <v>1819</v>
      </c>
      <c r="G1" s="177" t="s">
        <v>1820</v>
      </c>
      <c r="H1" s="177" t="s">
        <v>1821</v>
      </c>
    </row>
    <row r="2" spans="1:8" ht="15.75" customHeight="1">
      <c r="A2" s="178" t="s">
        <v>1822</v>
      </c>
      <c r="B2" s="179" t="s">
        <v>202</v>
      </c>
      <c r="C2" s="180" t="s">
        <v>1963</v>
      </c>
      <c r="D2" s="181" t="str">
        <f t="shared" ref="D2:D12" si="0">MID(C2,FIND(" &lt;",C2) + 1 + 1,FIND(",",C2) - 2 - (FIND(" &lt;",C2) + 1))</f>
        <v>jaime.davies@unigib.edu.gi</v>
      </c>
      <c r="E2" s="184"/>
      <c r="F2" s="179" t="s">
        <v>1964</v>
      </c>
      <c r="G2" s="179" t="s">
        <v>254</v>
      </c>
      <c r="H2" s="179" t="s">
        <v>1965</v>
      </c>
    </row>
    <row r="3" spans="1:8" ht="15.75" customHeight="1">
      <c r="A3" s="178" t="s">
        <v>1822</v>
      </c>
      <c r="B3" s="179" t="s">
        <v>205</v>
      </c>
      <c r="C3" s="180" t="s">
        <v>1966</v>
      </c>
      <c r="D3" s="181" t="str">
        <f t="shared" si="0"/>
        <v>attcart@uw.edu</v>
      </c>
      <c r="E3" s="184"/>
      <c r="F3" s="179" t="s">
        <v>1967</v>
      </c>
      <c r="G3" s="179" t="s">
        <v>1968</v>
      </c>
      <c r="H3" s="179" t="s">
        <v>1969</v>
      </c>
    </row>
    <row r="4" spans="1:8" ht="15.75" customHeight="1">
      <c r="A4" s="178" t="s">
        <v>1822</v>
      </c>
      <c r="B4" s="179" t="s">
        <v>209</v>
      </c>
      <c r="C4" s="180" t="s">
        <v>1970</v>
      </c>
      <c r="D4" s="181" t="str">
        <f t="shared" si="0"/>
        <v>dlangenk@cebitec.uni-bielefeld.de</v>
      </c>
      <c r="E4" s="184"/>
      <c r="F4" s="179" t="s">
        <v>1971</v>
      </c>
      <c r="G4" s="179" t="s">
        <v>259</v>
      </c>
      <c r="H4" s="179" t="s">
        <v>1972</v>
      </c>
    </row>
    <row r="5" spans="1:8" ht="15.75" customHeight="1">
      <c r="A5" s="178" t="s">
        <v>1822</v>
      </c>
      <c r="B5" s="179" t="s">
        <v>214</v>
      </c>
      <c r="C5" s="182" t="s">
        <v>1973</v>
      </c>
      <c r="D5" s="185" t="str">
        <f t="shared" si="0"/>
        <v>kbarnard@mbari.org</v>
      </c>
      <c r="E5" s="185" t="s">
        <v>1236</v>
      </c>
      <c r="F5" s="182" t="s">
        <v>1974</v>
      </c>
      <c r="G5" s="179" t="s">
        <v>259</v>
      </c>
      <c r="H5" s="179" t="s">
        <v>1975</v>
      </c>
    </row>
    <row r="6" spans="1:8" ht="15.75" customHeight="1">
      <c r="A6" s="178" t="s">
        <v>1822</v>
      </c>
      <c r="B6" s="179" t="s">
        <v>220</v>
      </c>
      <c r="C6" s="182" t="s">
        <v>1976</v>
      </c>
      <c r="D6" s="183" t="str">
        <f t="shared" si="0"/>
        <v>hruhl@mbari.org</v>
      </c>
      <c r="E6" s="183"/>
      <c r="F6" s="183"/>
      <c r="G6" s="179" t="s">
        <v>1834</v>
      </c>
      <c r="H6" s="179" t="s">
        <v>1977</v>
      </c>
    </row>
    <row r="7" spans="1:8" ht="15.75" customHeight="1">
      <c r="A7" s="178" t="s">
        <v>1822</v>
      </c>
      <c r="B7" s="179" t="s">
        <v>226</v>
      </c>
      <c r="C7" s="182" t="s">
        <v>1978</v>
      </c>
      <c r="D7" s="179" t="str">
        <f t="shared" si="0"/>
        <v>jlindholm@csumb.edu</v>
      </c>
      <c r="E7" s="179"/>
      <c r="F7" s="179" t="s">
        <v>1979</v>
      </c>
      <c r="G7" s="179" t="s">
        <v>1968</v>
      </c>
      <c r="H7" s="179" t="s">
        <v>1980</v>
      </c>
    </row>
    <row r="8" spans="1:8" ht="15.75" customHeight="1">
      <c r="A8" s="178" t="s">
        <v>1822</v>
      </c>
      <c r="B8" s="179" t="s">
        <v>230</v>
      </c>
      <c r="C8" s="182" t="s">
        <v>1981</v>
      </c>
      <c r="D8" s="185" t="str">
        <f t="shared" si="0"/>
        <v>mashkoor.malik@noaa.gov</v>
      </c>
      <c r="E8" s="185"/>
      <c r="F8" s="182" t="s">
        <v>1982</v>
      </c>
      <c r="G8" s="179" t="s">
        <v>1850</v>
      </c>
      <c r="H8" s="179" t="s">
        <v>1983</v>
      </c>
    </row>
    <row r="9" spans="1:8" ht="15.75" customHeight="1">
      <c r="A9" s="178" t="s">
        <v>1822</v>
      </c>
      <c r="B9" s="179" t="s">
        <v>233</v>
      </c>
      <c r="C9" s="182" t="s">
        <v>1984</v>
      </c>
      <c r="D9" s="179" t="str">
        <f t="shared" si="0"/>
        <v>issie@mbari.org</v>
      </c>
      <c r="E9" s="179" t="s">
        <v>1985</v>
      </c>
      <c r="F9" s="179" t="s">
        <v>1986</v>
      </c>
      <c r="G9" s="179" t="s">
        <v>1850</v>
      </c>
      <c r="H9" s="179" t="s">
        <v>1987</v>
      </c>
    </row>
    <row r="10" spans="1:8" ht="15.75" customHeight="1">
      <c r="A10" s="178" t="s">
        <v>1822</v>
      </c>
      <c r="B10" s="179" t="s">
        <v>236</v>
      </c>
      <c r="C10" s="182" t="s">
        <v>1988</v>
      </c>
      <c r="D10" s="179" t="str">
        <f t="shared" si="0"/>
        <v>ariell@greybits.com.au</v>
      </c>
      <c r="E10" s="179"/>
      <c r="F10" s="179" t="s">
        <v>1989</v>
      </c>
      <c r="G10" s="179" t="s">
        <v>254</v>
      </c>
      <c r="H10" s="182" t="s">
        <v>1990</v>
      </c>
    </row>
    <row r="11" spans="1:8" ht="15.75" customHeight="1">
      <c r="A11" s="178" t="s">
        <v>1822</v>
      </c>
      <c r="B11" s="179" t="s">
        <v>239</v>
      </c>
      <c r="C11" s="182" t="s">
        <v>1991</v>
      </c>
      <c r="D11" s="183" t="str">
        <f t="shared" si="0"/>
        <v>rob.harbour@jncc.gov.uk</v>
      </c>
      <c r="E11" s="183"/>
      <c r="F11" s="183"/>
      <c r="G11" s="179" t="s">
        <v>1834</v>
      </c>
      <c r="H11" s="179" t="s">
        <v>1992</v>
      </c>
    </row>
    <row r="12" spans="1:8" ht="15.75" customHeight="1">
      <c r="A12" s="178" t="s">
        <v>1822</v>
      </c>
      <c r="B12" s="179" t="s">
        <v>242</v>
      </c>
      <c r="C12" s="182" t="s">
        <v>1993</v>
      </c>
      <c r="D12" s="183" t="str">
        <f t="shared" si="0"/>
        <v>Jeremy@thesextonco.com</v>
      </c>
      <c r="E12" s="183"/>
      <c r="F12" s="183"/>
      <c r="G12" s="179" t="s">
        <v>1834</v>
      </c>
      <c r="H12" s="179" t="s">
        <v>1994</v>
      </c>
    </row>
    <row r="13" spans="1:8" ht="15.75" customHeight="1">
      <c r="A13" s="57" t="s">
        <v>1822</v>
      </c>
      <c r="B13" s="57" t="s">
        <v>1995</v>
      </c>
      <c r="C13" s="57" t="s">
        <v>1996</v>
      </c>
      <c r="D13" s="57" t="s">
        <v>914</v>
      </c>
      <c r="F13" s="57" t="s">
        <v>1997</v>
      </c>
      <c r="G13" s="57" t="s">
        <v>254</v>
      </c>
      <c r="H13" s="57" t="s">
        <v>1998</v>
      </c>
    </row>
    <row r="15" spans="1:8" ht="15.75" customHeight="1">
      <c r="C15" s="57" t="s">
        <v>92</v>
      </c>
    </row>
    <row r="16" spans="1:8" ht="15.75" customHeight="1">
      <c r="C16" s="57" t="s">
        <v>95</v>
      </c>
    </row>
    <row r="17" spans="3:3" ht="15.75" customHeight="1">
      <c r="C17" s="57" t="s">
        <v>97</v>
      </c>
    </row>
    <row r="18" spans="3:3" ht="15.75" customHeight="1">
      <c r="C18" s="57" t="s">
        <v>100</v>
      </c>
    </row>
    <row r="19" spans="3:3" ht="15.75" customHeight="1">
      <c r="C19" s="57" t="s">
        <v>76</v>
      </c>
    </row>
    <row r="20" spans="3:3" ht="15.75" customHeight="1">
      <c r="C20" s="57" t="s">
        <v>105</v>
      </c>
    </row>
    <row r="21" spans="3:3" ht="15.75" customHeight="1">
      <c r="C21" s="57" t="s">
        <v>108</v>
      </c>
    </row>
    <row r="22" spans="3:3" ht="15.75" customHeight="1">
      <c r="C22" s="57" t="s">
        <v>111</v>
      </c>
    </row>
    <row r="23" spans="3:3" ht="15.75" customHeight="1">
      <c r="C23" s="57" t="s">
        <v>113</v>
      </c>
    </row>
    <row r="24" spans="3:3" ht="15.75" customHeight="1">
      <c r="C24" s="57" t="s">
        <v>116</v>
      </c>
    </row>
    <row r="25" spans="3:3" ht="15.75" customHeight="1">
      <c r="C25" s="57" t="s">
        <v>119</v>
      </c>
    </row>
    <row r="26" spans="3:3" ht="15.75" customHeight="1">
      <c r="C26" s="57" t="s">
        <v>122</v>
      </c>
    </row>
    <row r="27" spans="3:3" ht="15.75" customHeight="1">
      <c r="C27" s="57" t="s">
        <v>125</v>
      </c>
    </row>
  </sheetData>
  <hyperlinks>
    <hyperlink ref="C2" r:id="rId1" xr:uid="{00000000-0004-0000-0C00-000000000000}"/>
    <hyperlink ref="C3" r:id="rId2" xr:uid="{00000000-0004-0000-0C00-000001000000}"/>
    <hyperlink ref="C4" r:id="rId3" xr:uid="{00000000-0004-0000-0C00-000002000000}"/>
    <hyperlink ref="C5" r:id="rId4" xr:uid="{00000000-0004-0000-0C00-000003000000}"/>
    <hyperlink ref="F5" r:id="rId5" xr:uid="{00000000-0004-0000-0C00-000004000000}"/>
    <hyperlink ref="C6" r:id="rId6" xr:uid="{00000000-0004-0000-0C00-000005000000}"/>
    <hyperlink ref="C7" r:id="rId7" xr:uid="{00000000-0004-0000-0C00-000006000000}"/>
    <hyperlink ref="C8" r:id="rId8" xr:uid="{00000000-0004-0000-0C00-000007000000}"/>
    <hyperlink ref="F8" r:id="rId9" xr:uid="{00000000-0004-0000-0C00-000008000000}"/>
    <hyperlink ref="C9" r:id="rId10" xr:uid="{00000000-0004-0000-0C00-000009000000}"/>
    <hyperlink ref="C10" r:id="rId11" xr:uid="{00000000-0004-0000-0C00-00000A000000}"/>
    <hyperlink ref="H10" r:id="rId12" xr:uid="{00000000-0004-0000-0C00-00000B000000}"/>
    <hyperlink ref="C11" r:id="rId13" xr:uid="{00000000-0004-0000-0C00-00000C000000}"/>
    <hyperlink ref="C12" r:id="rId14" xr:uid="{00000000-0004-0000-0C00-00000D000000}"/>
  </hyperlinks>
  <pageMargins left="0.7" right="0.7" top="0.75" bottom="0.75" header="0.3" footer="0.3"/>
  <legacyDrawing r:id="rId15"/>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C32"/>
  <sheetViews>
    <sheetView workbookViewId="0"/>
  </sheetViews>
  <sheetFormatPr baseColWidth="10" defaultColWidth="12.6640625" defaultRowHeight="15.75" customHeight="1"/>
  <cols>
    <col min="1" max="1" width="17.83203125" customWidth="1"/>
    <col min="3" max="3" width="17.83203125" customWidth="1"/>
  </cols>
  <sheetData>
    <row r="1" spans="1:3" ht="15.75" customHeight="1">
      <c r="A1" s="57" t="s">
        <v>186</v>
      </c>
      <c r="C1" s="57" t="s">
        <v>187</v>
      </c>
    </row>
    <row r="3" spans="1:3" ht="15.75" customHeight="1">
      <c r="A3" s="57" t="s">
        <v>1999</v>
      </c>
      <c r="C3" s="57" t="s">
        <v>96</v>
      </c>
    </row>
    <row r="4" spans="1:3" ht="15.75" customHeight="1">
      <c r="A4" s="57" t="s">
        <v>94</v>
      </c>
      <c r="C4" s="57" t="s">
        <v>2000</v>
      </c>
    </row>
    <row r="5" spans="1:3" ht="15.75" customHeight="1">
      <c r="A5" s="57" t="s">
        <v>56</v>
      </c>
      <c r="C5" s="57" t="s">
        <v>102</v>
      </c>
    </row>
    <row r="6" spans="1:3" ht="15.75" customHeight="1">
      <c r="A6" s="57" t="s">
        <v>66</v>
      </c>
      <c r="C6" s="57" t="s">
        <v>2001</v>
      </c>
    </row>
    <row r="7" spans="1:3" ht="15.75" customHeight="1">
      <c r="A7" s="57" t="s">
        <v>98</v>
      </c>
      <c r="C7" s="57" t="s">
        <v>110</v>
      </c>
    </row>
    <row r="8" spans="1:3" ht="15.75" customHeight="1">
      <c r="A8" s="57" t="s">
        <v>2002</v>
      </c>
      <c r="C8" s="57" t="s">
        <v>16</v>
      </c>
    </row>
    <row r="9" spans="1:3" ht="15.75" customHeight="1">
      <c r="A9" s="57" t="s">
        <v>109</v>
      </c>
      <c r="C9" s="57" t="s">
        <v>2003</v>
      </c>
    </row>
    <row r="10" spans="1:3" ht="15.75" customHeight="1">
      <c r="A10" s="57" t="s">
        <v>103</v>
      </c>
      <c r="C10" s="57" t="s">
        <v>121</v>
      </c>
    </row>
    <row r="11" spans="1:3" ht="15.75" customHeight="1">
      <c r="A11" s="57" t="s">
        <v>2004</v>
      </c>
      <c r="C11" s="57" t="s">
        <v>124</v>
      </c>
    </row>
    <row r="12" spans="1:3" ht="15.75" customHeight="1">
      <c r="A12" s="57" t="s">
        <v>114</v>
      </c>
      <c r="C12" s="57" t="s">
        <v>127</v>
      </c>
    </row>
    <row r="13" spans="1:3" ht="15.75" customHeight="1">
      <c r="A13" s="57" t="s">
        <v>39</v>
      </c>
      <c r="C13" s="57" t="s">
        <v>64</v>
      </c>
    </row>
    <row r="14" spans="1:3" ht="15.75" customHeight="1">
      <c r="A14" s="57" t="s">
        <v>123</v>
      </c>
      <c r="C14" s="57" t="s">
        <v>130</v>
      </c>
    </row>
    <row r="15" spans="1:3" ht="15.75" customHeight="1">
      <c r="A15" s="57" t="s">
        <v>126</v>
      </c>
      <c r="C15" s="57" t="s">
        <v>132</v>
      </c>
    </row>
    <row r="16" spans="1:3" ht="15.75" customHeight="1">
      <c r="A16" s="57" t="s">
        <v>108</v>
      </c>
      <c r="C16" s="57" t="s">
        <v>44</v>
      </c>
    </row>
    <row r="17" spans="1:3" ht="15.75" customHeight="1">
      <c r="A17" s="57" t="s">
        <v>129</v>
      </c>
      <c r="C17" s="57" t="s">
        <v>138</v>
      </c>
    </row>
    <row r="18" spans="1:3" ht="15.75" customHeight="1">
      <c r="A18" s="57" t="s">
        <v>2005</v>
      </c>
      <c r="C18" s="57" t="s">
        <v>43</v>
      </c>
    </row>
    <row r="19" spans="1:3" ht="15.75" customHeight="1">
      <c r="A19" s="57" t="s">
        <v>133</v>
      </c>
      <c r="C19" s="57" t="s">
        <v>116</v>
      </c>
    </row>
    <row r="20" spans="1:3" ht="15.75" customHeight="1">
      <c r="A20" s="57" t="s">
        <v>134</v>
      </c>
      <c r="C20" s="57" t="s">
        <v>143</v>
      </c>
    </row>
    <row r="21" spans="1:3" ht="15.75" customHeight="1">
      <c r="A21" s="57" t="s">
        <v>2006</v>
      </c>
      <c r="C21" s="57" t="s">
        <v>144</v>
      </c>
    </row>
    <row r="22" spans="1:3" ht="15.75" customHeight="1">
      <c r="A22" s="57" t="s">
        <v>2007</v>
      </c>
      <c r="C22" s="57" t="s">
        <v>2008</v>
      </c>
    </row>
    <row r="23" spans="1:3" ht="15.75" customHeight="1">
      <c r="A23" s="57" t="s">
        <v>139</v>
      </c>
      <c r="C23" s="57" t="s">
        <v>2009</v>
      </c>
    </row>
    <row r="24" spans="1:3" ht="15.75" customHeight="1">
      <c r="A24" s="57" t="s">
        <v>140</v>
      </c>
      <c r="C24" s="57" t="s">
        <v>148</v>
      </c>
    </row>
    <row r="25" spans="1:3" ht="15.75" customHeight="1">
      <c r="A25" s="57" t="s">
        <v>2010</v>
      </c>
      <c r="C25" s="57" t="s">
        <v>150</v>
      </c>
    </row>
    <row r="26" spans="1:3" ht="15.75" customHeight="1">
      <c r="A26" s="57" t="s">
        <v>27</v>
      </c>
      <c r="C26" s="57" t="s">
        <v>2011</v>
      </c>
    </row>
    <row r="27" spans="1:3" ht="15.75" customHeight="1">
      <c r="A27" s="57" t="s">
        <v>145</v>
      </c>
      <c r="C27" s="57" t="s">
        <v>154</v>
      </c>
    </row>
    <row r="28" spans="1:3" ht="15.75" customHeight="1">
      <c r="A28" s="57" t="s">
        <v>147</v>
      </c>
      <c r="C28" s="57" t="s">
        <v>2012</v>
      </c>
    </row>
    <row r="29" spans="1:3" ht="15.75" customHeight="1">
      <c r="A29" s="57" t="s">
        <v>149</v>
      </c>
    </row>
    <row r="30" spans="1:3" ht="15.75" customHeight="1">
      <c r="A30" s="57" t="s">
        <v>2013</v>
      </c>
    </row>
    <row r="31" spans="1:3" ht="15.75" customHeight="1">
      <c r="A31" s="57" t="s">
        <v>2014</v>
      </c>
    </row>
    <row r="32" spans="1:3" ht="15.75" customHeight="1">
      <c r="A32" s="57" t="s">
        <v>155</v>
      </c>
    </row>
  </sheetData>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N168"/>
  <sheetViews>
    <sheetView workbookViewId="0">
      <pane ySplit="1" topLeftCell="A2" activePane="bottomLeft" state="frozen"/>
      <selection pane="bottomLeft" activeCell="B3" sqref="B3"/>
    </sheetView>
  </sheetViews>
  <sheetFormatPr baseColWidth="10" defaultColWidth="12.6640625" defaultRowHeight="15.75" customHeight="1"/>
  <cols>
    <col min="1" max="1" width="14.33203125" customWidth="1"/>
    <col min="2" max="2" width="23.83203125" customWidth="1"/>
    <col min="3" max="4" width="18.83203125" customWidth="1"/>
    <col min="5" max="5" width="101.83203125" customWidth="1"/>
    <col min="6" max="6" width="59.5" customWidth="1"/>
    <col min="7" max="7" width="48.83203125" customWidth="1"/>
    <col min="8" max="14" width="18.83203125" customWidth="1"/>
  </cols>
  <sheetData>
    <row r="1" spans="1:11" ht="15.75" customHeight="1">
      <c r="A1" s="57" t="s">
        <v>2015</v>
      </c>
      <c r="B1" s="57" t="s">
        <v>2016</v>
      </c>
      <c r="C1" s="57" t="s">
        <v>2017</v>
      </c>
      <c r="D1" s="57" t="s">
        <v>2018</v>
      </c>
      <c r="E1" s="27" t="s">
        <v>2019</v>
      </c>
      <c r="F1" s="57" t="s">
        <v>2020</v>
      </c>
      <c r="G1" s="57" t="s">
        <v>2021</v>
      </c>
      <c r="H1" s="57" t="s">
        <v>2022</v>
      </c>
      <c r="I1" s="57" t="s">
        <v>2023</v>
      </c>
      <c r="J1" s="57" t="s">
        <v>2024</v>
      </c>
    </row>
    <row r="2" spans="1:11" ht="15.75" customHeight="1">
      <c r="A2" s="159">
        <v>45540.843852511578</v>
      </c>
      <c r="B2" s="57" t="s">
        <v>1266</v>
      </c>
      <c r="C2" s="57" t="s">
        <v>2025</v>
      </c>
      <c r="D2" s="57" t="s">
        <v>2026</v>
      </c>
      <c r="E2" s="27" t="s">
        <v>2027</v>
      </c>
      <c r="F2" s="57" t="s">
        <v>296</v>
      </c>
      <c r="G2" s="57" t="s">
        <v>2028</v>
      </c>
      <c r="J2" s="57" t="s">
        <v>2029</v>
      </c>
      <c r="K2" s="57">
        <f>COUNTIF(E1:E127, "*MBARI*")</f>
        <v>56</v>
      </c>
    </row>
    <row r="3" spans="1:11" ht="15.75" customHeight="1">
      <c r="A3" s="159">
        <v>45551.444338634261</v>
      </c>
      <c r="B3" s="57" t="s">
        <v>887</v>
      </c>
      <c r="C3" s="57" t="s">
        <v>886</v>
      </c>
      <c r="D3" s="57" t="s">
        <v>885</v>
      </c>
      <c r="E3" s="27" t="s">
        <v>2030</v>
      </c>
      <c r="F3" s="57" t="s">
        <v>2031</v>
      </c>
      <c r="G3" s="57" t="s">
        <v>2032</v>
      </c>
      <c r="H3" s="57"/>
      <c r="I3" s="57" t="s">
        <v>2033</v>
      </c>
      <c r="J3" s="57" t="s">
        <v>2029</v>
      </c>
    </row>
    <row r="4" spans="1:11" ht="15.75" customHeight="1">
      <c r="A4" s="159">
        <v>45540.977906111111</v>
      </c>
      <c r="B4" s="57" t="s">
        <v>1438</v>
      </c>
      <c r="C4" s="57" t="s">
        <v>1436</v>
      </c>
      <c r="D4" s="57" t="s">
        <v>1435</v>
      </c>
      <c r="E4" s="27" t="s">
        <v>2034</v>
      </c>
      <c r="F4" s="57" t="s">
        <v>2035</v>
      </c>
      <c r="G4" s="57" t="s">
        <v>29</v>
      </c>
      <c r="J4" s="57" t="s">
        <v>2029</v>
      </c>
    </row>
    <row r="5" spans="1:11" ht="15.75" customHeight="1">
      <c r="A5" s="159">
        <v>45541.082268124999</v>
      </c>
      <c r="B5" s="57" t="s">
        <v>1033</v>
      </c>
      <c r="C5" s="57" t="s">
        <v>1032</v>
      </c>
      <c r="D5" s="57" t="s">
        <v>1031</v>
      </c>
      <c r="E5" s="27" t="s">
        <v>2036</v>
      </c>
      <c r="F5" s="57" t="s">
        <v>2037</v>
      </c>
      <c r="G5" s="57" t="s">
        <v>2038</v>
      </c>
      <c r="J5" s="57" t="s">
        <v>2029</v>
      </c>
    </row>
    <row r="6" spans="1:11" ht="15.75" customHeight="1">
      <c r="A6" s="159">
        <v>45541.093872060184</v>
      </c>
      <c r="B6" s="57" t="s">
        <v>1450</v>
      </c>
      <c r="C6" s="57" t="s">
        <v>1449</v>
      </c>
      <c r="D6" s="57" t="s">
        <v>1448</v>
      </c>
      <c r="E6" s="27" t="s">
        <v>2039</v>
      </c>
      <c r="F6" s="57" t="s">
        <v>2040</v>
      </c>
      <c r="G6" s="57" t="s">
        <v>2041</v>
      </c>
      <c r="J6" s="57" t="s">
        <v>2029</v>
      </c>
    </row>
    <row r="7" spans="1:11" ht="15.75" customHeight="1">
      <c r="A7" s="159">
        <v>45541.166704664356</v>
      </c>
      <c r="B7" s="57" t="s">
        <v>1209</v>
      </c>
      <c r="C7" s="57" t="s">
        <v>1208</v>
      </c>
      <c r="D7" s="57" t="s">
        <v>2042</v>
      </c>
      <c r="E7" s="27" t="s">
        <v>2043</v>
      </c>
      <c r="F7" s="57" t="s">
        <v>2031</v>
      </c>
      <c r="G7" s="57" t="s">
        <v>41</v>
      </c>
      <c r="J7" s="57" t="s">
        <v>2029</v>
      </c>
    </row>
    <row r="8" spans="1:11" ht="15.75" customHeight="1">
      <c r="A8" s="159">
        <v>45541.262957858795</v>
      </c>
      <c r="B8" s="57" t="s">
        <v>1118</v>
      </c>
      <c r="C8" s="57" t="s">
        <v>1116</v>
      </c>
      <c r="D8" s="57" t="s">
        <v>1115</v>
      </c>
      <c r="E8" s="27" t="s">
        <v>2044</v>
      </c>
      <c r="F8" s="57" t="s">
        <v>2040</v>
      </c>
      <c r="G8" s="57" t="s">
        <v>2045</v>
      </c>
      <c r="J8" s="57" t="s">
        <v>2029</v>
      </c>
    </row>
    <row r="9" spans="1:11" ht="15.75" customHeight="1">
      <c r="A9" s="159">
        <v>45541.457426608795</v>
      </c>
      <c r="B9" s="57" t="s">
        <v>1357</v>
      </c>
      <c r="C9" s="57" t="s">
        <v>2046</v>
      </c>
      <c r="D9" s="57" t="s">
        <v>2047</v>
      </c>
      <c r="E9" s="27" t="s">
        <v>2048</v>
      </c>
      <c r="F9" s="57" t="s">
        <v>2049</v>
      </c>
      <c r="G9" s="57" t="s">
        <v>2050</v>
      </c>
      <c r="J9" s="57" t="s">
        <v>2029</v>
      </c>
    </row>
    <row r="10" spans="1:11" ht="15.75" customHeight="1">
      <c r="A10" s="159">
        <v>45541.723564247688</v>
      </c>
      <c r="B10" s="57" t="s">
        <v>1361</v>
      </c>
      <c r="C10" s="57" t="s">
        <v>1144</v>
      </c>
      <c r="D10" s="57" t="s">
        <v>1359</v>
      </c>
      <c r="E10" s="27" t="s">
        <v>2048</v>
      </c>
      <c r="F10" s="57" t="s">
        <v>2051</v>
      </c>
      <c r="G10" s="57" t="s">
        <v>2052</v>
      </c>
      <c r="J10" s="57" t="s">
        <v>2029</v>
      </c>
    </row>
    <row r="11" spans="1:11" ht="15.75" customHeight="1">
      <c r="A11" s="159">
        <v>45544.346604837963</v>
      </c>
      <c r="B11" s="57" t="s">
        <v>2053</v>
      </c>
      <c r="C11" s="57" t="s">
        <v>1280</v>
      </c>
      <c r="D11" s="57" t="s">
        <v>1279</v>
      </c>
      <c r="E11" s="27" t="s">
        <v>2039</v>
      </c>
      <c r="F11" s="57" t="s">
        <v>2040</v>
      </c>
      <c r="G11" s="57" t="s">
        <v>2054</v>
      </c>
      <c r="J11" s="57" t="s">
        <v>2029</v>
      </c>
    </row>
    <row r="12" spans="1:11" ht="15.75" customHeight="1">
      <c r="A12" s="159">
        <v>45555.52612811343</v>
      </c>
      <c r="B12" s="57" t="s">
        <v>1385</v>
      </c>
      <c r="C12" s="57" t="s">
        <v>1384</v>
      </c>
      <c r="D12" s="57" t="s">
        <v>1383</v>
      </c>
      <c r="E12" s="27" t="s">
        <v>2055</v>
      </c>
      <c r="F12" s="57" t="s">
        <v>2056</v>
      </c>
      <c r="G12" s="57" t="s">
        <v>145</v>
      </c>
      <c r="H12" s="57"/>
      <c r="I12" s="57" t="s">
        <v>2033</v>
      </c>
      <c r="J12" s="57" t="s">
        <v>2029</v>
      </c>
    </row>
    <row r="13" spans="1:11" ht="15.75" customHeight="1">
      <c r="A13" s="159">
        <v>45546.425885497687</v>
      </c>
      <c r="B13" s="57" t="s">
        <v>1333</v>
      </c>
      <c r="C13" s="57" t="s">
        <v>1144</v>
      </c>
      <c r="D13" s="57" t="s">
        <v>1332</v>
      </c>
      <c r="E13" s="27" t="s">
        <v>2057</v>
      </c>
      <c r="F13" s="57" t="s">
        <v>2058</v>
      </c>
      <c r="G13" s="57" t="s">
        <v>2059</v>
      </c>
      <c r="J13" s="57" t="s">
        <v>2029</v>
      </c>
    </row>
    <row r="14" spans="1:11" ht="15.75" customHeight="1">
      <c r="A14" s="159">
        <v>45547.093501099538</v>
      </c>
      <c r="B14" s="57" t="s">
        <v>1128</v>
      </c>
      <c r="C14" s="57" t="s">
        <v>1127</v>
      </c>
      <c r="D14" s="57" t="s">
        <v>1126</v>
      </c>
      <c r="E14" s="27" t="s">
        <v>2030</v>
      </c>
      <c r="F14" s="57" t="s">
        <v>2060</v>
      </c>
      <c r="G14" s="57" t="s">
        <v>2061</v>
      </c>
      <c r="J14" s="57" t="s">
        <v>2029</v>
      </c>
    </row>
    <row r="15" spans="1:11" ht="15.75" customHeight="1">
      <c r="A15" s="159">
        <v>45547.409134062502</v>
      </c>
      <c r="B15" s="57" t="s">
        <v>1041</v>
      </c>
      <c r="C15" s="57" t="s">
        <v>2062</v>
      </c>
      <c r="D15" s="57" t="s">
        <v>1038</v>
      </c>
      <c r="E15" s="57" t="s">
        <v>2063</v>
      </c>
      <c r="G15" s="57" t="s">
        <v>2064</v>
      </c>
      <c r="J15" s="57" t="s">
        <v>2029</v>
      </c>
    </row>
    <row r="16" spans="1:11" ht="15.75" customHeight="1">
      <c r="A16" s="159">
        <v>45549.488338993055</v>
      </c>
      <c r="B16" s="57" t="s">
        <v>866</v>
      </c>
      <c r="C16" s="57" t="s">
        <v>864</v>
      </c>
      <c r="D16" s="57" t="s">
        <v>863</v>
      </c>
      <c r="E16" s="57" t="s">
        <v>2048</v>
      </c>
      <c r="F16" s="57" t="s">
        <v>2065</v>
      </c>
      <c r="G16" s="57" t="s">
        <v>2066</v>
      </c>
      <c r="J16" s="57" t="s">
        <v>2029</v>
      </c>
    </row>
    <row r="17" spans="1:14" ht="15.75" customHeight="1">
      <c r="A17" s="159">
        <v>45550.739063576388</v>
      </c>
      <c r="B17" s="57" t="s">
        <v>1201</v>
      </c>
      <c r="C17" s="57" t="s">
        <v>379</v>
      </c>
      <c r="D17" s="57" t="s">
        <v>380</v>
      </c>
      <c r="E17" s="57" t="s">
        <v>2067</v>
      </c>
      <c r="F17" s="57" t="s">
        <v>2051</v>
      </c>
      <c r="G17" s="57" t="s">
        <v>2068</v>
      </c>
      <c r="J17" s="57" t="s">
        <v>2029</v>
      </c>
    </row>
    <row r="18" spans="1:14" ht="15.75" customHeight="1">
      <c r="A18" s="159">
        <v>45552.375891932868</v>
      </c>
      <c r="B18" s="57" t="s">
        <v>1369</v>
      </c>
      <c r="C18" s="57" t="s">
        <v>1368</v>
      </c>
      <c r="D18" s="57" t="s">
        <v>1367</v>
      </c>
      <c r="E18" s="57" t="s">
        <v>2069</v>
      </c>
      <c r="F18" s="57" t="s">
        <v>2058</v>
      </c>
      <c r="G18" s="57" t="s">
        <v>2070</v>
      </c>
      <c r="J18" s="57" t="s">
        <v>2029</v>
      </c>
    </row>
    <row r="19" spans="1:14" ht="15.75" customHeight="1">
      <c r="A19" s="159">
        <v>45552.531857418981</v>
      </c>
      <c r="B19" s="57" t="s">
        <v>1322</v>
      </c>
      <c r="C19" s="57" t="s">
        <v>1321</v>
      </c>
      <c r="D19" s="57" t="s">
        <v>1320</v>
      </c>
      <c r="E19" s="57" t="s">
        <v>2071</v>
      </c>
      <c r="F19" s="57" t="s">
        <v>2058</v>
      </c>
      <c r="G19" s="57" t="s">
        <v>2072</v>
      </c>
      <c r="J19" s="57" t="s">
        <v>2029</v>
      </c>
    </row>
    <row r="20" spans="1:14" ht="15.75" customHeight="1">
      <c r="A20" s="159">
        <v>45553.340156782404</v>
      </c>
      <c r="B20" s="57" t="s">
        <v>2073</v>
      </c>
      <c r="C20" s="57" t="s">
        <v>2074</v>
      </c>
      <c r="D20" s="57" t="s">
        <v>2075</v>
      </c>
      <c r="E20" s="57" t="s">
        <v>2076</v>
      </c>
      <c r="F20" s="57" t="s">
        <v>2031</v>
      </c>
      <c r="G20" s="57" t="s">
        <v>2077</v>
      </c>
      <c r="J20" s="57" t="s">
        <v>2029</v>
      </c>
    </row>
    <row r="21" spans="1:14" ht="15.75" customHeight="1">
      <c r="A21" s="186">
        <v>45553.396776111113</v>
      </c>
      <c r="B21" s="187" t="s">
        <v>2078</v>
      </c>
      <c r="C21" s="187" t="s">
        <v>1016</v>
      </c>
      <c r="D21" s="187" t="s">
        <v>1505</v>
      </c>
      <c r="E21" s="187" t="s">
        <v>2039</v>
      </c>
      <c r="F21" s="187" t="s">
        <v>2031</v>
      </c>
      <c r="G21" s="187" t="s">
        <v>2079</v>
      </c>
      <c r="H21" s="187"/>
      <c r="I21" s="187"/>
      <c r="J21" s="187" t="s">
        <v>2029</v>
      </c>
      <c r="K21" s="187"/>
      <c r="L21" s="187"/>
      <c r="M21" s="187"/>
      <c r="N21" s="187"/>
    </row>
    <row r="22" spans="1:14" ht="15.75" customHeight="1">
      <c r="A22" s="159">
        <v>45554.495009305552</v>
      </c>
      <c r="B22" s="57" t="s">
        <v>1344</v>
      </c>
      <c r="C22" s="57" t="s">
        <v>1343</v>
      </c>
      <c r="D22" s="57" t="s">
        <v>1342</v>
      </c>
      <c r="E22" s="57" t="s">
        <v>2080</v>
      </c>
      <c r="G22" s="57" t="s">
        <v>2081</v>
      </c>
      <c r="J22" s="57" t="s">
        <v>2029</v>
      </c>
    </row>
    <row r="23" spans="1:14" ht="15.75" customHeight="1">
      <c r="A23" s="159">
        <v>45554.878781504631</v>
      </c>
      <c r="B23" s="57" t="s">
        <v>1397</v>
      </c>
      <c r="C23" s="57" t="s">
        <v>2082</v>
      </c>
      <c r="D23" s="57" t="s">
        <v>1395</v>
      </c>
      <c r="E23" s="57" t="s">
        <v>2048</v>
      </c>
      <c r="F23" s="57" t="s">
        <v>2083</v>
      </c>
      <c r="G23" s="57" t="s">
        <v>2084</v>
      </c>
      <c r="J23" s="57" t="s">
        <v>2029</v>
      </c>
    </row>
    <row r="24" spans="1:14" ht="15.75" customHeight="1">
      <c r="A24" s="159">
        <v>45554.882250555558</v>
      </c>
      <c r="B24" s="57" t="s">
        <v>1593</v>
      </c>
      <c r="C24" s="57" t="s">
        <v>1591</v>
      </c>
      <c r="D24" s="57" t="s">
        <v>1561</v>
      </c>
      <c r="E24" s="57" t="s">
        <v>2048</v>
      </c>
      <c r="F24" s="57" t="s">
        <v>2085</v>
      </c>
      <c r="G24" s="57" t="s">
        <v>2086</v>
      </c>
      <c r="J24" s="57" t="s">
        <v>2029</v>
      </c>
    </row>
    <row r="25" spans="1:14" ht="15.75" customHeight="1">
      <c r="A25" s="159">
        <v>45554.95044641204</v>
      </c>
      <c r="B25" s="57" t="s">
        <v>1024</v>
      </c>
      <c r="C25" s="57" t="s">
        <v>319</v>
      </c>
      <c r="D25" s="57" t="s">
        <v>320</v>
      </c>
      <c r="E25" s="57" t="s">
        <v>2048</v>
      </c>
      <c r="F25" s="57" t="s">
        <v>2087</v>
      </c>
      <c r="G25" s="57" t="s">
        <v>320</v>
      </c>
      <c r="J25" s="57" t="s">
        <v>2088</v>
      </c>
    </row>
    <row r="26" spans="1:14" ht="15.75" customHeight="1">
      <c r="A26" s="159">
        <v>45555.060472696758</v>
      </c>
      <c r="B26" s="57" t="s">
        <v>1173</v>
      </c>
      <c r="C26" s="57" t="s">
        <v>1171</v>
      </c>
      <c r="D26" s="57" t="s">
        <v>1170</v>
      </c>
      <c r="E26" s="57" t="s">
        <v>2089</v>
      </c>
      <c r="G26" s="57" t="s">
        <v>2090</v>
      </c>
      <c r="H26" s="57" t="s">
        <v>2091</v>
      </c>
      <c r="J26" s="57" t="s">
        <v>2088</v>
      </c>
    </row>
    <row r="27" spans="1:14" ht="15.75" customHeight="1">
      <c r="A27" s="159">
        <v>45555.276441226852</v>
      </c>
      <c r="B27" s="57" t="s">
        <v>2092</v>
      </c>
      <c r="C27" s="57" t="s">
        <v>2093</v>
      </c>
      <c r="D27" s="57" t="s">
        <v>2094</v>
      </c>
      <c r="E27" s="57" t="s">
        <v>2095</v>
      </c>
      <c r="F27" s="57" t="s">
        <v>2096</v>
      </c>
      <c r="G27" s="57" t="s">
        <v>2097</v>
      </c>
      <c r="J27" s="57" t="s">
        <v>2088</v>
      </c>
    </row>
    <row r="28" spans="1:14" ht="15.75" customHeight="1">
      <c r="A28" s="159">
        <v>45555.319018865739</v>
      </c>
      <c r="B28" s="57" t="s">
        <v>1498</v>
      </c>
      <c r="C28" s="57" t="s">
        <v>1497</v>
      </c>
      <c r="D28" s="57" t="s">
        <v>1496</v>
      </c>
      <c r="E28" s="57" t="s">
        <v>2048</v>
      </c>
      <c r="F28" s="57" t="s">
        <v>2058</v>
      </c>
      <c r="G28" s="57" t="s">
        <v>2098</v>
      </c>
      <c r="J28" s="57" t="s">
        <v>2029</v>
      </c>
    </row>
    <row r="29" spans="1:14" ht="15.75" customHeight="1">
      <c r="A29" s="159">
        <v>45555.329635023147</v>
      </c>
      <c r="B29" s="57" t="s">
        <v>1556</v>
      </c>
      <c r="C29" s="57" t="s">
        <v>1555</v>
      </c>
      <c r="D29" s="57" t="s">
        <v>1554</v>
      </c>
      <c r="E29" s="57" t="s">
        <v>2043</v>
      </c>
      <c r="F29" s="57" t="s">
        <v>2099</v>
      </c>
      <c r="G29" s="57" t="s">
        <v>2100</v>
      </c>
      <c r="H29" s="57" t="s">
        <v>2101</v>
      </c>
      <c r="J29" s="57" t="s">
        <v>2029</v>
      </c>
    </row>
    <row r="30" spans="1:14" ht="15.75" customHeight="1">
      <c r="A30" s="159">
        <v>45555.400787106482</v>
      </c>
      <c r="B30" s="57" t="s">
        <v>1090</v>
      </c>
      <c r="C30" s="57" t="s">
        <v>2102</v>
      </c>
      <c r="D30" s="57" t="s">
        <v>1087</v>
      </c>
      <c r="E30" s="57" t="s">
        <v>2039</v>
      </c>
      <c r="F30" s="57" t="s">
        <v>2031</v>
      </c>
      <c r="G30" s="57" t="s">
        <v>2103</v>
      </c>
      <c r="J30" s="57" t="s">
        <v>2088</v>
      </c>
    </row>
    <row r="31" spans="1:14" ht="15.75" customHeight="1">
      <c r="A31" s="159">
        <v>45555.408780428239</v>
      </c>
      <c r="B31" s="57" t="s">
        <v>2104</v>
      </c>
      <c r="C31" s="57" t="s">
        <v>923</v>
      </c>
      <c r="D31" s="57" t="s">
        <v>922</v>
      </c>
      <c r="E31" s="57" t="s">
        <v>2048</v>
      </c>
      <c r="F31" s="57" t="s">
        <v>296</v>
      </c>
      <c r="G31" s="57" t="s">
        <v>2105</v>
      </c>
      <c r="J31" s="57" t="s">
        <v>2029</v>
      </c>
    </row>
    <row r="32" spans="1:14" ht="15.75" customHeight="1">
      <c r="A32" s="159">
        <v>45555.51372787037</v>
      </c>
      <c r="B32" s="57" t="s">
        <v>969</v>
      </c>
      <c r="C32" s="57" t="s">
        <v>967</v>
      </c>
      <c r="D32" s="57" t="s">
        <v>966</v>
      </c>
      <c r="E32" s="57" t="s">
        <v>2106</v>
      </c>
      <c r="F32" s="57" t="s">
        <v>2040</v>
      </c>
      <c r="G32" s="57" t="s">
        <v>2107</v>
      </c>
      <c r="H32" s="57" t="s">
        <v>2108</v>
      </c>
      <c r="I32" s="57" t="s">
        <v>2033</v>
      </c>
      <c r="J32" s="57" t="s">
        <v>2029</v>
      </c>
    </row>
    <row r="33" spans="1:10" ht="15.75" customHeight="1">
      <c r="A33" s="159">
        <v>45555.664073391206</v>
      </c>
      <c r="B33" s="57" t="s">
        <v>1300</v>
      </c>
      <c r="C33" s="57" t="s">
        <v>1299</v>
      </c>
      <c r="D33" s="57" t="s">
        <v>1298</v>
      </c>
      <c r="E33" s="57" t="s">
        <v>2109</v>
      </c>
      <c r="F33" s="57" t="s">
        <v>332</v>
      </c>
      <c r="G33" s="57" t="s">
        <v>2110</v>
      </c>
      <c r="J33" s="57" t="s">
        <v>2029</v>
      </c>
    </row>
    <row r="34" spans="1:10" ht="15.75" customHeight="1">
      <c r="A34" s="159">
        <v>45557.564864166663</v>
      </c>
      <c r="B34" s="57" t="s">
        <v>2111</v>
      </c>
      <c r="C34" s="57" t="s">
        <v>2112</v>
      </c>
      <c r="D34" s="57" t="s">
        <v>997</v>
      </c>
      <c r="E34" s="57" t="s">
        <v>2039</v>
      </c>
      <c r="F34" s="57" t="s">
        <v>296</v>
      </c>
      <c r="G34" s="57" t="s">
        <v>2113</v>
      </c>
      <c r="J34" s="57" t="s">
        <v>2029</v>
      </c>
    </row>
    <row r="35" spans="1:10" ht="15.75" customHeight="1">
      <c r="A35" s="159">
        <v>45557.784691990746</v>
      </c>
      <c r="B35" s="57" t="s">
        <v>1468</v>
      </c>
      <c r="C35" s="57" t="s">
        <v>2114</v>
      </c>
      <c r="D35" s="57" t="s">
        <v>1465</v>
      </c>
      <c r="E35" s="57" t="s">
        <v>2115</v>
      </c>
      <c r="F35" s="57" t="s">
        <v>2051</v>
      </c>
      <c r="G35" s="57" t="s">
        <v>2116</v>
      </c>
      <c r="J35" s="57" t="s">
        <v>2029</v>
      </c>
    </row>
    <row r="36" spans="1:10" ht="15.75" customHeight="1">
      <c r="A36" s="159">
        <v>45558.314324328705</v>
      </c>
      <c r="B36" s="57" t="s">
        <v>1599</v>
      </c>
      <c r="C36" s="57" t="s">
        <v>1598</v>
      </c>
      <c r="D36" s="57" t="s">
        <v>1597</v>
      </c>
      <c r="E36" s="57" t="s">
        <v>2043</v>
      </c>
      <c r="F36" s="57" t="s">
        <v>296</v>
      </c>
      <c r="G36" s="57" t="s">
        <v>44</v>
      </c>
      <c r="J36" s="57" t="s">
        <v>2029</v>
      </c>
    </row>
    <row r="37" spans="1:10" ht="15.75" customHeight="1">
      <c r="A37" s="159">
        <v>45558.40340354167</v>
      </c>
      <c r="B37" s="57" t="s">
        <v>1580</v>
      </c>
      <c r="C37" s="57" t="s">
        <v>1579</v>
      </c>
      <c r="D37" s="57" t="s">
        <v>1578</v>
      </c>
      <c r="E37" s="57" t="s">
        <v>2115</v>
      </c>
      <c r="F37" s="57" t="s">
        <v>2117</v>
      </c>
      <c r="G37" s="57" t="s">
        <v>2118</v>
      </c>
      <c r="H37" s="57" t="s">
        <v>2119</v>
      </c>
      <c r="I37" s="57" t="s">
        <v>2033</v>
      </c>
      <c r="J37" s="57" t="s">
        <v>2029</v>
      </c>
    </row>
    <row r="38" spans="1:10" ht="15.75" customHeight="1">
      <c r="A38" s="159">
        <v>45558.554804166663</v>
      </c>
      <c r="B38" s="57" t="s">
        <v>2120</v>
      </c>
      <c r="C38" s="57" t="s">
        <v>1104</v>
      </c>
      <c r="D38" s="57" t="s">
        <v>1103</v>
      </c>
      <c r="E38" s="57" t="s">
        <v>2048</v>
      </c>
      <c r="F38" s="57" t="s">
        <v>2121</v>
      </c>
      <c r="G38" s="57" t="s">
        <v>2122</v>
      </c>
      <c r="J38" s="57" t="s">
        <v>2029</v>
      </c>
    </row>
    <row r="39" spans="1:10" ht="13">
      <c r="A39" s="159">
        <v>45558.576329328702</v>
      </c>
      <c r="B39" s="57" t="s">
        <v>2123</v>
      </c>
      <c r="C39" s="57" t="s">
        <v>1655</v>
      </c>
      <c r="D39" s="57" t="s">
        <v>1654</v>
      </c>
      <c r="E39" s="57" t="s">
        <v>2124</v>
      </c>
    </row>
    <row r="40" spans="1:10" ht="13">
      <c r="A40" s="159">
        <v>45560.241540578703</v>
      </c>
      <c r="B40" s="57" t="s">
        <v>576</v>
      </c>
      <c r="C40" s="57" t="s">
        <v>575</v>
      </c>
      <c r="D40" s="57" t="s">
        <v>574</v>
      </c>
      <c r="E40" s="57" t="s">
        <v>2048</v>
      </c>
      <c r="F40" s="57" t="s">
        <v>2031</v>
      </c>
      <c r="G40" s="57" t="s">
        <v>2125</v>
      </c>
      <c r="J40" s="57" t="s">
        <v>2029</v>
      </c>
    </row>
    <row r="41" spans="1:10" ht="13">
      <c r="A41" s="159">
        <v>45560.242279525468</v>
      </c>
      <c r="B41" s="57" t="s">
        <v>572</v>
      </c>
      <c r="C41" s="57" t="s">
        <v>570</v>
      </c>
      <c r="D41" s="57" t="s">
        <v>569</v>
      </c>
      <c r="E41" s="57" t="s">
        <v>2048</v>
      </c>
      <c r="F41" s="57" t="s">
        <v>2031</v>
      </c>
      <c r="G41" s="57" t="s">
        <v>2126</v>
      </c>
      <c r="J41" s="57" t="s">
        <v>2029</v>
      </c>
    </row>
    <row r="42" spans="1:10" ht="13">
      <c r="A42" s="159">
        <v>45561.769484872682</v>
      </c>
      <c r="B42" s="57" t="s">
        <v>1574</v>
      </c>
      <c r="C42" s="57" t="s">
        <v>1572</v>
      </c>
      <c r="D42" s="57" t="s">
        <v>1571</v>
      </c>
      <c r="E42" s="57" t="s">
        <v>2048</v>
      </c>
      <c r="F42" s="57" t="s">
        <v>2127</v>
      </c>
      <c r="G42" s="57" t="s">
        <v>2128</v>
      </c>
      <c r="J42" s="57" t="s">
        <v>2029</v>
      </c>
    </row>
    <row r="43" spans="1:10" ht="13">
      <c r="A43" s="159">
        <v>45561.790529409722</v>
      </c>
      <c r="B43" s="57" t="s">
        <v>1705</v>
      </c>
      <c r="C43" s="57" t="s">
        <v>1703</v>
      </c>
      <c r="D43" s="57" t="s">
        <v>1505</v>
      </c>
      <c r="E43" s="57" t="s">
        <v>2129</v>
      </c>
      <c r="F43" s="57" t="s">
        <v>2058</v>
      </c>
      <c r="G43" s="57" t="s">
        <v>2130</v>
      </c>
      <c r="J43" s="57" t="s">
        <v>2029</v>
      </c>
    </row>
    <row r="44" spans="1:10" ht="13">
      <c r="A44" s="159">
        <v>45561.827050069449</v>
      </c>
      <c r="B44" s="57" t="s">
        <v>2131</v>
      </c>
      <c r="C44" s="57" t="s">
        <v>1711</v>
      </c>
      <c r="D44" s="57" t="s">
        <v>1710</v>
      </c>
      <c r="E44" s="57" t="s">
        <v>2129</v>
      </c>
      <c r="F44" s="57" t="s">
        <v>2132</v>
      </c>
      <c r="G44" s="57" t="s">
        <v>2133</v>
      </c>
      <c r="J44" s="57" t="s">
        <v>2029</v>
      </c>
    </row>
    <row r="45" spans="1:10" ht="13">
      <c r="A45" s="159">
        <v>45561.857938865738</v>
      </c>
      <c r="B45" s="57" t="s">
        <v>1694</v>
      </c>
      <c r="C45" s="57" t="s">
        <v>1144</v>
      </c>
      <c r="D45" s="57" t="s">
        <v>1693</v>
      </c>
      <c r="E45" s="57" t="s">
        <v>2048</v>
      </c>
      <c r="F45" s="57" t="s">
        <v>332</v>
      </c>
      <c r="G45" s="57" t="s">
        <v>2134</v>
      </c>
      <c r="J45" s="57" t="s">
        <v>2029</v>
      </c>
    </row>
    <row r="46" spans="1:10" ht="13">
      <c r="A46" s="159">
        <v>45561.861983668983</v>
      </c>
      <c r="B46" s="57" t="s">
        <v>1689</v>
      </c>
      <c r="C46" s="57" t="s">
        <v>2135</v>
      </c>
      <c r="D46" s="57" t="s">
        <v>1687</v>
      </c>
      <c r="E46" s="57" t="s">
        <v>2048</v>
      </c>
      <c r="F46" s="57" t="s">
        <v>2117</v>
      </c>
      <c r="G46" s="57" t="s">
        <v>2136</v>
      </c>
      <c r="J46" s="57" t="s">
        <v>2029</v>
      </c>
    </row>
    <row r="47" spans="1:10" ht="13">
      <c r="A47" s="159">
        <v>45561.866477430551</v>
      </c>
      <c r="B47" s="57" t="s">
        <v>1476</v>
      </c>
      <c r="C47" s="57" t="s">
        <v>1475</v>
      </c>
      <c r="D47" s="57" t="s">
        <v>1474</v>
      </c>
      <c r="E47" s="57" t="s">
        <v>2115</v>
      </c>
      <c r="F47" s="57" t="s">
        <v>296</v>
      </c>
      <c r="G47" s="57" t="s">
        <v>66</v>
      </c>
      <c r="J47" s="57" t="s">
        <v>2029</v>
      </c>
    </row>
    <row r="48" spans="1:10" ht="13">
      <c r="A48" s="159">
        <v>45562.181851284724</v>
      </c>
      <c r="B48" s="57" t="s">
        <v>949</v>
      </c>
      <c r="C48" s="57" t="s">
        <v>2137</v>
      </c>
      <c r="D48" s="57" t="s">
        <v>294</v>
      </c>
      <c r="E48" s="57" t="s">
        <v>2138</v>
      </c>
    </row>
    <row r="49" spans="1:10" ht="13">
      <c r="A49" s="159">
        <v>45562.222406365741</v>
      </c>
      <c r="B49" s="57" t="s">
        <v>1677</v>
      </c>
      <c r="C49" s="57" t="s">
        <v>1675</v>
      </c>
      <c r="D49" s="57" t="s">
        <v>1674</v>
      </c>
      <c r="E49" s="57" t="s">
        <v>2139</v>
      </c>
      <c r="F49" s="57" t="s">
        <v>2140</v>
      </c>
      <c r="G49" s="57" t="s">
        <v>2141</v>
      </c>
      <c r="H49" s="57" t="s">
        <v>2142</v>
      </c>
      <c r="J49" s="57" t="s">
        <v>2029</v>
      </c>
    </row>
    <row r="50" spans="1:10" ht="13">
      <c r="A50" s="159">
        <v>45562.277414837961</v>
      </c>
      <c r="B50" s="57" t="s">
        <v>1550</v>
      </c>
      <c r="C50" s="57" t="s">
        <v>1549</v>
      </c>
      <c r="D50" s="57" t="s">
        <v>1548</v>
      </c>
      <c r="E50" s="57" t="s">
        <v>2048</v>
      </c>
      <c r="F50" s="57" t="s">
        <v>632</v>
      </c>
      <c r="G50" s="57" t="s">
        <v>2143</v>
      </c>
      <c r="J50" s="57" t="s">
        <v>2029</v>
      </c>
    </row>
    <row r="51" spans="1:10" ht="13">
      <c r="A51" s="159">
        <v>45562.318839386571</v>
      </c>
      <c r="B51" s="57" t="s">
        <v>2144</v>
      </c>
      <c r="C51" s="57" t="s">
        <v>2145</v>
      </c>
      <c r="D51" s="57" t="s">
        <v>2146</v>
      </c>
      <c r="E51" s="57" t="s">
        <v>2048</v>
      </c>
      <c r="F51" s="57" t="s">
        <v>296</v>
      </c>
      <c r="G51" s="57" t="s">
        <v>2147</v>
      </c>
      <c r="J51" s="57" t="s">
        <v>2029</v>
      </c>
    </row>
    <row r="52" spans="1:10" ht="13">
      <c r="A52" s="159">
        <v>45562.535395092593</v>
      </c>
      <c r="B52" s="57" t="s">
        <v>2148</v>
      </c>
      <c r="C52" s="57" t="s">
        <v>2149</v>
      </c>
      <c r="D52" s="57" t="s">
        <v>992</v>
      </c>
      <c r="E52" s="57" t="s">
        <v>2115</v>
      </c>
      <c r="F52" s="57" t="s">
        <v>2037</v>
      </c>
      <c r="G52" s="57" t="s">
        <v>43</v>
      </c>
      <c r="J52" s="57" t="s">
        <v>2029</v>
      </c>
    </row>
    <row r="53" spans="1:10" ht="13">
      <c r="A53" s="159">
        <v>45562.704904791666</v>
      </c>
      <c r="B53" s="57" t="s">
        <v>1725</v>
      </c>
      <c r="C53" s="57" t="s">
        <v>1724</v>
      </c>
      <c r="D53" s="57" t="s">
        <v>1723</v>
      </c>
      <c r="E53" s="57" t="s">
        <v>2048</v>
      </c>
      <c r="F53" s="57" t="s">
        <v>632</v>
      </c>
      <c r="G53" s="57" t="s">
        <v>2150</v>
      </c>
      <c r="J53" s="57" t="s">
        <v>2029</v>
      </c>
    </row>
    <row r="54" spans="1:10" ht="13">
      <c r="A54" s="159">
        <v>45563.610755671296</v>
      </c>
      <c r="B54" s="57" t="s">
        <v>1643</v>
      </c>
      <c r="C54" s="57" t="s">
        <v>1453</v>
      </c>
      <c r="D54" s="57" t="s">
        <v>1641</v>
      </c>
      <c r="E54" s="57" t="s">
        <v>2151</v>
      </c>
      <c r="F54" s="57" t="s">
        <v>2058</v>
      </c>
      <c r="G54" s="57" t="s">
        <v>2152</v>
      </c>
      <c r="H54" s="57" t="s">
        <v>2153</v>
      </c>
      <c r="I54" s="57" t="s">
        <v>2033</v>
      </c>
      <c r="J54" s="57" t="s">
        <v>2154</v>
      </c>
    </row>
    <row r="55" spans="1:10" ht="13">
      <c r="A55" s="159">
        <v>45564.311868483797</v>
      </c>
      <c r="B55" s="57" t="s">
        <v>1275</v>
      </c>
      <c r="C55" s="57" t="s">
        <v>1273</v>
      </c>
      <c r="D55" s="57" t="s">
        <v>1272</v>
      </c>
      <c r="E55" s="57" t="s">
        <v>2048</v>
      </c>
      <c r="F55" s="57" t="s">
        <v>2155</v>
      </c>
      <c r="G55" s="57" t="s">
        <v>2156</v>
      </c>
      <c r="J55" s="57" t="s">
        <v>2029</v>
      </c>
    </row>
    <row r="56" spans="1:10" ht="13">
      <c r="A56" s="159">
        <v>45564.312627372681</v>
      </c>
      <c r="B56" s="57" t="s">
        <v>1163</v>
      </c>
      <c r="C56" s="57" t="s">
        <v>2157</v>
      </c>
      <c r="D56" s="57" t="s">
        <v>2158</v>
      </c>
      <c r="E56" s="57" t="s">
        <v>2048</v>
      </c>
      <c r="F56" s="57" t="s">
        <v>2159</v>
      </c>
      <c r="G56" s="57" t="s">
        <v>2160</v>
      </c>
      <c r="J56" s="57" t="s">
        <v>2029</v>
      </c>
    </row>
    <row r="57" spans="1:10" ht="13">
      <c r="A57" s="159">
        <v>45565.083213923615</v>
      </c>
      <c r="B57" s="57" t="s">
        <v>2161</v>
      </c>
      <c r="C57" s="57" t="s">
        <v>1460</v>
      </c>
      <c r="D57" s="57" t="s">
        <v>1459</v>
      </c>
      <c r="E57" s="57" t="s">
        <v>2162</v>
      </c>
      <c r="G57" s="57" t="s">
        <v>2163</v>
      </c>
      <c r="J57" s="57" t="s">
        <v>2029</v>
      </c>
    </row>
    <row r="58" spans="1:10" ht="13">
      <c r="A58" s="159">
        <v>45565.254065405097</v>
      </c>
      <c r="B58" s="57" t="s">
        <v>2164</v>
      </c>
      <c r="C58" s="57" t="s">
        <v>2165</v>
      </c>
      <c r="D58" s="57" t="s">
        <v>1425</v>
      </c>
      <c r="E58" s="57" t="s">
        <v>2166</v>
      </c>
      <c r="G58" s="57" t="s">
        <v>2167</v>
      </c>
      <c r="J58" s="57" t="s">
        <v>2029</v>
      </c>
    </row>
    <row r="59" spans="1:10" ht="13">
      <c r="A59" s="159">
        <v>45565.355869687497</v>
      </c>
      <c r="B59" s="57" t="s">
        <v>1405</v>
      </c>
      <c r="C59" s="57" t="s">
        <v>1404</v>
      </c>
      <c r="D59" s="57" t="s">
        <v>1403</v>
      </c>
      <c r="E59" s="57" t="s">
        <v>2168</v>
      </c>
    </row>
    <row r="60" spans="1:10" ht="13">
      <c r="A60" s="159">
        <v>45565.372070011574</v>
      </c>
      <c r="B60" s="57" t="s">
        <v>1060</v>
      </c>
      <c r="C60" s="57" t="s">
        <v>1058</v>
      </c>
      <c r="D60" s="57" t="s">
        <v>2169</v>
      </c>
      <c r="E60" s="57" t="s">
        <v>2044</v>
      </c>
    </row>
    <row r="61" spans="1:10" ht="13">
      <c r="A61" s="159">
        <v>45565.374670046294</v>
      </c>
      <c r="B61" s="57" t="s">
        <v>2170</v>
      </c>
      <c r="C61" s="57" t="s">
        <v>1058</v>
      </c>
      <c r="D61" s="57" t="s">
        <v>1479</v>
      </c>
      <c r="E61" s="57" t="s">
        <v>2048</v>
      </c>
      <c r="F61" s="57" t="s">
        <v>296</v>
      </c>
      <c r="G61" s="57" t="s">
        <v>2171</v>
      </c>
      <c r="J61" s="57" t="s">
        <v>2029</v>
      </c>
    </row>
    <row r="62" spans="1:10" ht="13">
      <c r="A62" s="159">
        <v>45565.445827430551</v>
      </c>
      <c r="B62" s="57" t="s">
        <v>1567</v>
      </c>
      <c r="C62" s="57" t="s">
        <v>1565</v>
      </c>
      <c r="D62" s="57" t="s">
        <v>1564</v>
      </c>
      <c r="E62" s="57" t="s">
        <v>2172</v>
      </c>
      <c r="G62" s="57" t="s">
        <v>2173</v>
      </c>
      <c r="J62" s="57" t="s">
        <v>2029</v>
      </c>
    </row>
    <row r="63" spans="1:10" ht="13">
      <c r="A63" s="159">
        <v>45565.549347881941</v>
      </c>
      <c r="B63" s="57" t="s">
        <v>1082</v>
      </c>
      <c r="C63" s="57" t="s">
        <v>1080</v>
      </c>
      <c r="D63" s="57" t="s">
        <v>1079</v>
      </c>
      <c r="E63" s="57" t="s">
        <v>2048</v>
      </c>
      <c r="F63" s="57" t="s">
        <v>2117</v>
      </c>
      <c r="G63" s="57" t="s">
        <v>2174</v>
      </c>
      <c r="J63" s="57" t="s">
        <v>2029</v>
      </c>
    </row>
    <row r="64" spans="1:10" ht="13">
      <c r="A64" s="159">
        <v>45566.52574592593</v>
      </c>
      <c r="B64" s="57" t="s">
        <v>1648</v>
      </c>
      <c r="C64" s="57" t="s">
        <v>1020</v>
      </c>
      <c r="D64" s="57" t="s">
        <v>2175</v>
      </c>
      <c r="E64" s="57" t="s">
        <v>2048</v>
      </c>
      <c r="F64" s="57" t="s">
        <v>2176</v>
      </c>
      <c r="G64" s="57" t="s">
        <v>2177</v>
      </c>
    </row>
    <row r="65" spans="1:8" ht="13">
      <c r="A65" s="159">
        <v>45566.75989645833</v>
      </c>
      <c r="B65" s="57" t="s">
        <v>1327</v>
      </c>
      <c r="C65" s="57" t="s">
        <v>1326</v>
      </c>
      <c r="D65" s="57" t="s">
        <v>308</v>
      </c>
      <c r="E65" s="57" t="s">
        <v>2178</v>
      </c>
      <c r="F65" s="57" t="s">
        <v>2051</v>
      </c>
      <c r="G65" s="57" t="s">
        <v>2179</v>
      </c>
      <c r="H65" s="57" t="s">
        <v>2180</v>
      </c>
    </row>
    <row r="66" spans="1:8" ht="13">
      <c r="A66" s="159">
        <v>45566.903773611106</v>
      </c>
      <c r="B66" s="57" t="s">
        <v>1445</v>
      </c>
      <c r="C66" s="57" t="s">
        <v>1444</v>
      </c>
      <c r="D66" s="57" t="s">
        <v>1443</v>
      </c>
      <c r="E66" s="57" t="s">
        <v>2115</v>
      </c>
      <c r="F66" s="57" t="s">
        <v>2037</v>
      </c>
      <c r="G66" s="57" t="s">
        <v>53</v>
      </c>
    </row>
    <row r="67" spans="1:8" ht="13">
      <c r="A67" s="159">
        <v>45567.887350821758</v>
      </c>
      <c r="B67" s="57" t="s">
        <v>1006</v>
      </c>
      <c r="C67" s="57" t="s">
        <v>1005</v>
      </c>
      <c r="D67" s="57" t="s">
        <v>1004</v>
      </c>
      <c r="E67" s="57" t="s">
        <v>2048</v>
      </c>
      <c r="F67" s="57" t="s">
        <v>2058</v>
      </c>
      <c r="G67" s="57" t="s">
        <v>2181</v>
      </c>
    </row>
    <row r="68" spans="1:8" ht="13">
      <c r="A68" s="159">
        <v>45568.113280590274</v>
      </c>
      <c r="B68" s="57" t="s">
        <v>1259</v>
      </c>
      <c r="C68" s="57" t="s">
        <v>803</v>
      </c>
      <c r="D68" s="57" t="s">
        <v>1257</v>
      </c>
      <c r="E68" s="57" t="s">
        <v>2182</v>
      </c>
      <c r="F68" s="57" t="s">
        <v>2037</v>
      </c>
      <c r="G68" s="57" t="s">
        <v>40</v>
      </c>
      <c r="H68" s="57" t="s">
        <v>2183</v>
      </c>
    </row>
    <row r="69" spans="1:8" ht="13">
      <c r="E69" s="27"/>
    </row>
    <row r="70" spans="1:8" ht="13">
      <c r="E70" s="27"/>
    </row>
    <row r="71" spans="1:8" ht="13">
      <c r="E71" s="27"/>
    </row>
    <row r="72" spans="1:8" ht="13">
      <c r="E72" s="27"/>
    </row>
    <row r="73" spans="1:8" ht="13">
      <c r="E73" s="27"/>
    </row>
    <row r="74" spans="1:8" ht="13">
      <c r="E74" s="27"/>
    </row>
    <row r="75" spans="1:8" ht="13">
      <c r="E75" s="27"/>
    </row>
    <row r="76" spans="1:8" ht="13">
      <c r="E76" s="27"/>
    </row>
    <row r="77" spans="1:8" ht="13">
      <c r="E77" s="27"/>
    </row>
    <row r="78" spans="1:8" ht="13">
      <c r="E78" s="27"/>
    </row>
    <row r="79" spans="1:8" ht="13">
      <c r="E79" s="27"/>
    </row>
    <row r="80" spans="1:8" ht="13">
      <c r="E80" s="27"/>
    </row>
    <row r="81" spans="5:5" ht="13">
      <c r="E81" s="27"/>
    </row>
    <row r="82" spans="5:5" ht="13">
      <c r="E82" s="27"/>
    </row>
    <row r="83" spans="5:5" ht="13">
      <c r="E83" s="27"/>
    </row>
    <row r="84" spans="5:5" ht="13">
      <c r="E84" s="27"/>
    </row>
    <row r="85" spans="5:5" ht="13">
      <c r="E85" s="27"/>
    </row>
    <row r="86" spans="5:5" ht="13">
      <c r="E86" s="27"/>
    </row>
    <row r="87" spans="5:5" ht="13">
      <c r="E87" s="27"/>
    </row>
    <row r="88" spans="5:5" ht="13">
      <c r="E88" s="27"/>
    </row>
    <row r="89" spans="5:5" ht="13">
      <c r="E89" s="27"/>
    </row>
    <row r="90" spans="5:5" ht="13">
      <c r="E90" s="27"/>
    </row>
    <row r="91" spans="5:5" ht="13">
      <c r="E91" s="27"/>
    </row>
    <row r="92" spans="5:5" ht="13">
      <c r="E92" s="27"/>
    </row>
    <row r="93" spans="5:5" ht="13">
      <c r="E93" s="27"/>
    </row>
    <row r="94" spans="5:5" ht="13">
      <c r="E94" s="27"/>
    </row>
    <row r="95" spans="5:5" ht="13">
      <c r="E95" s="27"/>
    </row>
    <row r="96" spans="5:5" ht="13">
      <c r="E96" s="27"/>
    </row>
    <row r="97" spans="5:5" ht="13">
      <c r="E97" s="27"/>
    </row>
    <row r="98" spans="5:5" ht="13">
      <c r="E98" s="27"/>
    </row>
    <row r="99" spans="5:5" ht="13">
      <c r="E99" s="27"/>
    </row>
    <row r="100" spans="5:5" ht="13">
      <c r="E100" s="27"/>
    </row>
    <row r="101" spans="5:5" ht="13">
      <c r="E101" s="27"/>
    </row>
    <row r="102" spans="5:5" ht="13">
      <c r="E102" s="27"/>
    </row>
    <row r="103" spans="5:5" ht="13">
      <c r="E103" s="27"/>
    </row>
    <row r="104" spans="5:5" ht="13">
      <c r="E104" s="27"/>
    </row>
    <row r="105" spans="5:5" ht="13">
      <c r="E105" s="27"/>
    </row>
    <row r="106" spans="5:5" ht="13">
      <c r="E106" s="27"/>
    </row>
    <row r="107" spans="5:5" ht="13">
      <c r="E107" s="27"/>
    </row>
    <row r="108" spans="5:5" ht="13">
      <c r="E108" s="27"/>
    </row>
    <row r="109" spans="5:5" ht="13">
      <c r="E109" s="27"/>
    </row>
    <row r="110" spans="5:5" ht="13">
      <c r="E110" s="27"/>
    </row>
    <row r="111" spans="5:5" ht="13">
      <c r="E111" s="27"/>
    </row>
    <row r="112" spans="5:5" ht="13">
      <c r="E112" s="27"/>
    </row>
    <row r="113" spans="5:5" ht="13">
      <c r="E113" s="27"/>
    </row>
    <row r="114" spans="5:5" ht="13">
      <c r="E114" s="27"/>
    </row>
    <row r="115" spans="5:5" ht="13">
      <c r="E115" s="27"/>
    </row>
    <row r="116" spans="5:5" ht="13">
      <c r="E116" s="27"/>
    </row>
    <row r="117" spans="5:5" ht="13">
      <c r="E117" s="27"/>
    </row>
    <row r="118" spans="5:5" ht="13">
      <c r="E118" s="27"/>
    </row>
    <row r="119" spans="5:5" ht="13">
      <c r="E119" s="27"/>
    </row>
    <row r="120" spans="5:5" ht="13">
      <c r="E120" s="27"/>
    </row>
    <row r="121" spans="5:5" ht="13">
      <c r="E121" s="27"/>
    </row>
    <row r="122" spans="5:5" ht="13">
      <c r="E122" s="27"/>
    </row>
    <row r="123" spans="5:5" ht="13">
      <c r="E123" s="27"/>
    </row>
    <row r="124" spans="5:5" ht="13">
      <c r="E124" s="27"/>
    </row>
    <row r="125" spans="5:5" ht="13">
      <c r="E125" s="27"/>
    </row>
    <row r="126" spans="5:5" ht="13">
      <c r="E126" s="27"/>
    </row>
    <row r="127" spans="5:5" ht="13">
      <c r="E127" s="27"/>
    </row>
    <row r="128" spans="5:5" ht="13">
      <c r="E128" s="27"/>
    </row>
    <row r="129" spans="5:5" ht="13">
      <c r="E129" s="27"/>
    </row>
    <row r="130" spans="5:5" ht="13">
      <c r="E130" s="27"/>
    </row>
    <row r="131" spans="5:5" ht="13">
      <c r="E131" s="27"/>
    </row>
    <row r="132" spans="5:5" ht="13">
      <c r="E132" s="27"/>
    </row>
    <row r="133" spans="5:5" ht="13">
      <c r="E133" s="27"/>
    </row>
    <row r="134" spans="5:5" ht="13">
      <c r="E134" s="27"/>
    </row>
    <row r="135" spans="5:5" ht="13">
      <c r="E135" s="27"/>
    </row>
    <row r="136" spans="5:5" ht="13">
      <c r="E136" s="27"/>
    </row>
    <row r="137" spans="5:5" ht="13">
      <c r="E137" s="27"/>
    </row>
    <row r="138" spans="5:5" ht="13">
      <c r="E138" s="27"/>
    </row>
    <row r="139" spans="5:5" ht="13">
      <c r="E139" s="27"/>
    </row>
    <row r="140" spans="5:5" ht="13">
      <c r="E140" s="27"/>
    </row>
    <row r="141" spans="5:5" ht="13">
      <c r="E141" s="27"/>
    </row>
    <row r="142" spans="5:5" ht="13">
      <c r="E142" s="27"/>
    </row>
    <row r="143" spans="5:5" ht="13">
      <c r="E143" s="27"/>
    </row>
    <row r="144" spans="5:5" ht="13">
      <c r="E144" s="27"/>
    </row>
    <row r="145" spans="5:5" ht="13">
      <c r="E145" s="27"/>
    </row>
    <row r="146" spans="5:5" ht="13">
      <c r="E146" s="27"/>
    </row>
    <row r="147" spans="5:5" ht="13">
      <c r="E147" s="27"/>
    </row>
    <row r="148" spans="5:5" ht="13">
      <c r="E148" s="27"/>
    </row>
    <row r="149" spans="5:5" ht="13">
      <c r="E149" s="27"/>
    </row>
    <row r="150" spans="5:5" ht="13">
      <c r="E150" s="27"/>
    </row>
    <row r="151" spans="5:5" ht="13">
      <c r="E151" s="27"/>
    </row>
    <row r="152" spans="5:5" ht="13">
      <c r="E152" s="27"/>
    </row>
    <row r="153" spans="5:5" ht="13">
      <c r="E153" s="27"/>
    </row>
    <row r="154" spans="5:5" ht="13">
      <c r="E154" s="27"/>
    </row>
    <row r="155" spans="5:5" ht="13">
      <c r="E155" s="27"/>
    </row>
    <row r="156" spans="5:5" ht="13">
      <c r="E156" s="27"/>
    </row>
    <row r="157" spans="5:5" ht="13">
      <c r="E157" s="27"/>
    </row>
    <row r="158" spans="5:5" ht="13">
      <c r="E158" s="27"/>
    </row>
    <row r="159" spans="5:5" ht="13">
      <c r="E159" s="27"/>
    </row>
    <row r="160" spans="5:5" ht="13">
      <c r="E160" s="27"/>
    </row>
    <row r="161" spans="5:5" ht="13">
      <c r="E161" s="27"/>
    </row>
    <row r="162" spans="5:5" ht="13">
      <c r="E162" s="27"/>
    </row>
    <row r="163" spans="5:5" ht="13">
      <c r="E163" s="27"/>
    </row>
    <row r="164" spans="5:5" ht="13">
      <c r="E164" s="27"/>
    </row>
    <row r="165" spans="5:5" ht="13">
      <c r="E165" s="27"/>
    </row>
    <row r="166" spans="5:5" ht="13">
      <c r="E166" s="27"/>
    </row>
    <row r="167" spans="5:5" ht="13">
      <c r="E167" s="27"/>
    </row>
    <row r="168" spans="5:5" ht="13">
      <c r="E168" s="27"/>
    </row>
  </sheetData>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Y983"/>
  <sheetViews>
    <sheetView workbookViewId="0"/>
  </sheetViews>
  <sheetFormatPr baseColWidth="10" defaultColWidth="12.6640625" defaultRowHeight="15.75" customHeight="1"/>
  <cols>
    <col min="1" max="1" width="20.33203125" customWidth="1"/>
    <col min="2" max="2" width="21.6640625" customWidth="1"/>
    <col min="6" max="6" width="41.83203125" customWidth="1"/>
  </cols>
  <sheetData>
    <row r="1" spans="1:25" ht="14">
      <c r="A1" s="84" t="s">
        <v>2184</v>
      </c>
      <c r="B1" s="105" t="s">
        <v>2185</v>
      </c>
      <c r="C1" s="84" t="s">
        <v>2186</v>
      </c>
      <c r="D1" s="84" t="s">
        <v>2187</v>
      </c>
      <c r="E1" s="84" t="s">
        <v>2188</v>
      </c>
      <c r="F1" s="105" t="s">
        <v>2189</v>
      </c>
      <c r="G1" s="84"/>
      <c r="H1" s="84"/>
      <c r="I1" s="84"/>
      <c r="J1" s="84"/>
      <c r="K1" s="84"/>
      <c r="L1" s="84"/>
      <c r="M1" s="84"/>
      <c r="N1" s="84"/>
      <c r="O1" s="84"/>
      <c r="P1" s="84"/>
      <c r="Q1" s="84"/>
      <c r="R1" s="84"/>
      <c r="S1" s="84"/>
      <c r="T1" s="84"/>
      <c r="U1" s="84"/>
      <c r="V1" s="84"/>
      <c r="W1" s="84"/>
      <c r="X1" s="84"/>
      <c r="Y1" s="84"/>
    </row>
    <row r="2" spans="1:25" ht="15.75" customHeight="1">
      <c r="A2" s="132" t="s">
        <v>696</v>
      </c>
      <c r="B2" s="27" t="s">
        <v>1779</v>
      </c>
      <c r="C2" s="188">
        <v>45314</v>
      </c>
      <c r="D2" s="57" t="s">
        <v>2088</v>
      </c>
      <c r="E2" s="27" t="s">
        <v>2190</v>
      </c>
      <c r="F2" s="57" t="s">
        <v>2191</v>
      </c>
    </row>
    <row r="3" spans="1:25" ht="15.75" customHeight="1">
      <c r="A3" s="132" t="s">
        <v>2192</v>
      </c>
      <c r="B3" s="27" t="s">
        <v>2193</v>
      </c>
      <c r="C3" s="188">
        <v>45315</v>
      </c>
      <c r="D3" s="57" t="s">
        <v>2190</v>
      </c>
      <c r="E3" s="27" t="s">
        <v>2190</v>
      </c>
    </row>
    <row r="4" spans="1:25" ht="15.75" customHeight="1">
      <c r="A4" s="132" t="s">
        <v>1749</v>
      </c>
      <c r="B4" s="27" t="s">
        <v>2194</v>
      </c>
      <c r="C4" s="188">
        <v>45314</v>
      </c>
      <c r="D4" s="57" t="s">
        <v>2088</v>
      </c>
      <c r="E4" s="57" t="s">
        <v>2190</v>
      </c>
      <c r="F4" s="27" t="s">
        <v>2195</v>
      </c>
    </row>
    <row r="5" spans="1:25" ht="15.75" customHeight="1">
      <c r="A5" s="132" t="s">
        <v>2196</v>
      </c>
      <c r="B5" s="27"/>
      <c r="F5" s="27"/>
    </row>
    <row r="6" spans="1:25" ht="15.75" customHeight="1">
      <c r="A6" s="132" t="s">
        <v>2197</v>
      </c>
      <c r="B6" s="27"/>
      <c r="F6" s="27"/>
    </row>
    <row r="7" spans="1:25" ht="15.75" customHeight="1">
      <c r="A7" s="132" t="s">
        <v>2198</v>
      </c>
      <c r="B7" s="27" t="s">
        <v>2199</v>
      </c>
      <c r="C7" s="188">
        <v>45314</v>
      </c>
      <c r="D7" s="57" t="s">
        <v>2088</v>
      </c>
      <c r="E7" s="57" t="s">
        <v>2190</v>
      </c>
      <c r="F7" s="27" t="s">
        <v>2200</v>
      </c>
    </row>
    <row r="8" spans="1:25" ht="15.75" customHeight="1">
      <c r="A8" s="132" t="s">
        <v>2201</v>
      </c>
      <c r="B8" s="27"/>
      <c r="F8" s="27"/>
    </row>
    <row r="9" spans="1:25" ht="15.75" customHeight="1">
      <c r="A9" s="132" t="s">
        <v>2202</v>
      </c>
      <c r="B9" s="27"/>
      <c r="F9" s="27"/>
    </row>
    <row r="10" spans="1:25" ht="15.75" customHeight="1">
      <c r="A10" s="132" t="s">
        <v>2203</v>
      </c>
      <c r="B10" s="27"/>
      <c r="F10" s="27"/>
    </row>
    <row r="11" spans="1:25" ht="15.75" customHeight="1">
      <c r="A11" s="132" t="s">
        <v>2204</v>
      </c>
      <c r="B11" s="27"/>
      <c r="F11" s="27"/>
    </row>
    <row r="12" spans="1:25" ht="15.75" customHeight="1">
      <c r="A12" s="132" t="s">
        <v>2205</v>
      </c>
      <c r="B12" s="27"/>
      <c r="F12" s="27"/>
    </row>
    <row r="13" spans="1:25" ht="15.75" customHeight="1">
      <c r="A13" s="132" t="s">
        <v>2206</v>
      </c>
      <c r="B13" s="27" t="s">
        <v>2207</v>
      </c>
      <c r="C13" s="188">
        <v>45314</v>
      </c>
      <c r="D13" s="57" t="s">
        <v>2190</v>
      </c>
      <c r="E13" s="27" t="s">
        <v>2190</v>
      </c>
    </row>
    <row r="14" spans="1:25" ht="15.75" customHeight="1">
      <c r="A14" s="132" t="s">
        <v>2208</v>
      </c>
      <c r="B14" s="27" t="s">
        <v>2209</v>
      </c>
      <c r="C14" s="188">
        <v>45314</v>
      </c>
      <c r="D14" s="57" t="s">
        <v>2088</v>
      </c>
      <c r="E14" s="57" t="s">
        <v>2190</v>
      </c>
      <c r="F14" s="27" t="s">
        <v>2210</v>
      </c>
    </row>
    <row r="15" spans="1:25" ht="15.75" customHeight="1">
      <c r="A15" s="132" t="s">
        <v>2211</v>
      </c>
      <c r="B15" s="27"/>
      <c r="F15" s="27"/>
    </row>
    <row r="16" spans="1:25" ht="15.75" customHeight="1">
      <c r="A16" s="132" t="s">
        <v>2212</v>
      </c>
      <c r="B16" s="27"/>
      <c r="F16" s="27"/>
    </row>
    <row r="17" spans="1:6" ht="15.75" customHeight="1">
      <c r="A17" s="132" t="s">
        <v>2213</v>
      </c>
      <c r="B17" s="27"/>
      <c r="F17" s="27"/>
    </row>
    <row r="18" spans="1:6" ht="28">
      <c r="A18" s="57" t="s">
        <v>1632</v>
      </c>
      <c r="B18" s="27" t="s">
        <v>2214</v>
      </c>
      <c r="C18" s="188">
        <v>45314</v>
      </c>
      <c r="D18" s="57" t="s">
        <v>2088</v>
      </c>
      <c r="E18" s="27" t="s">
        <v>2190</v>
      </c>
      <c r="F18" s="57" t="s">
        <v>2215</v>
      </c>
    </row>
    <row r="19" spans="1:6" ht="28">
      <c r="A19" s="57" t="s">
        <v>2216</v>
      </c>
      <c r="B19" s="27" t="s">
        <v>2217</v>
      </c>
      <c r="C19" s="188">
        <v>45314</v>
      </c>
      <c r="D19" s="57" t="s">
        <v>2088</v>
      </c>
      <c r="E19" s="189">
        <v>45376</v>
      </c>
    </row>
    <row r="20" spans="1:6" ht="28">
      <c r="A20" s="57" t="s">
        <v>2218</v>
      </c>
      <c r="B20" s="27" t="s">
        <v>2219</v>
      </c>
      <c r="C20" s="188">
        <v>45314</v>
      </c>
      <c r="D20" s="57" t="s">
        <v>2088</v>
      </c>
      <c r="E20" s="57" t="s">
        <v>2190</v>
      </c>
      <c r="F20" s="27" t="s">
        <v>2220</v>
      </c>
    </row>
    <row r="21" spans="1:6" ht="14">
      <c r="A21" s="57" t="s">
        <v>2221</v>
      </c>
      <c r="B21" s="27" t="s">
        <v>2222</v>
      </c>
      <c r="C21" s="188">
        <v>45314</v>
      </c>
      <c r="D21" s="57" t="s">
        <v>2088</v>
      </c>
      <c r="E21" s="189">
        <v>45376</v>
      </c>
      <c r="F21" s="27"/>
    </row>
    <row r="22" spans="1:6" ht="14">
      <c r="A22" s="57" t="s">
        <v>2223</v>
      </c>
      <c r="B22" s="27" t="s">
        <v>2224</v>
      </c>
      <c r="C22" s="188">
        <v>45314</v>
      </c>
      <c r="D22" s="57" t="s">
        <v>2088</v>
      </c>
      <c r="E22" s="189">
        <v>45376</v>
      </c>
      <c r="F22" s="27"/>
    </row>
    <row r="23" spans="1:6" ht="28">
      <c r="A23" s="57" t="s">
        <v>2225</v>
      </c>
      <c r="B23" s="27" t="s">
        <v>2226</v>
      </c>
      <c r="C23" s="188">
        <v>45314</v>
      </c>
      <c r="D23" s="57" t="s">
        <v>2088</v>
      </c>
      <c r="E23" s="57" t="s">
        <v>2190</v>
      </c>
      <c r="F23" s="27" t="s">
        <v>2227</v>
      </c>
    </row>
    <row r="24" spans="1:6" ht="13">
      <c r="B24" s="27"/>
      <c r="F24" s="27"/>
    </row>
    <row r="25" spans="1:6" ht="13">
      <c r="B25" s="27"/>
      <c r="F25" s="27"/>
    </row>
    <row r="26" spans="1:6" ht="13">
      <c r="B26" s="27"/>
      <c r="F26" s="27"/>
    </row>
    <row r="27" spans="1:6" ht="13">
      <c r="B27" s="27"/>
      <c r="F27" s="27"/>
    </row>
    <row r="28" spans="1:6" ht="13">
      <c r="B28" s="27"/>
      <c r="F28" s="27"/>
    </row>
    <row r="29" spans="1:6" ht="13">
      <c r="B29" s="27"/>
      <c r="F29" s="27"/>
    </row>
    <row r="30" spans="1:6" ht="13">
      <c r="B30" s="27"/>
      <c r="F30" s="27"/>
    </row>
    <row r="31" spans="1:6" ht="13">
      <c r="B31" s="27"/>
      <c r="F31" s="27"/>
    </row>
    <row r="32" spans="1:6" ht="13">
      <c r="B32" s="27"/>
      <c r="F32" s="27"/>
    </row>
    <row r="33" spans="2:6" ht="13">
      <c r="B33" s="27"/>
      <c r="F33" s="27"/>
    </row>
    <row r="34" spans="2:6" ht="13">
      <c r="B34" s="27"/>
      <c r="F34" s="27"/>
    </row>
    <row r="35" spans="2:6" ht="13">
      <c r="B35" s="27"/>
      <c r="F35" s="27"/>
    </row>
    <row r="36" spans="2:6" ht="13">
      <c r="B36" s="27"/>
      <c r="F36" s="27"/>
    </row>
    <row r="37" spans="2:6" ht="13">
      <c r="B37" s="27"/>
      <c r="F37" s="27"/>
    </row>
    <row r="38" spans="2:6" ht="13">
      <c r="B38" s="27"/>
      <c r="F38" s="27"/>
    </row>
    <row r="39" spans="2:6" ht="13">
      <c r="B39" s="27"/>
      <c r="F39" s="27"/>
    </row>
    <row r="40" spans="2:6" ht="13">
      <c r="B40" s="27"/>
      <c r="F40" s="27"/>
    </row>
    <row r="41" spans="2:6" ht="13">
      <c r="B41" s="27"/>
      <c r="F41" s="27"/>
    </row>
    <row r="42" spans="2:6" ht="13">
      <c r="B42" s="27"/>
      <c r="F42" s="27"/>
    </row>
    <row r="43" spans="2:6" ht="13">
      <c r="B43" s="27"/>
      <c r="F43" s="27"/>
    </row>
    <row r="44" spans="2:6" ht="13">
      <c r="B44" s="27"/>
      <c r="F44" s="27"/>
    </row>
    <row r="45" spans="2:6" ht="13">
      <c r="B45" s="27"/>
      <c r="F45" s="27"/>
    </row>
    <row r="46" spans="2:6" ht="13">
      <c r="B46" s="27"/>
      <c r="F46" s="27"/>
    </row>
    <row r="47" spans="2:6" ht="13">
      <c r="B47" s="27"/>
      <c r="F47" s="27"/>
    </row>
    <row r="48" spans="2:6" ht="13">
      <c r="B48" s="27"/>
      <c r="F48" s="27"/>
    </row>
    <row r="49" spans="2:6" ht="13">
      <c r="B49" s="27"/>
      <c r="F49" s="27"/>
    </row>
    <row r="50" spans="2:6" ht="13">
      <c r="B50" s="27"/>
      <c r="F50" s="27"/>
    </row>
    <row r="51" spans="2:6" ht="13">
      <c r="B51" s="27"/>
      <c r="F51" s="27"/>
    </row>
    <row r="52" spans="2:6" ht="13">
      <c r="B52" s="27"/>
      <c r="F52" s="27"/>
    </row>
    <row r="53" spans="2:6" ht="13">
      <c r="B53" s="27"/>
      <c r="F53" s="27"/>
    </row>
    <row r="54" spans="2:6" ht="13">
      <c r="B54" s="27"/>
      <c r="F54" s="27"/>
    </row>
    <row r="55" spans="2:6" ht="13">
      <c r="B55" s="27"/>
      <c r="F55" s="27"/>
    </row>
    <row r="56" spans="2:6" ht="13">
      <c r="B56" s="27"/>
      <c r="F56" s="27"/>
    </row>
    <row r="57" spans="2:6" ht="13">
      <c r="B57" s="27"/>
      <c r="F57" s="27"/>
    </row>
    <row r="58" spans="2:6" ht="13">
      <c r="B58" s="27"/>
      <c r="F58" s="27"/>
    </row>
    <row r="59" spans="2:6" ht="13">
      <c r="B59" s="27"/>
      <c r="F59" s="27"/>
    </row>
    <row r="60" spans="2:6" ht="13">
      <c r="B60" s="27"/>
      <c r="F60" s="27"/>
    </row>
    <row r="61" spans="2:6" ht="13">
      <c r="B61" s="27"/>
      <c r="F61" s="27"/>
    </row>
    <row r="62" spans="2:6" ht="13">
      <c r="B62" s="27"/>
      <c r="F62" s="27"/>
    </row>
    <row r="63" spans="2:6" ht="13">
      <c r="B63" s="27"/>
      <c r="F63" s="27"/>
    </row>
    <row r="64" spans="2:6" ht="13">
      <c r="B64" s="27"/>
      <c r="F64" s="27"/>
    </row>
    <row r="65" spans="2:6" ht="13">
      <c r="B65" s="27"/>
      <c r="F65" s="27"/>
    </row>
    <row r="66" spans="2:6" ht="13">
      <c r="B66" s="27"/>
      <c r="F66" s="27"/>
    </row>
    <row r="67" spans="2:6" ht="13">
      <c r="B67" s="27"/>
      <c r="F67" s="27"/>
    </row>
    <row r="68" spans="2:6" ht="13">
      <c r="B68" s="27"/>
      <c r="F68" s="27"/>
    </row>
    <row r="69" spans="2:6" ht="13">
      <c r="B69" s="27"/>
      <c r="F69" s="27"/>
    </row>
    <row r="70" spans="2:6" ht="13">
      <c r="B70" s="27"/>
      <c r="F70" s="27"/>
    </row>
    <row r="71" spans="2:6" ht="13">
      <c r="B71" s="27"/>
      <c r="F71" s="27"/>
    </row>
    <row r="72" spans="2:6" ht="13">
      <c r="B72" s="27"/>
      <c r="F72" s="27"/>
    </row>
    <row r="73" spans="2:6" ht="13">
      <c r="B73" s="27"/>
      <c r="F73" s="27"/>
    </row>
    <row r="74" spans="2:6" ht="13">
      <c r="B74" s="27"/>
      <c r="F74" s="27"/>
    </row>
    <row r="75" spans="2:6" ht="13">
      <c r="B75" s="27"/>
      <c r="F75" s="27"/>
    </row>
    <row r="76" spans="2:6" ht="13">
      <c r="B76" s="27"/>
      <c r="F76" s="27"/>
    </row>
    <row r="77" spans="2:6" ht="13">
      <c r="B77" s="27"/>
      <c r="F77" s="27"/>
    </row>
    <row r="78" spans="2:6" ht="13">
      <c r="B78" s="27"/>
      <c r="F78" s="27"/>
    </row>
    <row r="79" spans="2:6" ht="13">
      <c r="B79" s="27"/>
      <c r="F79" s="27"/>
    </row>
    <row r="80" spans="2:6" ht="13">
      <c r="B80" s="27"/>
      <c r="F80" s="27"/>
    </row>
    <row r="81" spans="2:6" ht="13">
      <c r="B81" s="27"/>
      <c r="F81" s="27"/>
    </row>
    <row r="82" spans="2:6" ht="13">
      <c r="B82" s="27"/>
      <c r="F82" s="27"/>
    </row>
    <row r="83" spans="2:6" ht="13">
      <c r="B83" s="27"/>
      <c r="F83" s="27"/>
    </row>
    <row r="84" spans="2:6" ht="13">
      <c r="B84" s="27"/>
      <c r="F84" s="27"/>
    </row>
    <row r="85" spans="2:6" ht="13">
      <c r="B85" s="27"/>
      <c r="F85" s="27"/>
    </row>
    <row r="86" spans="2:6" ht="13">
      <c r="B86" s="27"/>
      <c r="F86" s="27"/>
    </row>
    <row r="87" spans="2:6" ht="13">
      <c r="B87" s="27"/>
      <c r="F87" s="27"/>
    </row>
    <row r="88" spans="2:6" ht="13">
      <c r="B88" s="27"/>
      <c r="F88" s="27"/>
    </row>
    <row r="89" spans="2:6" ht="13">
      <c r="B89" s="27"/>
      <c r="F89" s="27"/>
    </row>
    <row r="90" spans="2:6" ht="13">
      <c r="B90" s="27"/>
      <c r="F90" s="27"/>
    </row>
    <row r="91" spans="2:6" ht="13">
      <c r="B91" s="27"/>
      <c r="F91" s="27"/>
    </row>
    <row r="92" spans="2:6" ht="13">
      <c r="B92" s="27"/>
      <c r="F92" s="27"/>
    </row>
    <row r="93" spans="2:6" ht="13">
      <c r="B93" s="27"/>
      <c r="F93" s="27"/>
    </row>
    <row r="94" spans="2:6" ht="13">
      <c r="B94" s="27"/>
      <c r="F94" s="27"/>
    </row>
    <row r="95" spans="2:6" ht="13">
      <c r="B95" s="27"/>
      <c r="F95" s="27"/>
    </row>
    <row r="96" spans="2:6" ht="13">
      <c r="B96" s="27"/>
      <c r="F96" s="27"/>
    </row>
    <row r="97" spans="2:6" ht="13">
      <c r="B97" s="27"/>
      <c r="F97" s="27"/>
    </row>
    <row r="98" spans="2:6" ht="13">
      <c r="B98" s="27"/>
      <c r="F98" s="27"/>
    </row>
    <row r="99" spans="2:6" ht="13">
      <c r="B99" s="27"/>
      <c r="F99" s="27"/>
    </row>
    <row r="100" spans="2:6" ht="13">
      <c r="B100" s="27"/>
      <c r="F100" s="27"/>
    </row>
    <row r="101" spans="2:6" ht="13">
      <c r="B101" s="27"/>
      <c r="F101" s="27"/>
    </row>
    <row r="102" spans="2:6" ht="13">
      <c r="B102" s="27"/>
      <c r="F102" s="27"/>
    </row>
    <row r="103" spans="2:6" ht="13">
      <c r="B103" s="27"/>
      <c r="F103" s="27"/>
    </row>
    <row r="104" spans="2:6" ht="13">
      <c r="B104" s="27"/>
      <c r="F104" s="27"/>
    </row>
    <row r="105" spans="2:6" ht="13">
      <c r="B105" s="27"/>
      <c r="F105" s="27"/>
    </row>
    <row r="106" spans="2:6" ht="13">
      <c r="B106" s="27"/>
      <c r="F106" s="27"/>
    </row>
    <row r="107" spans="2:6" ht="13">
      <c r="B107" s="27"/>
      <c r="F107" s="27"/>
    </row>
    <row r="108" spans="2:6" ht="13">
      <c r="B108" s="27"/>
      <c r="F108" s="27"/>
    </row>
    <row r="109" spans="2:6" ht="13">
      <c r="B109" s="27"/>
      <c r="F109" s="27"/>
    </row>
    <row r="110" spans="2:6" ht="13">
      <c r="B110" s="27"/>
      <c r="F110" s="27"/>
    </row>
    <row r="111" spans="2:6" ht="13">
      <c r="B111" s="27"/>
      <c r="F111" s="27"/>
    </row>
    <row r="112" spans="2:6" ht="13">
      <c r="B112" s="27"/>
      <c r="F112" s="27"/>
    </row>
    <row r="113" spans="2:6" ht="13">
      <c r="B113" s="27"/>
      <c r="F113" s="27"/>
    </row>
    <row r="114" spans="2:6" ht="13">
      <c r="B114" s="27"/>
      <c r="F114" s="27"/>
    </row>
    <row r="115" spans="2:6" ht="13">
      <c r="B115" s="27"/>
      <c r="F115" s="27"/>
    </row>
    <row r="116" spans="2:6" ht="13">
      <c r="B116" s="27"/>
      <c r="F116" s="27"/>
    </row>
    <row r="117" spans="2:6" ht="13">
      <c r="B117" s="27"/>
      <c r="F117" s="27"/>
    </row>
    <row r="118" spans="2:6" ht="13">
      <c r="B118" s="27"/>
      <c r="F118" s="27"/>
    </row>
    <row r="119" spans="2:6" ht="13">
      <c r="B119" s="27"/>
      <c r="F119" s="27"/>
    </row>
    <row r="120" spans="2:6" ht="13">
      <c r="B120" s="27"/>
      <c r="F120" s="27"/>
    </row>
    <row r="121" spans="2:6" ht="13">
      <c r="B121" s="27"/>
      <c r="F121" s="27"/>
    </row>
    <row r="122" spans="2:6" ht="13">
      <c r="B122" s="27"/>
      <c r="F122" s="27"/>
    </row>
    <row r="123" spans="2:6" ht="13">
      <c r="B123" s="27"/>
      <c r="F123" s="27"/>
    </row>
    <row r="124" spans="2:6" ht="13">
      <c r="B124" s="27"/>
      <c r="F124" s="27"/>
    </row>
    <row r="125" spans="2:6" ht="13">
      <c r="B125" s="27"/>
      <c r="F125" s="27"/>
    </row>
    <row r="126" spans="2:6" ht="13">
      <c r="B126" s="27"/>
      <c r="F126" s="27"/>
    </row>
    <row r="127" spans="2:6" ht="13">
      <c r="B127" s="27"/>
      <c r="F127" s="27"/>
    </row>
    <row r="128" spans="2:6" ht="13">
      <c r="B128" s="27"/>
      <c r="F128" s="27"/>
    </row>
    <row r="129" spans="2:6" ht="13">
      <c r="B129" s="27"/>
      <c r="F129" s="27"/>
    </row>
    <row r="130" spans="2:6" ht="13">
      <c r="B130" s="27"/>
      <c r="F130" s="27"/>
    </row>
    <row r="131" spans="2:6" ht="13">
      <c r="B131" s="27"/>
      <c r="F131" s="27"/>
    </row>
    <row r="132" spans="2:6" ht="13">
      <c r="B132" s="27"/>
      <c r="F132" s="27"/>
    </row>
    <row r="133" spans="2:6" ht="13">
      <c r="B133" s="27"/>
      <c r="F133" s="27"/>
    </row>
    <row r="134" spans="2:6" ht="13">
      <c r="B134" s="27"/>
      <c r="F134" s="27"/>
    </row>
    <row r="135" spans="2:6" ht="13">
      <c r="B135" s="27"/>
      <c r="F135" s="27"/>
    </row>
    <row r="136" spans="2:6" ht="13">
      <c r="B136" s="27"/>
      <c r="F136" s="27"/>
    </row>
    <row r="137" spans="2:6" ht="13">
      <c r="B137" s="27"/>
      <c r="F137" s="27"/>
    </row>
    <row r="138" spans="2:6" ht="13">
      <c r="B138" s="27"/>
      <c r="F138" s="27"/>
    </row>
    <row r="139" spans="2:6" ht="13">
      <c r="B139" s="27"/>
      <c r="F139" s="27"/>
    </row>
    <row r="140" spans="2:6" ht="13">
      <c r="B140" s="27"/>
      <c r="F140" s="27"/>
    </row>
    <row r="141" spans="2:6" ht="13">
      <c r="B141" s="27"/>
      <c r="F141" s="27"/>
    </row>
    <row r="142" spans="2:6" ht="13">
      <c r="B142" s="27"/>
      <c r="F142" s="27"/>
    </row>
    <row r="143" spans="2:6" ht="13">
      <c r="B143" s="27"/>
      <c r="F143" s="27"/>
    </row>
    <row r="144" spans="2:6" ht="13">
      <c r="B144" s="27"/>
      <c r="F144" s="27"/>
    </row>
    <row r="145" spans="2:6" ht="13">
      <c r="B145" s="27"/>
      <c r="F145" s="27"/>
    </row>
    <row r="146" spans="2:6" ht="13">
      <c r="B146" s="27"/>
      <c r="F146" s="27"/>
    </row>
    <row r="147" spans="2:6" ht="13">
      <c r="B147" s="27"/>
      <c r="F147" s="27"/>
    </row>
    <row r="148" spans="2:6" ht="13">
      <c r="B148" s="27"/>
      <c r="F148" s="27"/>
    </row>
    <row r="149" spans="2:6" ht="13">
      <c r="B149" s="27"/>
      <c r="F149" s="27"/>
    </row>
    <row r="150" spans="2:6" ht="13">
      <c r="B150" s="27"/>
      <c r="F150" s="27"/>
    </row>
    <row r="151" spans="2:6" ht="13">
      <c r="B151" s="27"/>
      <c r="F151" s="27"/>
    </row>
    <row r="152" spans="2:6" ht="13">
      <c r="B152" s="27"/>
      <c r="F152" s="27"/>
    </row>
    <row r="153" spans="2:6" ht="13">
      <c r="B153" s="27"/>
      <c r="F153" s="27"/>
    </row>
    <row r="154" spans="2:6" ht="13">
      <c r="B154" s="27"/>
      <c r="F154" s="27"/>
    </row>
    <row r="155" spans="2:6" ht="13">
      <c r="B155" s="27"/>
      <c r="F155" s="27"/>
    </row>
    <row r="156" spans="2:6" ht="13">
      <c r="B156" s="27"/>
      <c r="F156" s="27"/>
    </row>
    <row r="157" spans="2:6" ht="13">
      <c r="B157" s="27"/>
      <c r="F157" s="27"/>
    </row>
    <row r="158" spans="2:6" ht="13">
      <c r="B158" s="27"/>
      <c r="F158" s="27"/>
    </row>
    <row r="159" spans="2:6" ht="13">
      <c r="B159" s="27"/>
      <c r="F159" s="27"/>
    </row>
    <row r="160" spans="2:6" ht="13">
      <c r="B160" s="27"/>
      <c r="F160" s="27"/>
    </row>
    <row r="161" spans="2:6" ht="13">
      <c r="B161" s="27"/>
      <c r="F161" s="27"/>
    </row>
    <row r="162" spans="2:6" ht="13">
      <c r="B162" s="27"/>
      <c r="F162" s="27"/>
    </row>
    <row r="163" spans="2:6" ht="13">
      <c r="B163" s="27"/>
      <c r="F163" s="27"/>
    </row>
    <row r="164" spans="2:6" ht="13">
      <c r="B164" s="27"/>
      <c r="F164" s="27"/>
    </row>
    <row r="165" spans="2:6" ht="13">
      <c r="B165" s="27"/>
      <c r="F165" s="27"/>
    </row>
    <row r="166" spans="2:6" ht="13">
      <c r="B166" s="27"/>
      <c r="F166" s="27"/>
    </row>
    <row r="167" spans="2:6" ht="13">
      <c r="B167" s="27"/>
      <c r="F167" s="27"/>
    </row>
    <row r="168" spans="2:6" ht="13">
      <c r="B168" s="27"/>
      <c r="F168" s="27"/>
    </row>
    <row r="169" spans="2:6" ht="13">
      <c r="B169" s="27"/>
      <c r="F169" s="27"/>
    </row>
    <row r="170" spans="2:6" ht="13">
      <c r="B170" s="27"/>
      <c r="F170" s="27"/>
    </row>
    <row r="171" spans="2:6" ht="13">
      <c r="B171" s="27"/>
      <c r="F171" s="27"/>
    </row>
    <row r="172" spans="2:6" ht="13">
      <c r="B172" s="27"/>
      <c r="F172" s="27"/>
    </row>
    <row r="173" spans="2:6" ht="13">
      <c r="B173" s="27"/>
      <c r="F173" s="27"/>
    </row>
    <row r="174" spans="2:6" ht="13">
      <c r="B174" s="27"/>
      <c r="F174" s="27"/>
    </row>
    <row r="175" spans="2:6" ht="13">
      <c r="B175" s="27"/>
      <c r="F175" s="27"/>
    </row>
    <row r="176" spans="2:6" ht="13">
      <c r="B176" s="27"/>
      <c r="F176" s="27"/>
    </row>
    <row r="177" spans="2:6" ht="13">
      <c r="B177" s="27"/>
      <c r="F177" s="27"/>
    </row>
    <row r="178" spans="2:6" ht="13">
      <c r="B178" s="27"/>
      <c r="F178" s="27"/>
    </row>
    <row r="179" spans="2:6" ht="13">
      <c r="B179" s="27"/>
      <c r="F179" s="27"/>
    </row>
    <row r="180" spans="2:6" ht="13">
      <c r="B180" s="27"/>
      <c r="F180" s="27"/>
    </row>
    <row r="181" spans="2:6" ht="13">
      <c r="B181" s="27"/>
      <c r="F181" s="27"/>
    </row>
    <row r="182" spans="2:6" ht="13">
      <c r="B182" s="27"/>
      <c r="F182" s="27"/>
    </row>
    <row r="183" spans="2:6" ht="13">
      <c r="B183" s="27"/>
      <c r="F183" s="27"/>
    </row>
    <row r="184" spans="2:6" ht="13">
      <c r="B184" s="27"/>
      <c r="F184" s="27"/>
    </row>
    <row r="185" spans="2:6" ht="13">
      <c r="B185" s="27"/>
      <c r="F185" s="27"/>
    </row>
    <row r="186" spans="2:6" ht="13">
      <c r="B186" s="27"/>
      <c r="F186" s="27"/>
    </row>
    <row r="187" spans="2:6" ht="13">
      <c r="B187" s="27"/>
      <c r="F187" s="27"/>
    </row>
    <row r="188" spans="2:6" ht="13">
      <c r="B188" s="27"/>
      <c r="F188" s="27"/>
    </row>
    <row r="189" spans="2:6" ht="13">
      <c r="B189" s="27"/>
      <c r="F189" s="27"/>
    </row>
    <row r="190" spans="2:6" ht="13">
      <c r="B190" s="27"/>
      <c r="F190" s="27"/>
    </row>
    <row r="191" spans="2:6" ht="13">
      <c r="B191" s="27"/>
      <c r="F191" s="27"/>
    </row>
    <row r="192" spans="2:6" ht="13">
      <c r="B192" s="27"/>
      <c r="F192" s="27"/>
    </row>
    <row r="193" spans="2:6" ht="13">
      <c r="B193" s="27"/>
      <c r="F193" s="27"/>
    </row>
    <row r="194" spans="2:6" ht="13">
      <c r="B194" s="27"/>
      <c r="F194" s="27"/>
    </row>
    <row r="195" spans="2:6" ht="13">
      <c r="B195" s="27"/>
      <c r="F195" s="27"/>
    </row>
    <row r="196" spans="2:6" ht="13">
      <c r="B196" s="27"/>
      <c r="F196" s="27"/>
    </row>
    <row r="197" spans="2:6" ht="13">
      <c r="B197" s="27"/>
      <c r="F197" s="27"/>
    </row>
    <row r="198" spans="2:6" ht="13">
      <c r="B198" s="27"/>
      <c r="F198" s="27"/>
    </row>
    <row r="199" spans="2:6" ht="13">
      <c r="B199" s="27"/>
      <c r="F199" s="27"/>
    </row>
    <row r="200" spans="2:6" ht="13">
      <c r="B200" s="27"/>
      <c r="F200" s="27"/>
    </row>
    <row r="201" spans="2:6" ht="13">
      <c r="B201" s="27"/>
      <c r="F201" s="27"/>
    </row>
    <row r="202" spans="2:6" ht="13">
      <c r="B202" s="27"/>
      <c r="F202" s="27"/>
    </row>
    <row r="203" spans="2:6" ht="13">
      <c r="B203" s="27"/>
      <c r="F203" s="27"/>
    </row>
    <row r="204" spans="2:6" ht="13">
      <c r="B204" s="27"/>
      <c r="F204" s="27"/>
    </row>
    <row r="205" spans="2:6" ht="13">
      <c r="B205" s="27"/>
      <c r="F205" s="27"/>
    </row>
    <row r="206" spans="2:6" ht="13">
      <c r="B206" s="27"/>
      <c r="F206" s="27"/>
    </row>
    <row r="207" spans="2:6" ht="13">
      <c r="B207" s="27"/>
      <c r="F207" s="27"/>
    </row>
    <row r="208" spans="2:6" ht="13">
      <c r="B208" s="27"/>
      <c r="F208" s="27"/>
    </row>
    <row r="209" spans="2:6" ht="13">
      <c r="B209" s="27"/>
      <c r="F209" s="27"/>
    </row>
    <row r="210" spans="2:6" ht="13">
      <c r="B210" s="27"/>
      <c r="F210" s="27"/>
    </row>
    <row r="211" spans="2:6" ht="13">
      <c r="B211" s="27"/>
      <c r="F211" s="27"/>
    </row>
    <row r="212" spans="2:6" ht="13">
      <c r="B212" s="27"/>
      <c r="F212" s="27"/>
    </row>
    <row r="213" spans="2:6" ht="13">
      <c r="B213" s="27"/>
      <c r="F213" s="27"/>
    </row>
    <row r="214" spans="2:6" ht="13">
      <c r="B214" s="27"/>
      <c r="F214" s="27"/>
    </row>
    <row r="215" spans="2:6" ht="13">
      <c r="B215" s="27"/>
      <c r="F215" s="27"/>
    </row>
    <row r="216" spans="2:6" ht="13">
      <c r="B216" s="27"/>
      <c r="F216" s="27"/>
    </row>
    <row r="217" spans="2:6" ht="13">
      <c r="B217" s="27"/>
      <c r="F217" s="27"/>
    </row>
    <row r="218" spans="2:6" ht="13">
      <c r="B218" s="27"/>
      <c r="F218" s="27"/>
    </row>
    <row r="219" spans="2:6" ht="13">
      <c r="B219" s="27"/>
      <c r="F219" s="27"/>
    </row>
    <row r="220" spans="2:6" ht="13">
      <c r="B220" s="27"/>
      <c r="F220" s="27"/>
    </row>
    <row r="221" spans="2:6" ht="13">
      <c r="B221" s="27"/>
      <c r="F221" s="27"/>
    </row>
    <row r="222" spans="2:6" ht="13">
      <c r="B222" s="27"/>
      <c r="F222" s="27"/>
    </row>
    <row r="223" spans="2:6" ht="13">
      <c r="B223" s="27"/>
      <c r="F223" s="27"/>
    </row>
    <row r="224" spans="2:6" ht="13">
      <c r="B224" s="27"/>
      <c r="F224" s="27"/>
    </row>
    <row r="225" spans="2:6" ht="13">
      <c r="B225" s="27"/>
      <c r="F225" s="27"/>
    </row>
    <row r="226" spans="2:6" ht="13">
      <c r="B226" s="27"/>
      <c r="F226" s="27"/>
    </row>
    <row r="227" spans="2:6" ht="13">
      <c r="B227" s="27"/>
      <c r="F227" s="27"/>
    </row>
    <row r="228" spans="2:6" ht="13">
      <c r="B228" s="27"/>
      <c r="F228" s="27"/>
    </row>
    <row r="229" spans="2:6" ht="13">
      <c r="B229" s="27"/>
      <c r="F229" s="27"/>
    </row>
    <row r="230" spans="2:6" ht="13">
      <c r="B230" s="27"/>
      <c r="F230" s="27"/>
    </row>
    <row r="231" spans="2:6" ht="13">
      <c r="B231" s="27"/>
      <c r="F231" s="27"/>
    </row>
    <row r="232" spans="2:6" ht="13">
      <c r="B232" s="27"/>
      <c r="F232" s="27"/>
    </row>
    <row r="233" spans="2:6" ht="13">
      <c r="B233" s="27"/>
      <c r="F233" s="27"/>
    </row>
    <row r="234" spans="2:6" ht="13">
      <c r="B234" s="27"/>
      <c r="F234" s="27"/>
    </row>
    <row r="235" spans="2:6" ht="13">
      <c r="B235" s="27"/>
      <c r="F235" s="27"/>
    </row>
    <row r="236" spans="2:6" ht="13">
      <c r="B236" s="27"/>
      <c r="F236" s="27"/>
    </row>
    <row r="237" spans="2:6" ht="13">
      <c r="B237" s="27"/>
      <c r="F237" s="27"/>
    </row>
    <row r="238" spans="2:6" ht="13">
      <c r="B238" s="27"/>
      <c r="F238" s="27"/>
    </row>
    <row r="239" spans="2:6" ht="13">
      <c r="B239" s="27"/>
      <c r="F239" s="27"/>
    </row>
    <row r="240" spans="2:6" ht="13">
      <c r="B240" s="27"/>
      <c r="F240" s="27"/>
    </row>
    <row r="241" spans="2:6" ht="13">
      <c r="B241" s="27"/>
      <c r="F241" s="27"/>
    </row>
    <row r="242" spans="2:6" ht="13">
      <c r="B242" s="27"/>
      <c r="F242" s="27"/>
    </row>
    <row r="243" spans="2:6" ht="13">
      <c r="B243" s="27"/>
      <c r="F243" s="27"/>
    </row>
    <row r="244" spans="2:6" ht="13">
      <c r="B244" s="27"/>
      <c r="F244" s="27"/>
    </row>
    <row r="245" spans="2:6" ht="13">
      <c r="B245" s="27"/>
      <c r="F245" s="27"/>
    </row>
    <row r="246" spans="2:6" ht="13">
      <c r="B246" s="27"/>
      <c r="F246" s="27"/>
    </row>
    <row r="247" spans="2:6" ht="13">
      <c r="B247" s="27"/>
      <c r="F247" s="27"/>
    </row>
    <row r="248" spans="2:6" ht="13">
      <c r="B248" s="27"/>
      <c r="F248" s="27"/>
    </row>
    <row r="249" spans="2:6" ht="13">
      <c r="B249" s="27"/>
      <c r="F249" s="27"/>
    </row>
    <row r="250" spans="2:6" ht="13">
      <c r="B250" s="27"/>
      <c r="F250" s="27"/>
    </row>
    <row r="251" spans="2:6" ht="13">
      <c r="B251" s="27"/>
      <c r="F251" s="27"/>
    </row>
    <row r="252" spans="2:6" ht="13">
      <c r="B252" s="27"/>
      <c r="F252" s="27"/>
    </row>
    <row r="253" spans="2:6" ht="13">
      <c r="B253" s="27"/>
      <c r="F253" s="27"/>
    </row>
    <row r="254" spans="2:6" ht="13">
      <c r="B254" s="27"/>
      <c r="F254" s="27"/>
    </row>
    <row r="255" spans="2:6" ht="13">
      <c r="B255" s="27"/>
      <c r="F255" s="27"/>
    </row>
    <row r="256" spans="2:6" ht="13">
      <c r="B256" s="27"/>
      <c r="F256" s="27"/>
    </row>
    <row r="257" spans="2:6" ht="13">
      <c r="B257" s="27"/>
      <c r="F257" s="27"/>
    </row>
    <row r="258" spans="2:6" ht="13">
      <c r="B258" s="27"/>
      <c r="F258" s="27"/>
    </row>
    <row r="259" spans="2:6" ht="13">
      <c r="B259" s="27"/>
      <c r="F259" s="27"/>
    </row>
    <row r="260" spans="2:6" ht="13">
      <c r="B260" s="27"/>
      <c r="F260" s="27"/>
    </row>
    <row r="261" spans="2:6" ht="13">
      <c r="B261" s="27"/>
      <c r="F261" s="27"/>
    </row>
    <row r="262" spans="2:6" ht="13">
      <c r="B262" s="27"/>
      <c r="F262" s="27"/>
    </row>
    <row r="263" spans="2:6" ht="13">
      <c r="B263" s="27"/>
      <c r="F263" s="27"/>
    </row>
    <row r="264" spans="2:6" ht="13">
      <c r="B264" s="27"/>
      <c r="F264" s="27"/>
    </row>
    <row r="265" spans="2:6" ht="13">
      <c r="B265" s="27"/>
      <c r="F265" s="27"/>
    </row>
    <row r="266" spans="2:6" ht="13">
      <c r="B266" s="27"/>
      <c r="F266" s="27"/>
    </row>
    <row r="267" spans="2:6" ht="13">
      <c r="B267" s="27"/>
      <c r="F267" s="27"/>
    </row>
    <row r="268" spans="2:6" ht="13">
      <c r="B268" s="27"/>
      <c r="F268" s="27"/>
    </row>
    <row r="269" spans="2:6" ht="13">
      <c r="B269" s="27"/>
      <c r="F269" s="27"/>
    </row>
    <row r="270" spans="2:6" ht="13">
      <c r="B270" s="27"/>
      <c r="F270" s="27"/>
    </row>
    <row r="271" spans="2:6" ht="13">
      <c r="B271" s="27"/>
      <c r="F271" s="27"/>
    </row>
    <row r="272" spans="2:6" ht="13">
      <c r="B272" s="27"/>
      <c r="F272" s="27"/>
    </row>
    <row r="273" spans="2:6" ht="13">
      <c r="B273" s="27"/>
      <c r="F273" s="27"/>
    </row>
    <row r="274" spans="2:6" ht="13">
      <c r="B274" s="27"/>
      <c r="F274" s="27"/>
    </row>
    <row r="275" spans="2:6" ht="13">
      <c r="B275" s="27"/>
      <c r="F275" s="27"/>
    </row>
    <row r="276" spans="2:6" ht="13">
      <c r="B276" s="27"/>
      <c r="F276" s="27"/>
    </row>
    <row r="277" spans="2:6" ht="13">
      <c r="B277" s="27"/>
      <c r="F277" s="27"/>
    </row>
    <row r="278" spans="2:6" ht="13">
      <c r="B278" s="27"/>
      <c r="F278" s="27"/>
    </row>
    <row r="279" spans="2:6" ht="13">
      <c r="B279" s="27"/>
      <c r="F279" s="27"/>
    </row>
    <row r="280" spans="2:6" ht="13">
      <c r="B280" s="27"/>
      <c r="F280" s="27"/>
    </row>
    <row r="281" spans="2:6" ht="13">
      <c r="B281" s="27"/>
      <c r="F281" s="27"/>
    </row>
    <row r="282" spans="2:6" ht="13">
      <c r="B282" s="27"/>
      <c r="F282" s="27"/>
    </row>
    <row r="283" spans="2:6" ht="13">
      <c r="B283" s="27"/>
      <c r="F283" s="27"/>
    </row>
    <row r="284" spans="2:6" ht="13">
      <c r="B284" s="27"/>
      <c r="F284" s="27"/>
    </row>
    <row r="285" spans="2:6" ht="13">
      <c r="B285" s="27"/>
      <c r="F285" s="27"/>
    </row>
    <row r="286" spans="2:6" ht="13">
      <c r="B286" s="27"/>
      <c r="F286" s="27"/>
    </row>
    <row r="287" spans="2:6" ht="13">
      <c r="B287" s="27"/>
      <c r="F287" s="27"/>
    </row>
    <row r="288" spans="2:6" ht="13">
      <c r="B288" s="27"/>
      <c r="F288" s="27"/>
    </row>
    <row r="289" spans="2:6" ht="13">
      <c r="B289" s="27"/>
      <c r="F289" s="27"/>
    </row>
    <row r="290" spans="2:6" ht="13">
      <c r="B290" s="27"/>
      <c r="F290" s="27"/>
    </row>
    <row r="291" spans="2:6" ht="13">
      <c r="B291" s="27"/>
      <c r="F291" s="27"/>
    </row>
    <row r="292" spans="2:6" ht="13">
      <c r="B292" s="27"/>
      <c r="F292" s="27"/>
    </row>
    <row r="293" spans="2:6" ht="13">
      <c r="B293" s="27"/>
      <c r="F293" s="27"/>
    </row>
    <row r="294" spans="2:6" ht="13">
      <c r="B294" s="27"/>
      <c r="F294" s="27"/>
    </row>
    <row r="295" spans="2:6" ht="13">
      <c r="B295" s="27"/>
      <c r="F295" s="27"/>
    </row>
    <row r="296" spans="2:6" ht="13">
      <c r="B296" s="27"/>
      <c r="F296" s="27"/>
    </row>
    <row r="297" spans="2:6" ht="13">
      <c r="B297" s="27"/>
      <c r="F297" s="27"/>
    </row>
    <row r="298" spans="2:6" ht="13">
      <c r="B298" s="27"/>
      <c r="F298" s="27"/>
    </row>
    <row r="299" spans="2:6" ht="13">
      <c r="B299" s="27"/>
      <c r="F299" s="27"/>
    </row>
    <row r="300" spans="2:6" ht="13">
      <c r="B300" s="27"/>
      <c r="F300" s="27"/>
    </row>
    <row r="301" spans="2:6" ht="13">
      <c r="B301" s="27"/>
      <c r="F301" s="27"/>
    </row>
    <row r="302" spans="2:6" ht="13">
      <c r="B302" s="27"/>
      <c r="F302" s="27"/>
    </row>
    <row r="303" spans="2:6" ht="13">
      <c r="B303" s="27"/>
      <c r="F303" s="27"/>
    </row>
    <row r="304" spans="2:6" ht="13">
      <c r="B304" s="27"/>
      <c r="F304" s="27"/>
    </row>
    <row r="305" spans="2:6" ht="13">
      <c r="B305" s="27"/>
      <c r="F305" s="27"/>
    </row>
    <row r="306" spans="2:6" ht="13">
      <c r="B306" s="27"/>
      <c r="F306" s="27"/>
    </row>
    <row r="307" spans="2:6" ht="13">
      <c r="B307" s="27"/>
      <c r="F307" s="27"/>
    </row>
    <row r="308" spans="2:6" ht="13">
      <c r="B308" s="27"/>
      <c r="F308" s="27"/>
    </row>
    <row r="309" spans="2:6" ht="13">
      <c r="B309" s="27"/>
      <c r="F309" s="27"/>
    </row>
    <row r="310" spans="2:6" ht="13">
      <c r="B310" s="27"/>
      <c r="F310" s="27"/>
    </row>
    <row r="311" spans="2:6" ht="13">
      <c r="B311" s="27"/>
      <c r="F311" s="27"/>
    </row>
    <row r="312" spans="2:6" ht="13">
      <c r="B312" s="27"/>
      <c r="F312" s="27"/>
    </row>
    <row r="313" spans="2:6" ht="13">
      <c r="B313" s="27"/>
      <c r="F313" s="27"/>
    </row>
    <row r="314" spans="2:6" ht="13">
      <c r="B314" s="27"/>
      <c r="F314" s="27"/>
    </row>
    <row r="315" spans="2:6" ht="13">
      <c r="B315" s="27"/>
      <c r="F315" s="27"/>
    </row>
    <row r="316" spans="2:6" ht="13">
      <c r="B316" s="27"/>
      <c r="F316" s="27"/>
    </row>
    <row r="317" spans="2:6" ht="13">
      <c r="B317" s="27"/>
      <c r="F317" s="27"/>
    </row>
    <row r="318" spans="2:6" ht="13">
      <c r="B318" s="27"/>
      <c r="F318" s="27"/>
    </row>
    <row r="319" spans="2:6" ht="13">
      <c r="B319" s="27"/>
      <c r="F319" s="27"/>
    </row>
    <row r="320" spans="2:6" ht="13">
      <c r="B320" s="27"/>
      <c r="F320" s="27"/>
    </row>
    <row r="321" spans="2:6" ht="13">
      <c r="B321" s="27"/>
      <c r="F321" s="27"/>
    </row>
    <row r="322" spans="2:6" ht="13">
      <c r="B322" s="27"/>
      <c r="F322" s="27"/>
    </row>
    <row r="323" spans="2:6" ht="13">
      <c r="B323" s="27"/>
      <c r="F323" s="27"/>
    </row>
    <row r="324" spans="2:6" ht="13">
      <c r="B324" s="27"/>
      <c r="F324" s="27"/>
    </row>
    <row r="325" spans="2:6" ht="13">
      <c r="B325" s="27"/>
      <c r="F325" s="27"/>
    </row>
    <row r="326" spans="2:6" ht="13">
      <c r="B326" s="27"/>
      <c r="F326" s="27"/>
    </row>
    <row r="327" spans="2:6" ht="13">
      <c r="B327" s="27"/>
      <c r="F327" s="27"/>
    </row>
    <row r="328" spans="2:6" ht="13">
      <c r="B328" s="27"/>
      <c r="F328" s="27"/>
    </row>
    <row r="329" spans="2:6" ht="13">
      <c r="B329" s="27"/>
      <c r="F329" s="27"/>
    </row>
    <row r="330" spans="2:6" ht="13">
      <c r="B330" s="27"/>
      <c r="F330" s="27"/>
    </row>
    <row r="331" spans="2:6" ht="13">
      <c r="B331" s="27"/>
      <c r="F331" s="27"/>
    </row>
    <row r="332" spans="2:6" ht="13">
      <c r="B332" s="27"/>
      <c r="F332" s="27"/>
    </row>
    <row r="333" spans="2:6" ht="13">
      <c r="B333" s="27"/>
      <c r="F333" s="27"/>
    </row>
    <row r="334" spans="2:6" ht="13">
      <c r="B334" s="27"/>
      <c r="F334" s="27"/>
    </row>
    <row r="335" spans="2:6" ht="13">
      <c r="B335" s="27"/>
      <c r="F335" s="27"/>
    </row>
    <row r="336" spans="2:6" ht="13">
      <c r="B336" s="27"/>
      <c r="F336" s="27"/>
    </row>
    <row r="337" spans="2:6" ht="13">
      <c r="B337" s="27"/>
      <c r="F337" s="27"/>
    </row>
    <row r="338" spans="2:6" ht="13">
      <c r="B338" s="27"/>
      <c r="F338" s="27"/>
    </row>
    <row r="339" spans="2:6" ht="13">
      <c r="B339" s="27"/>
      <c r="F339" s="27"/>
    </row>
    <row r="340" spans="2:6" ht="13">
      <c r="B340" s="27"/>
      <c r="F340" s="27"/>
    </row>
    <row r="341" spans="2:6" ht="13">
      <c r="B341" s="27"/>
      <c r="F341" s="27"/>
    </row>
    <row r="342" spans="2:6" ht="13">
      <c r="B342" s="27"/>
      <c r="F342" s="27"/>
    </row>
    <row r="343" spans="2:6" ht="13">
      <c r="B343" s="27"/>
      <c r="F343" s="27"/>
    </row>
    <row r="344" spans="2:6" ht="13">
      <c r="B344" s="27"/>
      <c r="F344" s="27"/>
    </row>
    <row r="345" spans="2:6" ht="13">
      <c r="B345" s="27"/>
      <c r="F345" s="27"/>
    </row>
    <row r="346" spans="2:6" ht="13">
      <c r="B346" s="27"/>
      <c r="F346" s="27"/>
    </row>
    <row r="347" spans="2:6" ht="13">
      <c r="B347" s="27"/>
      <c r="F347" s="27"/>
    </row>
    <row r="348" spans="2:6" ht="13">
      <c r="B348" s="27"/>
      <c r="F348" s="27"/>
    </row>
    <row r="349" spans="2:6" ht="13">
      <c r="B349" s="27"/>
      <c r="F349" s="27"/>
    </row>
    <row r="350" spans="2:6" ht="13">
      <c r="B350" s="27"/>
      <c r="F350" s="27"/>
    </row>
    <row r="351" spans="2:6" ht="13">
      <c r="B351" s="27"/>
      <c r="F351" s="27"/>
    </row>
    <row r="352" spans="2:6" ht="13">
      <c r="B352" s="27"/>
      <c r="F352" s="27"/>
    </row>
    <row r="353" spans="2:6" ht="13">
      <c r="B353" s="27"/>
      <c r="F353" s="27"/>
    </row>
    <row r="354" spans="2:6" ht="13">
      <c r="B354" s="27"/>
      <c r="F354" s="27"/>
    </row>
    <row r="355" spans="2:6" ht="13">
      <c r="B355" s="27"/>
      <c r="F355" s="27"/>
    </row>
    <row r="356" spans="2:6" ht="13">
      <c r="B356" s="27"/>
      <c r="F356" s="27"/>
    </row>
    <row r="357" spans="2:6" ht="13">
      <c r="B357" s="27"/>
      <c r="F357" s="27"/>
    </row>
    <row r="358" spans="2:6" ht="13">
      <c r="B358" s="27"/>
      <c r="F358" s="27"/>
    </row>
    <row r="359" spans="2:6" ht="13">
      <c r="B359" s="27"/>
      <c r="F359" s="27"/>
    </row>
    <row r="360" spans="2:6" ht="13">
      <c r="B360" s="27"/>
      <c r="F360" s="27"/>
    </row>
    <row r="361" spans="2:6" ht="13">
      <c r="B361" s="27"/>
      <c r="F361" s="27"/>
    </row>
    <row r="362" spans="2:6" ht="13">
      <c r="B362" s="27"/>
      <c r="F362" s="27"/>
    </row>
    <row r="363" spans="2:6" ht="13">
      <c r="B363" s="27"/>
      <c r="F363" s="27"/>
    </row>
    <row r="364" spans="2:6" ht="13">
      <c r="B364" s="27"/>
      <c r="F364" s="27"/>
    </row>
    <row r="365" spans="2:6" ht="13">
      <c r="B365" s="27"/>
      <c r="F365" s="27"/>
    </row>
    <row r="366" spans="2:6" ht="13">
      <c r="B366" s="27"/>
      <c r="F366" s="27"/>
    </row>
    <row r="367" spans="2:6" ht="13">
      <c r="B367" s="27"/>
      <c r="F367" s="27"/>
    </row>
    <row r="368" spans="2:6" ht="13">
      <c r="B368" s="27"/>
      <c r="F368" s="27"/>
    </row>
    <row r="369" spans="2:6" ht="13">
      <c r="B369" s="27"/>
      <c r="F369" s="27"/>
    </row>
    <row r="370" spans="2:6" ht="13">
      <c r="B370" s="27"/>
      <c r="F370" s="27"/>
    </row>
    <row r="371" spans="2:6" ht="13">
      <c r="B371" s="27"/>
      <c r="F371" s="27"/>
    </row>
    <row r="372" spans="2:6" ht="13">
      <c r="B372" s="27"/>
      <c r="F372" s="27"/>
    </row>
    <row r="373" spans="2:6" ht="13">
      <c r="B373" s="27"/>
      <c r="F373" s="27"/>
    </row>
    <row r="374" spans="2:6" ht="13">
      <c r="B374" s="27"/>
      <c r="F374" s="27"/>
    </row>
    <row r="375" spans="2:6" ht="13">
      <c r="B375" s="27"/>
      <c r="F375" s="27"/>
    </row>
    <row r="376" spans="2:6" ht="13">
      <c r="B376" s="27"/>
      <c r="F376" s="27"/>
    </row>
    <row r="377" spans="2:6" ht="13">
      <c r="B377" s="27"/>
      <c r="F377" s="27"/>
    </row>
    <row r="378" spans="2:6" ht="13">
      <c r="B378" s="27"/>
      <c r="F378" s="27"/>
    </row>
    <row r="379" spans="2:6" ht="13">
      <c r="B379" s="27"/>
      <c r="F379" s="27"/>
    </row>
    <row r="380" spans="2:6" ht="13">
      <c r="B380" s="27"/>
      <c r="F380" s="27"/>
    </row>
    <row r="381" spans="2:6" ht="13">
      <c r="B381" s="27"/>
      <c r="F381" s="27"/>
    </row>
    <row r="382" spans="2:6" ht="13">
      <c r="B382" s="27"/>
      <c r="F382" s="27"/>
    </row>
    <row r="383" spans="2:6" ht="13">
      <c r="B383" s="27"/>
      <c r="F383" s="27"/>
    </row>
    <row r="384" spans="2:6" ht="13">
      <c r="B384" s="27"/>
      <c r="F384" s="27"/>
    </row>
    <row r="385" spans="2:6" ht="13">
      <c r="B385" s="27"/>
      <c r="F385" s="27"/>
    </row>
    <row r="386" spans="2:6" ht="13">
      <c r="B386" s="27"/>
      <c r="F386" s="27"/>
    </row>
    <row r="387" spans="2:6" ht="13">
      <c r="B387" s="27"/>
      <c r="F387" s="27"/>
    </row>
    <row r="388" spans="2:6" ht="13">
      <c r="B388" s="27"/>
      <c r="F388" s="27"/>
    </row>
    <row r="389" spans="2:6" ht="13">
      <c r="B389" s="27"/>
      <c r="F389" s="27"/>
    </row>
    <row r="390" spans="2:6" ht="13">
      <c r="B390" s="27"/>
      <c r="F390" s="27"/>
    </row>
    <row r="391" spans="2:6" ht="13">
      <c r="B391" s="27"/>
      <c r="F391" s="27"/>
    </row>
    <row r="392" spans="2:6" ht="13">
      <c r="B392" s="27"/>
      <c r="F392" s="27"/>
    </row>
    <row r="393" spans="2:6" ht="13">
      <c r="B393" s="27"/>
      <c r="F393" s="27"/>
    </row>
    <row r="394" spans="2:6" ht="13">
      <c r="B394" s="27"/>
      <c r="F394" s="27"/>
    </row>
    <row r="395" spans="2:6" ht="13">
      <c r="B395" s="27"/>
      <c r="F395" s="27"/>
    </row>
    <row r="396" spans="2:6" ht="13">
      <c r="B396" s="27"/>
      <c r="F396" s="27"/>
    </row>
    <row r="397" spans="2:6" ht="13">
      <c r="B397" s="27"/>
      <c r="F397" s="27"/>
    </row>
    <row r="398" spans="2:6" ht="13">
      <c r="B398" s="27"/>
      <c r="F398" s="27"/>
    </row>
    <row r="399" spans="2:6" ht="13">
      <c r="B399" s="27"/>
      <c r="F399" s="27"/>
    </row>
    <row r="400" spans="2:6" ht="13">
      <c r="B400" s="27"/>
      <c r="F400" s="27"/>
    </row>
    <row r="401" spans="2:6" ht="13">
      <c r="B401" s="27"/>
      <c r="F401" s="27"/>
    </row>
    <row r="402" spans="2:6" ht="13">
      <c r="B402" s="27"/>
      <c r="F402" s="27"/>
    </row>
    <row r="403" spans="2:6" ht="13">
      <c r="B403" s="27"/>
      <c r="F403" s="27"/>
    </row>
    <row r="404" spans="2:6" ht="13">
      <c r="B404" s="27"/>
      <c r="F404" s="27"/>
    </row>
    <row r="405" spans="2:6" ht="13">
      <c r="B405" s="27"/>
      <c r="F405" s="27"/>
    </row>
    <row r="406" spans="2:6" ht="13">
      <c r="B406" s="27"/>
      <c r="F406" s="27"/>
    </row>
    <row r="407" spans="2:6" ht="13">
      <c r="B407" s="27"/>
      <c r="F407" s="27"/>
    </row>
    <row r="408" spans="2:6" ht="13">
      <c r="B408" s="27"/>
      <c r="F408" s="27"/>
    </row>
    <row r="409" spans="2:6" ht="13">
      <c r="B409" s="27"/>
      <c r="F409" s="27"/>
    </row>
    <row r="410" spans="2:6" ht="13">
      <c r="B410" s="27"/>
      <c r="F410" s="27"/>
    </row>
    <row r="411" spans="2:6" ht="13">
      <c r="B411" s="27"/>
      <c r="F411" s="27"/>
    </row>
    <row r="412" spans="2:6" ht="13">
      <c r="B412" s="27"/>
      <c r="F412" s="27"/>
    </row>
    <row r="413" spans="2:6" ht="13">
      <c r="B413" s="27"/>
      <c r="F413" s="27"/>
    </row>
    <row r="414" spans="2:6" ht="13">
      <c r="B414" s="27"/>
      <c r="F414" s="27"/>
    </row>
    <row r="415" spans="2:6" ht="13">
      <c r="B415" s="27"/>
      <c r="F415" s="27"/>
    </row>
    <row r="416" spans="2:6" ht="13">
      <c r="B416" s="27"/>
      <c r="F416" s="27"/>
    </row>
    <row r="417" spans="2:6" ht="13">
      <c r="B417" s="27"/>
      <c r="F417" s="27"/>
    </row>
    <row r="418" spans="2:6" ht="13">
      <c r="B418" s="27"/>
      <c r="F418" s="27"/>
    </row>
    <row r="419" spans="2:6" ht="13">
      <c r="B419" s="27"/>
      <c r="F419" s="27"/>
    </row>
    <row r="420" spans="2:6" ht="13">
      <c r="B420" s="27"/>
      <c r="F420" s="27"/>
    </row>
    <row r="421" spans="2:6" ht="13">
      <c r="B421" s="27"/>
      <c r="F421" s="27"/>
    </row>
    <row r="422" spans="2:6" ht="13">
      <c r="B422" s="27"/>
      <c r="F422" s="27"/>
    </row>
    <row r="423" spans="2:6" ht="13">
      <c r="B423" s="27"/>
      <c r="F423" s="27"/>
    </row>
    <row r="424" spans="2:6" ht="13">
      <c r="B424" s="27"/>
      <c r="F424" s="27"/>
    </row>
    <row r="425" spans="2:6" ht="13">
      <c r="B425" s="27"/>
      <c r="F425" s="27"/>
    </row>
    <row r="426" spans="2:6" ht="13">
      <c r="B426" s="27"/>
      <c r="F426" s="27"/>
    </row>
    <row r="427" spans="2:6" ht="13">
      <c r="B427" s="27"/>
      <c r="F427" s="27"/>
    </row>
    <row r="428" spans="2:6" ht="13">
      <c r="B428" s="27"/>
      <c r="F428" s="27"/>
    </row>
    <row r="429" spans="2:6" ht="13">
      <c r="B429" s="27"/>
      <c r="F429" s="27"/>
    </row>
    <row r="430" spans="2:6" ht="13">
      <c r="B430" s="27"/>
      <c r="F430" s="27"/>
    </row>
    <row r="431" spans="2:6" ht="13">
      <c r="B431" s="27"/>
      <c r="F431" s="27"/>
    </row>
    <row r="432" spans="2:6" ht="13">
      <c r="B432" s="27"/>
      <c r="F432" s="27"/>
    </row>
    <row r="433" spans="2:6" ht="13">
      <c r="B433" s="27"/>
      <c r="F433" s="27"/>
    </row>
    <row r="434" spans="2:6" ht="13">
      <c r="B434" s="27"/>
      <c r="F434" s="27"/>
    </row>
    <row r="435" spans="2:6" ht="13">
      <c r="B435" s="27"/>
      <c r="F435" s="27"/>
    </row>
    <row r="436" spans="2:6" ht="13">
      <c r="B436" s="27"/>
      <c r="F436" s="27"/>
    </row>
    <row r="437" spans="2:6" ht="13">
      <c r="B437" s="27"/>
      <c r="F437" s="27"/>
    </row>
    <row r="438" spans="2:6" ht="13">
      <c r="B438" s="27"/>
      <c r="F438" s="27"/>
    </row>
    <row r="439" spans="2:6" ht="13">
      <c r="B439" s="27"/>
      <c r="F439" s="27"/>
    </row>
    <row r="440" spans="2:6" ht="13">
      <c r="B440" s="27"/>
      <c r="F440" s="27"/>
    </row>
    <row r="441" spans="2:6" ht="13">
      <c r="B441" s="27"/>
      <c r="F441" s="27"/>
    </row>
    <row r="442" spans="2:6" ht="13">
      <c r="B442" s="27"/>
      <c r="F442" s="27"/>
    </row>
    <row r="443" spans="2:6" ht="13">
      <c r="B443" s="27"/>
      <c r="F443" s="27"/>
    </row>
    <row r="444" spans="2:6" ht="13">
      <c r="B444" s="27"/>
      <c r="F444" s="27"/>
    </row>
    <row r="445" spans="2:6" ht="13">
      <c r="B445" s="27"/>
      <c r="F445" s="27"/>
    </row>
    <row r="446" spans="2:6" ht="13">
      <c r="B446" s="27"/>
      <c r="F446" s="27"/>
    </row>
    <row r="447" spans="2:6" ht="13">
      <c r="B447" s="27"/>
      <c r="F447" s="27"/>
    </row>
    <row r="448" spans="2:6" ht="13">
      <c r="B448" s="27"/>
      <c r="F448" s="27"/>
    </row>
    <row r="449" spans="2:6" ht="13">
      <c r="B449" s="27"/>
      <c r="F449" s="27"/>
    </row>
    <row r="450" spans="2:6" ht="13">
      <c r="B450" s="27"/>
      <c r="F450" s="27"/>
    </row>
    <row r="451" spans="2:6" ht="13">
      <c r="B451" s="27"/>
      <c r="F451" s="27"/>
    </row>
    <row r="452" spans="2:6" ht="13">
      <c r="B452" s="27"/>
      <c r="F452" s="27"/>
    </row>
    <row r="453" spans="2:6" ht="13">
      <c r="B453" s="27"/>
      <c r="F453" s="27"/>
    </row>
    <row r="454" spans="2:6" ht="13">
      <c r="B454" s="27"/>
      <c r="F454" s="27"/>
    </row>
    <row r="455" spans="2:6" ht="13">
      <c r="B455" s="27"/>
      <c r="F455" s="27"/>
    </row>
    <row r="456" spans="2:6" ht="13">
      <c r="B456" s="27"/>
      <c r="F456" s="27"/>
    </row>
    <row r="457" spans="2:6" ht="13">
      <c r="B457" s="27"/>
      <c r="F457" s="27"/>
    </row>
    <row r="458" spans="2:6" ht="13">
      <c r="B458" s="27"/>
      <c r="F458" s="27"/>
    </row>
    <row r="459" spans="2:6" ht="13">
      <c r="B459" s="27"/>
      <c r="F459" s="27"/>
    </row>
    <row r="460" spans="2:6" ht="13">
      <c r="B460" s="27"/>
      <c r="F460" s="27"/>
    </row>
    <row r="461" spans="2:6" ht="13">
      <c r="B461" s="27"/>
      <c r="F461" s="27"/>
    </row>
    <row r="462" spans="2:6" ht="13">
      <c r="B462" s="27"/>
      <c r="F462" s="27"/>
    </row>
    <row r="463" spans="2:6" ht="13">
      <c r="B463" s="27"/>
      <c r="F463" s="27"/>
    </row>
    <row r="464" spans="2:6" ht="13">
      <c r="B464" s="27"/>
      <c r="F464" s="27"/>
    </row>
    <row r="465" spans="2:6" ht="13">
      <c r="B465" s="27"/>
      <c r="F465" s="27"/>
    </row>
    <row r="466" spans="2:6" ht="13">
      <c r="B466" s="27"/>
      <c r="F466" s="27"/>
    </row>
    <row r="467" spans="2:6" ht="13">
      <c r="B467" s="27"/>
      <c r="F467" s="27"/>
    </row>
    <row r="468" spans="2:6" ht="13">
      <c r="B468" s="27"/>
      <c r="F468" s="27"/>
    </row>
    <row r="469" spans="2:6" ht="13">
      <c r="B469" s="27"/>
      <c r="F469" s="27"/>
    </row>
    <row r="470" spans="2:6" ht="13">
      <c r="B470" s="27"/>
      <c r="F470" s="27"/>
    </row>
    <row r="471" spans="2:6" ht="13">
      <c r="B471" s="27"/>
      <c r="F471" s="27"/>
    </row>
    <row r="472" spans="2:6" ht="13">
      <c r="B472" s="27"/>
      <c r="F472" s="27"/>
    </row>
    <row r="473" spans="2:6" ht="13">
      <c r="B473" s="27"/>
      <c r="F473" s="27"/>
    </row>
    <row r="474" spans="2:6" ht="13">
      <c r="B474" s="27"/>
      <c r="F474" s="27"/>
    </row>
    <row r="475" spans="2:6" ht="13">
      <c r="B475" s="27"/>
      <c r="F475" s="27"/>
    </row>
    <row r="476" spans="2:6" ht="13">
      <c r="B476" s="27"/>
      <c r="F476" s="27"/>
    </row>
    <row r="477" spans="2:6" ht="13">
      <c r="B477" s="27"/>
      <c r="F477" s="27"/>
    </row>
    <row r="478" spans="2:6" ht="13">
      <c r="B478" s="27"/>
      <c r="F478" s="27"/>
    </row>
    <row r="479" spans="2:6" ht="13">
      <c r="B479" s="27"/>
      <c r="F479" s="27"/>
    </row>
    <row r="480" spans="2:6" ht="13">
      <c r="B480" s="27"/>
      <c r="F480" s="27"/>
    </row>
    <row r="481" spans="2:6" ht="13">
      <c r="B481" s="27"/>
      <c r="F481" s="27"/>
    </row>
    <row r="482" spans="2:6" ht="13">
      <c r="B482" s="27"/>
      <c r="F482" s="27"/>
    </row>
    <row r="483" spans="2:6" ht="13">
      <c r="B483" s="27"/>
      <c r="F483" s="27"/>
    </row>
    <row r="484" spans="2:6" ht="13">
      <c r="B484" s="27"/>
      <c r="F484" s="27"/>
    </row>
    <row r="485" spans="2:6" ht="13">
      <c r="B485" s="27"/>
      <c r="F485" s="27"/>
    </row>
    <row r="486" spans="2:6" ht="13">
      <c r="B486" s="27"/>
      <c r="F486" s="27"/>
    </row>
    <row r="487" spans="2:6" ht="13">
      <c r="B487" s="27"/>
      <c r="F487" s="27"/>
    </row>
    <row r="488" spans="2:6" ht="13">
      <c r="B488" s="27"/>
      <c r="F488" s="27"/>
    </row>
    <row r="489" spans="2:6" ht="13">
      <c r="B489" s="27"/>
      <c r="F489" s="27"/>
    </row>
    <row r="490" spans="2:6" ht="13">
      <c r="B490" s="27"/>
      <c r="F490" s="27"/>
    </row>
    <row r="491" spans="2:6" ht="13">
      <c r="B491" s="27"/>
      <c r="F491" s="27"/>
    </row>
    <row r="492" spans="2:6" ht="13">
      <c r="B492" s="27"/>
      <c r="F492" s="27"/>
    </row>
    <row r="493" spans="2:6" ht="13">
      <c r="B493" s="27"/>
      <c r="F493" s="27"/>
    </row>
    <row r="494" spans="2:6" ht="13">
      <c r="B494" s="27"/>
      <c r="F494" s="27"/>
    </row>
    <row r="495" spans="2:6" ht="13">
      <c r="B495" s="27"/>
      <c r="F495" s="27"/>
    </row>
    <row r="496" spans="2:6" ht="13">
      <c r="B496" s="27"/>
      <c r="F496" s="27"/>
    </row>
    <row r="497" spans="2:6" ht="13">
      <c r="B497" s="27"/>
      <c r="F497" s="27"/>
    </row>
    <row r="498" spans="2:6" ht="13">
      <c r="B498" s="27"/>
      <c r="F498" s="27"/>
    </row>
    <row r="499" spans="2:6" ht="13">
      <c r="B499" s="27"/>
      <c r="F499" s="27"/>
    </row>
    <row r="500" spans="2:6" ht="13">
      <c r="B500" s="27"/>
      <c r="F500" s="27"/>
    </row>
    <row r="501" spans="2:6" ht="13">
      <c r="B501" s="27"/>
      <c r="F501" s="27"/>
    </row>
    <row r="502" spans="2:6" ht="13">
      <c r="B502" s="27"/>
      <c r="F502" s="27"/>
    </row>
    <row r="503" spans="2:6" ht="13">
      <c r="B503" s="27"/>
      <c r="F503" s="27"/>
    </row>
    <row r="504" spans="2:6" ht="13">
      <c r="B504" s="27"/>
      <c r="F504" s="27"/>
    </row>
    <row r="505" spans="2:6" ht="13">
      <c r="B505" s="27"/>
      <c r="F505" s="27"/>
    </row>
    <row r="506" spans="2:6" ht="13">
      <c r="B506" s="27"/>
      <c r="F506" s="27"/>
    </row>
    <row r="507" spans="2:6" ht="13">
      <c r="B507" s="27"/>
      <c r="F507" s="27"/>
    </row>
    <row r="508" spans="2:6" ht="13">
      <c r="B508" s="27"/>
      <c r="F508" s="27"/>
    </row>
    <row r="509" spans="2:6" ht="13">
      <c r="B509" s="27"/>
      <c r="F509" s="27"/>
    </row>
    <row r="510" spans="2:6" ht="13">
      <c r="B510" s="27"/>
      <c r="F510" s="27"/>
    </row>
    <row r="511" spans="2:6" ht="13">
      <c r="B511" s="27"/>
      <c r="F511" s="27"/>
    </row>
    <row r="512" spans="2:6" ht="13">
      <c r="B512" s="27"/>
      <c r="F512" s="27"/>
    </row>
    <row r="513" spans="2:6" ht="13">
      <c r="B513" s="27"/>
      <c r="F513" s="27"/>
    </row>
    <row r="514" spans="2:6" ht="13">
      <c r="B514" s="27"/>
      <c r="F514" s="27"/>
    </row>
    <row r="515" spans="2:6" ht="13">
      <c r="B515" s="27"/>
      <c r="F515" s="27"/>
    </row>
    <row r="516" spans="2:6" ht="13">
      <c r="B516" s="27"/>
      <c r="F516" s="27"/>
    </row>
    <row r="517" spans="2:6" ht="13">
      <c r="B517" s="27"/>
      <c r="F517" s="27"/>
    </row>
    <row r="518" spans="2:6" ht="13">
      <c r="B518" s="27"/>
      <c r="F518" s="27"/>
    </row>
    <row r="519" spans="2:6" ht="13">
      <c r="B519" s="27"/>
      <c r="F519" s="27"/>
    </row>
    <row r="520" spans="2:6" ht="13">
      <c r="B520" s="27"/>
      <c r="F520" s="27"/>
    </row>
    <row r="521" spans="2:6" ht="13">
      <c r="B521" s="27"/>
      <c r="F521" s="27"/>
    </row>
    <row r="522" spans="2:6" ht="13">
      <c r="B522" s="27"/>
      <c r="F522" s="27"/>
    </row>
    <row r="523" spans="2:6" ht="13">
      <c r="B523" s="27"/>
      <c r="F523" s="27"/>
    </row>
    <row r="524" spans="2:6" ht="13">
      <c r="B524" s="27"/>
      <c r="F524" s="27"/>
    </row>
    <row r="525" spans="2:6" ht="13">
      <c r="B525" s="27"/>
      <c r="F525" s="27"/>
    </row>
    <row r="526" spans="2:6" ht="13">
      <c r="B526" s="27"/>
      <c r="F526" s="27"/>
    </row>
    <row r="527" spans="2:6" ht="13">
      <c r="B527" s="27"/>
      <c r="F527" s="27"/>
    </row>
    <row r="528" spans="2:6" ht="13">
      <c r="B528" s="27"/>
      <c r="F528" s="27"/>
    </row>
    <row r="529" spans="2:6" ht="13">
      <c r="B529" s="27"/>
      <c r="F529" s="27"/>
    </row>
    <row r="530" spans="2:6" ht="13">
      <c r="B530" s="27"/>
      <c r="F530" s="27"/>
    </row>
    <row r="531" spans="2:6" ht="13">
      <c r="B531" s="27"/>
      <c r="F531" s="27"/>
    </row>
    <row r="532" spans="2:6" ht="13">
      <c r="B532" s="27"/>
      <c r="F532" s="27"/>
    </row>
    <row r="533" spans="2:6" ht="13">
      <c r="B533" s="27"/>
      <c r="F533" s="27"/>
    </row>
    <row r="534" spans="2:6" ht="13">
      <c r="B534" s="27"/>
      <c r="F534" s="27"/>
    </row>
    <row r="535" spans="2:6" ht="13">
      <c r="B535" s="27"/>
      <c r="F535" s="27"/>
    </row>
    <row r="536" spans="2:6" ht="13">
      <c r="B536" s="27"/>
      <c r="F536" s="27"/>
    </row>
    <row r="537" spans="2:6" ht="13">
      <c r="B537" s="27"/>
      <c r="F537" s="27"/>
    </row>
    <row r="538" spans="2:6" ht="13">
      <c r="B538" s="27"/>
      <c r="F538" s="27"/>
    </row>
    <row r="539" spans="2:6" ht="13">
      <c r="B539" s="27"/>
      <c r="F539" s="27"/>
    </row>
    <row r="540" spans="2:6" ht="13">
      <c r="B540" s="27"/>
      <c r="F540" s="27"/>
    </row>
    <row r="541" spans="2:6" ht="13">
      <c r="B541" s="27"/>
      <c r="F541" s="27"/>
    </row>
    <row r="542" spans="2:6" ht="13">
      <c r="B542" s="27"/>
      <c r="F542" s="27"/>
    </row>
    <row r="543" spans="2:6" ht="13">
      <c r="B543" s="27"/>
      <c r="F543" s="27"/>
    </row>
    <row r="544" spans="2:6" ht="13">
      <c r="B544" s="27"/>
      <c r="F544" s="27"/>
    </row>
    <row r="545" spans="2:6" ht="13">
      <c r="B545" s="27"/>
      <c r="F545" s="27"/>
    </row>
    <row r="546" spans="2:6" ht="13">
      <c r="B546" s="27"/>
      <c r="F546" s="27"/>
    </row>
    <row r="547" spans="2:6" ht="13">
      <c r="B547" s="27"/>
      <c r="F547" s="27"/>
    </row>
    <row r="548" spans="2:6" ht="13">
      <c r="B548" s="27"/>
      <c r="F548" s="27"/>
    </row>
    <row r="549" spans="2:6" ht="13">
      <c r="B549" s="27"/>
      <c r="F549" s="27"/>
    </row>
    <row r="550" spans="2:6" ht="13">
      <c r="B550" s="27"/>
      <c r="F550" s="27"/>
    </row>
    <row r="551" spans="2:6" ht="13">
      <c r="B551" s="27"/>
      <c r="F551" s="27"/>
    </row>
    <row r="552" spans="2:6" ht="13">
      <c r="B552" s="27"/>
      <c r="F552" s="27"/>
    </row>
    <row r="553" spans="2:6" ht="13">
      <c r="B553" s="27"/>
      <c r="F553" s="27"/>
    </row>
    <row r="554" spans="2:6" ht="13">
      <c r="B554" s="27"/>
      <c r="F554" s="27"/>
    </row>
    <row r="555" spans="2:6" ht="13">
      <c r="B555" s="27"/>
      <c r="F555" s="27"/>
    </row>
    <row r="556" spans="2:6" ht="13">
      <c r="B556" s="27"/>
      <c r="F556" s="27"/>
    </row>
    <row r="557" spans="2:6" ht="13">
      <c r="B557" s="27"/>
      <c r="F557" s="27"/>
    </row>
    <row r="558" spans="2:6" ht="13">
      <c r="B558" s="27"/>
      <c r="F558" s="27"/>
    </row>
    <row r="559" spans="2:6" ht="13">
      <c r="B559" s="27"/>
      <c r="F559" s="27"/>
    </row>
    <row r="560" spans="2:6" ht="13">
      <c r="B560" s="27"/>
      <c r="F560" s="27"/>
    </row>
    <row r="561" spans="2:6" ht="13">
      <c r="B561" s="27"/>
      <c r="F561" s="27"/>
    </row>
    <row r="562" spans="2:6" ht="13">
      <c r="B562" s="27"/>
      <c r="F562" s="27"/>
    </row>
    <row r="563" spans="2:6" ht="13">
      <c r="B563" s="27"/>
      <c r="F563" s="27"/>
    </row>
    <row r="564" spans="2:6" ht="13">
      <c r="B564" s="27"/>
      <c r="F564" s="27"/>
    </row>
    <row r="565" spans="2:6" ht="13">
      <c r="B565" s="27"/>
      <c r="F565" s="27"/>
    </row>
    <row r="566" spans="2:6" ht="13">
      <c r="B566" s="27"/>
      <c r="F566" s="27"/>
    </row>
    <row r="567" spans="2:6" ht="13">
      <c r="B567" s="27"/>
      <c r="F567" s="27"/>
    </row>
    <row r="568" spans="2:6" ht="13">
      <c r="B568" s="27"/>
      <c r="F568" s="27"/>
    </row>
    <row r="569" spans="2:6" ht="13">
      <c r="B569" s="27"/>
      <c r="F569" s="27"/>
    </row>
    <row r="570" spans="2:6" ht="13">
      <c r="B570" s="27"/>
      <c r="F570" s="27"/>
    </row>
    <row r="571" spans="2:6" ht="13">
      <c r="B571" s="27"/>
      <c r="F571" s="27"/>
    </row>
    <row r="572" spans="2:6" ht="13">
      <c r="B572" s="27"/>
      <c r="F572" s="27"/>
    </row>
    <row r="573" spans="2:6" ht="13">
      <c r="B573" s="27"/>
      <c r="F573" s="27"/>
    </row>
    <row r="574" spans="2:6" ht="13">
      <c r="B574" s="27"/>
      <c r="F574" s="27"/>
    </row>
    <row r="575" spans="2:6" ht="13">
      <c r="B575" s="27"/>
      <c r="F575" s="27"/>
    </row>
    <row r="576" spans="2:6" ht="13">
      <c r="B576" s="27"/>
      <c r="F576" s="27"/>
    </row>
    <row r="577" spans="2:6" ht="13">
      <c r="B577" s="27"/>
      <c r="F577" s="27"/>
    </row>
    <row r="578" spans="2:6" ht="13">
      <c r="B578" s="27"/>
      <c r="F578" s="27"/>
    </row>
    <row r="579" spans="2:6" ht="13">
      <c r="B579" s="27"/>
      <c r="F579" s="27"/>
    </row>
    <row r="580" spans="2:6" ht="13">
      <c r="B580" s="27"/>
      <c r="F580" s="27"/>
    </row>
    <row r="581" spans="2:6" ht="13">
      <c r="B581" s="27"/>
      <c r="F581" s="27"/>
    </row>
    <row r="582" spans="2:6" ht="13">
      <c r="B582" s="27"/>
      <c r="F582" s="27"/>
    </row>
    <row r="583" spans="2:6" ht="13">
      <c r="B583" s="27"/>
      <c r="F583" s="27"/>
    </row>
    <row r="584" spans="2:6" ht="13">
      <c r="B584" s="27"/>
      <c r="F584" s="27"/>
    </row>
    <row r="585" spans="2:6" ht="13">
      <c r="B585" s="27"/>
      <c r="F585" s="27"/>
    </row>
    <row r="586" spans="2:6" ht="13">
      <c r="B586" s="27"/>
      <c r="F586" s="27"/>
    </row>
    <row r="587" spans="2:6" ht="13">
      <c r="B587" s="27"/>
      <c r="F587" s="27"/>
    </row>
    <row r="588" spans="2:6" ht="13">
      <c r="B588" s="27"/>
      <c r="F588" s="27"/>
    </row>
    <row r="589" spans="2:6" ht="13">
      <c r="B589" s="27"/>
      <c r="F589" s="27"/>
    </row>
    <row r="590" spans="2:6" ht="13">
      <c r="B590" s="27"/>
      <c r="F590" s="27"/>
    </row>
    <row r="591" spans="2:6" ht="13">
      <c r="B591" s="27"/>
      <c r="F591" s="27"/>
    </row>
    <row r="592" spans="2:6" ht="13">
      <c r="B592" s="27"/>
      <c r="F592" s="27"/>
    </row>
    <row r="593" spans="2:6" ht="13">
      <c r="B593" s="27"/>
      <c r="F593" s="27"/>
    </row>
    <row r="594" spans="2:6" ht="13">
      <c r="B594" s="27"/>
      <c r="F594" s="27"/>
    </row>
    <row r="595" spans="2:6" ht="13">
      <c r="B595" s="27"/>
      <c r="F595" s="27"/>
    </row>
    <row r="596" spans="2:6" ht="13">
      <c r="B596" s="27"/>
      <c r="F596" s="27"/>
    </row>
    <row r="597" spans="2:6" ht="13">
      <c r="B597" s="27"/>
      <c r="F597" s="27"/>
    </row>
    <row r="598" spans="2:6" ht="13">
      <c r="B598" s="27"/>
      <c r="F598" s="27"/>
    </row>
    <row r="599" spans="2:6" ht="13">
      <c r="B599" s="27"/>
      <c r="F599" s="27"/>
    </row>
    <row r="600" spans="2:6" ht="13">
      <c r="B600" s="27"/>
      <c r="F600" s="27"/>
    </row>
    <row r="601" spans="2:6" ht="13">
      <c r="B601" s="27"/>
      <c r="F601" s="27"/>
    </row>
    <row r="602" spans="2:6" ht="13">
      <c r="B602" s="27"/>
      <c r="F602" s="27"/>
    </row>
    <row r="603" spans="2:6" ht="13">
      <c r="B603" s="27"/>
      <c r="F603" s="27"/>
    </row>
    <row r="604" spans="2:6" ht="13">
      <c r="B604" s="27"/>
      <c r="F604" s="27"/>
    </row>
    <row r="605" spans="2:6" ht="13">
      <c r="B605" s="27"/>
      <c r="F605" s="27"/>
    </row>
    <row r="606" spans="2:6" ht="13">
      <c r="B606" s="27"/>
      <c r="F606" s="27"/>
    </row>
    <row r="607" spans="2:6" ht="13">
      <c r="B607" s="27"/>
      <c r="F607" s="27"/>
    </row>
    <row r="608" spans="2:6" ht="13">
      <c r="B608" s="27"/>
      <c r="F608" s="27"/>
    </row>
    <row r="609" spans="2:6" ht="13">
      <c r="B609" s="27"/>
      <c r="F609" s="27"/>
    </row>
    <row r="610" spans="2:6" ht="13">
      <c r="B610" s="27"/>
      <c r="F610" s="27"/>
    </row>
    <row r="611" spans="2:6" ht="13">
      <c r="B611" s="27"/>
      <c r="F611" s="27"/>
    </row>
    <row r="612" spans="2:6" ht="13">
      <c r="B612" s="27"/>
      <c r="F612" s="27"/>
    </row>
    <row r="613" spans="2:6" ht="13">
      <c r="B613" s="27"/>
      <c r="F613" s="27"/>
    </row>
    <row r="614" spans="2:6" ht="13">
      <c r="B614" s="27"/>
      <c r="F614" s="27"/>
    </row>
    <row r="615" spans="2:6" ht="13">
      <c r="B615" s="27"/>
      <c r="F615" s="27"/>
    </row>
    <row r="616" spans="2:6" ht="13">
      <c r="B616" s="27"/>
      <c r="F616" s="27"/>
    </row>
    <row r="617" spans="2:6" ht="13">
      <c r="B617" s="27"/>
      <c r="F617" s="27"/>
    </row>
    <row r="618" spans="2:6" ht="13">
      <c r="B618" s="27"/>
      <c r="F618" s="27"/>
    </row>
    <row r="619" spans="2:6" ht="13">
      <c r="B619" s="27"/>
      <c r="F619" s="27"/>
    </row>
    <row r="620" spans="2:6" ht="13">
      <c r="B620" s="27"/>
      <c r="F620" s="27"/>
    </row>
    <row r="621" spans="2:6" ht="13">
      <c r="B621" s="27"/>
      <c r="F621" s="27"/>
    </row>
    <row r="622" spans="2:6" ht="13">
      <c r="B622" s="27"/>
      <c r="F622" s="27"/>
    </row>
    <row r="623" spans="2:6" ht="13">
      <c r="B623" s="27"/>
      <c r="F623" s="27"/>
    </row>
    <row r="624" spans="2:6" ht="13">
      <c r="B624" s="27"/>
      <c r="F624" s="27"/>
    </row>
    <row r="625" spans="2:6" ht="13">
      <c r="B625" s="27"/>
      <c r="F625" s="27"/>
    </row>
    <row r="626" spans="2:6" ht="13">
      <c r="B626" s="27"/>
      <c r="F626" s="27"/>
    </row>
    <row r="627" spans="2:6" ht="13">
      <c r="B627" s="27"/>
      <c r="F627" s="27"/>
    </row>
    <row r="628" spans="2:6" ht="13">
      <c r="B628" s="27"/>
      <c r="F628" s="27"/>
    </row>
    <row r="629" spans="2:6" ht="13">
      <c r="B629" s="27"/>
      <c r="F629" s="27"/>
    </row>
    <row r="630" spans="2:6" ht="13">
      <c r="B630" s="27"/>
      <c r="F630" s="27"/>
    </row>
    <row r="631" spans="2:6" ht="13">
      <c r="B631" s="27"/>
      <c r="F631" s="27"/>
    </row>
    <row r="632" spans="2:6" ht="13">
      <c r="B632" s="27"/>
      <c r="F632" s="27"/>
    </row>
    <row r="633" spans="2:6" ht="13">
      <c r="B633" s="27"/>
      <c r="F633" s="27"/>
    </row>
    <row r="634" spans="2:6" ht="13">
      <c r="B634" s="27"/>
      <c r="F634" s="27"/>
    </row>
    <row r="635" spans="2:6" ht="13">
      <c r="B635" s="27"/>
      <c r="F635" s="27"/>
    </row>
    <row r="636" spans="2:6" ht="13">
      <c r="B636" s="27"/>
      <c r="F636" s="27"/>
    </row>
    <row r="637" spans="2:6" ht="13">
      <c r="B637" s="27"/>
      <c r="F637" s="27"/>
    </row>
    <row r="638" spans="2:6" ht="13">
      <c r="B638" s="27"/>
      <c r="F638" s="27"/>
    </row>
    <row r="639" spans="2:6" ht="13">
      <c r="B639" s="27"/>
      <c r="F639" s="27"/>
    </row>
    <row r="640" spans="2:6" ht="13">
      <c r="B640" s="27"/>
      <c r="F640" s="27"/>
    </row>
    <row r="641" spans="2:6" ht="13">
      <c r="B641" s="27"/>
      <c r="F641" s="27"/>
    </row>
    <row r="642" spans="2:6" ht="13">
      <c r="B642" s="27"/>
      <c r="F642" s="27"/>
    </row>
    <row r="643" spans="2:6" ht="13">
      <c r="B643" s="27"/>
      <c r="F643" s="27"/>
    </row>
    <row r="644" spans="2:6" ht="13">
      <c r="B644" s="27"/>
      <c r="F644" s="27"/>
    </row>
    <row r="645" spans="2:6" ht="13">
      <c r="B645" s="27"/>
      <c r="F645" s="27"/>
    </row>
    <row r="646" spans="2:6" ht="13">
      <c r="B646" s="27"/>
      <c r="F646" s="27"/>
    </row>
    <row r="647" spans="2:6" ht="13">
      <c r="B647" s="27"/>
      <c r="F647" s="27"/>
    </row>
    <row r="648" spans="2:6" ht="13">
      <c r="B648" s="27"/>
      <c r="F648" s="27"/>
    </row>
    <row r="649" spans="2:6" ht="13">
      <c r="B649" s="27"/>
      <c r="F649" s="27"/>
    </row>
    <row r="650" spans="2:6" ht="13">
      <c r="B650" s="27"/>
      <c r="F650" s="27"/>
    </row>
    <row r="651" spans="2:6" ht="13">
      <c r="B651" s="27"/>
      <c r="F651" s="27"/>
    </row>
    <row r="652" spans="2:6" ht="13">
      <c r="B652" s="27"/>
      <c r="F652" s="27"/>
    </row>
    <row r="653" spans="2:6" ht="13">
      <c r="B653" s="27"/>
      <c r="F653" s="27"/>
    </row>
    <row r="654" spans="2:6" ht="13">
      <c r="B654" s="27"/>
      <c r="F654" s="27"/>
    </row>
    <row r="655" spans="2:6" ht="13">
      <c r="B655" s="27"/>
      <c r="F655" s="27"/>
    </row>
    <row r="656" spans="2:6" ht="13">
      <c r="B656" s="27"/>
      <c r="F656" s="27"/>
    </row>
    <row r="657" spans="2:6" ht="13">
      <c r="B657" s="27"/>
      <c r="F657" s="27"/>
    </row>
    <row r="658" spans="2:6" ht="13">
      <c r="B658" s="27"/>
      <c r="F658" s="27"/>
    </row>
    <row r="659" spans="2:6" ht="13">
      <c r="B659" s="27"/>
      <c r="F659" s="27"/>
    </row>
    <row r="660" spans="2:6" ht="13">
      <c r="B660" s="27"/>
      <c r="F660" s="27"/>
    </row>
    <row r="661" spans="2:6" ht="13">
      <c r="B661" s="27"/>
      <c r="F661" s="27"/>
    </row>
    <row r="662" spans="2:6" ht="13">
      <c r="B662" s="27"/>
      <c r="F662" s="27"/>
    </row>
    <row r="663" spans="2:6" ht="13">
      <c r="B663" s="27"/>
      <c r="F663" s="27"/>
    </row>
    <row r="664" spans="2:6" ht="13">
      <c r="B664" s="27"/>
      <c r="F664" s="27"/>
    </row>
    <row r="665" spans="2:6" ht="13">
      <c r="B665" s="27"/>
      <c r="F665" s="27"/>
    </row>
    <row r="666" spans="2:6" ht="13">
      <c r="B666" s="27"/>
      <c r="F666" s="27"/>
    </row>
    <row r="667" spans="2:6" ht="13">
      <c r="B667" s="27"/>
      <c r="F667" s="27"/>
    </row>
    <row r="668" spans="2:6" ht="13">
      <c r="B668" s="27"/>
      <c r="F668" s="27"/>
    </row>
    <row r="669" spans="2:6" ht="13">
      <c r="B669" s="27"/>
      <c r="F669" s="27"/>
    </row>
    <row r="670" spans="2:6" ht="13">
      <c r="B670" s="27"/>
      <c r="F670" s="27"/>
    </row>
    <row r="671" spans="2:6" ht="13">
      <c r="B671" s="27"/>
      <c r="F671" s="27"/>
    </row>
    <row r="672" spans="2:6" ht="13">
      <c r="B672" s="27"/>
      <c r="F672" s="27"/>
    </row>
    <row r="673" spans="2:6" ht="13">
      <c r="B673" s="27"/>
      <c r="F673" s="27"/>
    </row>
    <row r="674" spans="2:6" ht="13">
      <c r="B674" s="27"/>
      <c r="F674" s="27"/>
    </row>
    <row r="675" spans="2:6" ht="13">
      <c r="B675" s="27"/>
      <c r="F675" s="27"/>
    </row>
    <row r="676" spans="2:6" ht="13">
      <c r="B676" s="27"/>
      <c r="F676" s="27"/>
    </row>
    <row r="677" spans="2:6" ht="13">
      <c r="B677" s="27"/>
      <c r="F677" s="27"/>
    </row>
    <row r="678" spans="2:6" ht="13">
      <c r="B678" s="27"/>
      <c r="F678" s="27"/>
    </row>
    <row r="679" spans="2:6" ht="13">
      <c r="B679" s="27"/>
      <c r="F679" s="27"/>
    </row>
    <row r="680" spans="2:6" ht="13">
      <c r="B680" s="27"/>
      <c r="F680" s="27"/>
    </row>
    <row r="681" spans="2:6" ht="13">
      <c r="B681" s="27"/>
      <c r="F681" s="27"/>
    </row>
    <row r="682" spans="2:6" ht="13">
      <c r="B682" s="27"/>
      <c r="F682" s="27"/>
    </row>
    <row r="683" spans="2:6" ht="13">
      <c r="B683" s="27"/>
      <c r="F683" s="27"/>
    </row>
    <row r="684" spans="2:6" ht="13">
      <c r="B684" s="27"/>
      <c r="F684" s="27"/>
    </row>
    <row r="685" spans="2:6" ht="13">
      <c r="B685" s="27"/>
      <c r="F685" s="27"/>
    </row>
    <row r="686" spans="2:6" ht="13">
      <c r="B686" s="27"/>
      <c r="F686" s="27"/>
    </row>
    <row r="687" spans="2:6" ht="13">
      <c r="B687" s="27"/>
      <c r="F687" s="27"/>
    </row>
    <row r="688" spans="2:6" ht="13">
      <c r="B688" s="27"/>
      <c r="F688" s="27"/>
    </row>
    <row r="689" spans="2:6" ht="13">
      <c r="B689" s="27"/>
      <c r="F689" s="27"/>
    </row>
    <row r="690" spans="2:6" ht="13">
      <c r="B690" s="27"/>
      <c r="F690" s="27"/>
    </row>
    <row r="691" spans="2:6" ht="13">
      <c r="B691" s="27"/>
      <c r="F691" s="27"/>
    </row>
    <row r="692" spans="2:6" ht="13">
      <c r="B692" s="27"/>
      <c r="F692" s="27"/>
    </row>
    <row r="693" spans="2:6" ht="13">
      <c r="B693" s="27"/>
      <c r="F693" s="27"/>
    </row>
    <row r="694" spans="2:6" ht="13">
      <c r="B694" s="27"/>
      <c r="F694" s="27"/>
    </row>
    <row r="695" spans="2:6" ht="13">
      <c r="B695" s="27"/>
      <c r="F695" s="27"/>
    </row>
    <row r="696" spans="2:6" ht="13">
      <c r="B696" s="27"/>
      <c r="F696" s="27"/>
    </row>
    <row r="697" spans="2:6" ht="13">
      <c r="B697" s="27"/>
      <c r="F697" s="27"/>
    </row>
    <row r="698" spans="2:6" ht="13">
      <c r="B698" s="27"/>
      <c r="F698" s="27"/>
    </row>
    <row r="699" spans="2:6" ht="13">
      <c r="B699" s="27"/>
      <c r="F699" s="27"/>
    </row>
    <row r="700" spans="2:6" ht="13">
      <c r="B700" s="27"/>
      <c r="F700" s="27"/>
    </row>
    <row r="701" spans="2:6" ht="13">
      <c r="B701" s="27"/>
      <c r="F701" s="27"/>
    </row>
    <row r="702" spans="2:6" ht="13">
      <c r="B702" s="27"/>
      <c r="F702" s="27"/>
    </row>
    <row r="703" spans="2:6" ht="13">
      <c r="B703" s="27"/>
      <c r="F703" s="27"/>
    </row>
    <row r="704" spans="2:6" ht="13">
      <c r="B704" s="27"/>
      <c r="F704" s="27"/>
    </row>
    <row r="705" spans="2:6" ht="13">
      <c r="B705" s="27"/>
      <c r="F705" s="27"/>
    </row>
    <row r="706" spans="2:6" ht="13">
      <c r="B706" s="27"/>
      <c r="F706" s="27"/>
    </row>
    <row r="707" spans="2:6" ht="13">
      <c r="B707" s="27"/>
      <c r="F707" s="27"/>
    </row>
    <row r="708" spans="2:6" ht="13">
      <c r="B708" s="27"/>
      <c r="F708" s="27"/>
    </row>
    <row r="709" spans="2:6" ht="13">
      <c r="B709" s="27"/>
      <c r="F709" s="27"/>
    </row>
    <row r="710" spans="2:6" ht="13">
      <c r="B710" s="27"/>
      <c r="F710" s="27"/>
    </row>
    <row r="711" spans="2:6" ht="13">
      <c r="B711" s="27"/>
      <c r="F711" s="27"/>
    </row>
    <row r="712" spans="2:6" ht="13">
      <c r="B712" s="27"/>
      <c r="F712" s="27"/>
    </row>
    <row r="713" spans="2:6" ht="13">
      <c r="B713" s="27"/>
      <c r="F713" s="27"/>
    </row>
    <row r="714" spans="2:6" ht="13">
      <c r="B714" s="27"/>
      <c r="F714" s="27"/>
    </row>
    <row r="715" spans="2:6" ht="13">
      <c r="B715" s="27"/>
      <c r="F715" s="27"/>
    </row>
    <row r="716" spans="2:6" ht="13">
      <c r="B716" s="27"/>
      <c r="F716" s="27"/>
    </row>
    <row r="717" spans="2:6" ht="13">
      <c r="B717" s="27"/>
      <c r="F717" s="27"/>
    </row>
    <row r="718" spans="2:6" ht="13">
      <c r="B718" s="27"/>
      <c r="F718" s="27"/>
    </row>
    <row r="719" spans="2:6" ht="13">
      <c r="B719" s="27"/>
      <c r="F719" s="27"/>
    </row>
    <row r="720" spans="2:6" ht="13">
      <c r="B720" s="27"/>
      <c r="F720" s="27"/>
    </row>
    <row r="721" spans="2:6" ht="13">
      <c r="B721" s="27"/>
      <c r="F721" s="27"/>
    </row>
    <row r="722" spans="2:6" ht="13">
      <c r="B722" s="27"/>
      <c r="F722" s="27"/>
    </row>
    <row r="723" spans="2:6" ht="13">
      <c r="B723" s="27"/>
      <c r="F723" s="27"/>
    </row>
    <row r="724" spans="2:6" ht="13">
      <c r="B724" s="27"/>
      <c r="F724" s="27"/>
    </row>
    <row r="725" spans="2:6" ht="13">
      <c r="B725" s="27"/>
      <c r="F725" s="27"/>
    </row>
    <row r="726" spans="2:6" ht="13">
      <c r="B726" s="27"/>
      <c r="F726" s="27"/>
    </row>
    <row r="727" spans="2:6" ht="13">
      <c r="B727" s="27"/>
      <c r="F727" s="27"/>
    </row>
    <row r="728" spans="2:6" ht="13">
      <c r="B728" s="27"/>
      <c r="F728" s="27"/>
    </row>
    <row r="729" spans="2:6" ht="13">
      <c r="B729" s="27"/>
      <c r="F729" s="27"/>
    </row>
    <row r="730" spans="2:6" ht="13">
      <c r="B730" s="27"/>
      <c r="F730" s="27"/>
    </row>
    <row r="731" spans="2:6" ht="13">
      <c r="B731" s="27"/>
      <c r="F731" s="27"/>
    </row>
    <row r="732" spans="2:6" ht="13">
      <c r="B732" s="27"/>
      <c r="F732" s="27"/>
    </row>
    <row r="733" spans="2:6" ht="13">
      <c r="B733" s="27"/>
      <c r="F733" s="27"/>
    </row>
    <row r="734" spans="2:6" ht="13">
      <c r="B734" s="27"/>
      <c r="F734" s="27"/>
    </row>
    <row r="735" spans="2:6" ht="13">
      <c r="B735" s="27"/>
      <c r="F735" s="27"/>
    </row>
    <row r="736" spans="2:6" ht="13">
      <c r="B736" s="27"/>
      <c r="F736" s="27"/>
    </row>
    <row r="737" spans="2:6" ht="13">
      <c r="B737" s="27"/>
      <c r="F737" s="27"/>
    </row>
    <row r="738" spans="2:6" ht="13">
      <c r="B738" s="27"/>
      <c r="F738" s="27"/>
    </row>
    <row r="739" spans="2:6" ht="13">
      <c r="B739" s="27"/>
      <c r="F739" s="27"/>
    </row>
    <row r="740" spans="2:6" ht="13">
      <c r="B740" s="27"/>
      <c r="F740" s="27"/>
    </row>
    <row r="741" spans="2:6" ht="13">
      <c r="B741" s="27"/>
      <c r="F741" s="27"/>
    </row>
    <row r="742" spans="2:6" ht="13">
      <c r="B742" s="27"/>
      <c r="F742" s="27"/>
    </row>
    <row r="743" spans="2:6" ht="13">
      <c r="B743" s="27"/>
      <c r="F743" s="27"/>
    </row>
    <row r="744" spans="2:6" ht="13">
      <c r="B744" s="27"/>
      <c r="F744" s="27"/>
    </row>
    <row r="745" spans="2:6" ht="13">
      <c r="B745" s="27"/>
      <c r="F745" s="27"/>
    </row>
    <row r="746" spans="2:6" ht="13">
      <c r="B746" s="27"/>
      <c r="F746" s="27"/>
    </row>
    <row r="747" spans="2:6" ht="13">
      <c r="B747" s="27"/>
      <c r="F747" s="27"/>
    </row>
    <row r="748" spans="2:6" ht="13">
      <c r="B748" s="27"/>
      <c r="F748" s="27"/>
    </row>
    <row r="749" spans="2:6" ht="13">
      <c r="B749" s="27"/>
      <c r="F749" s="27"/>
    </row>
    <row r="750" spans="2:6" ht="13">
      <c r="B750" s="27"/>
      <c r="F750" s="27"/>
    </row>
    <row r="751" spans="2:6" ht="13">
      <c r="B751" s="27"/>
      <c r="F751" s="27"/>
    </row>
    <row r="752" spans="2:6" ht="13">
      <c r="B752" s="27"/>
      <c r="F752" s="27"/>
    </row>
    <row r="753" spans="2:6" ht="13">
      <c r="B753" s="27"/>
      <c r="F753" s="27"/>
    </row>
    <row r="754" spans="2:6" ht="13">
      <c r="B754" s="27"/>
      <c r="F754" s="27"/>
    </row>
    <row r="755" spans="2:6" ht="13">
      <c r="B755" s="27"/>
      <c r="F755" s="27"/>
    </row>
    <row r="756" spans="2:6" ht="13">
      <c r="B756" s="27"/>
      <c r="F756" s="27"/>
    </row>
    <row r="757" spans="2:6" ht="13">
      <c r="B757" s="27"/>
      <c r="F757" s="27"/>
    </row>
    <row r="758" spans="2:6" ht="13">
      <c r="B758" s="27"/>
      <c r="F758" s="27"/>
    </row>
    <row r="759" spans="2:6" ht="13">
      <c r="B759" s="27"/>
      <c r="F759" s="27"/>
    </row>
    <row r="760" spans="2:6" ht="13">
      <c r="B760" s="27"/>
      <c r="F760" s="27"/>
    </row>
    <row r="761" spans="2:6" ht="13">
      <c r="B761" s="27"/>
      <c r="F761" s="27"/>
    </row>
    <row r="762" spans="2:6" ht="13">
      <c r="B762" s="27"/>
      <c r="F762" s="27"/>
    </row>
    <row r="763" spans="2:6" ht="13">
      <c r="B763" s="27"/>
      <c r="F763" s="27"/>
    </row>
    <row r="764" spans="2:6" ht="13">
      <c r="B764" s="27"/>
      <c r="F764" s="27"/>
    </row>
    <row r="765" spans="2:6" ht="13">
      <c r="B765" s="27"/>
      <c r="F765" s="27"/>
    </row>
    <row r="766" spans="2:6" ht="13">
      <c r="B766" s="27"/>
      <c r="F766" s="27"/>
    </row>
    <row r="767" spans="2:6" ht="13">
      <c r="B767" s="27"/>
      <c r="F767" s="27"/>
    </row>
    <row r="768" spans="2:6" ht="13">
      <c r="B768" s="27"/>
      <c r="F768" s="27"/>
    </row>
    <row r="769" spans="2:6" ht="13">
      <c r="B769" s="27"/>
      <c r="F769" s="27"/>
    </row>
    <row r="770" spans="2:6" ht="13">
      <c r="B770" s="27"/>
      <c r="F770" s="27"/>
    </row>
    <row r="771" spans="2:6" ht="13">
      <c r="B771" s="27"/>
      <c r="F771" s="27"/>
    </row>
    <row r="772" spans="2:6" ht="13">
      <c r="B772" s="27"/>
      <c r="F772" s="27"/>
    </row>
    <row r="773" spans="2:6" ht="13">
      <c r="B773" s="27"/>
      <c r="F773" s="27"/>
    </row>
    <row r="774" spans="2:6" ht="13">
      <c r="B774" s="27"/>
      <c r="F774" s="27"/>
    </row>
    <row r="775" spans="2:6" ht="13">
      <c r="B775" s="27"/>
      <c r="F775" s="27"/>
    </row>
    <row r="776" spans="2:6" ht="13">
      <c r="B776" s="27"/>
      <c r="F776" s="27"/>
    </row>
    <row r="777" spans="2:6" ht="13">
      <c r="B777" s="27"/>
      <c r="F777" s="27"/>
    </row>
    <row r="778" spans="2:6" ht="13">
      <c r="B778" s="27"/>
      <c r="F778" s="27"/>
    </row>
    <row r="779" spans="2:6" ht="13">
      <c r="B779" s="27"/>
      <c r="F779" s="27"/>
    </row>
    <row r="780" spans="2:6" ht="13">
      <c r="B780" s="27"/>
      <c r="F780" s="27"/>
    </row>
    <row r="781" spans="2:6" ht="13">
      <c r="B781" s="27"/>
      <c r="F781" s="27"/>
    </row>
    <row r="782" spans="2:6" ht="13">
      <c r="B782" s="27"/>
      <c r="F782" s="27"/>
    </row>
    <row r="783" spans="2:6" ht="13">
      <c r="B783" s="27"/>
      <c r="F783" s="27"/>
    </row>
    <row r="784" spans="2:6" ht="13">
      <c r="B784" s="27"/>
      <c r="F784" s="27"/>
    </row>
    <row r="785" spans="2:6" ht="13">
      <c r="B785" s="27"/>
      <c r="F785" s="27"/>
    </row>
    <row r="786" spans="2:6" ht="13">
      <c r="B786" s="27"/>
      <c r="F786" s="27"/>
    </row>
    <row r="787" spans="2:6" ht="13">
      <c r="B787" s="27"/>
      <c r="F787" s="27"/>
    </row>
    <row r="788" spans="2:6" ht="13">
      <c r="B788" s="27"/>
      <c r="F788" s="27"/>
    </row>
    <row r="789" spans="2:6" ht="13">
      <c r="B789" s="27"/>
      <c r="F789" s="27"/>
    </row>
    <row r="790" spans="2:6" ht="13">
      <c r="B790" s="27"/>
      <c r="F790" s="27"/>
    </row>
    <row r="791" spans="2:6" ht="13">
      <c r="B791" s="27"/>
      <c r="F791" s="27"/>
    </row>
    <row r="792" spans="2:6" ht="13">
      <c r="B792" s="27"/>
      <c r="F792" s="27"/>
    </row>
    <row r="793" spans="2:6" ht="13">
      <c r="B793" s="27"/>
      <c r="F793" s="27"/>
    </row>
    <row r="794" spans="2:6" ht="13">
      <c r="B794" s="27"/>
      <c r="F794" s="27"/>
    </row>
    <row r="795" spans="2:6" ht="13">
      <c r="B795" s="27"/>
      <c r="F795" s="27"/>
    </row>
    <row r="796" spans="2:6" ht="13">
      <c r="B796" s="27"/>
      <c r="F796" s="27"/>
    </row>
    <row r="797" spans="2:6" ht="13">
      <c r="B797" s="27"/>
      <c r="F797" s="27"/>
    </row>
    <row r="798" spans="2:6" ht="13">
      <c r="B798" s="27"/>
      <c r="F798" s="27"/>
    </row>
    <row r="799" spans="2:6" ht="13">
      <c r="B799" s="27"/>
      <c r="F799" s="27"/>
    </row>
    <row r="800" spans="2:6" ht="13">
      <c r="B800" s="27"/>
      <c r="F800" s="27"/>
    </row>
    <row r="801" spans="2:6" ht="13">
      <c r="B801" s="27"/>
      <c r="F801" s="27"/>
    </row>
    <row r="802" spans="2:6" ht="13">
      <c r="B802" s="27"/>
      <c r="F802" s="27"/>
    </row>
    <row r="803" spans="2:6" ht="13">
      <c r="B803" s="27"/>
      <c r="F803" s="27"/>
    </row>
    <row r="804" spans="2:6" ht="13">
      <c r="B804" s="27"/>
      <c r="F804" s="27"/>
    </row>
    <row r="805" spans="2:6" ht="13">
      <c r="B805" s="27"/>
      <c r="F805" s="27"/>
    </row>
    <row r="806" spans="2:6" ht="13">
      <c r="B806" s="27"/>
      <c r="F806" s="27"/>
    </row>
    <row r="807" spans="2:6" ht="13">
      <c r="B807" s="27"/>
      <c r="F807" s="27"/>
    </row>
    <row r="808" spans="2:6" ht="13">
      <c r="B808" s="27"/>
      <c r="F808" s="27"/>
    </row>
    <row r="809" spans="2:6" ht="13">
      <c r="B809" s="27"/>
      <c r="F809" s="27"/>
    </row>
    <row r="810" spans="2:6" ht="13">
      <c r="B810" s="27"/>
      <c r="F810" s="27"/>
    </row>
    <row r="811" spans="2:6" ht="13">
      <c r="B811" s="27"/>
      <c r="F811" s="27"/>
    </row>
    <row r="812" spans="2:6" ht="13">
      <c r="B812" s="27"/>
      <c r="F812" s="27"/>
    </row>
    <row r="813" spans="2:6" ht="13">
      <c r="B813" s="27"/>
      <c r="F813" s="27"/>
    </row>
    <row r="814" spans="2:6" ht="13">
      <c r="B814" s="27"/>
      <c r="F814" s="27"/>
    </row>
    <row r="815" spans="2:6" ht="13">
      <c r="B815" s="27"/>
      <c r="F815" s="27"/>
    </row>
    <row r="816" spans="2:6" ht="13">
      <c r="B816" s="27"/>
      <c r="F816" s="27"/>
    </row>
    <row r="817" spans="2:6" ht="13">
      <c r="B817" s="27"/>
      <c r="F817" s="27"/>
    </row>
    <row r="818" spans="2:6" ht="13">
      <c r="B818" s="27"/>
      <c r="F818" s="27"/>
    </row>
    <row r="819" spans="2:6" ht="13">
      <c r="B819" s="27"/>
      <c r="F819" s="27"/>
    </row>
    <row r="820" spans="2:6" ht="13">
      <c r="B820" s="27"/>
      <c r="F820" s="27"/>
    </row>
    <row r="821" spans="2:6" ht="13">
      <c r="B821" s="27"/>
      <c r="F821" s="27"/>
    </row>
    <row r="822" spans="2:6" ht="13">
      <c r="B822" s="27"/>
      <c r="F822" s="27"/>
    </row>
    <row r="823" spans="2:6" ht="13">
      <c r="B823" s="27"/>
      <c r="F823" s="27"/>
    </row>
    <row r="824" spans="2:6" ht="13">
      <c r="B824" s="27"/>
      <c r="F824" s="27"/>
    </row>
    <row r="825" spans="2:6" ht="13">
      <c r="B825" s="27"/>
      <c r="F825" s="27"/>
    </row>
    <row r="826" spans="2:6" ht="13">
      <c r="B826" s="27"/>
      <c r="F826" s="27"/>
    </row>
    <row r="827" spans="2:6" ht="13">
      <c r="B827" s="27"/>
      <c r="F827" s="27"/>
    </row>
    <row r="828" spans="2:6" ht="13">
      <c r="B828" s="27"/>
      <c r="F828" s="27"/>
    </row>
    <row r="829" spans="2:6" ht="13">
      <c r="B829" s="27"/>
      <c r="F829" s="27"/>
    </row>
    <row r="830" spans="2:6" ht="13">
      <c r="B830" s="27"/>
      <c r="F830" s="27"/>
    </row>
    <row r="831" spans="2:6" ht="13">
      <c r="B831" s="27"/>
      <c r="F831" s="27"/>
    </row>
    <row r="832" spans="2:6" ht="13">
      <c r="B832" s="27"/>
      <c r="F832" s="27"/>
    </row>
    <row r="833" spans="2:6" ht="13">
      <c r="B833" s="27"/>
      <c r="F833" s="27"/>
    </row>
    <row r="834" spans="2:6" ht="13">
      <c r="B834" s="27"/>
      <c r="F834" s="27"/>
    </row>
    <row r="835" spans="2:6" ht="13">
      <c r="B835" s="27"/>
      <c r="F835" s="27"/>
    </row>
    <row r="836" spans="2:6" ht="13">
      <c r="B836" s="27"/>
      <c r="F836" s="27"/>
    </row>
    <row r="837" spans="2:6" ht="13">
      <c r="B837" s="27"/>
      <c r="F837" s="27"/>
    </row>
    <row r="838" spans="2:6" ht="13">
      <c r="B838" s="27"/>
      <c r="F838" s="27"/>
    </row>
    <row r="839" spans="2:6" ht="13">
      <c r="B839" s="27"/>
      <c r="F839" s="27"/>
    </row>
    <row r="840" spans="2:6" ht="13">
      <c r="B840" s="27"/>
      <c r="F840" s="27"/>
    </row>
    <row r="841" spans="2:6" ht="13">
      <c r="B841" s="27"/>
      <c r="F841" s="27"/>
    </row>
    <row r="842" spans="2:6" ht="13">
      <c r="B842" s="27"/>
      <c r="F842" s="27"/>
    </row>
    <row r="843" spans="2:6" ht="13">
      <c r="B843" s="27"/>
      <c r="F843" s="27"/>
    </row>
    <row r="844" spans="2:6" ht="13">
      <c r="B844" s="27"/>
      <c r="F844" s="27"/>
    </row>
    <row r="845" spans="2:6" ht="13">
      <c r="B845" s="27"/>
      <c r="F845" s="27"/>
    </row>
    <row r="846" spans="2:6" ht="13">
      <c r="B846" s="27"/>
      <c r="F846" s="27"/>
    </row>
    <row r="847" spans="2:6" ht="13">
      <c r="B847" s="27"/>
      <c r="F847" s="27"/>
    </row>
    <row r="848" spans="2:6" ht="13">
      <c r="B848" s="27"/>
      <c r="F848" s="27"/>
    </row>
    <row r="849" spans="2:6" ht="13">
      <c r="B849" s="27"/>
      <c r="F849" s="27"/>
    </row>
    <row r="850" spans="2:6" ht="13">
      <c r="B850" s="27"/>
      <c r="F850" s="27"/>
    </row>
    <row r="851" spans="2:6" ht="13">
      <c r="B851" s="27"/>
      <c r="F851" s="27"/>
    </row>
    <row r="852" spans="2:6" ht="13">
      <c r="B852" s="27"/>
      <c r="F852" s="27"/>
    </row>
    <row r="853" spans="2:6" ht="13">
      <c r="B853" s="27"/>
      <c r="F853" s="27"/>
    </row>
    <row r="854" spans="2:6" ht="13">
      <c r="B854" s="27"/>
      <c r="F854" s="27"/>
    </row>
    <row r="855" spans="2:6" ht="13">
      <c r="B855" s="27"/>
      <c r="F855" s="27"/>
    </row>
    <row r="856" spans="2:6" ht="13">
      <c r="B856" s="27"/>
      <c r="F856" s="27"/>
    </row>
    <row r="857" spans="2:6" ht="13">
      <c r="B857" s="27"/>
      <c r="F857" s="27"/>
    </row>
    <row r="858" spans="2:6" ht="13">
      <c r="B858" s="27"/>
      <c r="F858" s="27"/>
    </row>
    <row r="859" spans="2:6" ht="13">
      <c r="B859" s="27"/>
      <c r="F859" s="27"/>
    </row>
    <row r="860" spans="2:6" ht="13">
      <c r="B860" s="27"/>
      <c r="F860" s="27"/>
    </row>
    <row r="861" spans="2:6" ht="13">
      <c r="B861" s="27"/>
      <c r="F861" s="27"/>
    </row>
    <row r="862" spans="2:6" ht="13">
      <c r="B862" s="27"/>
      <c r="F862" s="27"/>
    </row>
    <row r="863" spans="2:6" ht="13">
      <c r="B863" s="27"/>
      <c r="F863" s="27"/>
    </row>
    <row r="864" spans="2:6" ht="13">
      <c r="B864" s="27"/>
      <c r="F864" s="27"/>
    </row>
    <row r="865" spans="2:6" ht="13">
      <c r="B865" s="27"/>
      <c r="F865" s="27"/>
    </row>
    <row r="866" spans="2:6" ht="13">
      <c r="B866" s="27"/>
      <c r="F866" s="27"/>
    </row>
    <row r="867" spans="2:6" ht="13">
      <c r="B867" s="27"/>
      <c r="F867" s="27"/>
    </row>
    <row r="868" spans="2:6" ht="13">
      <c r="B868" s="27"/>
      <c r="F868" s="27"/>
    </row>
    <row r="869" spans="2:6" ht="13">
      <c r="B869" s="27"/>
      <c r="F869" s="27"/>
    </row>
    <row r="870" spans="2:6" ht="13">
      <c r="B870" s="27"/>
      <c r="F870" s="27"/>
    </row>
    <row r="871" spans="2:6" ht="13">
      <c r="B871" s="27"/>
      <c r="F871" s="27"/>
    </row>
    <row r="872" spans="2:6" ht="13">
      <c r="B872" s="27"/>
      <c r="F872" s="27"/>
    </row>
    <row r="873" spans="2:6" ht="13">
      <c r="B873" s="27"/>
      <c r="F873" s="27"/>
    </row>
    <row r="874" spans="2:6" ht="13">
      <c r="B874" s="27"/>
      <c r="F874" s="27"/>
    </row>
    <row r="875" spans="2:6" ht="13">
      <c r="B875" s="27"/>
      <c r="F875" s="27"/>
    </row>
    <row r="876" spans="2:6" ht="13">
      <c r="B876" s="27"/>
      <c r="F876" s="27"/>
    </row>
    <row r="877" spans="2:6" ht="13">
      <c r="B877" s="27"/>
      <c r="F877" s="27"/>
    </row>
    <row r="878" spans="2:6" ht="13">
      <c r="B878" s="27"/>
      <c r="F878" s="27"/>
    </row>
    <row r="879" spans="2:6" ht="13">
      <c r="B879" s="27"/>
      <c r="F879" s="27"/>
    </row>
    <row r="880" spans="2:6" ht="13">
      <c r="B880" s="27"/>
      <c r="F880" s="27"/>
    </row>
    <row r="881" spans="2:6" ht="13">
      <c r="B881" s="27"/>
      <c r="F881" s="27"/>
    </row>
    <row r="882" spans="2:6" ht="13">
      <c r="B882" s="27"/>
      <c r="F882" s="27"/>
    </row>
    <row r="883" spans="2:6" ht="13">
      <c r="B883" s="27"/>
      <c r="F883" s="27"/>
    </row>
    <row r="884" spans="2:6" ht="13">
      <c r="B884" s="27"/>
      <c r="F884" s="27"/>
    </row>
    <row r="885" spans="2:6" ht="13">
      <c r="B885" s="27"/>
      <c r="F885" s="27"/>
    </row>
    <row r="886" spans="2:6" ht="13">
      <c r="B886" s="27"/>
      <c r="F886" s="27"/>
    </row>
    <row r="887" spans="2:6" ht="13">
      <c r="B887" s="27"/>
      <c r="F887" s="27"/>
    </row>
    <row r="888" spans="2:6" ht="13">
      <c r="B888" s="27"/>
      <c r="F888" s="27"/>
    </row>
    <row r="889" spans="2:6" ht="13">
      <c r="B889" s="27"/>
      <c r="F889" s="27"/>
    </row>
    <row r="890" spans="2:6" ht="13">
      <c r="B890" s="27"/>
      <c r="F890" s="27"/>
    </row>
    <row r="891" spans="2:6" ht="13">
      <c r="B891" s="27"/>
      <c r="F891" s="27"/>
    </row>
    <row r="892" spans="2:6" ht="13">
      <c r="B892" s="27"/>
      <c r="F892" s="27"/>
    </row>
    <row r="893" spans="2:6" ht="13">
      <c r="B893" s="27"/>
      <c r="F893" s="27"/>
    </row>
    <row r="894" spans="2:6" ht="13">
      <c r="B894" s="27"/>
      <c r="F894" s="27"/>
    </row>
    <row r="895" spans="2:6" ht="13">
      <c r="B895" s="27"/>
      <c r="F895" s="27"/>
    </row>
    <row r="896" spans="2:6" ht="13">
      <c r="B896" s="27"/>
      <c r="F896" s="27"/>
    </row>
    <row r="897" spans="2:6" ht="13">
      <c r="B897" s="27"/>
      <c r="F897" s="27"/>
    </row>
    <row r="898" spans="2:6" ht="13">
      <c r="B898" s="27"/>
      <c r="F898" s="27"/>
    </row>
    <row r="899" spans="2:6" ht="13">
      <c r="B899" s="27"/>
      <c r="F899" s="27"/>
    </row>
    <row r="900" spans="2:6" ht="13">
      <c r="B900" s="27"/>
      <c r="F900" s="27"/>
    </row>
    <row r="901" spans="2:6" ht="13">
      <c r="B901" s="27"/>
      <c r="F901" s="27"/>
    </row>
    <row r="902" spans="2:6" ht="13">
      <c r="B902" s="27"/>
      <c r="F902" s="27"/>
    </row>
    <row r="903" spans="2:6" ht="13">
      <c r="B903" s="27"/>
      <c r="F903" s="27"/>
    </row>
    <row r="904" spans="2:6" ht="13">
      <c r="B904" s="27"/>
      <c r="F904" s="27"/>
    </row>
    <row r="905" spans="2:6" ht="13">
      <c r="B905" s="27"/>
      <c r="F905" s="27"/>
    </row>
    <row r="906" spans="2:6" ht="13">
      <c r="B906" s="27"/>
      <c r="F906" s="27"/>
    </row>
    <row r="907" spans="2:6" ht="13">
      <c r="B907" s="27"/>
      <c r="F907" s="27"/>
    </row>
    <row r="908" spans="2:6" ht="13">
      <c r="B908" s="27"/>
      <c r="F908" s="27"/>
    </row>
    <row r="909" spans="2:6" ht="13">
      <c r="B909" s="27"/>
      <c r="F909" s="27"/>
    </row>
    <row r="910" spans="2:6" ht="13">
      <c r="B910" s="27"/>
      <c r="F910" s="27"/>
    </row>
    <row r="911" spans="2:6" ht="13">
      <c r="B911" s="27"/>
      <c r="F911" s="27"/>
    </row>
    <row r="912" spans="2:6" ht="13">
      <c r="B912" s="27"/>
      <c r="F912" s="27"/>
    </row>
    <row r="913" spans="2:6" ht="13">
      <c r="B913" s="27"/>
      <c r="F913" s="27"/>
    </row>
    <row r="914" spans="2:6" ht="13">
      <c r="B914" s="27"/>
      <c r="F914" s="27"/>
    </row>
    <row r="915" spans="2:6" ht="13">
      <c r="B915" s="27"/>
      <c r="F915" s="27"/>
    </row>
    <row r="916" spans="2:6" ht="13">
      <c r="B916" s="27"/>
      <c r="F916" s="27"/>
    </row>
    <row r="917" spans="2:6" ht="13">
      <c r="B917" s="27"/>
      <c r="F917" s="27"/>
    </row>
    <row r="918" spans="2:6" ht="13">
      <c r="B918" s="27"/>
      <c r="F918" s="27"/>
    </row>
    <row r="919" spans="2:6" ht="13">
      <c r="B919" s="27"/>
      <c r="F919" s="27"/>
    </row>
    <row r="920" spans="2:6" ht="13">
      <c r="B920" s="27"/>
      <c r="F920" s="27"/>
    </row>
    <row r="921" spans="2:6" ht="13">
      <c r="B921" s="27"/>
      <c r="F921" s="27"/>
    </row>
    <row r="922" spans="2:6" ht="13">
      <c r="B922" s="27"/>
      <c r="F922" s="27"/>
    </row>
    <row r="923" spans="2:6" ht="13">
      <c r="B923" s="27"/>
      <c r="F923" s="27"/>
    </row>
    <row r="924" spans="2:6" ht="13">
      <c r="B924" s="27"/>
      <c r="F924" s="27"/>
    </row>
    <row r="925" spans="2:6" ht="13">
      <c r="B925" s="27"/>
      <c r="F925" s="27"/>
    </row>
    <row r="926" spans="2:6" ht="13">
      <c r="B926" s="27"/>
      <c r="F926" s="27"/>
    </row>
    <row r="927" spans="2:6" ht="13">
      <c r="B927" s="27"/>
      <c r="F927" s="27"/>
    </row>
    <row r="928" spans="2:6" ht="13">
      <c r="B928" s="27"/>
      <c r="F928" s="27"/>
    </row>
    <row r="929" spans="2:6" ht="13">
      <c r="B929" s="27"/>
      <c r="F929" s="27"/>
    </row>
    <row r="930" spans="2:6" ht="13">
      <c r="B930" s="27"/>
      <c r="F930" s="27"/>
    </row>
    <row r="931" spans="2:6" ht="13">
      <c r="B931" s="27"/>
      <c r="F931" s="27"/>
    </row>
    <row r="932" spans="2:6" ht="13">
      <c r="B932" s="27"/>
      <c r="F932" s="27"/>
    </row>
    <row r="933" spans="2:6" ht="13">
      <c r="B933" s="27"/>
      <c r="F933" s="27"/>
    </row>
    <row r="934" spans="2:6" ht="13">
      <c r="B934" s="27"/>
      <c r="F934" s="27"/>
    </row>
    <row r="935" spans="2:6" ht="13">
      <c r="B935" s="27"/>
      <c r="F935" s="27"/>
    </row>
    <row r="936" spans="2:6" ht="13">
      <c r="B936" s="27"/>
      <c r="F936" s="27"/>
    </row>
    <row r="937" spans="2:6" ht="13">
      <c r="B937" s="27"/>
      <c r="F937" s="27"/>
    </row>
    <row r="938" spans="2:6" ht="13">
      <c r="B938" s="27"/>
      <c r="F938" s="27"/>
    </row>
    <row r="939" spans="2:6" ht="13">
      <c r="B939" s="27"/>
      <c r="F939" s="27"/>
    </row>
    <row r="940" spans="2:6" ht="13">
      <c r="B940" s="27"/>
      <c r="F940" s="27"/>
    </row>
    <row r="941" spans="2:6" ht="13">
      <c r="B941" s="27"/>
      <c r="F941" s="27"/>
    </row>
    <row r="942" spans="2:6" ht="13">
      <c r="B942" s="27"/>
      <c r="F942" s="27"/>
    </row>
    <row r="943" spans="2:6" ht="13">
      <c r="B943" s="27"/>
      <c r="F943" s="27"/>
    </row>
    <row r="944" spans="2:6" ht="13">
      <c r="B944" s="27"/>
      <c r="F944" s="27"/>
    </row>
    <row r="945" spans="2:6" ht="13">
      <c r="B945" s="27"/>
      <c r="F945" s="27"/>
    </row>
    <row r="946" spans="2:6" ht="13">
      <c r="B946" s="27"/>
      <c r="F946" s="27"/>
    </row>
    <row r="947" spans="2:6" ht="13">
      <c r="B947" s="27"/>
      <c r="F947" s="27"/>
    </row>
    <row r="948" spans="2:6" ht="13">
      <c r="B948" s="27"/>
      <c r="F948" s="27"/>
    </row>
    <row r="949" spans="2:6" ht="13">
      <c r="B949" s="27"/>
      <c r="F949" s="27"/>
    </row>
    <row r="950" spans="2:6" ht="13">
      <c r="B950" s="27"/>
      <c r="F950" s="27"/>
    </row>
    <row r="951" spans="2:6" ht="13">
      <c r="B951" s="27"/>
      <c r="F951" s="27"/>
    </row>
    <row r="952" spans="2:6" ht="13">
      <c r="B952" s="27"/>
      <c r="F952" s="27"/>
    </row>
    <row r="953" spans="2:6" ht="13">
      <c r="B953" s="27"/>
      <c r="F953" s="27"/>
    </row>
    <row r="954" spans="2:6" ht="13">
      <c r="B954" s="27"/>
      <c r="F954" s="27"/>
    </row>
    <row r="955" spans="2:6" ht="13">
      <c r="B955" s="27"/>
      <c r="F955" s="27"/>
    </row>
    <row r="956" spans="2:6" ht="13">
      <c r="B956" s="27"/>
      <c r="F956" s="27"/>
    </row>
    <row r="957" spans="2:6" ht="13">
      <c r="B957" s="27"/>
      <c r="F957" s="27"/>
    </row>
    <row r="958" spans="2:6" ht="13">
      <c r="B958" s="27"/>
      <c r="F958" s="27"/>
    </row>
    <row r="959" spans="2:6" ht="13">
      <c r="B959" s="27"/>
      <c r="F959" s="27"/>
    </row>
    <row r="960" spans="2:6" ht="13">
      <c r="B960" s="27"/>
      <c r="F960" s="27"/>
    </row>
    <row r="961" spans="2:6" ht="13">
      <c r="B961" s="27"/>
      <c r="F961" s="27"/>
    </row>
    <row r="962" spans="2:6" ht="13">
      <c r="B962" s="27"/>
      <c r="F962" s="27"/>
    </row>
    <row r="963" spans="2:6" ht="13">
      <c r="B963" s="27"/>
      <c r="F963" s="27"/>
    </row>
    <row r="964" spans="2:6" ht="13">
      <c r="B964" s="27"/>
      <c r="F964" s="27"/>
    </row>
    <row r="965" spans="2:6" ht="13">
      <c r="B965" s="27"/>
      <c r="F965" s="27"/>
    </row>
    <row r="966" spans="2:6" ht="13">
      <c r="B966" s="27"/>
      <c r="F966" s="27"/>
    </row>
    <row r="967" spans="2:6" ht="13">
      <c r="B967" s="27"/>
      <c r="F967" s="27"/>
    </row>
    <row r="968" spans="2:6" ht="13">
      <c r="B968" s="27"/>
      <c r="F968" s="27"/>
    </row>
    <row r="969" spans="2:6" ht="13">
      <c r="B969" s="27"/>
      <c r="F969" s="27"/>
    </row>
    <row r="970" spans="2:6" ht="13">
      <c r="B970" s="27"/>
      <c r="F970" s="27"/>
    </row>
    <row r="971" spans="2:6" ht="13">
      <c r="B971" s="27"/>
      <c r="F971" s="27"/>
    </row>
    <row r="972" spans="2:6" ht="13">
      <c r="B972" s="27"/>
      <c r="F972" s="27"/>
    </row>
    <row r="973" spans="2:6" ht="13">
      <c r="B973" s="27"/>
      <c r="F973" s="27"/>
    </row>
    <row r="974" spans="2:6" ht="13">
      <c r="B974" s="27"/>
      <c r="F974" s="27"/>
    </row>
    <row r="975" spans="2:6" ht="13">
      <c r="B975" s="27"/>
      <c r="F975" s="27"/>
    </row>
    <row r="976" spans="2:6" ht="13">
      <c r="B976" s="27"/>
      <c r="F976" s="27"/>
    </row>
    <row r="977" spans="2:6" ht="13">
      <c r="B977" s="27"/>
      <c r="F977" s="27"/>
    </row>
    <row r="978" spans="2:6" ht="13">
      <c r="B978" s="27"/>
      <c r="F978" s="27"/>
    </row>
    <row r="979" spans="2:6" ht="13">
      <c r="B979" s="27"/>
      <c r="F979" s="27"/>
    </row>
    <row r="980" spans="2:6" ht="13">
      <c r="B980" s="27"/>
      <c r="F980" s="27"/>
    </row>
    <row r="981" spans="2:6" ht="13">
      <c r="B981" s="27"/>
      <c r="F981" s="27"/>
    </row>
    <row r="982" spans="2:6" ht="13">
      <c r="B982" s="27"/>
      <c r="F982" s="27"/>
    </row>
    <row r="983" spans="2:6" ht="13">
      <c r="B983" s="27"/>
      <c r="F983" s="27"/>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2:B8"/>
  <sheetViews>
    <sheetView workbookViewId="0"/>
  </sheetViews>
  <sheetFormatPr baseColWidth="10" defaultColWidth="12.6640625" defaultRowHeight="15.75" customHeight="1"/>
  <cols>
    <col min="1" max="1" width="28.6640625" customWidth="1"/>
  </cols>
  <sheetData>
    <row r="2" spans="1:2" ht="15.75" customHeight="1">
      <c r="A2" s="57" t="s">
        <v>2228</v>
      </c>
      <c r="B2" s="57" t="s">
        <v>2229</v>
      </c>
    </row>
    <row r="3" spans="1:2" ht="15.75" customHeight="1">
      <c r="A3" s="57" t="s">
        <v>2230</v>
      </c>
      <c r="B3" s="57" t="s">
        <v>2231</v>
      </c>
    </row>
    <row r="4" spans="1:2" ht="15.75" customHeight="1">
      <c r="A4" s="57" t="s">
        <v>2232</v>
      </c>
      <c r="B4" s="57" t="s">
        <v>2233</v>
      </c>
    </row>
    <row r="5" spans="1:2" ht="15.75" customHeight="1">
      <c r="A5" s="57" t="s">
        <v>2234</v>
      </c>
      <c r="B5" s="57" t="s">
        <v>2235</v>
      </c>
    </row>
    <row r="6" spans="1:2" ht="15.75" customHeight="1">
      <c r="A6" s="57" t="s">
        <v>2236</v>
      </c>
    </row>
    <row r="8" spans="1:2" ht="15.75" customHeight="1">
      <c r="A8" s="57" t="s">
        <v>2237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AA1006"/>
  <sheetViews>
    <sheetView workbookViewId="0"/>
  </sheetViews>
  <sheetFormatPr baseColWidth="10" defaultColWidth="12.6640625" defaultRowHeight="15.75" customHeight="1"/>
  <cols>
    <col min="1" max="1" width="30.5" customWidth="1"/>
    <col min="2" max="2" width="36.6640625" customWidth="1"/>
    <col min="4" max="4" width="16.5" customWidth="1"/>
  </cols>
  <sheetData>
    <row r="1" spans="1:5" ht="15.75" customHeight="1">
      <c r="B1" s="57" t="s">
        <v>2238</v>
      </c>
      <c r="C1" s="190">
        <v>100</v>
      </c>
      <c r="D1" s="57" t="s">
        <v>2239</v>
      </c>
      <c r="E1" s="57">
        <v>110</v>
      </c>
    </row>
    <row r="2" spans="1:5" ht="15.75" customHeight="1">
      <c r="C2" s="191"/>
      <c r="D2" s="57" t="s">
        <v>2240</v>
      </c>
      <c r="E2" s="57">
        <v>12</v>
      </c>
    </row>
    <row r="3" spans="1:5" ht="15.75" customHeight="1">
      <c r="C3" s="191"/>
      <c r="D3" s="57" t="s">
        <v>2241</v>
      </c>
      <c r="E3" s="57">
        <f>SUM(E1:E2)</f>
        <v>122</v>
      </c>
    </row>
    <row r="4" spans="1:5" ht="15.75" customHeight="1">
      <c r="A4" s="57"/>
      <c r="B4" s="57"/>
      <c r="C4" s="191"/>
    </row>
    <row r="5" spans="1:5" ht="15.75" customHeight="1">
      <c r="A5" s="192" t="s">
        <v>2242</v>
      </c>
      <c r="B5" s="192" t="s">
        <v>2243</v>
      </c>
      <c r="C5" s="193" t="s">
        <v>2244</v>
      </c>
    </row>
    <row r="6" spans="1:5" ht="15.75" customHeight="1">
      <c r="A6" s="84" t="s">
        <v>2245</v>
      </c>
      <c r="C6" s="191"/>
    </row>
    <row r="7" spans="1:5" ht="15.75" customHeight="1">
      <c r="A7" s="100" t="s">
        <v>2246</v>
      </c>
      <c r="B7" s="100" t="s">
        <v>2247</v>
      </c>
      <c r="C7" s="191">
        <v>30</v>
      </c>
    </row>
    <row r="8" spans="1:5" ht="15.75" customHeight="1">
      <c r="A8" s="57" t="s">
        <v>2248</v>
      </c>
      <c r="C8" s="191">
        <v>8</v>
      </c>
      <c r="D8" s="57" t="s">
        <v>2249</v>
      </c>
    </row>
    <row r="9" spans="1:5" ht="15.75" customHeight="1">
      <c r="A9" s="57" t="s">
        <v>2250</v>
      </c>
      <c r="B9" s="57" t="s">
        <v>2251</v>
      </c>
      <c r="C9" s="191">
        <v>8</v>
      </c>
    </row>
    <row r="10" spans="1:5" ht="15.75" customHeight="1">
      <c r="A10" s="57" t="s">
        <v>2252</v>
      </c>
      <c r="C10" s="191"/>
      <c r="D10" s="194" t="s">
        <v>2253</v>
      </c>
    </row>
    <row r="11" spans="1:5" ht="15.75" customHeight="1">
      <c r="A11" s="100" t="s">
        <v>2254</v>
      </c>
      <c r="B11" s="100"/>
      <c r="C11" s="191">
        <v>24</v>
      </c>
    </row>
    <row r="12" spans="1:5" ht="15.75" customHeight="1">
      <c r="A12" s="195" t="s">
        <v>2255</v>
      </c>
      <c r="B12" s="57" t="s">
        <v>2256</v>
      </c>
      <c r="C12" s="191"/>
    </row>
    <row r="13" spans="1:5" ht="15.75" customHeight="1">
      <c r="A13" s="195" t="s">
        <v>2257</v>
      </c>
      <c r="C13" s="191"/>
    </row>
    <row r="14" spans="1:5" ht="15.75" customHeight="1">
      <c r="A14" s="57" t="s">
        <v>2258</v>
      </c>
      <c r="B14" s="57" t="s">
        <v>2259</v>
      </c>
      <c r="C14" s="191"/>
    </row>
    <row r="15" spans="1:5" ht="15.75" customHeight="1">
      <c r="A15" s="84" t="s">
        <v>2260</v>
      </c>
      <c r="C15" s="191"/>
    </row>
    <row r="16" spans="1:5" ht="15.75" customHeight="1">
      <c r="A16" s="100" t="s">
        <v>2261</v>
      </c>
      <c r="B16" s="100" t="s">
        <v>2262</v>
      </c>
      <c r="C16" s="191">
        <v>7.5</v>
      </c>
    </row>
    <row r="17" spans="1:4" ht="15.75" customHeight="1">
      <c r="A17" s="100" t="s">
        <v>2263</v>
      </c>
      <c r="B17" s="100"/>
      <c r="C17" s="191">
        <v>7</v>
      </c>
    </row>
    <row r="18" spans="1:4" ht="15.75" customHeight="1">
      <c r="A18" s="100" t="s">
        <v>2264</v>
      </c>
      <c r="B18" s="100" t="s">
        <v>2265</v>
      </c>
      <c r="C18" s="191">
        <v>6.75</v>
      </c>
    </row>
    <row r="19" spans="1:4" ht="15.75" customHeight="1">
      <c r="A19" s="100" t="s">
        <v>2266</v>
      </c>
      <c r="B19" s="100" t="s">
        <v>2251</v>
      </c>
      <c r="C19" s="191">
        <v>6.75</v>
      </c>
    </row>
    <row r="20" spans="1:4" ht="15.75" customHeight="1">
      <c r="A20" s="100" t="s">
        <v>2267</v>
      </c>
      <c r="B20" s="100" t="s">
        <v>2268</v>
      </c>
      <c r="C20" s="191">
        <v>6.75</v>
      </c>
    </row>
    <row r="21" spans="1:4" ht="15.75" customHeight="1">
      <c r="A21" s="100" t="s">
        <v>2269</v>
      </c>
      <c r="B21" s="100" t="s">
        <v>2268</v>
      </c>
      <c r="C21" s="191">
        <v>6.5</v>
      </c>
    </row>
    <row r="22" spans="1:4" ht="15.75" customHeight="1">
      <c r="A22" s="192"/>
      <c r="B22" s="196" t="s">
        <v>2270</v>
      </c>
      <c r="C22" s="190">
        <f>SUM(C6:C21)</f>
        <v>111.25</v>
      </c>
    </row>
    <row r="23" spans="1:4" ht="15.75" customHeight="1">
      <c r="A23" s="192" t="s">
        <v>2271</v>
      </c>
      <c r="C23" s="191"/>
    </row>
    <row r="24" spans="1:4" ht="15.75" customHeight="1">
      <c r="A24" s="100" t="s">
        <v>2272</v>
      </c>
      <c r="B24" s="100"/>
      <c r="C24" s="191">
        <v>14</v>
      </c>
      <c r="D24" s="57" t="s">
        <v>2273</v>
      </c>
    </row>
    <row r="25" spans="1:4" ht="15.75" customHeight="1">
      <c r="A25" s="100" t="s">
        <v>2274</v>
      </c>
      <c r="B25" s="100"/>
      <c r="C25" s="191">
        <v>12</v>
      </c>
      <c r="D25" s="57" t="s">
        <v>2275</v>
      </c>
    </row>
    <row r="26" spans="1:4" ht="15.75" customHeight="1">
      <c r="A26" s="100" t="s">
        <v>2276</v>
      </c>
      <c r="B26" s="100"/>
      <c r="C26" s="191">
        <v>11</v>
      </c>
      <c r="D26" s="57" t="s">
        <v>2277</v>
      </c>
    </row>
    <row r="27" spans="1:4" ht="15.75" customHeight="1">
      <c r="A27" s="100" t="s">
        <v>2278</v>
      </c>
      <c r="B27" s="100"/>
      <c r="C27" s="191">
        <v>9</v>
      </c>
      <c r="D27" s="57" t="s">
        <v>2277</v>
      </c>
    </row>
    <row r="28" spans="1:4" ht="15.75" customHeight="1">
      <c r="A28" s="57" t="s">
        <v>2279</v>
      </c>
      <c r="C28" s="191"/>
    </row>
    <row r="29" spans="1:4" ht="15.75" customHeight="1">
      <c r="B29" s="196" t="s">
        <v>2280</v>
      </c>
      <c r="C29" s="190">
        <f>AVERAGE(C24:C27)</f>
        <v>11.5</v>
      </c>
    </row>
    <row r="30" spans="1:4" ht="15.75" customHeight="1">
      <c r="C30" s="191"/>
    </row>
    <row r="31" spans="1:4" ht="15.75" customHeight="1">
      <c r="C31" s="191"/>
    </row>
    <row r="32" spans="1:4" ht="15.75" customHeight="1">
      <c r="A32" s="84" t="s">
        <v>2245</v>
      </c>
      <c r="C32" s="191"/>
    </row>
    <row r="33" spans="1:27" ht="15.75" customHeight="1">
      <c r="A33" s="57" t="s">
        <v>2281</v>
      </c>
      <c r="B33" s="57" t="s">
        <v>2282</v>
      </c>
      <c r="C33" s="191"/>
      <c r="D33" s="57" t="s">
        <v>2283</v>
      </c>
    </row>
    <row r="34" spans="1:27" ht="15.75" customHeight="1">
      <c r="A34" s="57" t="s">
        <v>2284</v>
      </c>
      <c r="B34" s="57" t="s">
        <v>2285</v>
      </c>
      <c r="C34" s="191"/>
    </row>
    <row r="35" spans="1:27" ht="15.75" customHeight="1">
      <c r="A35" s="57" t="s">
        <v>2284</v>
      </c>
      <c r="B35" s="57" t="s">
        <v>2286</v>
      </c>
      <c r="C35" s="191"/>
    </row>
    <row r="36" spans="1:27" ht="15.75" customHeight="1">
      <c r="C36" s="191"/>
    </row>
    <row r="37" spans="1:27" ht="13">
      <c r="A37" s="197" t="s">
        <v>2287</v>
      </c>
      <c r="B37" s="107" t="s">
        <v>2288</v>
      </c>
      <c r="C37" s="191"/>
    </row>
    <row r="38" spans="1:27" ht="13">
      <c r="C38" s="191"/>
    </row>
    <row r="39" spans="1:27" ht="13">
      <c r="A39" s="198" t="s">
        <v>2289</v>
      </c>
      <c r="B39" s="107"/>
      <c r="C39" s="199"/>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row>
    <row r="40" spans="1:27" ht="13">
      <c r="A40" s="107" t="s">
        <v>2290</v>
      </c>
      <c r="B40" s="107" t="s">
        <v>2291</v>
      </c>
      <c r="C40" s="199"/>
      <c r="D40" s="107">
        <v>24</v>
      </c>
      <c r="E40" s="107"/>
      <c r="F40" s="107"/>
      <c r="G40" s="107"/>
      <c r="H40" s="107"/>
      <c r="I40" s="107"/>
      <c r="J40" s="107"/>
      <c r="K40" s="107"/>
      <c r="L40" s="107"/>
      <c r="M40" s="107"/>
      <c r="N40" s="107"/>
      <c r="O40" s="107"/>
      <c r="P40" s="107"/>
      <c r="Q40" s="107"/>
      <c r="R40" s="107"/>
      <c r="S40" s="107"/>
      <c r="T40" s="107"/>
      <c r="U40" s="107"/>
      <c r="V40" s="107"/>
      <c r="W40" s="107"/>
      <c r="X40" s="107"/>
      <c r="Y40" s="107"/>
      <c r="Z40" s="107"/>
      <c r="AA40" s="107"/>
    </row>
    <row r="41" spans="1:27" ht="13">
      <c r="A41" s="200" t="s">
        <v>2292</v>
      </c>
      <c r="B41" s="201"/>
      <c r="C41" s="202"/>
      <c r="D41" s="203">
        <v>6.5</v>
      </c>
      <c r="E41" s="141"/>
      <c r="F41" s="141"/>
      <c r="G41" s="141"/>
      <c r="H41" s="141"/>
      <c r="I41" s="141"/>
      <c r="J41" s="141"/>
      <c r="K41" s="141"/>
      <c r="L41" s="141"/>
      <c r="M41" s="141"/>
      <c r="N41" s="141"/>
      <c r="O41" s="141"/>
      <c r="P41" s="141"/>
      <c r="Q41" s="141"/>
      <c r="R41" s="141"/>
      <c r="S41" s="141"/>
      <c r="T41" s="141"/>
      <c r="U41" s="141"/>
      <c r="V41" s="141"/>
      <c r="W41" s="141"/>
      <c r="X41" s="141"/>
      <c r="Y41" s="141"/>
      <c r="Z41" s="141"/>
      <c r="AA41" s="141"/>
    </row>
    <row r="42" spans="1:27" ht="13">
      <c r="A42" s="200" t="s">
        <v>2293</v>
      </c>
      <c r="B42" s="200" t="s">
        <v>2251</v>
      </c>
      <c r="C42" s="202"/>
      <c r="D42" s="203">
        <v>6.75</v>
      </c>
      <c r="E42" s="141"/>
      <c r="F42" s="141"/>
      <c r="G42" s="141"/>
      <c r="H42" s="141"/>
      <c r="I42" s="141"/>
      <c r="J42" s="141"/>
      <c r="K42" s="141"/>
      <c r="L42" s="141"/>
      <c r="M42" s="141"/>
      <c r="N42" s="141"/>
      <c r="O42" s="141"/>
      <c r="P42" s="141"/>
      <c r="Q42" s="141"/>
      <c r="R42" s="141"/>
      <c r="S42" s="141"/>
      <c r="T42" s="141"/>
      <c r="U42" s="141"/>
      <c r="V42" s="141"/>
      <c r="W42" s="141"/>
      <c r="X42" s="141"/>
      <c r="Y42" s="141"/>
      <c r="Z42" s="141"/>
      <c r="AA42" s="141"/>
    </row>
    <row r="43" spans="1:27" ht="13">
      <c r="C43" s="191"/>
    </row>
    <row r="44" spans="1:27" ht="13">
      <c r="C44" s="191"/>
    </row>
    <row r="45" spans="1:27" ht="13">
      <c r="C45" s="191"/>
    </row>
    <row r="46" spans="1:27" ht="13">
      <c r="C46" s="191"/>
    </row>
    <row r="47" spans="1:27" ht="13">
      <c r="C47" s="191"/>
    </row>
    <row r="48" spans="1:27" ht="13">
      <c r="C48" s="191"/>
    </row>
    <row r="49" spans="3:3" ht="13">
      <c r="C49" s="191"/>
    </row>
    <row r="50" spans="3:3" ht="13">
      <c r="C50" s="191"/>
    </row>
    <row r="51" spans="3:3" ht="13">
      <c r="C51" s="191"/>
    </row>
    <row r="52" spans="3:3" ht="13">
      <c r="C52" s="191"/>
    </row>
    <row r="53" spans="3:3" ht="13">
      <c r="C53" s="191"/>
    </row>
    <row r="54" spans="3:3" ht="13">
      <c r="C54" s="191"/>
    </row>
    <row r="55" spans="3:3" ht="13">
      <c r="C55" s="191"/>
    </row>
    <row r="56" spans="3:3" ht="13">
      <c r="C56" s="191"/>
    </row>
    <row r="57" spans="3:3" ht="13">
      <c r="C57" s="191"/>
    </row>
    <row r="58" spans="3:3" ht="13">
      <c r="C58" s="191"/>
    </row>
    <row r="59" spans="3:3" ht="13">
      <c r="C59" s="191"/>
    </row>
    <row r="60" spans="3:3" ht="13">
      <c r="C60" s="191"/>
    </row>
    <row r="61" spans="3:3" ht="13">
      <c r="C61" s="191"/>
    </row>
    <row r="62" spans="3:3" ht="13">
      <c r="C62" s="191"/>
    </row>
    <row r="63" spans="3:3" ht="13">
      <c r="C63" s="191"/>
    </row>
    <row r="64" spans="3:3" ht="13">
      <c r="C64" s="191"/>
    </row>
    <row r="65" spans="3:3" ht="13">
      <c r="C65" s="191"/>
    </row>
    <row r="66" spans="3:3" ht="13">
      <c r="C66" s="191"/>
    </row>
    <row r="67" spans="3:3" ht="13">
      <c r="C67" s="191"/>
    </row>
    <row r="68" spans="3:3" ht="13">
      <c r="C68" s="191"/>
    </row>
    <row r="69" spans="3:3" ht="13">
      <c r="C69" s="191"/>
    </row>
    <row r="70" spans="3:3" ht="13">
      <c r="C70" s="191"/>
    </row>
    <row r="71" spans="3:3" ht="13">
      <c r="C71" s="191"/>
    </row>
    <row r="72" spans="3:3" ht="13">
      <c r="C72" s="191"/>
    </row>
    <row r="73" spans="3:3" ht="13">
      <c r="C73" s="191"/>
    </row>
    <row r="74" spans="3:3" ht="13">
      <c r="C74" s="191"/>
    </row>
    <row r="75" spans="3:3" ht="13">
      <c r="C75" s="191"/>
    </row>
    <row r="76" spans="3:3" ht="13">
      <c r="C76" s="191"/>
    </row>
    <row r="77" spans="3:3" ht="13">
      <c r="C77" s="191"/>
    </row>
    <row r="78" spans="3:3" ht="13">
      <c r="C78" s="191"/>
    </row>
    <row r="79" spans="3:3" ht="13">
      <c r="C79" s="191"/>
    </row>
    <row r="80" spans="3:3" ht="13">
      <c r="C80" s="191"/>
    </row>
    <row r="81" spans="3:3" ht="13">
      <c r="C81" s="191"/>
    </row>
    <row r="82" spans="3:3" ht="13">
      <c r="C82" s="191"/>
    </row>
    <row r="83" spans="3:3" ht="13">
      <c r="C83" s="191"/>
    </row>
    <row r="84" spans="3:3" ht="13">
      <c r="C84" s="191"/>
    </row>
    <row r="85" spans="3:3" ht="13">
      <c r="C85" s="191"/>
    </row>
    <row r="86" spans="3:3" ht="13">
      <c r="C86" s="191"/>
    </row>
    <row r="87" spans="3:3" ht="13">
      <c r="C87" s="191"/>
    </row>
    <row r="88" spans="3:3" ht="13">
      <c r="C88" s="191"/>
    </row>
    <row r="89" spans="3:3" ht="13">
      <c r="C89" s="191"/>
    </row>
    <row r="90" spans="3:3" ht="13">
      <c r="C90" s="191"/>
    </row>
    <row r="91" spans="3:3" ht="13">
      <c r="C91" s="191"/>
    </row>
    <row r="92" spans="3:3" ht="13">
      <c r="C92" s="191"/>
    </row>
    <row r="93" spans="3:3" ht="13">
      <c r="C93" s="191"/>
    </row>
    <row r="94" spans="3:3" ht="13">
      <c r="C94" s="191"/>
    </row>
    <row r="95" spans="3:3" ht="13">
      <c r="C95" s="191"/>
    </row>
    <row r="96" spans="3:3" ht="13">
      <c r="C96" s="191"/>
    </row>
    <row r="97" spans="3:3" ht="13">
      <c r="C97" s="191"/>
    </row>
    <row r="98" spans="3:3" ht="13">
      <c r="C98" s="191"/>
    </row>
    <row r="99" spans="3:3" ht="13">
      <c r="C99" s="191"/>
    </row>
    <row r="100" spans="3:3" ht="13">
      <c r="C100" s="191"/>
    </row>
    <row r="101" spans="3:3" ht="13">
      <c r="C101" s="191"/>
    </row>
    <row r="102" spans="3:3" ht="13">
      <c r="C102" s="191"/>
    </row>
    <row r="103" spans="3:3" ht="13">
      <c r="C103" s="191"/>
    </row>
    <row r="104" spans="3:3" ht="13">
      <c r="C104" s="191"/>
    </row>
    <row r="105" spans="3:3" ht="13">
      <c r="C105" s="191"/>
    </row>
    <row r="106" spans="3:3" ht="13">
      <c r="C106" s="191"/>
    </row>
    <row r="107" spans="3:3" ht="13">
      <c r="C107" s="191"/>
    </row>
    <row r="108" spans="3:3" ht="13">
      <c r="C108" s="191"/>
    </row>
    <row r="109" spans="3:3" ht="13">
      <c r="C109" s="191"/>
    </row>
    <row r="110" spans="3:3" ht="13">
      <c r="C110" s="191"/>
    </row>
    <row r="111" spans="3:3" ht="13">
      <c r="C111" s="191"/>
    </row>
    <row r="112" spans="3:3" ht="13">
      <c r="C112" s="191"/>
    </row>
    <row r="113" spans="3:3" ht="13">
      <c r="C113" s="191"/>
    </row>
    <row r="114" spans="3:3" ht="13">
      <c r="C114" s="191"/>
    </row>
    <row r="115" spans="3:3" ht="13">
      <c r="C115" s="191"/>
    </row>
    <row r="116" spans="3:3" ht="13">
      <c r="C116" s="191"/>
    </row>
    <row r="117" spans="3:3" ht="13">
      <c r="C117" s="191"/>
    </row>
    <row r="118" spans="3:3" ht="13">
      <c r="C118" s="191"/>
    </row>
    <row r="119" spans="3:3" ht="13">
      <c r="C119" s="191"/>
    </row>
    <row r="120" spans="3:3" ht="13">
      <c r="C120" s="191"/>
    </row>
    <row r="121" spans="3:3" ht="13">
      <c r="C121" s="191"/>
    </row>
    <row r="122" spans="3:3" ht="13">
      <c r="C122" s="191"/>
    </row>
    <row r="123" spans="3:3" ht="13">
      <c r="C123" s="191"/>
    </row>
    <row r="124" spans="3:3" ht="13">
      <c r="C124" s="191"/>
    </row>
    <row r="125" spans="3:3" ht="13">
      <c r="C125" s="191"/>
    </row>
    <row r="126" spans="3:3" ht="13">
      <c r="C126" s="191"/>
    </row>
    <row r="127" spans="3:3" ht="13">
      <c r="C127" s="191"/>
    </row>
    <row r="128" spans="3:3" ht="13">
      <c r="C128" s="191"/>
    </row>
    <row r="129" spans="3:3" ht="13">
      <c r="C129" s="191"/>
    </row>
    <row r="130" spans="3:3" ht="13">
      <c r="C130" s="191"/>
    </row>
    <row r="131" spans="3:3" ht="13">
      <c r="C131" s="191"/>
    </row>
    <row r="132" spans="3:3" ht="13">
      <c r="C132" s="191"/>
    </row>
    <row r="133" spans="3:3" ht="13">
      <c r="C133" s="191"/>
    </row>
    <row r="134" spans="3:3" ht="13">
      <c r="C134" s="191"/>
    </row>
    <row r="135" spans="3:3" ht="13">
      <c r="C135" s="191"/>
    </row>
    <row r="136" spans="3:3" ht="13">
      <c r="C136" s="191"/>
    </row>
    <row r="137" spans="3:3" ht="13">
      <c r="C137" s="191"/>
    </row>
    <row r="138" spans="3:3" ht="13">
      <c r="C138" s="191"/>
    </row>
    <row r="139" spans="3:3" ht="13">
      <c r="C139" s="191"/>
    </row>
    <row r="140" spans="3:3" ht="13">
      <c r="C140" s="191"/>
    </row>
    <row r="141" spans="3:3" ht="13">
      <c r="C141" s="191"/>
    </row>
    <row r="142" spans="3:3" ht="13">
      <c r="C142" s="191"/>
    </row>
    <row r="143" spans="3:3" ht="13">
      <c r="C143" s="191"/>
    </row>
    <row r="144" spans="3:3" ht="13">
      <c r="C144" s="191"/>
    </row>
    <row r="145" spans="3:3" ht="13">
      <c r="C145" s="191"/>
    </row>
    <row r="146" spans="3:3" ht="13">
      <c r="C146" s="191"/>
    </row>
    <row r="147" spans="3:3" ht="13">
      <c r="C147" s="191"/>
    </row>
    <row r="148" spans="3:3" ht="13">
      <c r="C148" s="191"/>
    </row>
    <row r="149" spans="3:3" ht="13">
      <c r="C149" s="191"/>
    </row>
    <row r="150" spans="3:3" ht="13">
      <c r="C150" s="191"/>
    </row>
    <row r="151" spans="3:3" ht="13">
      <c r="C151" s="191"/>
    </row>
    <row r="152" spans="3:3" ht="13">
      <c r="C152" s="191"/>
    </row>
    <row r="153" spans="3:3" ht="13">
      <c r="C153" s="191"/>
    </row>
    <row r="154" spans="3:3" ht="13">
      <c r="C154" s="191"/>
    </row>
    <row r="155" spans="3:3" ht="13">
      <c r="C155" s="191"/>
    </row>
    <row r="156" spans="3:3" ht="13">
      <c r="C156" s="191"/>
    </row>
    <row r="157" spans="3:3" ht="13">
      <c r="C157" s="191"/>
    </row>
    <row r="158" spans="3:3" ht="13">
      <c r="C158" s="191"/>
    </row>
    <row r="159" spans="3:3" ht="13">
      <c r="C159" s="191"/>
    </row>
    <row r="160" spans="3:3" ht="13">
      <c r="C160" s="191"/>
    </row>
    <row r="161" spans="3:3" ht="13">
      <c r="C161" s="191"/>
    </row>
    <row r="162" spans="3:3" ht="13">
      <c r="C162" s="191"/>
    </row>
    <row r="163" spans="3:3" ht="13">
      <c r="C163" s="191"/>
    </row>
    <row r="164" spans="3:3" ht="13">
      <c r="C164" s="191"/>
    </row>
    <row r="165" spans="3:3" ht="13">
      <c r="C165" s="191"/>
    </row>
    <row r="166" spans="3:3" ht="13">
      <c r="C166" s="191"/>
    </row>
    <row r="167" spans="3:3" ht="13">
      <c r="C167" s="191"/>
    </row>
    <row r="168" spans="3:3" ht="13">
      <c r="C168" s="191"/>
    </row>
    <row r="169" spans="3:3" ht="13">
      <c r="C169" s="191"/>
    </row>
    <row r="170" spans="3:3" ht="13">
      <c r="C170" s="191"/>
    </row>
    <row r="171" spans="3:3" ht="13">
      <c r="C171" s="191"/>
    </row>
    <row r="172" spans="3:3" ht="13">
      <c r="C172" s="191"/>
    </row>
    <row r="173" spans="3:3" ht="13">
      <c r="C173" s="191"/>
    </row>
    <row r="174" spans="3:3" ht="13">
      <c r="C174" s="191"/>
    </row>
    <row r="175" spans="3:3" ht="13">
      <c r="C175" s="191"/>
    </row>
    <row r="176" spans="3:3" ht="13">
      <c r="C176" s="191"/>
    </row>
    <row r="177" spans="3:3" ht="13">
      <c r="C177" s="191"/>
    </row>
    <row r="178" spans="3:3" ht="13">
      <c r="C178" s="191"/>
    </row>
    <row r="179" spans="3:3" ht="13">
      <c r="C179" s="191"/>
    </row>
    <row r="180" spans="3:3" ht="13">
      <c r="C180" s="191"/>
    </row>
    <row r="181" spans="3:3" ht="13">
      <c r="C181" s="191"/>
    </row>
    <row r="182" spans="3:3" ht="13">
      <c r="C182" s="191"/>
    </row>
    <row r="183" spans="3:3" ht="13">
      <c r="C183" s="191"/>
    </row>
    <row r="184" spans="3:3" ht="13">
      <c r="C184" s="191"/>
    </row>
    <row r="185" spans="3:3" ht="13">
      <c r="C185" s="191"/>
    </row>
    <row r="186" spans="3:3" ht="13">
      <c r="C186" s="191"/>
    </row>
    <row r="187" spans="3:3" ht="13">
      <c r="C187" s="191"/>
    </row>
    <row r="188" spans="3:3" ht="13">
      <c r="C188" s="191"/>
    </row>
    <row r="189" spans="3:3" ht="13">
      <c r="C189" s="191"/>
    </row>
    <row r="190" spans="3:3" ht="13">
      <c r="C190" s="191"/>
    </row>
    <row r="191" spans="3:3" ht="13">
      <c r="C191" s="191"/>
    </row>
    <row r="192" spans="3:3" ht="13">
      <c r="C192" s="191"/>
    </row>
    <row r="193" spans="3:3" ht="13">
      <c r="C193" s="191"/>
    </row>
    <row r="194" spans="3:3" ht="13">
      <c r="C194" s="191"/>
    </row>
    <row r="195" spans="3:3" ht="13">
      <c r="C195" s="191"/>
    </row>
    <row r="196" spans="3:3" ht="13">
      <c r="C196" s="191"/>
    </row>
    <row r="197" spans="3:3" ht="13">
      <c r="C197" s="191"/>
    </row>
    <row r="198" spans="3:3" ht="13">
      <c r="C198" s="191"/>
    </row>
    <row r="199" spans="3:3" ht="13">
      <c r="C199" s="191"/>
    </row>
    <row r="200" spans="3:3" ht="13">
      <c r="C200" s="191"/>
    </row>
    <row r="201" spans="3:3" ht="13">
      <c r="C201" s="191"/>
    </row>
    <row r="202" spans="3:3" ht="13">
      <c r="C202" s="191"/>
    </row>
    <row r="203" spans="3:3" ht="13">
      <c r="C203" s="191"/>
    </row>
    <row r="204" spans="3:3" ht="13">
      <c r="C204" s="191"/>
    </row>
    <row r="205" spans="3:3" ht="13">
      <c r="C205" s="191"/>
    </row>
    <row r="206" spans="3:3" ht="13">
      <c r="C206" s="191"/>
    </row>
    <row r="207" spans="3:3" ht="13">
      <c r="C207" s="191"/>
    </row>
    <row r="208" spans="3:3" ht="13">
      <c r="C208" s="191"/>
    </row>
    <row r="209" spans="3:3" ht="13">
      <c r="C209" s="191"/>
    </row>
    <row r="210" spans="3:3" ht="13">
      <c r="C210" s="191"/>
    </row>
    <row r="211" spans="3:3" ht="13">
      <c r="C211" s="191"/>
    </row>
    <row r="212" spans="3:3" ht="13">
      <c r="C212" s="191"/>
    </row>
    <row r="213" spans="3:3" ht="13">
      <c r="C213" s="191"/>
    </row>
    <row r="214" spans="3:3" ht="13">
      <c r="C214" s="191"/>
    </row>
    <row r="215" spans="3:3" ht="13">
      <c r="C215" s="191"/>
    </row>
    <row r="216" spans="3:3" ht="13">
      <c r="C216" s="191"/>
    </row>
    <row r="217" spans="3:3" ht="13">
      <c r="C217" s="191"/>
    </row>
    <row r="218" spans="3:3" ht="13">
      <c r="C218" s="191"/>
    </row>
    <row r="219" spans="3:3" ht="13">
      <c r="C219" s="191"/>
    </row>
    <row r="220" spans="3:3" ht="13">
      <c r="C220" s="191"/>
    </row>
    <row r="221" spans="3:3" ht="13">
      <c r="C221" s="191"/>
    </row>
    <row r="222" spans="3:3" ht="13">
      <c r="C222" s="191"/>
    </row>
    <row r="223" spans="3:3" ht="13">
      <c r="C223" s="191"/>
    </row>
    <row r="224" spans="3:3" ht="13">
      <c r="C224" s="191"/>
    </row>
    <row r="225" spans="3:3" ht="13">
      <c r="C225" s="191"/>
    </row>
    <row r="226" spans="3:3" ht="13">
      <c r="C226" s="191"/>
    </row>
    <row r="227" spans="3:3" ht="13">
      <c r="C227" s="191"/>
    </row>
    <row r="228" spans="3:3" ht="13">
      <c r="C228" s="191"/>
    </row>
    <row r="229" spans="3:3" ht="13">
      <c r="C229" s="191"/>
    </row>
    <row r="230" spans="3:3" ht="13">
      <c r="C230" s="191"/>
    </row>
    <row r="231" spans="3:3" ht="13">
      <c r="C231" s="191"/>
    </row>
    <row r="232" spans="3:3" ht="13">
      <c r="C232" s="191"/>
    </row>
    <row r="233" spans="3:3" ht="13">
      <c r="C233" s="191"/>
    </row>
    <row r="234" spans="3:3" ht="13">
      <c r="C234" s="191"/>
    </row>
    <row r="235" spans="3:3" ht="13">
      <c r="C235" s="191"/>
    </row>
    <row r="236" spans="3:3" ht="13">
      <c r="C236" s="191"/>
    </row>
    <row r="237" spans="3:3" ht="13">
      <c r="C237" s="191"/>
    </row>
    <row r="238" spans="3:3" ht="13">
      <c r="C238" s="191"/>
    </row>
    <row r="239" spans="3:3" ht="13">
      <c r="C239" s="191"/>
    </row>
    <row r="240" spans="3:3" ht="13">
      <c r="C240" s="191"/>
    </row>
    <row r="241" spans="3:3" ht="13">
      <c r="C241" s="191"/>
    </row>
    <row r="242" spans="3:3" ht="13">
      <c r="C242" s="191"/>
    </row>
    <row r="243" spans="3:3" ht="13">
      <c r="C243" s="191"/>
    </row>
    <row r="244" spans="3:3" ht="13">
      <c r="C244" s="191"/>
    </row>
    <row r="245" spans="3:3" ht="13">
      <c r="C245" s="191"/>
    </row>
    <row r="246" spans="3:3" ht="13">
      <c r="C246" s="191"/>
    </row>
    <row r="247" spans="3:3" ht="13">
      <c r="C247" s="191"/>
    </row>
    <row r="248" spans="3:3" ht="13">
      <c r="C248" s="191"/>
    </row>
    <row r="249" spans="3:3" ht="13">
      <c r="C249" s="191"/>
    </row>
    <row r="250" spans="3:3" ht="13">
      <c r="C250" s="191"/>
    </row>
    <row r="251" spans="3:3" ht="13">
      <c r="C251" s="191"/>
    </row>
    <row r="252" spans="3:3" ht="13">
      <c r="C252" s="191"/>
    </row>
    <row r="253" spans="3:3" ht="13">
      <c r="C253" s="191"/>
    </row>
    <row r="254" spans="3:3" ht="13">
      <c r="C254" s="191"/>
    </row>
    <row r="255" spans="3:3" ht="13">
      <c r="C255" s="191"/>
    </row>
    <row r="256" spans="3:3" ht="13">
      <c r="C256" s="191"/>
    </row>
    <row r="257" spans="3:3" ht="13">
      <c r="C257" s="191"/>
    </row>
    <row r="258" spans="3:3" ht="13">
      <c r="C258" s="191"/>
    </row>
    <row r="259" spans="3:3" ht="13">
      <c r="C259" s="191"/>
    </row>
    <row r="260" spans="3:3" ht="13">
      <c r="C260" s="191"/>
    </row>
    <row r="261" spans="3:3" ht="13">
      <c r="C261" s="191"/>
    </row>
    <row r="262" spans="3:3" ht="13">
      <c r="C262" s="191"/>
    </row>
    <row r="263" spans="3:3" ht="13">
      <c r="C263" s="191"/>
    </row>
    <row r="264" spans="3:3" ht="13">
      <c r="C264" s="191"/>
    </row>
    <row r="265" spans="3:3" ht="13">
      <c r="C265" s="191"/>
    </row>
    <row r="266" spans="3:3" ht="13">
      <c r="C266" s="191"/>
    </row>
    <row r="267" spans="3:3" ht="13">
      <c r="C267" s="191"/>
    </row>
    <row r="268" spans="3:3" ht="13">
      <c r="C268" s="191"/>
    </row>
    <row r="269" spans="3:3" ht="13">
      <c r="C269" s="191"/>
    </row>
    <row r="270" spans="3:3" ht="13">
      <c r="C270" s="191"/>
    </row>
    <row r="271" spans="3:3" ht="13">
      <c r="C271" s="191"/>
    </row>
    <row r="272" spans="3:3" ht="13">
      <c r="C272" s="191"/>
    </row>
    <row r="273" spans="3:3" ht="13">
      <c r="C273" s="191"/>
    </row>
    <row r="274" spans="3:3" ht="13">
      <c r="C274" s="191"/>
    </row>
    <row r="275" spans="3:3" ht="13">
      <c r="C275" s="191"/>
    </row>
    <row r="276" spans="3:3" ht="13">
      <c r="C276" s="191"/>
    </row>
    <row r="277" spans="3:3" ht="13">
      <c r="C277" s="191"/>
    </row>
    <row r="278" spans="3:3" ht="13">
      <c r="C278" s="191"/>
    </row>
    <row r="279" spans="3:3" ht="13">
      <c r="C279" s="191"/>
    </row>
    <row r="280" spans="3:3" ht="13">
      <c r="C280" s="191"/>
    </row>
    <row r="281" spans="3:3" ht="13">
      <c r="C281" s="191"/>
    </row>
    <row r="282" spans="3:3" ht="13">
      <c r="C282" s="191"/>
    </row>
    <row r="283" spans="3:3" ht="13">
      <c r="C283" s="191"/>
    </row>
    <row r="284" spans="3:3" ht="13">
      <c r="C284" s="191"/>
    </row>
    <row r="285" spans="3:3" ht="13">
      <c r="C285" s="191"/>
    </row>
    <row r="286" spans="3:3" ht="13">
      <c r="C286" s="191"/>
    </row>
    <row r="287" spans="3:3" ht="13">
      <c r="C287" s="191"/>
    </row>
    <row r="288" spans="3:3" ht="13">
      <c r="C288" s="191"/>
    </row>
    <row r="289" spans="3:3" ht="13">
      <c r="C289" s="191"/>
    </row>
    <row r="290" spans="3:3" ht="13">
      <c r="C290" s="191"/>
    </row>
    <row r="291" spans="3:3" ht="13">
      <c r="C291" s="191"/>
    </row>
    <row r="292" spans="3:3" ht="13">
      <c r="C292" s="191"/>
    </row>
    <row r="293" spans="3:3" ht="13">
      <c r="C293" s="191"/>
    </row>
    <row r="294" spans="3:3" ht="13">
      <c r="C294" s="191"/>
    </row>
    <row r="295" spans="3:3" ht="13">
      <c r="C295" s="191"/>
    </row>
    <row r="296" spans="3:3" ht="13">
      <c r="C296" s="191"/>
    </row>
    <row r="297" spans="3:3" ht="13">
      <c r="C297" s="191"/>
    </row>
    <row r="298" spans="3:3" ht="13">
      <c r="C298" s="191"/>
    </row>
    <row r="299" spans="3:3" ht="13">
      <c r="C299" s="191"/>
    </row>
    <row r="300" spans="3:3" ht="13">
      <c r="C300" s="191"/>
    </row>
    <row r="301" spans="3:3" ht="13">
      <c r="C301" s="191"/>
    </row>
    <row r="302" spans="3:3" ht="13">
      <c r="C302" s="191"/>
    </row>
    <row r="303" spans="3:3" ht="13">
      <c r="C303" s="191"/>
    </row>
    <row r="304" spans="3:3" ht="13">
      <c r="C304" s="191"/>
    </row>
    <row r="305" spans="3:3" ht="13">
      <c r="C305" s="191"/>
    </row>
    <row r="306" spans="3:3" ht="13">
      <c r="C306" s="191"/>
    </row>
    <row r="307" spans="3:3" ht="13">
      <c r="C307" s="191"/>
    </row>
    <row r="308" spans="3:3" ht="13">
      <c r="C308" s="191"/>
    </row>
    <row r="309" spans="3:3" ht="13">
      <c r="C309" s="191"/>
    </row>
    <row r="310" spans="3:3" ht="13">
      <c r="C310" s="191"/>
    </row>
    <row r="311" spans="3:3" ht="13">
      <c r="C311" s="191"/>
    </row>
    <row r="312" spans="3:3" ht="13">
      <c r="C312" s="191"/>
    </row>
    <row r="313" spans="3:3" ht="13">
      <c r="C313" s="191"/>
    </row>
    <row r="314" spans="3:3" ht="13">
      <c r="C314" s="191"/>
    </row>
    <row r="315" spans="3:3" ht="13">
      <c r="C315" s="191"/>
    </row>
    <row r="316" spans="3:3" ht="13">
      <c r="C316" s="191"/>
    </row>
    <row r="317" spans="3:3" ht="13">
      <c r="C317" s="191"/>
    </row>
    <row r="318" spans="3:3" ht="13">
      <c r="C318" s="191"/>
    </row>
    <row r="319" spans="3:3" ht="13">
      <c r="C319" s="191"/>
    </row>
    <row r="320" spans="3:3" ht="13">
      <c r="C320" s="191"/>
    </row>
    <row r="321" spans="3:3" ht="13">
      <c r="C321" s="191"/>
    </row>
    <row r="322" spans="3:3" ht="13">
      <c r="C322" s="191"/>
    </row>
    <row r="323" spans="3:3" ht="13">
      <c r="C323" s="191"/>
    </row>
    <row r="324" spans="3:3" ht="13">
      <c r="C324" s="191"/>
    </row>
    <row r="325" spans="3:3" ht="13">
      <c r="C325" s="191"/>
    </row>
    <row r="326" spans="3:3" ht="13">
      <c r="C326" s="191"/>
    </row>
    <row r="327" spans="3:3" ht="13">
      <c r="C327" s="191"/>
    </row>
    <row r="328" spans="3:3" ht="13">
      <c r="C328" s="191"/>
    </row>
    <row r="329" spans="3:3" ht="13">
      <c r="C329" s="191"/>
    </row>
    <row r="330" spans="3:3" ht="13">
      <c r="C330" s="191"/>
    </row>
    <row r="331" spans="3:3" ht="13">
      <c r="C331" s="191"/>
    </row>
    <row r="332" spans="3:3" ht="13">
      <c r="C332" s="191"/>
    </row>
    <row r="333" spans="3:3" ht="13">
      <c r="C333" s="191"/>
    </row>
    <row r="334" spans="3:3" ht="13">
      <c r="C334" s="191"/>
    </row>
    <row r="335" spans="3:3" ht="13">
      <c r="C335" s="191"/>
    </row>
    <row r="336" spans="3:3" ht="13">
      <c r="C336" s="191"/>
    </row>
    <row r="337" spans="3:3" ht="13">
      <c r="C337" s="191"/>
    </row>
    <row r="338" spans="3:3" ht="13">
      <c r="C338" s="191"/>
    </row>
    <row r="339" spans="3:3" ht="13">
      <c r="C339" s="191"/>
    </row>
    <row r="340" spans="3:3" ht="13">
      <c r="C340" s="191"/>
    </row>
    <row r="341" spans="3:3" ht="13">
      <c r="C341" s="191"/>
    </row>
    <row r="342" spans="3:3" ht="13">
      <c r="C342" s="191"/>
    </row>
    <row r="343" spans="3:3" ht="13">
      <c r="C343" s="191"/>
    </row>
    <row r="344" spans="3:3" ht="13">
      <c r="C344" s="191"/>
    </row>
    <row r="345" spans="3:3" ht="13">
      <c r="C345" s="191"/>
    </row>
    <row r="346" spans="3:3" ht="13">
      <c r="C346" s="191"/>
    </row>
    <row r="347" spans="3:3" ht="13">
      <c r="C347" s="191"/>
    </row>
    <row r="348" spans="3:3" ht="13">
      <c r="C348" s="191"/>
    </row>
    <row r="349" spans="3:3" ht="13">
      <c r="C349" s="191"/>
    </row>
    <row r="350" spans="3:3" ht="13">
      <c r="C350" s="191"/>
    </row>
    <row r="351" spans="3:3" ht="13">
      <c r="C351" s="191"/>
    </row>
    <row r="352" spans="3:3" ht="13">
      <c r="C352" s="191"/>
    </row>
    <row r="353" spans="3:3" ht="13">
      <c r="C353" s="191"/>
    </row>
    <row r="354" spans="3:3" ht="13">
      <c r="C354" s="191"/>
    </row>
    <row r="355" spans="3:3" ht="13">
      <c r="C355" s="191"/>
    </row>
    <row r="356" spans="3:3" ht="13">
      <c r="C356" s="191"/>
    </row>
    <row r="357" spans="3:3" ht="13">
      <c r="C357" s="191"/>
    </row>
    <row r="358" spans="3:3" ht="13">
      <c r="C358" s="191"/>
    </row>
    <row r="359" spans="3:3" ht="13">
      <c r="C359" s="191"/>
    </row>
    <row r="360" spans="3:3" ht="13">
      <c r="C360" s="191"/>
    </row>
    <row r="361" spans="3:3" ht="13">
      <c r="C361" s="191"/>
    </row>
    <row r="362" spans="3:3" ht="13">
      <c r="C362" s="191"/>
    </row>
    <row r="363" spans="3:3" ht="13">
      <c r="C363" s="191"/>
    </row>
    <row r="364" spans="3:3" ht="13">
      <c r="C364" s="191"/>
    </row>
    <row r="365" spans="3:3" ht="13">
      <c r="C365" s="191"/>
    </row>
    <row r="366" spans="3:3" ht="13">
      <c r="C366" s="191"/>
    </row>
    <row r="367" spans="3:3" ht="13">
      <c r="C367" s="191"/>
    </row>
    <row r="368" spans="3:3" ht="13">
      <c r="C368" s="191"/>
    </row>
    <row r="369" spans="3:3" ht="13">
      <c r="C369" s="191"/>
    </row>
    <row r="370" spans="3:3" ht="13">
      <c r="C370" s="191"/>
    </row>
    <row r="371" spans="3:3" ht="13">
      <c r="C371" s="191"/>
    </row>
    <row r="372" spans="3:3" ht="13">
      <c r="C372" s="191"/>
    </row>
    <row r="373" spans="3:3" ht="13">
      <c r="C373" s="191"/>
    </row>
    <row r="374" spans="3:3" ht="13">
      <c r="C374" s="191"/>
    </row>
    <row r="375" spans="3:3" ht="13">
      <c r="C375" s="191"/>
    </row>
    <row r="376" spans="3:3" ht="13">
      <c r="C376" s="191"/>
    </row>
    <row r="377" spans="3:3" ht="13">
      <c r="C377" s="191"/>
    </row>
    <row r="378" spans="3:3" ht="13">
      <c r="C378" s="191"/>
    </row>
    <row r="379" spans="3:3" ht="13">
      <c r="C379" s="191"/>
    </row>
    <row r="380" spans="3:3" ht="13">
      <c r="C380" s="191"/>
    </row>
    <row r="381" spans="3:3" ht="13">
      <c r="C381" s="191"/>
    </row>
    <row r="382" spans="3:3" ht="13">
      <c r="C382" s="191"/>
    </row>
    <row r="383" spans="3:3" ht="13">
      <c r="C383" s="191"/>
    </row>
    <row r="384" spans="3:3" ht="13">
      <c r="C384" s="191"/>
    </row>
    <row r="385" spans="3:3" ht="13">
      <c r="C385" s="191"/>
    </row>
    <row r="386" spans="3:3" ht="13">
      <c r="C386" s="191"/>
    </row>
    <row r="387" spans="3:3" ht="13">
      <c r="C387" s="191"/>
    </row>
    <row r="388" spans="3:3" ht="13">
      <c r="C388" s="191"/>
    </row>
    <row r="389" spans="3:3" ht="13">
      <c r="C389" s="191"/>
    </row>
    <row r="390" spans="3:3" ht="13">
      <c r="C390" s="191"/>
    </row>
    <row r="391" spans="3:3" ht="13">
      <c r="C391" s="191"/>
    </row>
    <row r="392" spans="3:3" ht="13">
      <c r="C392" s="191"/>
    </row>
    <row r="393" spans="3:3" ht="13">
      <c r="C393" s="191"/>
    </row>
    <row r="394" spans="3:3" ht="13">
      <c r="C394" s="191"/>
    </row>
    <row r="395" spans="3:3" ht="13">
      <c r="C395" s="191"/>
    </row>
    <row r="396" spans="3:3" ht="13">
      <c r="C396" s="191"/>
    </row>
    <row r="397" spans="3:3" ht="13">
      <c r="C397" s="191"/>
    </row>
    <row r="398" spans="3:3" ht="13">
      <c r="C398" s="191"/>
    </row>
    <row r="399" spans="3:3" ht="13">
      <c r="C399" s="191"/>
    </row>
    <row r="400" spans="3:3" ht="13">
      <c r="C400" s="191"/>
    </row>
    <row r="401" spans="3:3" ht="13">
      <c r="C401" s="191"/>
    </row>
    <row r="402" spans="3:3" ht="13">
      <c r="C402" s="191"/>
    </row>
    <row r="403" spans="3:3" ht="13">
      <c r="C403" s="191"/>
    </row>
    <row r="404" spans="3:3" ht="13">
      <c r="C404" s="191"/>
    </row>
    <row r="405" spans="3:3" ht="13">
      <c r="C405" s="191"/>
    </row>
    <row r="406" spans="3:3" ht="13">
      <c r="C406" s="191"/>
    </row>
    <row r="407" spans="3:3" ht="13">
      <c r="C407" s="191"/>
    </row>
    <row r="408" spans="3:3" ht="13">
      <c r="C408" s="191"/>
    </row>
    <row r="409" spans="3:3" ht="13">
      <c r="C409" s="191"/>
    </row>
    <row r="410" spans="3:3" ht="13">
      <c r="C410" s="191"/>
    </row>
    <row r="411" spans="3:3" ht="13">
      <c r="C411" s="191"/>
    </row>
    <row r="412" spans="3:3" ht="13">
      <c r="C412" s="191"/>
    </row>
    <row r="413" spans="3:3" ht="13">
      <c r="C413" s="191"/>
    </row>
    <row r="414" spans="3:3" ht="13">
      <c r="C414" s="191"/>
    </row>
    <row r="415" spans="3:3" ht="13">
      <c r="C415" s="191"/>
    </row>
    <row r="416" spans="3:3" ht="13">
      <c r="C416" s="191"/>
    </row>
    <row r="417" spans="3:3" ht="13">
      <c r="C417" s="191"/>
    </row>
    <row r="418" spans="3:3" ht="13">
      <c r="C418" s="191"/>
    </row>
    <row r="419" spans="3:3" ht="13">
      <c r="C419" s="191"/>
    </row>
    <row r="420" spans="3:3" ht="13">
      <c r="C420" s="191"/>
    </row>
    <row r="421" spans="3:3" ht="13">
      <c r="C421" s="191"/>
    </row>
    <row r="422" spans="3:3" ht="13">
      <c r="C422" s="191"/>
    </row>
    <row r="423" spans="3:3" ht="13">
      <c r="C423" s="191"/>
    </row>
    <row r="424" spans="3:3" ht="13">
      <c r="C424" s="191"/>
    </row>
    <row r="425" spans="3:3" ht="13">
      <c r="C425" s="191"/>
    </row>
    <row r="426" spans="3:3" ht="13">
      <c r="C426" s="191"/>
    </row>
    <row r="427" spans="3:3" ht="13">
      <c r="C427" s="191"/>
    </row>
    <row r="428" spans="3:3" ht="13">
      <c r="C428" s="191"/>
    </row>
    <row r="429" spans="3:3" ht="13">
      <c r="C429" s="191"/>
    </row>
    <row r="430" spans="3:3" ht="13">
      <c r="C430" s="191"/>
    </row>
    <row r="431" spans="3:3" ht="13">
      <c r="C431" s="191"/>
    </row>
    <row r="432" spans="3:3" ht="13">
      <c r="C432" s="191"/>
    </row>
    <row r="433" spans="3:3" ht="13">
      <c r="C433" s="191"/>
    </row>
    <row r="434" spans="3:3" ht="13">
      <c r="C434" s="191"/>
    </row>
    <row r="435" spans="3:3" ht="13">
      <c r="C435" s="191"/>
    </row>
    <row r="436" spans="3:3" ht="13">
      <c r="C436" s="191"/>
    </row>
    <row r="437" spans="3:3" ht="13">
      <c r="C437" s="191"/>
    </row>
    <row r="438" spans="3:3" ht="13">
      <c r="C438" s="191"/>
    </row>
    <row r="439" spans="3:3" ht="13">
      <c r="C439" s="191"/>
    </row>
    <row r="440" spans="3:3" ht="13">
      <c r="C440" s="191"/>
    </row>
    <row r="441" spans="3:3" ht="13">
      <c r="C441" s="191"/>
    </row>
    <row r="442" spans="3:3" ht="13">
      <c r="C442" s="191"/>
    </row>
    <row r="443" spans="3:3" ht="13">
      <c r="C443" s="191"/>
    </row>
    <row r="444" spans="3:3" ht="13">
      <c r="C444" s="191"/>
    </row>
    <row r="445" spans="3:3" ht="13">
      <c r="C445" s="191"/>
    </row>
    <row r="446" spans="3:3" ht="13">
      <c r="C446" s="191"/>
    </row>
    <row r="447" spans="3:3" ht="13">
      <c r="C447" s="191"/>
    </row>
    <row r="448" spans="3:3" ht="13">
      <c r="C448" s="191"/>
    </row>
    <row r="449" spans="3:3" ht="13">
      <c r="C449" s="191"/>
    </row>
    <row r="450" spans="3:3" ht="13">
      <c r="C450" s="191"/>
    </row>
    <row r="451" spans="3:3" ht="13">
      <c r="C451" s="191"/>
    </row>
    <row r="452" spans="3:3" ht="13">
      <c r="C452" s="191"/>
    </row>
    <row r="453" spans="3:3" ht="13">
      <c r="C453" s="191"/>
    </row>
    <row r="454" spans="3:3" ht="13">
      <c r="C454" s="191"/>
    </row>
    <row r="455" spans="3:3" ht="13">
      <c r="C455" s="191"/>
    </row>
    <row r="456" spans="3:3" ht="13">
      <c r="C456" s="191"/>
    </row>
    <row r="457" spans="3:3" ht="13">
      <c r="C457" s="191"/>
    </row>
    <row r="458" spans="3:3" ht="13">
      <c r="C458" s="191"/>
    </row>
    <row r="459" spans="3:3" ht="13">
      <c r="C459" s="191"/>
    </row>
    <row r="460" spans="3:3" ht="13">
      <c r="C460" s="191"/>
    </row>
    <row r="461" spans="3:3" ht="13">
      <c r="C461" s="191"/>
    </row>
    <row r="462" spans="3:3" ht="13">
      <c r="C462" s="191"/>
    </row>
    <row r="463" spans="3:3" ht="13">
      <c r="C463" s="191"/>
    </row>
    <row r="464" spans="3:3" ht="13">
      <c r="C464" s="191"/>
    </row>
    <row r="465" spans="3:3" ht="13">
      <c r="C465" s="191"/>
    </row>
    <row r="466" spans="3:3" ht="13">
      <c r="C466" s="191"/>
    </row>
    <row r="467" spans="3:3" ht="13">
      <c r="C467" s="191"/>
    </row>
    <row r="468" spans="3:3" ht="13">
      <c r="C468" s="191"/>
    </row>
    <row r="469" spans="3:3" ht="13">
      <c r="C469" s="191"/>
    </row>
    <row r="470" spans="3:3" ht="13">
      <c r="C470" s="191"/>
    </row>
    <row r="471" spans="3:3" ht="13">
      <c r="C471" s="191"/>
    </row>
    <row r="472" spans="3:3" ht="13">
      <c r="C472" s="191"/>
    </row>
    <row r="473" spans="3:3" ht="13">
      <c r="C473" s="191"/>
    </row>
    <row r="474" spans="3:3" ht="13">
      <c r="C474" s="191"/>
    </row>
    <row r="475" spans="3:3" ht="13">
      <c r="C475" s="191"/>
    </row>
    <row r="476" spans="3:3" ht="13">
      <c r="C476" s="191"/>
    </row>
    <row r="477" spans="3:3" ht="13">
      <c r="C477" s="191"/>
    </row>
    <row r="478" spans="3:3" ht="13">
      <c r="C478" s="191"/>
    </row>
    <row r="479" spans="3:3" ht="13">
      <c r="C479" s="191"/>
    </row>
    <row r="480" spans="3:3" ht="13">
      <c r="C480" s="191"/>
    </row>
    <row r="481" spans="3:3" ht="13">
      <c r="C481" s="191"/>
    </row>
    <row r="482" spans="3:3" ht="13">
      <c r="C482" s="191"/>
    </row>
    <row r="483" spans="3:3" ht="13">
      <c r="C483" s="191"/>
    </row>
    <row r="484" spans="3:3" ht="13">
      <c r="C484" s="191"/>
    </row>
    <row r="485" spans="3:3" ht="13">
      <c r="C485" s="191"/>
    </row>
    <row r="486" spans="3:3" ht="13">
      <c r="C486" s="191"/>
    </row>
    <row r="487" spans="3:3" ht="13">
      <c r="C487" s="191"/>
    </row>
    <row r="488" spans="3:3" ht="13">
      <c r="C488" s="191"/>
    </row>
    <row r="489" spans="3:3" ht="13">
      <c r="C489" s="191"/>
    </row>
    <row r="490" spans="3:3" ht="13">
      <c r="C490" s="191"/>
    </row>
    <row r="491" spans="3:3" ht="13">
      <c r="C491" s="191"/>
    </row>
    <row r="492" spans="3:3" ht="13">
      <c r="C492" s="191"/>
    </row>
    <row r="493" spans="3:3" ht="13">
      <c r="C493" s="191"/>
    </row>
    <row r="494" spans="3:3" ht="13">
      <c r="C494" s="191"/>
    </row>
    <row r="495" spans="3:3" ht="13">
      <c r="C495" s="191"/>
    </row>
    <row r="496" spans="3:3" ht="13">
      <c r="C496" s="191"/>
    </row>
    <row r="497" spans="3:3" ht="13">
      <c r="C497" s="191"/>
    </row>
    <row r="498" spans="3:3" ht="13">
      <c r="C498" s="191"/>
    </row>
    <row r="499" spans="3:3" ht="13">
      <c r="C499" s="191"/>
    </row>
    <row r="500" spans="3:3" ht="13">
      <c r="C500" s="191"/>
    </row>
    <row r="501" spans="3:3" ht="13">
      <c r="C501" s="191"/>
    </row>
    <row r="502" spans="3:3" ht="13">
      <c r="C502" s="191"/>
    </row>
    <row r="503" spans="3:3" ht="13">
      <c r="C503" s="191"/>
    </row>
    <row r="504" spans="3:3" ht="13">
      <c r="C504" s="191"/>
    </row>
    <row r="505" spans="3:3" ht="13">
      <c r="C505" s="191"/>
    </row>
    <row r="506" spans="3:3" ht="13">
      <c r="C506" s="191"/>
    </row>
    <row r="507" spans="3:3" ht="13">
      <c r="C507" s="191"/>
    </row>
    <row r="508" spans="3:3" ht="13">
      <c r="C508" s="191"/>
    </row>
    <row r="509" spans="3:3" ht="13">
      <c r="C509" s="191"/>
    </row>
    <row r="510" spans="3:3" ht="13">
      <c r="C510" s="191"/>
    </row>
    <row r="511" spans="3:3" ht="13">
      <c r="C511" s="191"/>
    </row>
    <row r="512" spans="3:3" ht="13">
      <c r="C512" s="191"/>
    </row>
    <row r="513" spans="3:3" ht="13">
      <c r="C513" s="191"/>
    </row>
    <row r="514" spans="3:3" ht="13">
      <c r="C514" s="191"/>
    </row>
    <row r="515" spans="3:3" ht="13">
      <c r="C515" s="191"/>
    </row>
    <row r="516" spans="3:3" ht="13">
      <c r="C516" s="191"/>
    </row>
    <row r="517" spans="3:3" ht="13">
      <c r="C517" s="191"/>
    </row>
    <row r="518" spans="3:3" ht="13">
      <c r="C518" s="191"/>
    </row>
    <row r="519" spans="3:3" ht="13">
      <c r="C519" s="191"/>
    </row>
    <row r="520" spans="3:3" ht="13">
      <c r="C520" s="191"/>
    </row>
    <row r="521" spans="3:3" ht="13">
      <c r="C521" s="191"/>
    </row>
    <row r="522" spans="3:3" ht="13">
      <c r="C522" s="191"/>
    </row>
    <row r="523" spans="3:3" ht="13">
      <c r="C523" s="191"/>
    </row>
    <row r="524" spans="3:3" ht="13">
      <c r="C524" s="191"/>
    </row>
    <row r="525" spans="3:3" ht="13">
      <c r="C525" s="191"/>
    </row>
    <row r="526" spans="3:3" ht="13">
      <c r="C526" s="191"/>
    </row>
    <row r="527" spans="3:3" ht="13">
      <c r="C527" s="191"/>
    </row>
    <row r="528" spans="3:3" ht="13">
      <c r="C528" s="191"/>
    </row>
    <row r="529" spans="3:3" ht="13">
      <c r="C529" s="191"/>
    </row>
    <row r="530" spans="3:3" ht="13">
      <c r="C530" s="191"/>
    </row>
    <row r="531" spans="3:3" ht="13">
      <c r="C531" s="191"/>
    </row>
    <row r="532" spans="3:3" ht="13">
      <c r="C532" s="191"/>
    </row>
    <row r="533" spans="3:3" ht="13">
      <c r="C533" s="191"/>
    </row>
    <row r="534" spans="3:3" ht="13">
      <c r="C534" s="191"/>
    </row>
    <row r="535" spans="3:3" ht="13">
      <c r="C535" s="191"/>
    </row>
    <row r="536" spans="3:3" ht="13">
      <c r="C536" s="191"/>
    </row>
    <row r="537" spans="3:3" ht="13">
      <c r="C537" s="191"/>
    </row>
    <row r="538" spans="3:3" ht="13">
      <c r="C538" s="191"/>
    </row>
    <row r="539" spans="3:3" ht="13">
      <c r="C539" s="191"/>
    </row>
    <row r="540" spans="3:3" ht="13">
      <c r="C540" s="191"/>
    </row>
    <row r="541" spans="3:3" ht="13">
      <c r="C541" s="191"/>
    </row>
    <row r="542" spans="3:3" ht="13">
      <c r="C542" s="191"/>
    </row>
    <row r="543" spans="3:3" ht="13">
      <c r="C543" s="191"/>
    </row>
    <row r="544" spans="3:3" ht="13">
      <c r="C544" s="191"/>
    </row>
    <row r="545" spans="3:3" ht="13">
      <c r="C545" s="191"/>
    </row>
    <row r="546" spans="3:3" ht="13">
      <c r="C546" s="191"/>
    </row>
    <row r="547" spans="3:3" ht="13">
      <c r="C547" s="191"/>
    </row>
    <row r="548" spans="3:3" ht="13">
      <c r="C548" s="191"/>
    </row>
    <row r="549" spans="3:3" ht="13">
      <c r="C549" s="191"/>
    </row>
    <row r="550" spans="3:3" ht="13">
      <c r="C550" s="191"/>
    </row>
    <row r="551" spans="3:3" ht="13">
      <c r="C551" s="191"/>
    </row>
    <row r="552" spans="3:3" ht="13">
      <c r="C552" s="191"/>
    </row>
    <row r="553" spans="3:3" ht="13">
      <c r="C553" s="191"/>
    </row>
    <row r="554" spans="3:3" ht="13">
      <c r="C554" s="191"/>
    </row>
    <row r="555" spans="3:3" ht="13">
      <c r="C555" s="191"/>
    </row>
    <row r="556" spans="3:3" ht="13">
      <c r="C556" s="191"/>
    </row>
    <row r="557" spans="3:3" ht="13">
      <c r="C557" s="191"/>
    </row>
    <row r="558" spans="3:3" ht="13">
      <c r="C558" s="191"/>
    </row>
    <row r="559" spans="3:3" ht="13">
      <c r="C559" s="191"/>
    </row>
    <row r="560" spans="3:3" ht="13">
      <c r="C560" s="191"/>
    </row>
    <row r="561" spans="3:3" ht="13">
      <c r="C561" s="191"/>
    </row>
    <row r="562" spans="3:3" ht="13">
      <c r="C562" s="191"/>
    </row>
    <row r="563" spans="3:3" ht="13">
      <c r="C563" s="191"/>
    </row>
    <row r="564" spans="3:3" ht="13">
      <c r="C564" s="191"/>
    </row>
    <row r="565" spans="3:3" ht="13">
      <c r="C565" s="191"/>
    </row>
    <row r="566" spans="3:3" ht="13">
      <c r="C566" s="191"/>
    </row>
    <row r="567" spans="3:3" ht="13">
      <c r="C567" s="191"/>
    </row>
    <row r="568" spans="3:3" ht="13">
      <c r="C568" s="191"/>
    </row>
    <row r="569" spans="3:3" ht="13">
      <c r="C569" s="191"/>
    </row>
    <row r="570" spans="3:3" ht="13">
      <c r="C570" s="191"/>
    </row>
    <row r="571" spans="3:3" ht="13">
      <c r="C571" s="191"/>
    </row>
    <row r="572" spans="3:3" ht="13">
      <c r="C572" s="191"/>
    </row>
    <row r="573" spans="3:3" ht="13">
      <c r="C573" s="191"/>
    </row>
    <row r="574" spans="3:3" ht="13">
      <c r="C574" s="191"/>
    </row>
    <row r="575" spans="3:3" ht="13">
      <c r="C575" s="191"/>
    </row>
    <row r="576" spans="3:3" ht="13">
      <c r="C576" s="191"/>
    </row>
    <row r="577" spans="3:3" ht="13">
      <c r="C577" s="191"/>
    </row>
    <row r="578" spans="3:3" ht="13">
      <c r="C578" s="191"/>
    </row>
    <row r="579" spans="3:3" ht="13">
      <c r="C579" s="191"/>
    </row>
    <row r="580" spans="3:3" ht="13">
      <c r="C580" s="191"/>
    </row>
    <row r="581" spans="3:3" ht="13">
      <c r="C581" s="191"/>
    </row>
    <row r="582" spans="3:3" ht="13">
      <c r="C582" s="191"/>
    </row>
    <row r="583" spans="3:3" ht="13">
      <c r="C583" s="191"/>
    </row>
    <row r="584" spans="3:3" ht="13">
      <c r="C584" s="191"/>
    </row>
    <row r="585" spans="3:3" ht="13">
      <c r="C585" s="191"/>
    </row>
    <row r="586" spans="3:3" ht="13">
      <c r="C586" s="191"/>
    </row>
    <row r="587" spans="3:3" ht="13">
      <c r="C587" s="191"/>
    </row>
    <row r="588" spans="3:3" ht="13">
      <c r="C588" s="191"/>
    </row>
    <row r="589" spans="3:3" ht="13">
      <c r="C589" s="191"/>
    </row>
    <row r="590" spans="3:3" ht="13">
      <c r="C590" s="191"/>
    </row>
    <row r="591" spans="3:3" ht="13">
      <c r="C591" s="191"/>
    </row>
    <row r="592" spans="3:3" ht="13">
      <c r="C592" s="191"/>
    </row>
    <row r="593" spans="3:3" ht="13">
      <c r="C593" s="191"/>
    </row>
    <row r="594" spans="3:3" ht="13">
      <c r="C594" s="191"/>
    </row>
    <row r="595" spans="3:3" ht="13">
      <c r="C595" s="191"/>
    </row>
    <row r="596" spans="3:3" ht="13">
      <c r="C596" s="191"/>
    </row>
    <row r="597" spans="3:3" ht="13">
      <c r="C597" s="191"/>
    </row>
    <row r="598" spans="3:3" ht="13">
      <c r="C598" s="191"/>
    </row>
    <row r="599" spans="3:3" ht="13">
      <c r="C599" s="191"/>
    </row>
    <row r="600" spans="3:3" ht="13">
      <c r="C600" s="191"/>
    </row>
    <row r="601" spans="3:3" ht="13">
      <c r="C601" s="191"/>
    </row>
    <row r="602" spans="3:3" ht="13">
      <c r="C602" s="191"/>
    </row>
    <row r="603" spans="3:3" ht="13">
      <c r="C603" s="191"/>
    </row>
    <row r="604" spans="3:3" ht="13">
      <c r="C604" s="191"/>
    </row>
    <row r="605" spans="3:3" ht="13">
      <c r="C605" s="191"/>
    </row>
    <row r="606" spans="3:3" ht="13">
      <c r="C606" s="191"/>
    </row>
    <row r="607" spans="3:3" ht="13">
      <c r="C607" s="191"/>
    </row>
    <row r="608" spans="3:3" ht="13">
      <c r="C608" s="191"/>
    </row>
    <row r="609" spans="3:3" ht="13">
      <c r="C609" s="191"/>
    </row>
    <row r="610" spans="3:3" ht="13">
      <c r="C610" s="191"/>
    </row>
    <row r="611" spans="3:3" ht="13">
      <c r="C611" s="191"/>
    </row>
    <row r="612" spans="3:3" ht="13">
      <c r="C612" s="191"/>
    </row>
    <row r="613" spans="3:3" ht="13">
      <c r="C613" s="191"/>
    </row>
    <row r="614" spans="3:3" ht="13">
      <c r="C614" s="191"/>
    </row>
    <row r="615" spans="3:3" ht="13">
      <c r="C615" s="191"/>
    </row>
    <row r="616" spans="3:3" ht="13">
      <c r="C616" s="191"/>
    </row>
    <row r="617" spans="3:3" ht="13">
      <c r="C617" s="191"/>
    </row>
    <row r="618" spans="3:3" ht="13">
      <c r="C618" s="191"/>
    </row>
    <row r="619" spans="3:3" ht="13">
      <c r="C619" s="191"/>
    </row>
    <row r="620" spans="3:3" ht="13">
      <c r="C620" s="191"/>
    </row>
    <row r="621" spans="3:3" ht="13">
      <c r="C621" s="191"/>
    </row>
    <row r="622" spans="3:3" ht="13">
      <c r="C622" s="191"/>
    </row>
    <row r="623" spans="3:3" ht="13">
      <c r="C623" s="191"/>
    </row>
    <row r="624" spans="3:3" ht="13">
      <c r="C624" s="191"/>
    </row>
    <row r="625" spans="3:3" ht="13">
      <c r="C625" s="191"/>
    </row>
    <row r="626" spans="3:3" ht="13">
      <c r="C626" s="191"/>
    </row>
    <row r="627" spans="3:3" ht="13">
      <c r="C627" s="191"/>
    </row>
    <row r="628" spans="3:3" ht="13">
      <c r="C628" s="191"/>
    </row>
    <row r="629" spans="3:3" ht="13">
      <c r="C629" s="191"/>
    </row>
    <row r="630" spans="3:3" ht="13">
      <c r="C630" s="191"/>
    </row>
    <row r="631" spans="3:3" ht="13">
      <c r="C631" s="191"/>
    </row>
    <row r="632" spans="3:3" ht="13">
      <c r="C632" s="191"/>
    </row>
    <row r="633" spans="3:3" ht="13">
      <c r="C633" s="191"/>
    </row>
    <row r="634" spans="3:3" ht="13">
      <c r="C634" s="191"/>
    </row>
    <row r="635" spans="3:3" ht="13">
      <c r="C635" s="191"/>
    </row>
    <row r="636" spans="3:3" ht="13">
      <c r="C636" s="191"/>
    </row>
    <row r="637" spans="3:3" ht="13">
      <c r="C637" s="191"/>
    </row>
    <row r="638" spans="3:3" ht="13">
      <c r="C638" s="191"/>
    </row>
    <row r="639" spans="3:3" ht="13">
      <c r="C639" s="191"/>
    </row>
    <row r="640" spans="3:3" ht="13">
      <c r="C640" s="191"/>
    </row>
    <row r="641" spans="3:3" ht="13">
      <c r="C641" s="191"/>
    </row>
    <row r="642" spans="3:3" ht="13">
      <c r="C642" s="191"/>
    </row>
    <row r="643" spans="3:3" ht="13">
      <c r="C643" s="191"/>
    </row>
    <row r="644" spans="3:3" ht="13">
      <c r="C644" s="191"/>
    </row>
    <row r="645" spans="3:3" ht="13">
      <c r="C645" s="191"/>
    </row>
    <row r="646" spans="3:3" ht="13">
      <c r="C646" s="191"/>
    </row>
    <row r="647" spans="3:3" ht="13">
      <c r="C647" s="191"/>
    </row>
    <row r="648" spans="3:3" ht="13">
      <c r="C648" s="191"/>
    </row>
    <row r="649" spans="3:3" ht="13">
      <c r="C649" s="191"/>
    </row>
    <row r="650" spans="3:3" ht="13">
      <c r="C650" s="191"/>
    </row>
    <row r="651" spans="3:3" ht="13">
      <c r="C651" s="191"/>
    </row>
    <row r="652" spans="3:3" ht="13">
      <c r="C652" s="191"/>
    </row>
    <row r="653" spans="3:3" ht="13">
      <c r="C653" s="191"/>
    </row>
    <row r="654" spans="3:3" ht="13">
      <c r="C654" s="191"/>
    </row>
    <row r="655" spans="3:3" ht="13">
      <c r="C655" s="191"/>
    </row>
    <row r="656" spans="3:3" ht="13">
      <c r="C656" s="191"/>
    </row>
    <row r="657" spans="3:3" ht="13">
      <c r="C657" s="191"/>
    </row>
    <row r="658" spans="3:3" ht="13">
      <c r="C658" s="191"/>
    </row>
    <row r="659" spans="3:3" ht="13">
      <c r="C659" s="191"/>
    </row>
    <row r="660" spans="3:3" ht="13">
      <c r="C660" s="191"/>
    </row>
    <row r="661" spans="3:3" ht="13">
      <c r="C661" s="191"/>
    </row>
    <row r="662" spans="3:3" ht="13">
      <c r="C662" s="191"/>
    </row>
    <row r="663" spans="3:3" ht="13">
      <c r="C663" s="191"/>
    </row>
    <row r="664" spans="3:3" ht="13">
      <c r="C664" s="191"/>
    </row>
    <row r="665" spans="3:3" ht="13">
      <c r="C665" s="191"/>
    </row>
    <row r="666" spans="3:3" ht="13">
      <c r="C666" s="191"/>
    </row>
    <row r="667" spans="3:3" ht="13">
      <c r="C667" s="191"/>
    </row>
    <row r="668" spans="3:3" ht="13">
      <c r="C668" s="191"/>
    </row>
    <row r="669" spans="3:3" ht="13">
      <c r="C669" s="191"/>
    </row>
    <row r="670" spans="3:3" ht="13">
      <c r="C670" s="191"/>
    </row>
    <row r="671" spans="3:3" ht="13">
      <c r="C671" s="191"/>
    </row>
    <row r="672" spans="3:3" ht="13">
      <c r="C672" s="191"/>
    </row>
    <row r="673" spans="3:3" ht="13">
      <c r="C673" s="191"/>
    </row>
    <row r="674" spans="3:3" ht="13">
      <c r="C674" s="191"/>
    </row>
    <row r="675" spans="3:3" ht="13">
      <c r="C675" s="191"/>
    </row>
    <row r="676" spans="3:3" ht="13">
      <c r="C676" s="191"/>
    </row>
    <row r="677" spans="3:3" ht="13">
      <c r="C677" s="191"/>
    </row>
    <row r="678" spans="3:3" ht="13">
      <c r="C678" s="191"/>
    </row>
    <row r="679" spans="3:3" ht="13">
      <c r="C679" s="191"/>
    </row>
    <row r="680" spans="3:3" ht="13">
      <c r="C680" s="191"/>
    </row>
    <row r="681" spans="3:3" ht="13">
      <c r="C681" s="191"/>
    </row>
    <row r="682" spans="3:3" ht="13">
      <c r="C682" s="191"/>
    </row>
    <row r="683" spans="3:3" ht="13">
      <c r="C683" s="191"/>
    </row>
    <row r="684" spans="3:3" ht="13">
      <c r="C684" s="191"/>
    </row>
    <row r="685" spans="3:3" ht="13">
      <c r="C685" s="191"/>
    </row>
    <row r="686" spans="3:3" ht="13">
      <c r="C686" s="191"/>
    </row>
    <row r="687" spans="3:3" ht="13">
      <c r="C687" s="191"/>
    </row>
    <row r="688" spans="3:3" ht="13">
      <c r="C688" s="191"/>
    </row>
    <row r="689" spans="3:3" ht="13">
      <c r="C689" s="191"/>
    </row>
    <row r="690" spans="3:3" ht="13">
      <c r="C690" s="191"/>
    </row>
    <row r="691" spans="3:3" ht="13">
      <c r="C691" s="191"/>
    </row>
    <row r="692" spans="3:3" ht="13">
      <c r="C692" s="191"/>
    </row>
    <row r="693" spans="3:3" ht="13">
      <c r="C693" s="191"/>
    </row>
    <row r="694" spans="3:3" ht="13">
      <c r="C694" s="191"/>
    </row>
    <row r="695" spans="3:3" ht="13">
      <c r="C695" s="191"/>
    </row>
    <row r="696" spans="3:3" ht="13">
      <c r="C696" s="191"/>
    </row>
    <row r="697" spans="3:3" ht="13">
      <c r="C697" s="191"/>
    </row>
    <row r="698" spans="3:3" ht="13">
      <c r="C698" s="191"/>
    </row>
    <row r="699" spans="3:3" ht="13">
      <c r="C699" s="191"/>
    </row>
    <row r="700" spans="3:3" ht="13">
      <c r="C700" s="191"/>
    </row>
    <row r="701" spans="3:3" ht="13">
      <c r="C701" s="191"/>
    </row>
    <row r="702" spans="3:3" ht="13">
      <c r="C702" s="191"/>
    </row>
    <row r="703" spans="3:3" ht="13">
      <c r="C703" s="191"/>
    </row>
    <row r="704" spans="3:3" ht="13">
      <c r="C704" s="191"/>
    </row>
    <row r="705" spans="3:3" ht="13">
      <c r="C705" s="191"/>
    </row>
    <row r="706" spans="3:3" ht="13">
      <c r="C706" s="191"/>
    </row>
    <row r="707" spans="3:3" ht="13">
      <c r="C707" s="191"/>
    </row>
    <row r="708" spans="3:3" ht="13">
      <c r="C708" s="191"/>
    </row>
    <row r="709" spans="3:3" ht="13">
      <c r="C709" s="191"/>
    </row>
    <row r="710" spans="3:3" ht="13">
      <c r="C710" s="191"/>
    </row>
    <row r="711" spans="3:3" ht="13">
      <c r="C711" s="191"/>
    </row>
    <row r="712" spans="3:3" ht="13">
      <c r="C712" s="191"/>
    </row>
    <row r="713" spans="3:3" ht="13">
      <c r="C713" s="191"/>
    </row>
    <row r="714" spans="3:3" ht="13">
      <c r="C714" s="191"/>
    </row>
    <row r="715" spans="3:3" ht="13">
      <c r="C715" s="191"/>
    </row>
    <row r="716" spans="3:3" ht="13">
      <c r="C716" s="191"/>
    </row>
    <row r="717" spans="3:3" ht="13">
      <c r="C717" s="191"/>
    </row>
    <row r="718" spans="3:3" ht="13">
      <c r="C718" s="191"/>
    </row>
    <row r="719" spans="3:3" ht="13">
      <c r="C719" s="191"/>
    </row>
    <row r="720" spans="3:3" ht="13">
      <c r="C720" s="191"/>
    </row>
    <row r="721" spans="3:3" ht="13">
      <c r="C721" s="191"/>
    </row>
    <row r="722" spans="3:3" ht="13">
      <c r="C722" s="191"/>
    </row>
    <row r="723" spans="3:3" ht="13">
      <c r="C723" s="191"/>
    </row>
    <row r="724" spans="3:3" ht="13">
      <c r="C724" s="191"/>
    </row>
    <row r="725" spans="3:3" ht="13">
      <c r="C725" s="191"/>
    </row>
    <row r="726" spans="3:3" ht="13">
      <c r="C726" s="191"/>
    </row>
    <row r="727" spans="3:3" ht="13">
      <c r="C727" s="191"/>
    </row>
    <row r="728" spans="3:3" ht="13">
      <c r="C728" s="191"/>
    </row>
    <row r="729" spans="3:3" ht="13">
      <c r="C729" s="191"/>
    </row>
    <row r="730" spans="3:3" ht="13">
      <c r="C730" s="191"/>
    </row>
    <row r="731" spans="3:3" ht="13">
      <c r="C731" s="191"/>
    </row>
    <row r="732" spans="3:3" ht="13">
      <c r="C732" s="191"/>
    </row>
    <row r="733" spans="3:3" ht="13">
      <c r="C733" s="191"/>
    </row>
    <row r="734" spans="3:3" ht="13">
      <c r="C734" s="191"/>
    </row>
    <row r="735" spans="3:3" ht="13">
      <c r="C735" s="191"/>
    </row>
    <row r="736" spans="3:3" ht="13">
      <c r="C736" s="191"/>
    </row>
    <row r="737" spans="3:3" ht="13">
      <c r="C737" s="191"/>
    </row>
    <row r="738" spans="3:3" ht="13">
      <c r="C738" s="191"/>
    </row>
    <row r="739" spans="3:3" ht="13">
      <c r="C739" s="191"/>
    </row>
    <row r="740" spans="3:3" ht="13">
      <c r="C740" s="191"/>
    </row>
    <row r="741" spans="3:3" ht="13">
      <c r="C741" s="191"/>
    </row>
    <row r="742" spans="3:3" ht="13">
      <c r="C742" s="191"/>
    </row>
    <row r="743" spans="3:3" ht="13">
      <c r="C743" s="191"/>
    </row>
    <row r="744" spans="3:3" ht="13">
      <c r="C744" s="191"/>
    </row>
    <row r="745" spans="3:3" ht="13">
      <c r="C745" s="191"/>
    </row>
    <row r="746" spans="3:3" ht="13">
      <c r="C746" s="191"/>
    </row>
    <row r="747" spans="3:3" ht="13">
      <c r="C747" s="191"/>
    </row>
    <row r="748" spans="3:3" ht="13">
      <c r="C748" s="191"/>
    </row>
    <row r="749" spans="3:3" ht="13">
      <c r="C749" s="191"/>
    </row>
    <row r="750" spans="3:3" ht="13">
      <c r="C750" s="191"/>
    </row>
    <row r="751" spans="3:3" ht="13">
      <c r="C751" s="191"/>
    </row>
    <row r="752" spans="3:3" ht="13">
      <c r="C752" s="191"/>
    </row>
    <row r="753" spans="3:3" ht="13">
      <c r="C753" s="191"/>
    </row>
    <row r="754" spans="3:3" ht="13">
      <c r="C754" s="191"/>
    </row>
    <row r="755" spans="3:3" ht="13">
      <c r="C755" s="191"/>
    </row>
    <row r="756" spans="3:3" ht="13">
      <c r="C756" s="191"/>
    </row>
    <row r="757" spans="3:3" ht="13">
      <c r="C757" s="191"/>
    </row>
    <row r="758" spans="3:3" ht="13">
      <c r="C758" s="191"/>
    </row>
    <row r="759" spans="3:3" ht="13">
      <c r="C759" s="191"/>
    </row>
    <row r="760" spans="3:3" ht="13">
      <c r="C760" s="191"/>
    </row>
    <row r="761" spans="3:3" ht="13">
      <c r="C761" s="191"/>
    </row>
    <row r="762" spans="3:3" ht="13">
      <c r="C762" s="191"/>
    </row>
    <row r="763" spans="3:3" ht="13">
      <c r="C763" s="191"/>
    </row>
    <row r="764" spans="3:3" ht="13">
      <c r="C764" s="191"/>
    </row>
    <row r="765" spans="3:3" ht="13">
      <c r="C765" s="191"/>
    </row>
    <row r="766" spans="3:3" ht="13">
      <c r="C766" s="191"/>
    </row>
    <row r="767" spans="3:3" ht="13">
      <c r="C767" s="191"/>
    </row>
    <row r="768" spans="3:3" ht="13">
      <c r="C768" s="191"/>
    </row>
    <row r="769" spans="3:3" ht="13">
      <c r="C769" s="191"/>
    </row>
    <row r="770" spans="3:3" ht="13">
      <c r="C770" s="191"/>
    </row>
    <row r="771" spans="3:3" ht="13">
      <c r="C771" s="191"/>
    </row>
    <row r="772" spans="3:3" ht="13">
      <c r="C772" s="191"/>
    </row>
    <row r="773" spans="3:3" ht="13">
      <c r="C773" s="191"/>
    </row>
    <row r="774" spans="3:3" ht="13">
      <c r="C774" s="191"/>
    </row>
    <row r="775" spans="3:3" ht="13">
      <c r="C775" s="191"/>
    </row>
    <row r="776" spans="3:3" ht="13">
      <c r="C776" s="191"/>
    </row>
    <row r="777" spans="3:3" ht="13">
      <c r="C777" s="191"/>
    </row>
    <row r="778" spans="3:3" ht="13">
      <c r="C778" s="191"/>
    </row>
    <row r="779" spans="3:3" ht="13">
      <c r="C779" s="191"/>
    </row>
    <row r="780" spans="3:3" ht="13">
      <c r="C780" s="191"/>
    </row>
    <row r="781" spans="3:3" ht="13">
      <c r="C781" s="191"/>
    </row>
    <row r="782" spans="3:3" ht="13">
      <c r="C782" s="191"/>
    </row>
    <row r="783" spans="3:3" ht="13">
      <c r="C783" s="191"/>
    </row>
    <row r="784" spans="3:3" ht="13">
      <c r="C784" s="191"/>
    </row>
    <row r="785" spans="3:3" ht="13">
      <c r="C785" s="191"/>
    </row>
    <row r="786" spans="3:3" ht="13">
      <c r="C786" s="191"/>
    </row>
    <row r="787" spans="3:3" ht="13">
      <c r="C787" s="191"/>
    </row>
    <row r="788" spans="3:3" ht="13">
      <c r="C788" s="191"/>
    </row>
    <row r="789" spans="3:3" ht="13">
      <c r="C789" s="191"/>
    </row>
    <row r="790" spans="3:3" ht="13">
      <c r="C790" s="191"/>
    </row>
    <row r="791" spans="3:3" ht="13">
      <c r="C791" s="191"/>
    </row>
    <row r="792" spans="3:3" ht="13">
      <c r="C792" s="191"/>
    </row>
    <row r="793" spans="3:3" ht="13">
      <c r="C793" s="191"/>
    </row>
    <row r="794" spans="3:3" ht="13">
      <c r="C794" s="191"/>
    </row>
    <row r="795" spans="3:3" ht="13">
      <c r="C795" s="191"/>
    </row>
    <row r="796" spans="3:3" ht="13">
      <c r="C796" s="191"/>
    </row>
    <row r="797" spans="3:3" ht="13">
      <c r="C797" s="191"/>
    </row>
    <row r="798" spans="3:3" ht="13">
      <c r="C798" s="191"/>
    </row>
    <row r="799" spans="3:3" ht="13">
      <c r="C799" s="191"/>
    </row>
    <row r="800" spans="3:3" ht="13">
      <c r="C800" s="191"/>
    </row>
    <row r="801" spans="3:3" ht="13">
      <c r="C801" s="191"/>
    </row>
    <row r="802" spans="3:3" ht="13">
      <c r="C802" s="191"/>
    </row>
    <row r="803" spans="3:3" ht="13">
      <c r="C803" s="191"/>
    </row>
    <row r="804" spans="3:3" ht="13">
      <c r="C804" s="191"/>
    </row>
    <row r="805" spans="3:3" ht="13">
      <c r="C805" s="191"/>
    </row>
    <row r="806" spans="3:3" ht="13">
      <c r="C806" s="191"/>
    </row>
    <row r="807" spans="3:3" ht="13">
      <c r="C807" s="191"/>
    </row>
    <row r="808" spans="3:3" ht="13">
      <c r="C808" s="191"/>
    </row>
    <row r="809" spans="3:3" ht="13">
      <c r="C809" s="191"/>
    </row>
    <row r="810" spans="3:3" ht="13">
      <c r="C810" s="191"/>
    </row>
    <row r="811" spans="3:3" ht="13">
      <c r="C811" s="191"/>
    </row>
    <row r="812" spans="3:3" ht="13">
      <c r="C812" s="191"/>
    </row>
    <row r="813" spans="3:3" ht="13">
      <c r="C813" s="191"/>
    </row>
    <row r="814" spans="3:3" ht="13">
      <c r="C814" s="191"/>
    </row>
    <row r="815" spans="3:3" ht="13">
      <c r="C815" s="191"/>
    </row>
    <row r="816" spans="3:3" ht="13">
      <c r="C816" s="191"/>
    </row>
    <row r="817" spans="3:3" ht="13">
      <c r="C817" s="191"/>
    </row>
    <row r="818" spans="3:3" ht="13">
      <c r="C818" s="191"/>
    </row>
    <row r="819" spans="3:3" ht="13">
      <c r="C819" s="191"/>
    </row>
    <row r="820" spans="3:3" ht="13">
      <c r="C820" s="191"/>
    </row>
    <row r="821" spans="3:3" ht="13">
      <c r="C821" s="191"/>
    </row>
    <row r="822" spans="3:3" ht="13">
      <c r="C822" s="191"/>
    </row>
    <row r="823" spans="3:3" ht="13">
      <c r="C823" s="191"/>
    </row>
    <row r="824" spans="3:3" ht="13">
      <c r="C824" s="191"/>
    </row>
    <row r="825" spans="3:3" ht="13">
      <c r="C825" s="191"/>
    </row>
    <row r="826" spans="3:3" ht="13">
      <c r="C826" s="191"/>
    </row>
    <row r="827" spans="3:3" ht="13">
      <c r="C827" s="191"/>
    </row>
    <row r="828" spans="3:3" ht="13">
      <c r="C828" s="191"/>
    </row>
    <row r="829" spans="3:3" ht="13">
      <c r="C829" s="191"/>
    </row>
    <row r="830" spans="3:3" ht="13">
      <c r="C830" s="191"/>
    </row>
    <row r="831" spans="3:3" ht="13">
      <c r="C831" s="191"/>
    </row>
    <row r="832" spans="3:3" ht="13">
      <c r="C832" s="191"/>
    </row>
    <row r="833" spans="3:3" ht="13">
      <c r="C833" s="191"/>
    </row>
    <row r="834" spans="3:3" ht="13">
      <c r="C834" s="191"/>
    </row>
    <row r="835" spans="3:3" ht="13">
      <c r="C835" s="191"/>
    </row>
    <row r="836" spans="3:3" ht="13">
      <c r="C836" s="191"/>
    </row>
    <row r="837" spans="3:3" ht="13">
      <c r="C837" s="191"/>
    </row>
    <row r="838" spans="3:3" ht="13">
      <c r="C838" s="191"/>
    </row>
    <row r="839" spans="3:3" ht="13">
      <c r="C839" s="191"/>
    </row>
    <row r="840" spans="3:3" ht="13">
      <c r="C840" s="191"/>
    </row>
    <row r="841" spans="3:3" ht="13">
      <c r="C841" s="191"/>
    </row>
    <row r="842" spans="3:3" ht="13">
      <c r="C842" s="191"/>
    </row>
    <row r="843" spans="3:3" ht="13">
      <c r="C843" s="191"/>
    </row>
    <row r="844" spans="3:3" ht="13">
      <c r="C844" s="191"/>
    </row>
    <row r="845" spans="3:3" ht="13">
      <c r="C845" s="191"/>
    </row>
    <row r="846" spans="3:3" ht="13">
      <c r="C846" s="191"/>
    </row>
    <row r="847" spans="3:3" ht="13">
      <c r="C847" s="191"/>
    </row>
    <row r="848" spans="3:3" ht="13">
      <c r="C848" s="191"/>
    </row>
    <row r="849" spans="3:3" ht="13">
      <c r="C849" s="191"/>
    </row>
    <row r="850" spans="3:3" ht="13">
      <c r="C850" s="191"/>
    </row>
    <row r="851" spans="3:3" ht="13">
      <c r="C851" s="191"/>
    </row>
    <row r="852" spans="3:3" ht="13">
      <c r="C852" s="191"/>
    </row>
    <row r="853" spans="3:3" ht="13">
      <c r="C853" s="191"/>
    </row>
    <row r="854" spans="3:3" ht="13">
      <c r="C854" s="191"/>
    </row>
    <row r="855" spans="3:3" ht="13">
      <c r="C855" s="191"/>
    </row>
    <row r="856" spans="3:3" ht="13">
      <c r="C856" s="191"/>
    </row>
    <row r="857" spans="3:3" ht="13">
      <c r="C857" s="191"/>
    </row>
    <row r="858" spans="3:3" ht="13">
      <c r="C858" s="191"/>
    </row>
    <row r="859" spans="3:3" ht="13">
      <c r="C859" s="191"/>
    </row>
    <row r="860" spans="3:3" ht="13">
      <c r="C860" s="191"/>
    </row>
    <row r="861" spans="3:3" ht="13">
      <c r="C861" s="191"/>
    </row>
    <row r="862" spans="3:3" ht="13">
      <c r="C862" s="191"/>
    </row>
    <row r="863" spans="3:3" ht="13">
      <c r="C863" s="191"/>
    </row>
    <row r="864" spans="3:3" ht="13">
      <c r="C864" s="191"/>
    </row>
    <row r="865" spans="3:3" ht="13">
      <c r="C865" s="191"/>
    </row>
    <row r="866" spans="3:3" ht="13">
      <c r="C866" s="191"/>
    </row>
    <row r="867" spans="3:3" ht="13">
      <c r="C867" s="191"/>
    </row>
    <row r="868" spans="3:3" ht="13">
      <c r="C868" s="191"/>
    </row>
    <row r="869" spans="3:3" ht="13">
      <c r="C869" s="191"/>
    </row>
    <row r="870" spans="3:3" ht="13">
      <c r="C870" s="191"/>
    </row>
    <row r="871" spans="3:3" ht="13">
      <c r="C871" s="191"/>
    </row>
    <row r="872" spans="3:3" ht="13">
      <c r="C872" s="191"/>
    </row>
    <row r="873" spans="3:3" ht="13">
      <c r="C873" s="191"/>
    </row>
    <row r="874" spans="3:3" ht="13">
      <c r="C874" s="191"/>
    </row>
    <row r="875" spans="3:3" ht="13">
      <c r="C875" s="191"/>
    </row>
    <row r="876" spans="3:3" ht="13">
      <c r="C876" s="191"/>
    </row>
    <row r="877" spans="3:3" ht="13">
      <c r="C877" s="191"/>
    </row>
    <row r="878" spans="3:3" ht="13">
      <c r="C878" s="191"/>
    </row>
    <row r="879" spans="3:3" ht="13">
      <c r="C879" s="191"/>
    </row>
    <row r="880" spans="3:3" ht="13">
      <c r="C880" s="191"/>
    </row>
    <row r="881" spans="3:3" ht="13">
      <c r="C881" s="191"/>
    </row>
    <row r="882" spans="3:3" ht="13">
      <c r="C882" s="191"/>
    </row>
    <row r="883" spans="3:3" ht="13">
      <c r="C883" s="191"/>
    </row>
    <row r="884" spans="3:3" ht="13">
      <c r="C884" s="191"/>
    </row>
    <row r="885" spans="3:3" ht="13">
      <c r="C885" s="191"/>
    </row>
    <row r="886" spans="3:3" ht="13">
      <c r="C886" s="191"/>
    </row>
    <row r="887" spans="3:3" ht="13">
      <c r="C887" s="191"/>
    </row>
    <row r="888" spans="3:3" ht="13">
      <c r="C888" s="191"/>
    </row>
    <row r="889" spans="3:3" ht="13">
      <c r="C889" s="191"/>
    </row>
    <row r="890" spans="3:3" ht="13">
      <c r="C890" s="191"/>
    </row>
    <row r="891" spans="3:3" ht="13">
      <c r="C891" s="191"/>
    </row>
    <row r="892" spans="3:3" ht="13">
      <c r="C892" s="191"/>
    </row>
    <row r="893" spans="3:3" ht="13">
      <c r="C893" s="191"/>
    </row>
    <row r="894" spans="3:3" ht="13">
      <c r="C894" s="191"/>
    </row>
    <row r="895" spans="3:3" ht="13">
      <c r="C895" s="191"/>
    </row>
    <row r="896" spans="3:3" ht="13">
      <c r="C896" s="191"/>
    </row>
    <row r="897" spans="3:3" ht="13">
      <c r="C897" s="191"/>
    </row>
    <row r="898" spans="3:3" ht="13">
      <c r="C898" s="191"/>
    </row>
    <row r="899" spans="3:3" ht="13">
      <c r="C899" s="191"/>
    </row>
    <row r="900" spans="3:3" ht="13">
      <c r="C900" s="191"/>
    </row>
    <row r="901" spans="3:3" ht="13">
      <c r="C901" s="191"/>
    </row>
    <row r="902" spans="3:3" ht="13">
      <c r="C902" s="191"/>
    </row>
    <row r="903" spans="3:3" ht="13">
      <c r="C903" s="191"/>
    </row>
    <row r="904" spans="3:3" ht="13">
      <c r="C904" s="191"/>
    </row>
    <row r="905" spans="3:3" ht="13">
      <c r="C905" s="191"/>
    </row>
    <row r="906" spans="3:3" ht="13">
      <c r="C906" s="191"/>
    </row>
    <row r="907" spans="3:3" ht="13">
      <c r="C907" s="191"/>
    </row>
    <row r="908" spans="3:3" ht="13">
      <c r="C908" s="191"/>
    </row>
    <row r="909" spans="3:3" ht="13">
      <c r="C909" s="191"/>
    </row>
    <row r="910" spans="3:3" ht="13">
      <c r="C910" s="191"/>
    </row>
    <row r="911" spans="3:3" ht="13">
      <c r="C911" s="191"/>
    </row>
    <row r="912" spans="3:3" ht="13">
      <c r="C912" s="191"/>
    </row>
    <row r="913" spans="3:3" ht="13">
      <c r="C913" s="191"/>
    </row>
    <row r="914" spans="3:3" ht="13">
      <c r="C914" s="191"/>
    </row>
    <row r="915" spans="3:3" ht="13">
      <c r="C915" s="191"/>
    </row>
    <row r="916" spans="3:3" ht="13">
      <c r="C916" s="191"/>
    </row>
    <row r="917" spans="3:3" ht="13">
      <c r="C917" s="191"/>
    </row>
    <row r="918" spans="3:3" ht="13">
      <c r="C918" s="191"/>
    </row>
    <row r="919" spans="3:3" ht="13">
      <c r="C919" s="191"/>
    </row>
    <row r="920" spans="3:3" ht="13">
      <c r="C920" s="191"/>
    </row>
    <row r="921" spans="3:3" ht="13">
      <c r="C921" s="191"/>
    </row>
    <row r="922" spans="3:3" ht="13">
      <c r="C922" s="191"/>
    </row>
    <row r="923" spans="3:3" ht="13">
      <c r="C923" s="191"/>
    </row>
    <row r="924" spans="3:3" ht="13">
      <c r="C924" s="191"/>
    </row>
    <row r="925" spans="3:3" ht="13">
      <c r="C925" s="191"/>
    </row>
    <row r="926" spans="3:3" ht="13">
      <c r="C926" s="191"/>
    </row>
    <row r="927" spans="3:3" ht="13">
      <c r="C927" s="191"/>
    </row>
    <row r="928" spans="3:3" ht="13">
      <c r="C928" s="191"/>
    </row>
    <row r="929" spans="3:3" ht="13">
      <c r="C929" s="191"/>
    </row>
    <row r="930" spans="3:3" ht="13">
      <c r="C930" s="191"/>
    </row>
    <row r="931" spans="3:3" ht="13">
      <c r="C931" s="191"/>
    </row>
    <row r="932" spans="3:3" ht="13">
      <c r="C932" s="191"/>
    </row>
    <row r="933" spans="3:3" ht="13">
      <c r="C933" s="191"/>
    </row>
    <row r="934" spans="3:3" ht="13">
      <c r="C934" s="191"/>
    </row>
    <row r="935" spans="3:3" ht="13">
      <c r="C935" s="191"/>
    </row>
    <row r="936" spans="3:3" ht="13">
      <c r="C936" s="191"/>
    </row>
    <row r="937" spans="3:3" ht="13">
      <c r="C937" s="191"/>
    </row>
    <row r="938" spans="3:3" ht="13">
      <c r="C938" s="191"/>
    </row>
    <row r="939" spans="3:3" ht="13">
      <c r="C939" s="191"/>
    </row>
    <row r="940" spans="3:3" ht="13">
      <c r="C940" s="191"/>
    </row>
    <row r="941" spans="3:3" ht="13">
      <c r="C941" s="191"/>
    </row>
    <row r="942" spans="3:3" ht="13">
      <c r="C942" s="191"/>
    </row>
    <row r="943" spans="3:3" ht="13">
      <c r="C943" s="191"/>
    </row>
    <row r="944" spans="3:3" ht="13">
      <c r="C944" s="191"/>
    </row>
    <row r="945" spans="3:3" ht="13">
      <c r="C945" s="191"/>
    </row>
    <row r="946" spans="3:3" ht="13">
      <c r="C946" s="191"/>
    </row>
    <row r="947" spans="3:3" ht="13">
      <c r="C947" s="191"/>
    </row>
    <row r="948" spans="3:3" ht="13">
      <c r="C948" s="191"/>
    </row>
    <row r="949" spans="3:3" ht="13">
      <c r="C949" s="191"/>
    </row>
    <row r="950" spans="3:3" ht="13">
      <c r="C950" s="191"/>
    </row>
    <row r="951" spans="3:3" ht="13">
      <c r="C951" s="191"/>
    </row>
    <row r="952" spans="3:3" ht="13">
      <c r="C952" s="191"/>
    </row>
    <row r="953" spans="3:3" ht="13">
      <c r="C953" s="191"/>
    </row>
    <row r="954" spans="3:3" ht="13">
      <c r="C954" s="191"/>
    </row>
    <row r="955" spans="3:3" ht="13">
      <c r="C955" s="191"/>
    </row>
    <row r="956" spans="3:3" ht="13">
      <c r="C956" s="191"/>
    </row>
    <row r="957" spans="3:3" ht="13">
      <c r="C957" s="191"/>
    </row>
    <row r="958" spans="3:3" ht="13">
      <c r="C958" s="191"/>
    </row>
    <row r="959" spans="3:3" ht="13">
      <c r="C959" s="191"/>
    </row>
    <row r="960" spans="3:3" ht="13">
      <c r="C960" s="191"/>
    </row>
    <row r="961" spans="3:3" ht="13">
      <c r="C961" s="191"/>
    </row>
    <row r="962" spans="3:3" ht="13">
      <c r="C962" s="191"/>
    </row>
    <row r="963" spans="3:3" ht="13">
      <c r="C963" s="191"/>
    </row>
    <row r="964" spans="3:3" ht="13">
      <c r="C964" s="191"/>
    </row>
    <row r="965" spans="3:3" ht="13">
      <c r="C965" s="191"/>
    </row>
    <row r="966" spans="3:3" ht="13">
      <c r="C966" s="191"/>
    </row>
    <row r="967" spans="3:3" ht="13">
      <c r="C967" s="191"/>
    </row>
    <row r="968" spans="3:3" ht="13">
      <c r="C968" s="191"/>
    </row>
    <row r="969" spans="3:3" ht="13">
      <c r="C969" s="191"/>
    </row>
    <row r="970" spans="3:3" ht="13">
      <c r="C970" s="191"/>
    </row>
    <row r="971" spans="3:3" ht="13">
      <c r="C971" s="191"/>
    </row>
    <row r="972" spans="3:3" ht="13">
      <c r="C972" s="191"/>
    </row>
    <row r="973" spans="3:3" ht="13">
      <c r="C973" s="191"/>
    </row>
    <row r="974" spans="3:3" ht="13">
      <c r="C974" s="191"/>
    </row>
    <row r="975" spans="3:3" ht="13">
      <c r="C975" s="191"/>
    </row>
    <row r="976" spans="3:3" ht="13">
      <c r="C976" s="191"/>
    </row>
    <row r="977" spans="3:3" ht="13">
      <c r="C977" s="191"/>
    </row>
    <row r="978" spans="3:3" ht="13">
      <c r="C978" s="191"/>
    </row>
    <row r="979" spans="3:3" ht="13">
      <c r="C979" s="191"/>
    </row>
    <row r="980" spans="3:3" ht="13">
      <c r="C980" s="191"/>
    </row>
    <row r="981" spans="3:3" ht="13">
      <c r="C981" s="191"/>
    </row>
    <row r="982" spans="3:3" ht="13">
      <c r="C982" s="191"/>
    </row>
    <row r="983" spans="3:3" ht="13">
      <c r="C983" s="191"/>
    </row>
    <row r="984" spans="3:3" ht="13">
      <c r="C984" s="191"/>
    </row>
    <row r="985" spans="3:3" ht="13">
      <c r="C985" s="191"/>
    </row>
    <row r="986" spans="3:3" ht="13">
      <c r="C986" s="191"/>
    </row>
    <row r="987" spans="3:3" ht="13">
      <c r="C987" s="191"/>
    </row>
    <row r="988" spans="3:3" ht="13">
      <c r="C988" s="191"/>
    </row>
    <row r="989" spans="3:3" ht="13">
      <c r="C989" s="191"/>
    </row>
    <row r="990" spans="3:3" ht="13">
      <c r="C990" s="191"/>
    </row>
    <row r="991" spans="3:3" ht="13">
      <c r="C991" s="191"/>
    </row>
    <row r="992" spans="3:3" ht="13">
      <c r="C992" s="191"/>
    </row>
    <row r="993" spans="3:3" ht="13">
      <c r="C993" s="191"/>
    </row>
    <row r="994" spans="3:3" ht="13">
      <c r="C994" s="191"/>
    </row>
    <row r="995" spans="3:3" ht="13">
      <c r="C995" s="191"/>
    </row>
    <row r="996" spans="3:3" ht="13">
      <c r="C996" s="191"/>
    </row>
    <row r="997" spans="3:3" ht="13">
      <c r="C997" s="191"/>
    </row>
    <row r="998" spans="3:3" ht="13">
      <c r="C998" s="191"/>
    </row>
    <row r="999" spans="3:3" ht="13">
      <c r="C999" s="191"/>
    </row>
    <row r="1000" spans="3:3" ht="13">
      <c r="C1000" s="191"/>
    </row>
    <row r="1001" spans="3:3" ht="13">
      <c r="C1001" s="191"/>
    </row>
    <row r="1002" spans="3:3" ht="13">
      <c r="C1002" s="191"/>
    </row>
    <row r="1003" spans="3:3" ht="13">
      <c r="C1003" s="191"/>
    </row>
    <row r="1004" spans="3:3" ht="13">
      <c r="C1004" s="191"/>
    </row>
    <row r="1005" spans="3:3" ht="13">
      <c r="C1005" s="191"/>
    </row>
    <row r="1006" spans="3:3" ht="13">
      <c r="C1006" s="19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Y918"/>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6640625" defaultRowHeight="15.75" customHeight="1"/>
  <cols>
    <col min="1" max="1" width="14.6640625" customWidth="1"/>
    <col min="2" max="2" width="15.33203125" customWidth="1"/>
    <col min="3" max="3" width="5" customWidth="1"/>
    <col min="4" max="4" width="23" customWidth="1"/>
    <col min="5" max="5" width="2.83203125" customWidth="1"/>
    <col min="6" max="6" width="17.83203125" customWidth="1"/>
    <col min="7" max="7" width="12.6640625" customWidth="1"/>
    <col min="8" max="9" width="12.83203125" customWidth="1"/>
    <col min="10" max="10" width="13" customWidth="1"/>
    <col min="11" max="11" width="3" customWidth="1"/>
    <col min="12" max="12" width="19.5" customWidth="1"/>
    <col min="13" max="13" width="16.5" customWidth="1"/>
  </cols>
  <sheetData>
    <row r="1" spans="1:25" ht="15.75" customHeight="1">
      <c r="A1" s="28"/>
      <c r="B1" s="264">
        <v>45572</v>
      </c>
      <c r="C1" s="265">
        <v>45573</v>
      </c>
      <c r="D1" s="242"/>
      <c r="E1" s="265">
        <v>45574</v>
      </c>
      <c r="F1" s="241"/>
      <c r="G1" s="241"/>
      <c r="H1" s="241"/>
      <c r="I1" s="241"/>
      <c r="J1" s="242"/>
      <c r="K1" s="265">
        <v>45575</v>
      </c>
      <c r="L1" s="242"/>
      <c r="M1" s="266">
        <v>45576</v>
      </c>
      <c r="N1" s="2"/>
      <c r="O1" s="2"/>
      <c r="P1" s="2"/>
      <c r="Q1" s="2"/>
      <c r="R1" s="2"/>
      <c r="S1" s="2"/>
      <c r="T1" s="2"/>
      <c r="U1" s="2"/>
      <c r="V1" s="2"/>
      <c r="W1" s="2"/>
      <c r="X1" s="2"/>
      <c r="Y1" s="2"/>
    </row>
    <row r="2" spans="1:25" ht="15.75" customHeight="1">
      <c r="A2" s="29" t="s">
        <v>0</v>
      </c>
      <c r="B2" s="228"/>
      <c r="C2" s="267" t="s">
        <v>1</v>
      </c>
      <c r="D2" s="228"/>
      <c r="E2" s="267" t="s">
        <v>1</v>
      </c>
      <c r="F2" s="237"/>
      <c r="G2" s="30" t="s">
        <v>2</v>
      </c>
      <c r="H2" s="30" t="s">
        <v>3</v>
      </c>
      <c r="I2" s="30" t="s">
        <v>4</v>
      </c>
      <c r="J2" s="31" t="s">
        <v>5</v>
      </c>
      <c r="K2" s="267" t="s">
        <v>1</v>
      </c>
      <c r="L2" s="228"/>
      <c r="M2" s="251"/>
      <c r="N2" s="6"/>
      <c r="O2" s="6"/>
      <c r="P2" s="6"/>
      <c r="Q2" s="6"/>
      <c r="R2" s="6"/>
      <c r="S2" s="6"/>
      <c r="T2" s="6"/>
      <c r="U2" s="6"/>
      <c r="V2" s="6"/>
      <c r="W2" s="6"/>
      <c r="X2" s="6"/>
      <c r="Y2" s="6"/>
    </row>
    <row r="3" spans="1:25" ht="15.75" customHeight="1">
      <c r="A3" s="32"/>
      <c r="B3" s="33"/>
      <c r="C3" s="268" t="s">
        <v>88</v>
      </c>
      <c r="D3" s="242"/>
      <c r="E3" s="268" t="s">
        <v>88</v>
      </c>
      <c r="F3" s="241"/>
      <c r="G3" s="34"/>
      <c r="H3" s="34"/>
      <c r="I3" s="34"/>
      <c r="J3" s="35"/>
      <c r="K3" s="268" t="s">
        <v>88</v>
      </c>
      <c r="L3" s="242"/>
      <c r="M3" s="36"/>
    </row>
    <row r="4" spans="1:25" ht="15.75" customHeight="1">
      <c r="A4" s="37"/>
      <c r="B4" s="38"/>
      <c r="C4" s="263" t="s">
        <v>89</v>
      </c>
      <c r="D4" s="219"/>
      <c r="E4" s="263" t="s">
        <v>90</v>
      </c>
      <c r="F4" s="222"/>
      <c r="G4" s="39"/>
      <c r="H4" s="39"/>
      <c r="I4" s="39"/>
      <c r="J4" s="40"/>
      <c r="K4" s="263" t="s">
        <v>91</v>
      </c>
      <c r="L4" s="219"/>
      <c r="M4" s="41"/>
    </row>
    <row r="5" spans="1:25" ht="15.75" customHeight="1">
      <c r="A5" s="37"/>
      <c r="B5" s="38"/>
      <c r="C5" s="42">
        <v>1</v>
      </c>
      <c r="D5" s="43" t="s">
        <v>92</v>
      </c>
      <c r="E5" s="44">
        <v>1</v>
      </c>
      <c r="F5" s="45" t="s">
        <v>56</v>
      </c>
      <c r="G5" s="39"/>
      <c r="H5" s="39"/>
      <c r="I5" s="39"/>
      <c r="J5" s="40"/>
      <c r="K5" s="46" t="s">
        <v>93</v>
      </c>
      <c r="L5" s="47" t="s">
        <v>94</v>
      </c>
      <c r="M5" s="41"/>
    </row>
    <row r="6" spans="1:25" ht="15.75" customHeight="1">
      <c r="A6" s="37"/>
      <c r="B6" s="38"/>
      <c r="C6" s="42">
        <v>2</v>
      </c>
      <c r="D6" s="43" t="s">
        <v>95</v>
      </c>
      <c r="E6" s="44">
        <v>3</v>
      </c>
      <c r="F6" s="45" t="s">
        <v>66</v>
      </c>
      <c r="G6" s="39"/>
      <c r="H6" s="39"/>
      <c r="I6" s="39"/>
      <c r="J6" s="40"/>
      <c r="K6" s="46">
        <v>2</v>
      </c>
      <c r="L6" s="47" t="s">
        <v>96</v>
      </c>
      <c r="M6" s="41"/>
    </row>
    <row r="7" spans="1:25" ht="15.75" customHeight="1">
      <c r="A7" s="37"/>
      <c r="B7" s="38"/>
      <c r="C7" s="42">
        <v>3</v>
      </c>
      <c r="D7" s="43" t="s">
        <v>97</v>
      </c>
      <c r="E7" s="44">
        <v>5</v>
      </c>
      <c r="F7" s="45" t="s">
        <v>98</v>
      </c>
      <c r="G7" s="39"/>
      <c r="H7" s="39"/>
      <c r="I7" s="39"/>
      <c r="J7" s="40"/>
      <c r="K7" s="46">
        <v>4</v>
      </c>
      <c r="L7" s="47" t="s">
        <v>99</v>
      </c>
      <c r="M7" s="41"/>
    </row>
    <row r="8" spans="1:25" ht="15.75" customHeight="1">
      <c r="A8" s="37"/>
      <c r="B8" s="38"/>
      <c r="C8" s="42">
        <v>4</v>
      </c>
      <c r="D8" s="43" t="s">
        <v>100</v>
      </c>
      <c r="E8" s="44" t="s">
        <v>93</v>
      </c>
      <c r="F8" s="45" t="s">
        <v>101</v>
      </c>
      <c r="G8" s="39"/>
      <c r="H8" s="39"/>
      <c r="I8" s="39"/>
      <c r="J8" s="40"/>
      <c r="K8" s="46">
        <v>6</v>
      </c>
      <c r="L8" s="47" t="s">
        <v>102</v>
      </c>
      <c r="M8" s="41"/>
    </row>
    <row r="9" spans="1:25" ht="15.75" customHeight="1">
      <c r="A9" s="37"/>
      <c r="B9" s="38"/>
      <c r="C9" s="42">
        <v>5</v>
      </c>
      <c r="D9" s="43" t="s">
        <v>76</v>
      </c>
      <c r="E9" s="44">
        <v>7</v>
      </c>
      <c r="F9" s="45" t="s">
        <v>103</v>
      </c>
      <c r="G9" s="39"/>
      <c r="H9" s="39"/>
      <c r="I9" s="39"/>
      <c r="J9" s="40"/>
      <c r="K9" s="46">
        <v>8</v>
      </c>
      <c r="L9" s="47" t="s">
        <v>104</v>
      </c>
      <c r="M9" s="41"/>
    </row>
    <row r="10" spans="1:25" ht="15.75" customHeight="1">
      <c r="A10" s="37"/>
      <c r="B10" s="38"/>
      <c r="C10" s="42">
        <v>6</v>
      </c>
      <c r="D10" s="43" t="s">
        <v>105</v>
      </c>
      <c r="E10" s="44">
        <v>9</v>
      </c>
      <c r="F10" s="45" t="s">
        <v>106</v>
      </c>
      <c r="G10" s="45"/>
      <c r="H10" s="39"/>
      <c r="I10" s="39"/>
      <c r="J10" s="40"/>
      <c r="K10" s="46">
        <v>10</v>
      </c>
      <c r="L10" s="47" t="s">
        <v>107</v>
      </c>
      <c r="M10" s="41"/>
    </row>
    <row r="11" spans="1:25" ht="15.75" customHeight="1">
      <c r="A11" s="37"/>
      <c r="B11" s="38"/>
      <c r="C11" s="42">
        <v>7</v>
      </c>
      <c r="D11" s="43" t="s">
        <v>108</v>
      </c>
      <c r="E11" s="44">
        <v>11</v>
      </c>
      <c r="F11" s="45" t="s">
        <v>109</v>
      </c>
      <c r="G11" s="39"/>
      <c r="H11" s="39"/>
      <c r="I11" s="39"/>
      <c r="J11" s="40"/>
      <c r="K11" s="46">
        <v>12</v>
      </c>
      <c r="L11" s="47" t="s">
        <v>110</v>
      </c>
      <c r="M11" s="41"/>
    </row>
    <row r="12" spans="1:25" ht="15.75" customHeight="1">
      <c r="A12" s="37"/>
      <c r="B12" s="38"/>
      <c r="C12" s="42">
        <v>8</v>
      </c>
      <c r="D12" s="43" t="s">
        <v>111</v>
      </c>
      <c r="E12" s="44">
        <v>13</v>
      </c>
      <c r="F12" s="45" t="s">
        <v>100</v>
      </c>
      <c r="G12" s="39"/>
      <c r="H12" s="39"/>
      <c r="I12" s="39"/>
      <c r="J12" s="40"/>
      <c r="K12" s="46">
        <v>14</v>
      </c>
      <c r="L12" s="47" t="s">
        <v>112</v>
      </c>
      <c r="M12" s="41"/>
    </row>
    <row r="13" spans="1:25" ht="15.75" customHeight="1">
      <c r="A13" s="37"/>
      <c r="B13" s="38"/>
      <c r="C13" s="42">
        <v>9</v>
      </c>
      <c r="D13" s="43" t="s">
        <v>113</v>
      </c>
      <c r="E13" s="44">
        <v>15</v>
      </c>
      <c r="F13" s="45" t="s">
        <v>114</v>
      </c>
      <c r="G13" s="39"/>
      <c r="H13" s="39"/>
      <c r="I13" s="39"/>
      <c r="J13" s="40"/>
      <c r="K13" s="46">
        <v>16</v>
      </c>
      <c r="L13" s="47" t="s">
        <v>115</v>
      </c>
      <c r="M13" s="41"/>
    </row>
    <row r="14" spans="1:25" ht="15.75" customHeight="1">
      <c r="A14" s="37"/>
      <c r="B14" s="38"/>
      <c r="C14" s="42">
        <v>10</v>
      </c>
      <c r="D14" s="43" t="s">
        <v>116</v>
      </c>
      <c r="E14" s="44">
        <v>17</v>
      </c>
      <c r="F14" s="45" t="s">
        <v>117</v>
      </c>
      <c r="G14" s="39"/>
      <c r="H14" s="39"/>
      <c r="I14" s="39"/>
      <c r="J14" s="40"/>
      <c r="K14" s="46">
        <v>18</v>
      </c>
      <c r="L14" s="47" t="s">
        <v>118</v>
      </c>
      <c r="M14" s="41"/>
    </row>
    <row r="15" spans="1:25" ht="15.75" customHeight="1">
      <c r="A15" s="37"/>
      <c r="B15" s="38"/>
      <c r="C15" s="42">
        <v>11</v>
      </c>
      <c r="D15" s="43" t="s">
        <v>119</v>
      </c>
      <c r="E15" s="44">
        <v>19</v>
      </c>
      <c r="F15" s="45" t="s">
        <v>120</v>
      </c>
      <c r="G15" s="39"/>
      <c r="H15" s="39"/>
      <c r="I15" s="39"/>
      <c r="J15" s="40"/>
      <c r="K15" s="46">
        <v>20</v>
      </c>
      <c r="L15" s="47" t="s">
        <v>121</v>
      </c>
      <c r="M15" s="41"/>
    </row>
    <row r="16" spans="1:25" ht="15.75" customHeight="1">
      <c r="A16" s="37"/>
      <c r="B16" s="38"/>
      <c r="C16" s="42">
        <v>12</v>
      </c>
      <c r="D16" s="43" t="s">
        <v>122</v>
      </c>
      <c r="E16" s="44">
        <v>21</v>
      </c>
      <c r="F16" s="45" t="s">
        <v>123</v>
      </c>
      <c r="G16" s="39"/>
      <c r="H16" s="39"/>
      <c r="I16" s="39"/>
      <c r="J16" s="40"/>
      <c r="K16" s="46">
        <v>22</v>
      </c>
      <c r="L16" s="47" t="s">
        <v>124</v>
      </c>
      <c r="M16" s="41"/>
    </row>
    <row r="17" spans="1:13" ht="15.75" customHeight="1">
      <c r="A17" s="37"/>
      <c r="B17" s="38"/>
      <c r="C17" s="42">
        <v>13</v>
      </c>
      <c r="D17" s="43" t="s">
        <v>125</v>
      </c>
      <c r="E17" s="44">
        <v>23</v>
      </c>
      <c r="F17" s="45" t="s">
        <v>126</v>
      </c>
      <c r="G17" s="39"/>
      <c r="H17" s="39"/>
      <c r="I17" s="39"/>
      <c r="J17" s="40"/>
      <c r="K17" s="46">
        <v>24</v>
      </c>
      <c r="L17" s="47" t="s">
        <v>127</v>
      </c>
      <c r="M17" s="41"/>
    </row>
    <row r="18" spans="1:13" ht="15.75" customHeight="1">
      <c r="A18" s="37"/>
      <c r="B18" s="38"/>
      <c r="C18" s="42">
        <v>14</v>
      </c>
      <c r="D18" s="39"/>
      <c r="E18" s="44">
        <v>25</v>
      </c>
      <c r="F18" s="45" t="s">
        <v>128</v>
      </c>
      <c r="G18" s="39"/>
      <c r="H18" s="39"/>
      <c r="I18" s="39"/>
      <c r="J18" s="40"/>
      <c r="K18" s="46">
        <v>26</v>
      </c>
      <c r="L18" s="47" t="s">
        <v>64</v>
      </c>
      <c r="M18" s="41"/>
    </row>
    <row r="19" spans="1:13" ht="15.75" customHeight="1">
      <c r="A19" s="37"/>
      <c r="B19" s="38"/>
      <c r="C19" s="42">
        <v>15</v>
      </c>
      <c r="D19" s="39"/>
      <c r="E19" s="44">
        <v>27</v>
      </c>
      <c r="F19" s="45" t="s">
        <v>129</v>
      </c>
      <c r="G19" s="39"/>
      <c r="H19" s="39"/>
      <c r="I19" s="39"/>
      <c r="J19" s="40"/>
      <c r="K19" s="46">
        <v>28</v>
      </c>
      <c r="L19" s="47" t="s">
        <v>130</v>
      </c>
      <c r="M19" s="41"/>
    </row>
    <row r="20" spans="1:13" ht="15.75" customHeight="1">
      <c r="A20" s="37"/>
      <c r="B20" s="38"/>
      <c r="C20" s="269"/>
      <c r="D20" s="219"/>
      <c r="E20" s="44" t="s">
        <v>93</v>
      </c>
      <c r="F20" s="45" t="s">
        <v>131</v>
      </c>
      <c r="G20" s="39"/>
      <c r="H20" s="39"/>
      <c r="I20" s="39"/>
      <c r="J20" s="40"/>
      <c r="K20" s="46" t="s">
        <v>93</v>
      </c>
      <c r="L20" s="47" t="s">
        <v>132</v>
      </c>
      <c r="M20" s="41"/>
    </row>
    <row r="21" spans="1:13" ht="15.75" customHeight="1">
      <c r="A21" s="37"/>
      <c r="B21" s="38"/>
      <c r="C21" s="269"/>
      <c r="D21" s="219"/>
      <c r="E21" s="44">
        <v>29</v>
      </c>
      <c r="F21" s="45" t="s">
        <v>133</v>
      </c>
      <c r="G21" s="39"/>
      <c r="H21" s="39"/>
      <c r="I21" s="39"/>
      <c r="J21" s="40"/>
      <c r="K21" s="46">
        <v>30</v>
      </c>
      <c r="L21" s="47" t="s">
        <v>131</v>
      </c>
      <c r="M21" s="41"/>
    </row>
    <row r="22" spans="1:13" ht="15.75" customHeight="1">
      <c r="A22" s="37"/>
      <c r="B22" s="38"/>
      <c r="C22" s="269"/>
      <c r="D22" s="219"/>
      <c r="E22" s="44">
        <v>31</v>
      </c>
      <c r="F22" s="45" t="s">
        <v>134</v>
      </c>
      <c r="G22" s="39"/>
      <c r="H22" s="39"/>
      <c r="I22" s="39"/>
      <c r="J22" s="40"/>
      <c r="K22" s="46" t="s">
        <v>93</v>
      </c>
      <c r="L22" s="47" t="s">
        <v>135</v>
      </c>
      <c r="M22" s="41"/>
    </row>
    <row r="23" spans="1:13" ht="15.75" customHeight="1">
      <c r="A23" s="37"/>
      <c r="B23" s="38"/>
      <c r="C23" s="269"/>
      <c r="D23" s="219"/>
      <c r="E23" s="44">
        <v>33</v>
      </c>
      <c r="F23" s="45" t="s">
        <v>136</v>
      </c>
      <c r="G23" s="39"/>
      <c r="H23" s="39"/>
      <c r="I23" s="39"/>
      <c r="J23" s="40"/>
      <c r="K23" s="46">
        <v>32</v>
      </c>
      <c r="L23" s="47" t="s">
        <v>137</v>
      </c>
      <c r="M23" s="41"/>
    </row>
    <row r="24" spans="1:13" ht="15.75" customHeight="1">
      <c r="A24" s="37"/>
      <c r="B24" s="38"/>
      <c r="C24" s="269"/>
      <c r="D24" s="219"/>
      <c r="E24" s="44">
        <v>35</v>
      </c>
      <c r="F24" s="45" t="s">
        <v>138</v>
      </c>
      <c r="G24" s="39"/>
      <c r="H24" s="39"/>
      <c r="I24" s="39"/>
      <c r="J24" s="40"/>
      <c r="K24" s="46">
        <v>34</v>
      </c>
      <c r="L24" s="47" t="s">
        <v>43</v>
      </c>
      <c r="M24" s="41"/>
    </row>
    <row r="25" spans="1:13" ht="15.75" customHeight="1">
      <c r="A25" s="37"/>
      <c r="B25" s="38"/>
      <c r="C25" s="269"/>
      <c r="D25" s="219"/>
      <c r="E25" s="44">
        <v>37</v>
      </c>
      <c r="F25" s="45" t="s">
        <v>139</v>
      </c>
      <c r="G25" s="39"/>
      <c r="H25" s="39"/>
      <c r="I25" s="39"/>
      <c r="J25" s="40"/>
      <c r="K25" s="46">
        <v>36</v>
      </c>
      <c r="L25" s="47" t="s">
        <v>27</v>
      </c>
      <c r="M25" s="41"/>
    </row>
    <row r="26" spans="1:13" ht="15.75" customHeight="1">
      <c r="A26" s="37"/>
      <c r="B26" s="38"/>
      <c r="C26" s="269"/>
      <c r="D26" s="219"/>
      <c r="E26" s="44">
        <v>39</v>
      </c>
      <c r="F26" s="45" t="s">
        <v>140</v>
      </c>
      <c r="G26" s="39"/>
      <c r="H26" s="39"/>
      <c r="I26" s="39"/>
      <c r="J26" s="40"/>
      <c r="K26" s="46">
        <v>38</v>
      </c>
      <c r="L26" s="47" t="s">
        <v>141</v>
      </c>
      <c r="M26" s="41"/>
    </row>
    <row r="27" spans="1:13" ht="15.75" customHeight="1">
      <c r="A27" s="37"/>
      <c r="B27" s="38"/>
      <c r="C27" s="269"/>
      <c r="D27" s="219"/>
      <c r="E27" s="44">
        <v>41</v>
      </c>
      <c r="F27" s="45" t="s">
        <v>142</v>
      </c>
      <c r="G27" s="39"/>
      <c r="H27" s="39"/>
      <c r="I27" s="39"/>
      <c r="J27" s="40"/>
      <c r="K27" s="46" t="s">
        <v>93</v>
      </c>
      <c r="L27" s="47" t="s">
        <v>143</v>
      </c>
      <c r="M27" s="41"/>
    </row>
    <row r="28" spans="1:13" ht="15.75" customHeight="1">
      <c r="A28" s="37"/>
      <c r="B28" s="38"/>
      <c r="C28" s="269"/>
      <c r="D28" s="219"/>
      <c r="E28" s="44">
        <v>43</v>
      </c>
      <c r="F28" s="45" t="s">
        <v>27</v>
      </c>
      <c r="G28" s="39"/>
      <c r="H28" s="39"/>
      <c r="I28" s="39"/>
      <c r="J28" s="40"/>
      <c r="K28" s="46">
        <v>40</v>
      </c>
      <c r="L28" s="47" t="s">
        <v>144</v>
      </c>
      <c r="M28" s="41"/>
    </row>
    <row r="29" spans="1:13" ht="15.75" customHeight="1">
      <c r="A29" s="37"/>
      <c r="B29" s="38"/>
      <c r="C29" s="269"/>
      <c r="D29" s="219"/>
      <c r="E29" s="44">
        <v>45</v>
      </c>
      <c r="F29" s="45" t="s">
        <v>145</v>
      </c>
      <c r="G29" s="39"/>
      <c r="H29" s="39"/>
      <c r="I29" s="39"/>
      <c r="J29" s="40"/>
      <c r="K29" s="46" t="s">
        <v>93</v>
      </c>
      <c r="L29" s="47" t="s">
        <v>146</v>
      </c>
      <c r="M29" s="41"/>
    </row>
    <row r="30" spans="1:13" ht="15.75" customHeight="1">
      <c r="A30" s="37"/>
      <c r="B30" s="38"/>
      <c r="C30" s="269"/>
      <c r="D30" s="219"/>
      <c r="E30" s="44">
        <v>47</v>
      </c>
      <c r="F30" s="45" t="s">
        <v>147</v>
      </c>
      <c r="G30" s="39"/>
      <c r="H30" s="39"/>
      <c r="I30" s="39"/>
      <c r="J30" s="40"/>
      <c r="K30" s="46">
        <v>42</v>
      </c>
      <c r="L30" s="47" t="s">
        <v>148</v>
      </c>
      <c r="M30" s="41"/>
    </row>
    <row r="31" spans="1:13" ht="15.75" customHeight="1">
      <c r="A31" s="37"/>
      <c r="B31" s="38"/>
      <c r="C31" s="269"/>
      <c r="D31" s="219"/>
      <c r="E31" s="44">
        <v>49</v>
      </c>
      <c r="F31" s="45" t="s">
        <v>149</v>
      </c>
      <c r="G31" s="39"/>
      <c r="H31" s="39"/>
      <c r="I31" s="39"/>
      <c r="J31" s="40"/>
      <c r="K31" s="46">
        <v>44</v>
      </c>
      <c r="L31" s="47" t="s">
        <v>150</v>
      </c>
      <c r="M31" s="41"/>
    </row>
    <row r="32" spans="1:13" ht="15.75" customHeight="1">
      <c r="A32" s="37"/>
      <c r="B32" s="38"/>
      <c r="C32" s="269"/>
      <c r="D32" s="219"/>
      <c r="E32" s="44">
        <v>51</v>
      </c>
      <c r="F32" s="45" t="s">
        <v>151</v>
      </c>
      <c r="G32" s="39"/>
      <c r="H32" s="39"/>
      <c r="I32" s="39"/>
      <c r="J32" s="40"/>
      <c r="K32" s="46">
        <v>46</v>
      </c>
      <c r="L32" s="47" t="s">
        <v>152</v>
      </c>
      <c r="M32" s="41"/>
    </row>
    <row r="33" spans="1:13" ht="15.75" customHeight="1">
      <c r="A33" s="37"/>
      <c r="B33" s="38"/>
      <c r="C33" s="269"/>
      <c r="D33" s="219"/>
      <c r="E33" s="44">
        <v>53</v>
      </c>
      <c r="F33" s="45" t="s">
        <v>153</v>
      </c>
      <c r="G33" s="39"/>
      <c r="H33" s="39"/>
      <c r="I33" s="39"/>
      <c r="J33" s="40"/>
      <c r="K33" s="46">
        <v>48</v>
      </c>
      <c r="L33" s="47" t="s">
        <v>154</v>
      </c>
      <c r="M33" s="41"/>
    </row>
    <row r="34" spans="1:13" ht="15.75" customHeight="1">
      <c r="A34" s="48"/>
      <c r="B34" s="49"/>
      <c r="C34" s="270"/>
      <c r="D34" s="228"/>
      <c r="E34" s="50" t="s">
        <v>93</v>
      </c>
      <c r="F34" s="51" t="s">
        <v>155</v>
      </c>
      <c r="G34" s="52"/>
      <c r="H34" s="52"/>
      <c r="I34" s="52"/>
      <c r="J34" s="53"/>
      <c r="K34" s="52">
        <v>50</v>
      </c>
      <c r="L34" s="54" t="s">
        <v>156</v>
      </c>
      <c r="M34" s="55"/>
    </row>
    <row r="35" spans="1:13" ht="15.75" customHeight="1">
      <c r="C35" s="25"/>
      <c r="K35" s="26"/>
      <c r="M35" s="27"/>
    </row>
    <row r="36" spans="1:13" ht="15.75" customHeight="1">
      <c r="C36" s="25"/>
      <c r="K36" s="26"/>
      <c r="M36" s="27"/>
    </row>
    <row r="37" spans="1:13" ht="15.75" customHeight="1">
      <c r="C37" s="25"/>
      <c r="K37" s="26"/>
      <c r="M37" s="27"/>
    </row>
    <row r="38" spans="1:13" ht="15.75" customHeight="1">
      <c r="C38" s="25"/>
      <c r="K38" s="26"/>
      <c r="M38" s="27"/>
    </row>
    <row r="39" spans="1:13" ht="15.75" customHeight="1">
      <c r="C39" s="25"/>
      <c r="K39" s="26"/>
      <c r="M39" s="27"/>
    </row>
    <row r="40" spans="1:13" ht="13">
      <c r="C40" s="25"/>
      <c r="K40" s="26"/>
      <c r="M40" s="27"/>
    </row>
    <row r="41" spans="1:13" ht="13">
      <c r="C41" s="25"/>
      <c r="K41" s="26"/>
      <c r="M41" s="27"/>
    </row>
    <row r="42" spans="1:13" ht="13">
      <c r="C42" s="25"/>
      <c r="K42" s="26"/>
      <c r="M42" s="27"/>
    </row>
    <row r="43" spans="1:13" ht="13">
      <c r="C43" s="25"/>
      <c r="K43" s="26"/>
      <c r="M43" s="27"/>
    </row>
    <row r="44" spans="1:13" ht="13">
      <c r="C44" s="25"/>
      <c r="K44" s="26"/>
      <c r="M44" s="27"/>
    </row>
    <row r="45" spans="1:13" ht="13">
      <c r="C45" s="25"/>
      <c r="K45" s="26"/>
      <c r="M45" s="27"/>
    </row>
    <row r="46" spans="1:13" ht="13">
      <c r="C46" s="25"/>
      <c r="K46" s="26"/>
      <c r="M46" s="27"/>
    </row>
    <row r="47" spans="1:13" ht="13">
      <c r="C47" s="25"/>
      <c r="K47" s="26"/>
      <c r="M47" s="27"/>
    </row>
    <row r="48" spans="1:13" ht="13">
      <c r="C48" s="25"/>
      <c r="K48" s="26"/>
      <c r="M48" s="27"/>
    </row>
    <row r="49" spans="3:13" ht="13">
      <c r="C49" s="25"/>
      <c r="K49" s="26"/>
      <c r="M49" s="27"/>
    </row>
    <row r="50" spans="3:13" ht="13">
      <c r="C50" s="25"/>
      <c r="K50" s="26"/>
      <c r="M50" s="27"/>
    </row>
    <row r="51" spans="3:13" ht="13">
      <c r="C51" s="25"/>
      <c r="K51" s="26"/>
      <c r="M51" s="27"/>
    </row>
    <row r="52" spans="3:13" ht="13">
      <c r="C52" s="25"/>
      <c r="K52" s="26"/>
      <c r="M52" s="27"/>
    </row>
    <row r="53" spans="3:13" ht="13">
      <c r="C53" s="25"/>
      <c r="K53" s="26"/>
      <c r="M53" s="27"/>
    </row>
    <row r="54" spans="3:13" ht="13">
      <c r="C54" s="25"/>
      <c r="K54" s="26"/>
      <c r="M54" s="27"/>
    </row>
    <row r="55" spans="3:13" ht="13">
      <c r="C55" s="25"/>
      <c r="K55" s="26"/>
      <c r="M55" s="27"/>
    </row>
    <row r="56" spans="3:13" ht="13">
      <c r="C56" s="25"/>
      <c r="K56" s="26"/>
      <c r="M56" s="27"/>
    </row>
    <row r="57" spans="3:13" ht="13">
      <c r="C57" s="25"/>
      <c r="K57" s="26"/>
      <c r="M57" s="27"/>
    </row>
    <row r="58" spans="3:13" ht="13">
      <c r="C58" s="25"/>
      <c r="K58" s="26"/>
      <c r="M58" s="27"/>
    </row>
    <row r="59" spans="3:13" ht="13">
      <c r="C59" s="25"/>
      <c r="K59" s="26"/>
      <c r="M59" s="27"/>
    </row>
    <row r="60" spans="3:13" ht="13">
      <c r="C60" s="25"/>
      <c r="K60" s="26"/>
      <c r="M60" s="27"/>
    </row>
    <row r="61" spans="3:13" ht="13">
      <c r="C61" s="25"/>
      <c r="K61" s="26"/>
      <c r="M61" s="27"/>
    </row>
    <row r="62" spans="3:13" ht="13">
      <c r="C62" s="25"/>
      <c r="K62" s="26"/>
      <c r="M62" s="27"/>
    </row>
    <row r="63" spans="3:13" ht="13">
      <c r="C63" s="25"/>
      <c r="K63" s="26"/>
      <c r="M63" s="27"/>
    </row>
    <row r="64" spans="3:13" ht="13">
      <c r="C64" s="25"/>
      <c r="K64" s="26"/>
      <c r="M64" s="27"/>
    </row>
    <row r="65" spans="3:13" ht="13">
      <c r="C65" s="25"/>
      <c r="K65" s="26"/>
      <c r="M65" s="27"/>
    </row>
    <row r="66" spans="3:13" ht="13">
      <c r="C66" s="25"/>
      <c r="K66" s="26"/>
      <c r="M66" s="27"/>
    </row>
    <row r="67" spans="3:13" ht="13">
      <c r="C67" s="25"/>
      <c r="K67" s="26"/>
      <c r="M67" s="27"/>
    </row>
    <row r="68" spans="3:13" ht="13">
      <c r="C68" s="25"/>
      <c r="K68" s="26"/>
      <c r="M68" s="27"/>
    </row>
    <row r="69" spans="3:13" ht="13">
      <c r="C69" s="25"/>
      <c r="K69" s="26"/>
      <c r="M69" s="27"/>
    </row>
    <row r="70" spans="3:13" ht="13">
      <c r="C70" s="25"/>
      <c r="K70" s="26"/>
      <c r="M70" s="27"/>
    </row>
    <row r="71" spans="3:13" ht="13">
      <c r="C71" s="25"/>
      <c r="K71" s="26"/>
      <c r="M71" s="27"/>
    </row>
    <row r="72" spans="3:13" ht="13">
      <c r="C72" s="25"/>
      <c r="K72" s="26"/>
      <c r="M72" s="27"/>
    </row>
    <row r="73" spans="3:13" ht="13">
      <c r="C73" s="25"/>
      <c r="K73" s="26"/>
      <c r="M73" s="27"/>
    </row>
    <row r="74" spans="3:13" ht="13">
      <c r="C74" s="25"/>
      <c r="K74" s="26"/>
      <c r="M74" s="27"/>
    </row>
    <row r="75" spans="3:13" ht="13">
      <c r="C75" s="25"/>
      <c r="K75" s="26"/>
      <c r="M75" s="27"/>
    </row>
    <row r="76" spans="3:13" ht="13">
      <c r="C76" s="25"/>
      <c r="K76" s="26"/>
      <c r="M76" s="27"/>
    </row>
    <row r="77" spans="3:13" ht="13">
      <c r="C77" s="25"/>
      <c r="K77" s="26"/>
      <c r="M77" s="27"/>
    </row>
    <row r="78" spans="3:13" ht="13">
      <c r="C78" s="25"/>
      <c r="K78" s="26"/>
      <c r="M78" s="27"/>
    </row>
    <row r="79" spans="3:13" ht="13">
      <c r="C79" s="25"/>
      <c r="K79" s="26"/>
      <c r="M79" s="27"/>
    </row>
    <row r="80" spans="3:13" ht="13">
      <c r="C80" s="25"/>
      <c r="K80" s="26"/>
      <c r="M80" s="27"/>
    </row>
    <row r="81" spans="3:13" ht="13">
      <c r="C81" s="25"/>
      <c r="K81" s="26"/>
      <c r="M81" s="27"/>
    </row>
    <row r="82" spans="3:13" ht="13">
      <c r="C82" s="25"/>
      <c r="K82" s="26"/>
      <c r="M82" s="27"/>
    </row>
    <row r="83" spans="3:13" ht="13">
      <c r="C83" s="25"/>
      <c r="K83" s="26"/>
      <c r="M83" s="27"/>
    </row>
    <row r="84" spans="3:13" ht="13">
      <c r="C84" s="25"/>
      <c r="K84" s="26"/>
      <c r="M84" s="27"/>
    </row>
    <row r="85" spans="3:13" ht="13">
      <c r="C85" s="25"/>
      <c r="K85" s="26"/>
      <c r="M85" s="27"/>
    </row>
    <row r="86" spans="3:13" ht="13">
      <c r="C86" s="25"/>
      <c r="K86" s="26"/>
      <c r="M86" s="27"/>
    </row>
    <row r="87" spans="3:13" ht="13">
      <c r="C87" s="25"/>
      <c r="K87" s="26"/>
      <c r="M87" s="27"/>
    </row>
    <row r="88" spans="3:13" ht="13">
      <c r="C88" s="25"/>
      <c r="K88" s="26"/>
      <c r="M88" s="27"/>
    </row>
    <row r="89" spans="3:13" ht="13">
      <c r="C89" s="25"/>
      <c r="K89" s="26"/>
      <c r="M89" s="27"/>
    </row>
    <row r="90" spans="3:13" ht="13">
      <c r="C90" s="25"/>
      <c r="K90" s="26"/>
      <c r="M90" s="27"/>
    </row>
    <row r="91" spans="3:13" ht="13">
      <c r="C91" s="25"/>
      <c r="K91" s="26"/>
      <c r="M91" s="27"/>
    </row>
    <row r="92" spans="3:13" ht="13">
      <c r="C92" s="25"/>
      <c r="K92" s="26"/>
      <c r="M92" s="27"/>
    </row>
    <row r="93" spans="3:13" ht="13">
      <c r="C93" s="25"/>
      <c r="K93" s="26"/>
      <c r="M93" s="27"/>
    </row>
    <row r="94" spans="3:13" ht="13">
      <c r="C94" s="25"/>
      <c r="K94" s="26"/>
      <c r="M94" s="27"/>
    </row>
    <row r="95" spans="3:13" ht="13">
      <c r="C95" s="25"/>
      <c r="K95" s="26"/>
      <c r="M95" s="27"/>
    </row>
    <row r="96" spans="3:13" ht="13">
      <c r="C96" s="25"/>
      <c r="K96" s="26"/>
      <c r="M96" s="27"/>
    </row>
    <row r="97" spans="3:13" ht="13">
      <c r="C97" s="25"/>
      <c r="K97" s="26"/>
      <c r="M97" s="27"/>
    </row>
    <row r="98" spans="3:13" ht="13">
      <c r="C98" s="25"/>
      <c r="K98" s="26"/>
      <c r="M98" s="27"/>
    </row>
    <row r="99" spans="3:13" ht="13">
      <c r="C99" s="25"/>
      <c r="K99" s="26"/>
      <c r="M99" s="27"/>
    </row>
    <row r="100" spans="3:13" ht="13">
      <c r="C100" s="25"/>
      <c r="K100" s="26"/>
      <c r="M100" s="27"/>
    </row>
    <row r="101" spans="3:13" ht="13">
      <c r="C101" s="25"/>
      <c r="K101" s="26"/>
      <c r="M101" s="27"/>
    </row>
    <row r="102" spans="3:13" ht="13">
      <c r="C102" s="25"/>
      <c r="K102" s="26"/>
      <c r="M102" s="27"/>
    </row>
    <row r="103" spans="3:13" ht="13">
      <c r="C103" s="25"/>
      <c r="K103" s="26"/>
      <c r="M103" s="27"/>
    </row>
    <row r="104" spans="3:13" ht="13">
      <c r="C104" s="25"/>
      <c r="K104" s="26"/>
      <c r="M104" s="27"/>
    </row>
    <row r="105" spans="3:13" ht="13">
      <c r="C105" s="25"/>
      <c r="K105" s="26"/>
      <c r="M105" s="27"/>
    </row>
    <row r="106" spans="3:13" ht="13">
      <c r="C106" s="25"/>
      <c r="K106" s="26"/>
      <c r="M106" s="27"/>
    </row>
    <row r="107" spans="3:13" ht="13">
      <c r="C107" s="25"/>
      <c r="K107" s="26"/>
      <c r="M107" s="27"/>
    </row>
    <row r="108" spans="3:13" ht="13">
      <c r="C108" s="25"/>
      <c r="K108" s="26"/>
      <c r="M108" s="27"/>
    </row>
    <row r="109" spans="3:13" ht="13">
      <c r="C109" s="25"/>
      <c r="K109" s="26"/>
      <c r="M109" s="27"/>
    </row>
    <row r="110" spans="3:13" ht="13">
      <c r="C110" s="25"/>
      <c r="K110" s="26"/>
      <c r="M110" s="27"/>
    </row>
    <row r="111" spans="3:13" ht="13">
      <c r="C111" s="25"/>
      <c r="K111" s="26"/>
      <c r="M111" s="27"/>
    </row>
    <row r="112" spans="3:13" ht="13">
      <c r="C112" s="25"/>
      <c r="K112" s="26"/>
      <c r="M112" s="27"/>
    </row>
    <row r="113" spans="3:13" ht="13">
      <c r="C113" s="25"/>
      <c r="K113" s="26"/>
      <c r="M113" s="27"/>
    </row>
    <row r="114" spans="3:13" ht="13">
      <c r="C114" s="25"/>
      <c r="K114" s="26"/>
      <c r="M114" s="27"/>
    </row>
    <row r="115" spans="3:13" ht="13">
      <c r="C115" s="25"/>
      <c r="K115" s="26"/>
      <c r="M115" s="27"/>
    </row>
    <row r="116" spans="3:13" ht="13">
      <c r="C116" s="25"/>
      <c r="K116" s="26"/>
      <c r="M116" s="27"/>
    </row>
    <row r="117" spans="3:13" ht="13">
      <c r="C117" s="25"/>
      <c r="K117" s="26"/>
      <c r="M117" s="27"/>
    </row>
    <row r="118" spans="3:13" ht="13">
      <c r="C118" s="25"/>
      <c r="K118" s="26"/>
      <c r="M118" s="27"/>
    </row>
    <row r="119" spans="3:13" ht="13">
      <c r="C119" s="25"/>
      <c r="K119" s="26"/>
      <c r="M119" s="27"/>
    </row>
    <row r="120" spans="3:13" ht="13">
      <c r="C120" s="25"/>
      <c r="K120" s="26"/>
      <c r="M120" s="27"/>
    </row>
    <row r="121" spans="3:13" ht="13">
      <c r="C121" s="25"/>
      <c r="K121" s="26"/>
      <c r="M121" s="27"/>
    </row>
    <row r="122" spans="3:13" ht="13">
      <c r="C122" s="25"/>
      <c r="K122" s="26"/>
      <c r="M122" s="27"/>
    </row>
    <row r="123" spans="3:13" ht="13">
      <c r="C123" s="25"/>
      <c r="K123" s="26"/>
      <c r="M123" s="27"/>
    </row>
    <row r="124" spans="3:13" ht="13">
      <c r="C124" s="25"/>
      <c r="K124" s="26"/>
      <c r="M124" s="27"/>
    </row>
    <row r="125" spans="3:13" ht="13">
      <c r="C125" s="25"/>
      <c r="K125" s="26"/>
      <c r="M125" s="27"/>
    </row>
    <row r="126" spans="3:13" ht="13">
      <c r="C126" s="25"/>
      <c r="K126" s="26"/>
      <c r="M126" s="27"/>
    </row>
    <row r="127" spans="3:13" ht="13">
      <c r="C127" s="25"/>
      <c r="K127" s="26"/>
      <c r="M127" s="27"/>
    </row>
    <row r="128" spans="3:13" ht="13">
      <c r="C128" s="25"/>
      <c r="K128" s="26"/>
      <c r="M128" s="27"/>
    </row>
    <row r="129" spans="3:13" ht="13">
      <c r="C129" s="25"/>
      <c r="K129" s="26"/>
      <c r="M129" s="27"/>
    </row>
    <row r="130" spans="3:13" ht="13">
      <c r="C130" s="25"/>
      <c r="K130" s="26"/>
      <c r="M130" s="27"/>
    </row>
    <row r="131" spans="3:13" ht="13">
      <c r="C131" s="25"/>
      <c r="K131" s="26"/>
      <c r="M131" s="27"/>
    </row>
    <row r="132" spans="3:13" ht="13">
      <c r="C132" s="25"/>
      <c r="K132" s="26"/>
      <c r="M132" s="27"/>
    </row>
    <row r="133" spans="3:13" ht="13">
      <c r="C133" s="25"/>
      <c r="K133" s="26"/>
      <c r="M133" s="27"/>
    </row>
    <row r="134" spans="3:13" ht="13">
      <c r="C134" s="25"/>
      <c r="K134" s="26"/>
      <c r="M134" s="27"/>
    </row>
    <row r="135" spans="3:13" ht="13">
      <c r="C135" s="25"/>
      <c r="K135" s="26"/>
      <c r="M135" s="27"/>
    </row>
    <row r="136" spans="3:13" ht="13">
      <c r="C136" s="25"/>
      <c r="K136" s="26"/>
      <c r="M136" s="27"/>
    </row>
    <row r="137" spans="3:13" ht="13">
      <c r="C137" s="25"/>
      <c r="K137" s="26"/>
      <c r="M137" s="27"/>
    </row>
    <row r="138" spans="3:13" ht="13">
      <c r="C138" s="25"/>
      <c r="K138" s="26"/>
      <c r="M138" s="27"/>
    </row>
    <row r="139" spans="3:13" ht="13">
      <c r="C139" s="25"/>
      <c r="K139" s="26"/>
      <c r="M139" s="27"/>
    </row>
    <row r="140" spans="3:13" ht="13">
      <c r="C140" s="25"/>
      <c r="K140" s="26"/>
      <c r="M140" s="27"/>
    </row>
    <row r="141" spans="3:13" ht="13">
      <c r="C141" s="25"/>
      <c r="K141" s="26"/>
      <c r="M141" s="27"/>
    </row>
    <row r="142" spans="3:13" ht="13">
      <c r="C142" s="25"/>
      <c r="K142" s="26"/>
      <c r="M142" s="27"/>
    </row>
    <row r="143" spans="3:13" ht="13">
      <c r="C143" s="25"/>
      <c r="K143" s="26"/>
      <c r="M143" s="27"/>
    </row>
    <row r="144" spans="3:13" ht="13">
      <c r="C144" s="25"/>
      <c r="K144" s="26"/>
      <c r="M144" s="27"/>
    </row>
    <row r="145" spans="3:13" ht="13">
      <c r="C145" s="25"/>
      <c r="K145" s="26"/>
      <c r="M145" s="27"/>
    </row>
    <row r="146" spans="3:13" ht="13">
      <c r="C146" s="25"/>
      <c r="K146" s="26"/>
      <c r="M146" s="27"/>
    </row>
    <row r="147" spans="3:13" ht="13">
      <c r="C147" s="25"/>
      <c r="K147" s="26"/>
      <c r="M147" s="27"/>
    </row>
    <row r="148" spans="3:13" ht="13">
      <c r="C148" s="25"/>
      <c r="K148" s="26"/>
      <c r="M148" s="27"/>
    </row>
    <row r="149" spans="3:13" ht="13">
      <c r="C149" s="25"/>
      <c r="K149" s="26"/>
      <c r="M149" s="27"/>
    </row>
    <row r="150" spans="3:13" ht="13">
      <c r="C150" s="25"/>
      <c r="K150" s="26"/>
      <c r="M150" s="27"/>
    </row>
    <row r="151" spans="3:13" ht="13">
      <c r="C151" s="25"/>
      <c r="K151" s="26"/>
      <c r="M151" s="27"/>
    </row>
    <row r="152" spans="3:13" ht="13">
      <c r="C152" s="25"/>
      <c r="K152" s="26"/>
      <c r="M152" s="27"/>
    </row>
    <row r="153" spans="3:13" ht="13">
      <c r="C153" s="25"/>
      <c r="K153" s="26"/>
      <c r="M153" s="27"/>
    </row>
    <row r="154" spans="3:13" ht="13">
      <c r="C154" s="25"/>
      <c r="K154" s="26"/>
      <c r="M154" s="27"/>
    </row>
    <row r="155" spans="3:13" ht="13">
      <c r="C155" s="25"/>
      <c r="K155" s="26"/>
      <c r="M155" s="27"/>
    </row>
    <row r="156" spans="3:13" ht="13">
      <c r="C156" s="25"/>
      <c r="K156" s="26"/>
      <c r="M156" s="27"/>
    </row>
    <row r="157" spans="3:13" ht="13">
      <c r="C157" s="25"/>
      <c r="K157" s="26"/>
      <c r="M157" s="27"/>
    </row>
    <row r="158" spans="3:13" ht="13">
      <c r="C158" s="25"/>
      <c r="K158" s="26"/>
      <c r="M158" s="27"/>
    </row>
    <row r="159" spans="3:13" ht="13">
      <c r="C159" s="25"/>
      <c r="K159" s="26"/>
      <c r="M159" s="27"/>
    </row>
    <row r="160" spans="3:13" ht="13">
      <c r="C160" s="25"/>
      <c r="K160" s="26"/>
      <c r="M160" s="27"/>
    </row>
    <row r="161" spans="3:13" ht="13">
      <c r="C161" s="25"/>
      <c r="K161" s="26"/>
      <c r="M161" s="27"/>
    </row>
    <row r="162" spans="3:13" ht="13">
      <c r="C162" s="25"/>
      <c r="K162" s="26"/>
      <c r="M162" s="27"/>
    </row>
    <row r="163" spans="3:13" ht="13">
      <c r="C163" s="25"/>
      <c r="K163" s="26"/>
      <c r="M163" s="27"/>
    </row>
    <row r="164" spans="3:13" ht="13">
      <c r="C164" s="25"/>
      <c r="K164" s="26"/>
      <c r="M164" s="27"/>
    </row>
    <row r="165" spans="3:13" ht="13">
      <c r="C165" s="25"/>
      <c r="K165" s="26"/>
      <c r="M165" s="27"/>
    </row>
    <row r="166" spans="3:13" ht="13">
      <c r="C166" s="25"/>
      <c r="K166" s="26"/>
      <c r="M166" s="27"/>
    </row>
    <row r="167" spans="3:13" ht="13">
      <c r="C167" s="25"/>
      <c r="K167" s="26"/>
      <c r="M167" s="27"/>
    </row>
    <row r="168" spans="3:13" ht="13">
      <c r="C168" s="25"/>
      <c r="K168" s="26"/>
      <c r="M168" s="27"/>
    </row>
    <row r="169" spans="3:13" ht="13">
      <c r="C169" s="25"/>
      <c r="K169" s="26"/>
      <c r="M169" s="27"/>
    </row>
    <row r="170" spans="3:13" ht="13">
      <c r="C170" s="25"/>
      <c r="K170" s="26"/>
      <c r="M170" s="27"/>
    </row>
    <row r="171" spans="3:13" ht="13">
      <c r="C171" s="25"/>
      <c r="K171" s="26"/>
      <c r="M171" s="27"/>
    </row>
    <row r="172" spans="3:13" ht="13">
      <c r="C172" s="25"/>
      <c r="K172" s="26"/>
      <c r="M172" s="27"/>
    </row>
    <row r="173" spans="3:13" ht="13">
      <c r="C173" s="25"/>
      <c r="K173" s="26"/>
      <c r="M173" s="27"/>
    </row>
    <row r="174" spans="3:13" ht="13">
      <c r="C174" s="25"/>
      <c r="K174" s="26"/>
      <c r="M174" s="27"/>
    </row>
    <row r="175" spans="3:13" ht="13">
      <c r="C175" s="25"/>
      <c r="K175" s="26"/>
      <c r="M175" s="27"/>
    </row>
    <row r="176" spans="3:13" ht="13">
      <c r="C176" s="25"/>
      <c r="K176" s="26"/>
      <c r="M176" s="27"/>
    </row>
    <row r="177" spans="3:13" ht="13">
      <c r="C177" s="25"/>
      <c r="K177" s="26"/>
      <c r="M177" s="27"/>
    </row>
    <row r="178" spans="3:13" ht="13">
      <c r="C178" s="25"/>
      <c r="K178" s="26"/>
      <c r="M178" s="27"/>
    </row>
    <row r="179" spans="3:13" ht="13">
      <c r="C179" s="25"/>
      <c r="K179" s="26"/>
      <c r="M179" s="27"/>
    </row>
    <row r="180" spans="3:13" ht="13">
      <c r="C180" s="25"/>
      <c r="K180" s="26"/>
      <c r="M180" s="27"/>
    </row>
    <row r="181" spans="3:13" ht="13">
      <c r="C181" s="25"/>
      <c r="K181" s="26"/>
      <c r="M181" s="27"/>
    </row>
    <row r="182" spans="3:13" ht="13">
      <c r="C182" s="25"/>
      <c r="K182" s="26"/>
      <c r="M182" s="27"/>
    </row>
    <row r="183" spans="3:13" ht="13">
      <c r="C183" s="25"/>
      <c r="K183" s="26"/>
      <c r="M183" s="27"/>
    </row>
    <row r="184" spans="3:13" ht="13">
      <c r="C184" s="25"/>
      <c r="K184" s="26"/>
      <c r="M184" s="27"/>
    </row>
    <row r="185" spans="3:13" ht="13">
      <c r="C185" s="25"/>
      <c r="K185" s="26"/>
      <c r="M185" s="27"/>
    </row>
    <row r="186" spans="3:13" ht="13">
      <c r="C186" s="25"/>
      <c r="K186" s="26"/>
      <c r="M186" s="27"/>
    </row>
    <row r="187" spans="3:13" ht="13">
      <c r="C187" s="25"/>
      <c r="K187" s="26"/>
      <c r="M187" s="27"/>
    </row>
    <row r="188" spans="3:13" ht="13">
      <c r="C188" s="25"/>
      <c r="K188" s="26"/>
      <c r="M188" s="27"/>
    </row>
    <row r="189" spans="3:13" ht="13">
      <c r="C189" s="25"/>
      <c r="K189" s="26"/>
      <c r="M189" s="27"/>
    </row>
    <row r="190" spans="3:13" ht="13">
      <c r="C190" s="25"/>
      <c r="K190" s="26"/>
      <c r="M190" s="27"/>
    </row>
    <row r="191" spans="3:13" ht="13">
      <c r="C191" s="25"/>
      <c r="K191" s="26"/>
      <c r="M191" s="27"/>
    </row>
    <row r="192" spans="3:13" ht="13">
      <c r="C192" s="25"/>
      <c r="K192" s="26"/>
      <c r="M192" s="27"/>
    </row>
    <row r="193" spans="3:13" ht="13">
      <c r="C193" s="25"/>
      <c r="K193" s="26"/>
      <c r="M193" s="27"/>
    </row>
    <row r="194" spans="3:13" ht="13">
      <c r="C194" s="25"/>
      <c r="K194" s="26"/>
      <c r="M194" s="27"/>
    </row>
    <row r="195" spans="3:13" ht="13">
      <c r="C195" s="25"/>
      <c r="K195" s="26"/>
      <c r="M195" s="27"/>
    </row>
    <row r="196" spans="3:13" ht="13">
      <c r="C196" s="25"/>
      <c r="K196" s="26"/>
      <c r="M196" s="27"/>
    </row>
    <row r="197" spans="3:13" ht="13">
      <c r="C197" s="25"/>
      <c r="K197" s="26"/>
      <c r="M197" s="27"/>
    </row>
    <row r="198" spans="3:13" ht="13">
      <c r="C198" s="25"/>
      <c r="K198" s="26"/>
      <c r="M198" s="27"/>
    </row>
    <row r="199" spans="3:13" ht="13">
      <c r="C199" s="25"/>
      <c r="K199" s="26"/>
      <c r="M199" s="27"/>
    </row>
    <row r="200" spans="3:13" ht="13">
      <c r="C200" s="25"/>
      <c r="K200" s="26"/>
      <c r="M200" s="27"/>
    </row>
    <row r="201" spans="3:13" ht="13">
      <c r="C201" s="25"/>
      <c r="K201" s="26"/>
      <c r="M201" s="27"/>
    </row>
    <row r="202" spans="3:13" ht="13">
      <c r="C202" s="25"/>
      <c r="K202" s="26"/>
      <c r="M202" s="27"/>
    </row>
    <row r="203" spans="3:13" ht="13">
      <c r="C203" s="25"/>
      <c r="K203" s="26"/>
      <c r="M203" s="27"/>
    </row>
    <row r="204" spans="3:13" ht="13">
      <c r="C204" s="25"/>
      <c r="K204" s="26"/>
      <c r="M204" s="27"/>
    </row>
    <row r="205" spans="3:13" ht="13">
      <c r="C205" s="25"/>
      <c r="K205" s="26"/>
      <c r="M205" s="27"/>
    </row>
    <row r="206" spans="3:13" ht="13">
      <c r="C206" s="25"/>
      <c r="K206" s="26"/>
      <c r="M206" s="27"/>
    </row>
    <row r="207" spans="3:13" ht="13">
      <c r="C207" s="25"/>
      <c r="K207" s="26"/>
      <c r="M207" s="27"/>
    </row>
    <row r="208" spans="3:13" ht="13">
      <c r="C208" s="25"/>
      <c r="K208" s="26"/>
      <c r="M208" s="27"/>
    </row>
    <row r="209" spans="3:13" ht="13">
      <c r="C209" s="25"/>
      <c r="K209" s="26"/>
      <c r="M209" s="27"/>
    </row>
    <row r="210" spans="3:13" ht="13">
      <c r="C210" s="25"/>
      <c r="K210" s="26"/>
      <c r="M210" s="27"/>
    </row>
    <row r="211" spans="3:13" ht="13">
      <c r="C211" s="25"/>
      <c r="K211" s="26"/>
      <c r="M211" s="27"/>
    </row>
    <row r="212" spans="3:13" ht="13">
      <c r="C212" s="25"/>
      <c r="K212" s="26"/>
      <c r="M212" s="27"/>
    </row>
    <row r="213" spans="3:13" ht="13">
      <c r="C213" s="25"/>
      <c r="K213" s="26"/>
      <c r="M213" s="27"/>
    </row>
    <row r="214" spans="3:13" ht="13">
      <c r="C214" s="25"/>
      <c r="K214" s="26"/>
      <c r="M214" s="27"/>
    </row>
    <row r="215" spans="3:13" ht="13">
      <c r="C215" s="25"/>
      <c r="K215" s="26"/>
      <c r="M215" s="27"/>
    </row>
    <row r="216" spans="3:13" ht="13">
      <c r="C216" s="25"/>
      <c r="K216" s="26"/>
      <c r="M216" s="27"/>
    </row>
    <row r="217" spans="3:13" ht="13">
      <c r="C217" s="25"/>
      <c r="K217" s="26"/>
      <c r="M217" s="27"/>
    </row>
    <row r="218" spans="3:13" ht="13">
      <c r="C218" s="25"/>
      <c r="K218" s="26"/>
      <c r="M218" s="27"/>
    </row>
    <row r="219" spans="3:13" ht="13">
      <c r="C219" s="25"/>
      <c r="K219" s="26"/>
      <c r="M219" s="27"/>
    </row>
    <row r="220" spans="3:13" ht="13">
      <c r="C220" s="25"/>
      <c r="K220" s="26"/>
      <c r="M220" s="27"/>
    </row>
    <row r="221" spans="3:13" ht="13">
      <c r="C221" s="25"/>
      <c r="K221" s="26"/>
      <c r="M221" s="27"/>
    </row>
    <row r="222" spans="3:13" ht="13">
      <c r="C222" s="25"/>
      <c r="K222" s="26"/>
      <c r="M222" s="27"/>
    </row>
    <row r="223" spans="3:13" ht="13">
      <c r="C223" s="25"/>
      <c r="K223" s="26"/>
      <c r="M223" s="27"/>
    </row>
    <row r="224" spans="3:13" ht="13">
      <c r="C224" s="25"/>
      <c r="K224" s="26"/>
      <c r="M224" s="27"/>
    </row>
    <row r="225" spans="3:13" ht="13">
      <c r="C225" s="25"/>
      <c r="K225" s="26"/>
      <c r="M225" s="27"/>
    </row>
    <row r="226" spans="3:13" ht="13">
      <c r="C226" s="25"/>
      <c r="K226" s="26"/>
      <c r="M226" s="27"/>
    </row>
    <row r="227" spans="3:13" ht="13">
      <c r="C227" s="25"/>
      <c r="K227" s="26"/>
      <c r="M227" s="27"/>
    </row>
    <row r="228" spans="3:13" ht="13">
      <c r="C228" s="25"/>
      <c r="K228" s="26"/>
      <c r="M228" s="27"/>
    </row>
    <row r="229" spans="3:13" ht="13">
      <c r="C229" s="25"/>
      <c r="K229" s="26"/>
      <c r="M229" s="27"/>
    </row>
    <row r="230" spans="3:13" ht="13">
      <c r="C230" s="25"/>
      <c r="K230" s="26"/>
      <c r="M230" s="27"/>
    </row>
    <row r="231" spans="3:13" ht="13">
      <c r="C231" s="25"/>
      <c r="K231" s="26"/>
      <c r="M231" s="27"/>
    </row>
    <row r="232" spans="3:13" ht="13">
      <c r="C232" s="25"/>
      <c r="K232" s="26"/>
      <c r="M232" s="27"/>
    </row>
    <row r="233" spans="3:13" ht="13">
      <c r="C233" s="25"/>
      <c r="K233" s="26"/>
      <c r="M233" s="27"/>
    </row>
    <row r="234" spans="3:13" ht="13">
      <c r="C234" s="25"/>
      <c r="K234" s="26"/>
      <c r="M234" s="27"/>
    </row>
    <row r="235" spans="3:13" ht="13">
      <c r="C235" s="25"/>
      <c r="K235" s="26"/>
      <c r="M235" s="27"/>
    </row>
    <row r="236" spans="3:13" ht="13">
      <c r="C236" s="25"/>
      <c r="K236" s="26"/>
      <c r="M236" s="27"/>
    </row>
    <row r="237" spans="3:13" ht="13">
      <c r="C237" s="25"/>
      <c r="K237" s="26"/>
      <c r="M237" s="27"/>
    </row>
    <row r="238" spans="3:13" ht="13">
      <c r="C238" s="25"/>
      <c r="K238" s="26"/>
      <c r="M238" s="27"/>
    </row>
    <row r="239" spans="3:13" ht="13">
      <c r="C239" s="25"/>
      <c r="K239" s="26"/>
      <c r="M239" s="27"/>
    </row>
    <row r="240" spans="3:13" ht="13">
      <c r="C240" s="25"/>
      <c r="K240" s="26"/>
      <c r="M240" s="27"/>
    </row>
    <row r="241" spans="3:13" ht="13">
      <c r="C241" s="25"/>
      <c r="K241" s="26"/>
      <c r="M241" s="27"/>
    </row>
    <row r="242" spans="3:13" ht="13">
      <c r="C242" s="25"/>
      <c r="K242" s="26"/>
      <c r="M242" s="27"/>
    </row>
    <row r="243" spans="3:13" ht="13">
      <c r="C243" s="25"/>
      <c r="K243" s="26"/>
      <c r="M243" s="27"/>
    </row>
    <row r="244" spans="3:13" ht="13">
      <c r="C244" s="25"/>
      <c r="K244" s="26"/>
      <c r="M244" s="27"/>
    </row>
    <row r="245" spans="3:13" ht="13">
      <c r="C245" s="25"/>
      <c r="K245" s="26"/>
      <c r="M245" s="27"/>
    </row>
    <row r="246" spans="3:13" ht="13">
      <c r="C246" s="25"/>
      <c r="K246" s="26"/>
      <c r="M246" s="27"/>
    </row>
    <row r="247" spans="3:13" ht="13">
      <c r="C247" s="25"/>
      <c r="K247" s="26"/>
      <c r="M247" s="27"/>
    </row>
    <row r="248" spans="3:13" ht="13">
      <c r="C248" s="25"/>
      <c r="K248" s="26"/>
      <c r="M248" s="27"/>
    </row>
    <row r="249" spans="3:13" ht="13">
      <c r="C249" s="25"/>
      <c r="K249" s="26"/>
      <c r="M249" s="27"/>
    </row>
    <row r="250" spans="3:13" ht="13">
      <c r="C250" s="25"/>
      <c r="K250" s="26"/>
      <c r="M250" s="27"/>
    </row>
    <row r="251" spans="3:13" ht="13">
      <c r="C251" s="25"/>
      <c r="K251" s="26"/>
      <c r="M251" s="27"/>
    </row>
    <row r="252" spans="3:13" ht="13">
      <c r="C252" s="25"/>
      <c r="K252" s="26"/>
      <c r="M252" s="27"/>
    </row>
    <row r="253" spans="3:13" ht="13">
      <c r="C253" s="25"/>
      <c r="K253" s="26"/>
      <c r="M253" s="27"/>
    </row>
    <row r="254" spans="3:13" ht="13">
      <c r="C254" s="25"/>
      <c r="K254" s="26"/>
      <c r="M254" s="27"/>
    </row>
    <row r="255" spans="3:13" ht="13">
      <c r="C255" s="25"/>
      <c r="K255" s="26"/>
      <c r="M255" s="27"/>
    </row>
    <row r="256" spans="3:13" ht="13">
      <c r="C256" s="25"/>
      <c r="K256" s="26"/>
      <c r="M256" s="27"/>
    </row>
    <row r="257" spans="3:13" ht="13">
      <c r="C257" s="25"/>
      <c r="K257" s="26"/>
      <c r="M257" s="27"/>
    </row>
    <row r="258" spans="3:13" ht="13">
      <c r="C258" s="25"/>
      <c r="K258" s="26"/>
      <c r="M258" s="27"/>
    </row>
    <row r="259" spans="3:13" ht="13">
      <c r="C259" s="25"/>
      <c r="K259" s="26"/>
      <c r="M259" s="27"/>
    </row>
    <row r="260" spans="3:13" ht="13">
      <c r="C260" s="25"/>
      <c r="K260" s="26"/>
      <c r="M260" s="27"/>
    </row>
    <row r="261" spans="3:13" ht="13">
      <c r="C261" s="25"/>
      <c r="K261" s="26"/>
      <c r="M261" s="27"/>
    </row>
    <row r="262" spans="3:13" ht="13">
      <c r="C262" s="25"/>
      <c r="K262" s="26"/>
      <c r="M262" s="27"/>
    </row>
    <row r="263" spans="3:13" ht="13">
      <c r="C263" s="25"/>
      <c r="K263" s="26"/>
      <c r="M263" s="27"/>
    </row>
    <row r="264" spans="3:13" ht="13">
      <c r="C264" s="25"/>
      <c r="K264" s="26"/>
      <c r="M264" s="27"/>
    </row>
    <row r="265" spans="3:13" ht="13">
      <c r="C265" s="25"/>
      <c r="K265" s="26"/>
      <c r="M265" s="27"/>
    </row>
    <row r="266" spans="3:13" ht="13">
      <c r="C266" s="25"/>
      <c r="K266" s="26"/>
      <c r="M266" s="27"/>
    </row>
    <row r="267" spans="3:13" ht="13">
      <c r="C267" s="25"/>
      <c r="K267" s="26"/>
      <c r="M267" s="27"/>
    </row>
    <row r="268" spans="3:13" ht="13">
      <c r="C268" s="25"/>
      <c r="K268" s="26"/>
      <c r="M268" s="27"/>
    </row>
    <row r="269" spans="3:13" ht="13">
      <c r="C269" s="25"/>
      <c r="K269" s="26"/>
      <c r="M269" s="27"/>
    </row>
    <row r="270" spans="3:13" ht="13">
      <c r="C270" s="25"/>
      <c r="K270" s="26"/>
      <c r="M270" s="27"/>
    </row>
    <row r="271" spans="3:13" ht="13">
      <c r="C271" s="25"/>
      <c r="K271" s="26"/>
      <c r="M271" s="27"/>
    </row>
    <row r="272" spans="3:13" ht="13">
      <c r="C272" s="25"/>
      <c r="K272" s="26"/>
      <c r="M272" s="27"/>
    </row>
    <row r="273" spans="3:13" ht="13">
      <c r="C273" s="25"/>
      <c r="K273" s="26"/>
      <c r="M273" s="27"/>
    </row>
    <row r="274" spans="3:13" ht="13">
      <c r="C274" s="25"/>
      <c r="K274" s="26"/>
      <c r="M274" s="27"/>
    </row>
    <row r="275" spans="3:13" ht="13">
      <c r="C275" s="25"/>
      <c r="K275" s="26"/>
      <c r="M275" s="27"/>
    </row>
    <row r="276" spans="3:13" ht="13">
      <c r="C276" s="25"/>
      <c r="K276" s="26"/>
      <c r="M276" s="27"/>
    </row>
    <row r="277" spans="3:13" ht="13">
      <c r="C277" s="25"/>
      <c r="K277" s="26"/>
      <c r="M277" s="27"/>
    </row>
    <row r="278" spans="3:13" ht="13">
      <c r="C278" s="25"/>
      <c r="K278" s="26"/>
      <c r="M278" s="27"/>
    </row>
    <row r="279" spans="3:13" ht="13">
      <c r="C279" s="25"/>
      <c r="K279" s="26"/>
      <c r="M279" s="27"/>
    </row>
    <row r="280" spans="3:13" ht="13">
      <c r="C280" s="25"/>
      <c r="K280" s="26"/>
      <c r="M280" s="27"/>
    </row>
    <row r="281" spans="3:13" ht="13">
      <c r="C281" s="25"/>
      <c r="K281" s="26"/>
      <c r="M281" s="27"/>
    </row>
    <row r="282" spans="3:13" ht="13">
      <c r="C282" s="25"/>
      <c r="K282" s="26"/>
      <c r="M282" s="27"/>
    </row>
    <row r="283" spans="3:13" ht="13">
      <c r="C283" s="25"/>
      <c r="K283" s="26"/>
      <c r="M283" s="27"/>
    </row>
    <row r="284" spans="3:13" ht="13">
      <c r="C284" s="25"/>
      <c r="K284" s="26"/>
      <c r="M284" s="27"/>
    </row>
    <row r="285" spans="3:13" ht="13">
      <c r="C285" s="25"/>
      <c r="K285" s="26"/>
      <c r="M285" s="27"/>
    </row>
    <row r="286" spans="3:13" ht="13">
      <c r="C286" s="25"/>
      <c r="K286" s="26"/>
      <c r="M286" s="27"/>
    </row>
    <row r="287" spans="3:13" ht="13">
      <c r="C287" s="25"/>
      <c r="K287" s="26"/>
      <c r="M287" s="27"/>
    </row>
    <row r="288" spans="3:13" ht="13">
      <c r="C288" s="25"/>
      <c r="K288" s="26"/>
      <c r="M288" s="27"/>
    </row>
    <row r="289" spans="3:13" ht="13">
      <c r="C289" s="25"/>
      <c r="K289" s="26"/>
      <c r="M289" s="27"/>
    </row>
    <row r="290" spans="3:13" ht="13">
      <c r="C290" s="25"/>
      <c r="K290" s="26"/>
      <c r="M290" s="27"/>
    </row>
    <row r="291" spans="3:13" ht="13">
      <c r="C291" s="25"/>
      <c r="K291" s="26"/>
      <c r="M291" s="27"/>
    </row>
    <row r="292" spans="3:13" ht="13">
      <c r="C292" s="25"/>
      <c r="K292" s="26"/>
      <c r="M292" s="27"/>
    </row>
    <row r="293" spans="3:13" ht="13">
      <c r="C293" s="25"/>
      <c r="K293" s="26"/>
      <c r="M293" s="27"/>
    </row>
    <row r="294" spans="3:13" ht="13">
      <c r="C294" s="25"/>
      <c r="K294" s="26"/>
      <c r="M294" s="27"/>
    </row>
    <row r="295" spans="3:13" ht="13">
      <c r="C295" s="25"/>
      <c r="K295" s="26"/>
      <c r="M295" s="27"/>
    </row>
    <row r="296" spans="3:13" ht="13">
      <c r="C296" s="25"/>
      <c r="K296" s="26"/>
      <c r="M296" s="27"/>
    </row>
    <row r="297" spans="3:13" ht="13">
      <c r="C297" s="25"/>
      <c r="K297" s="26"/>
      <c r="M297" s="27"/>
    </row>
    <row r="298" spans="3:13" ht="13">
      <c r="C298" s="25"/>
      <c r="K298" s="26"/>
      <c r="M298" s="27"/>
    </row>
    <row r="299" spans="3:13" ht="13">
      <c r="C299" s="25"/>
      <c r="K299" s="26"/>
      <c r="M299" s="27"/>
    </row>
    <row r="300" spans="3:13" ht="13">
      <c r="C300" s="25"/>
      <c r="K300" s="26"/>
      <c r="M300" s="27"/>
    </row>
    <row r="301" spans="3:13" ht="13">
      <c r="C301" s="25"/>
      <c r="K301" s="26"/>
      <c r="M301" s="27"/>
    </row>
    <row r="302" spans="3:13" ht="13">
      <c r="C302" s="25"/>
      <c r="K302" s="26"/>
      <c r="M302" s="27"/>
    </row>
    <row r="303" spans="3:13" ht="13">
      <c r="C303" s="25"/>
      <c r="K303" s="26"/>
      <c r="M303" s="27"/>
    </row>
    <row r="304" spans="3:13" ht="13">
      <c r="C304" s="25"/>
      <c r="K304" s="26"/>
      <c r="M304" s="27"/>
    </row>
    <row r="305" spans="3:13" ht="13">
      <c r="C305" s="25"/>
      <c r="K305" s="26"/>
      <c r="M305" s="27"/>
    </row>
    <row r="306" spans="3:13" ht="13">
      <c r="C306" s="25"/>
      <c r="K306" s="26"/>
      <c r="M306" s="27"/>
    </row>
    <row r="307" spans="3:13" ht="13">
      <c r="C307" s="25"/>
      <c r="K307" s="26"/>
      <c r="M307" s="27"/>
    </row>
    <row r="308" spans="3:13" ht="13">
      <c r="C308" s="25"/>
      <c r="K308" s="26"/>
      <c r="M308" s="27"/>
    </row>
    <row r="309" spans="3:13" ht="13">
      <c r="C309" s="25"/>
      <c r="K309" s="26"/>
      <c r="M309" s="27"/>
    </row>
    <row r="310" spans="3:13" ht="13">
      <c r="C310" s="25"/>
      <c r="K310" s="26"/>
      <c r="M310" s="27"/>
    </row>
    <row r="311" spans="3:13" ht="13">
      <c r="C311" s="25"/>
      <c r="K311" s="26"/>
      <c r="M311" s="27"/>
    </row>
    <row r="312" spans="3:13" ht="13">
      <c r="C312" s="25"/>
      <c r="K312" s="26"/>
      <c r="M312" s="27"/>
    </row>
    <row r="313" spans="3:13" ht="13">
      <c r="C313" s="25"/>
      <c r="K313" s="26"/>
      <c r="M313" s="27"/>
    </row>
    <row r="314" spans="3:13" ht="13">
      <c r="C314" s="25"/>
      <c r="K314" s="26"/>
      <c r="M314" s="27"/>
    </row>
    <row r="315" spans="3:13" ht="13">
      <c r="C315" s="25"/>
      <c r="K315" s="26"/>
      <c r="M315" s="27"/>
    </row>
    <row r="316" spans="3:13" ht="13">
      <c r="C316" s="25"/>
      <c r="K316" s="26"/>
      <c r="M316" s="27"/>
    </row>
    <row r="317" spans="3:13" ht="13">
      <c r="C317" s="25"/>
      <c r="K317" s="26"/>
      <c r="M317" s="27"/>
    </row>
    <row r="318" spans="3:13" ht="13">
      <c r="C318" s="25"/>
      <c r="K318" s="26"/>
      <c r="M318" s="27"/>
    </row>
    <row r="319" spans="3:13" ht="13">
      <c r="C319" s="25"/>
      <c r="K319" s="26"/>
      <c r="M319" s="27"/>
    </row>
    <row r="320" spans="3:13" ht="13">
      <c r="C320" s="25"/>
      <c r="K320" s="26"/>
      <c r="M320" s="27"/>
    </row>
    <row r="321" spans="3:13" ht="13">
      <c r="C321" s="25"/>
      <c r="K321" s="26"/>
      <c r="M321" s="27"/>
    </row>
    <row r="322" spans="3:13" ht="13">
      <c r="C322" s="25"/>
      <c r="K322" s="26"/>
      <c r="M322" s="27"/>
    </row>
    <row r="323" spans="3:13" ht="13">
      <c r="C323" s="25"/>
      <c r="K323" s="26"/>
      <c r="M323" s="27"/>
    </row>
    <row r="324" spans="3:13" ht="13">
      <c r="C324" s="25"/>
      <c r="K324" s="26"/>
      <c r="M324" s="27"/>
    </row>
    <row r="325" spans="3:13" ht="13">
      <c r="C325" s="25"/>
      <c r="K325" s="26"/>
      <c r="M325" s="27"/>
    </row>
    <row r="326" spans="3:13" ht="13">
      <c r="C326" s="25"/>
      <c r="K326" s="26"/>
      <c r="M326" s="27"/>
    </row>
    <row r="327" spans="3:13" ht="13">
      <c r="C327" s="25"/>
      <c r="K327" s="26"/>
      <c r="M327" s="27"/>
    </row>
    <row r="328" spans="3:13" ht="13">
      <c r="C328" s="25"/>
      <c r="K328" s="26"/>
      <c r="M328" s="27"/>
    </row>
    <row r="329" spans="3:13" ht="13">
      <c r="C329" s="25"/>
      <c r="K329" s="26"/>
      <c r="M329" s="27"/>
    </row>
    <row r="330" spans="3:13" ht="13">
      <c r="C330" s="25"/>
      <c r="K330" s="26"/>
      <c r="M330" s="27"/>
    </row>
    <row r="331" spans="3:13" ht="13">
      <c r="C331" s="25"/>
      <c r="K331" s="26"/>
      <c r="M331" s="27"/>
    </row>
    <row r="332" spans="3:13" ht="13">
      <c r="C332" s="25"/>
      <c r="K332" s="26"/>
      <c r="M332" s="27"/>
    </row>
    <row r="333" spans="3:13" ht="13">
      <c r="C333" s="25"/>
      <c r="K333" s="26"/>
      <c r="M333" s="27"/>
    </row>
    <row r="334" spans="3:13" ht="13">
      <c r="C334" s="25"/>
      <c r="K334" s="26"/>
      <c r="M334" s="27"/>
    </row>
    <row r="335" spans="3:13" ht="13">
      <c r="C335" s="25"/>
      <c r="K335" s="26"/>
      <c r="M335" s="27"/>
    </row>
    <row r="336" spans="3:13" ht="13">
      <c r="C336" s="25"/>
      <c r="K336" s="26"/>
      <c r="M336" s="27"/>
    </row>
    <row r="337" spans="3:13" ht="13">
      <c r="C337" s="25"/>
      <c r="K337" s="26"/>
      <c r="M337" s="27"/>
    </row>
    <row r="338" spans="3:13" ht="13">
      <c r="C338" s="25"/>
      <c r="K338" s="26"/>
      <c r="M338" s="27"/>
    </row>
    <row r="339" spans="3:13" ht="13">
      <c r="C339" s="25"/>
      <c r="K339" s="26"/>
      <c r="M339" s="27"/>
    </row>
    <row r="340" spans="3:13" ht="13">
      <c r="C340" s="25"/>
      <c r="K340" s="26"/>
      <c r="M340" s="27"/>
    </row>
    <row r="341" spans="3:13" ht="13">
      <c r="C341" s="25"/>
      <c r="K341" s="26"/>
      <c r="M341" s="27"/>
    </row>
    <row r="342" spans="3:13" ht="13">
      <c r="C342" s="25"/>
      <c r="K342" s="26"/>
      <c r="M342" s="27"/>
    </row>
    <row r="343" spans="3:13" ht="13">
      <c r="C343" s="25"/>
      <c r="K343" s="26"/>
      <c r="M343" s="27"/>
    </row>
    <row r="344" spans="3:13" ht="13">
      <c r="C344" s="25"/>
      <c r="K344" s="26"/>
      <c r="M344" s="27"/>
    </row>
    <row r="345" spans="3:13" ht="13">
      <c r="C345" s="25"/>
      <c r="K345" s="26"/>
      <c r="M345" s="27"/>
    </row>
    <row r="346" spans="3:13" ht="13">
      <c r="C346" s="25"/>
      <c r="K346" s="26"/>
      <c r="M346" s="27"/>
    </row>
    <row r="347" spans="3:13" ht="13">
      <c r="C347" s="25"/>
      <c r="K347" s="26"/>
      <c r="M347" s="27"/>
    </row>
    <row r="348" spans="3:13" ht="13">
      <c r="C348" s="25"/>
      <c r="K348" s="26"/>
      <c r="M348" s="27"/>
    </row>
    <row r="349" spans="3:13" ht="13">
      <c r="C349" s="25"/>
      <c r="K349" s="26"/>
      <c r="M349" s="27"/>
    </row>
    <row r="350" spans="3:13" ht="13">
      <c r="C350" s="25"/>
      <c r="K350" s="26"/>
      <c r="M350" s="27"/>
    </row>
    <row r="351" spans="3:13" ht="13">
      <c r="C351" s="25"/>
      <c r="K351" s="26"/>
      <c r="M351" s="27"/>
    </row>
    <row r="352" spans="3:13" ht="13">
      <c r="C352" s="25"/>
      <c r="K352" s="26"/>
      <c r="M352" s="27"/>
    </row>
    <row r="353" spans="3:13" ht="13">
      <c r="C353" s="25"/>
      <c r="K353" s="26"/>
      <c r="M353" s="27"/>
    </row>
    <row r="354" spans="3:13" ht="13">
      <c r="C354" s="25"/>
      <c r="K354" s="26"/>
      <c r="M354" s="27"/>
    </row>
    <row r="355" spans="3:13" ht="13">
      <c r="C355" s="25"/>
      <c r="K355" s="26"/>
      <c r="M355" s="27"/>
    </row>
    <row r="356" spans="3:13" ht="13">
      <c r="C356" s="25"/>
      <c r="K356" s="26"/>
      <c r="M356" s="27"/>
    </row>
    <row r="357" spans="3:13" ht="13">
      <c r="C357" s="25"/>
      <c r="K357" s="26"/>
      <c r="M357" s="27"/>
    </row>
    <row r="358" spans="3:13" ht="13">
      <c r="C358" s="25"/>
      <c r="K358" s="26"/>
      <c r="M358" s="27"/>
    </row>
    <row r="359" spans="3:13" ht="13">
      <c r="C359" s="25"/>
      <c r="K359" s="26"/>
      <c r="M359" s="27"/>
    </row>
    <row r="360" spans="3:13" ht="13">
      <c r="C360" s="25"/>
      <c r="K360" s="26"/>
      <c r="M360" s="27"/>
    </row>
    <row r="361" spans="3:13" ht="13">
      <c r="C361" s="25"/>
      <c r="K361" s="26"/>
      <c r="M361" s="27"/>
    </row>
    <row r="362" spans="3:13" ht="13">
      <c r="C362" s="25"/>
      <c r="K362" s="26"/>
      <c r="M362" s="27"/>
    </row>
    <row r="363" spans="3:13" ht="13">
      <c r="C363" s="25"/>
      <c r="K363" s="26"/>
      <c r="M363" s="27"/>
    </row>
    <row r="364" spans="3:13" ht="13">
      <c r="C364" s="25"/>
      <c r="K364" s="26"/>
      <c r="M364" s="27"/>
    </row>
    <row r="365" spans="3:13" ht="13">
      <c r="C365" s="25"/>
      <c r="K365" s="26"/>
      <c r="M365" s="27"/>
    </row>
    <row r="366" spans="3:13" ht="13">
      <c r="C366" s="25"/>
      <c r="K366" s="26"/>
      <c r="M366" s="27"/>
    </row>
    <row r="367" spans="3:13" ht="13">
      <c r="C367" s="25"/>
      <c r="K367" s="26"/>
      <c r="M367" s="27"/>
    </row>
    <row r="368" spans="3:13" ht="13">
      <c r="C368" s="25"/>
      <c r="K368" s="26"/>
      <c r="M368" s="27"/>
    </row>
    <row r="369" spans="3:13" ht="13">
      <c r="C369" s="25"/>
      <c r="K369" s="26"/>
      <c r="M369" s="27"/>
    </row>
    <row r="370" spans="3:13" ht="13">
      <c r="C370" s="25"/>
      <c r="K370" s="26"/>
      <c r="M370" s="27"/>
    </row>
    <row r="371" spans="3:13" ht="13">
      <c r="C371" s="25"/>
      <c r="K371" s="26"/>
      <c r="M371" s="27"/>
    </row>
    <row r="372" spans="3:13" ht="13">
      <c r="C372" s="25"/>
      <c r="K372" s="26"/>
      <c r="M372" s="27"/>
    </row>
    <row r="373" spans="3:13" ht="13">
      <c r="C373" s="25"/>
      <c r="K373" s="26"/>
      <c r="M373" s="27"/>
    </row>
    <row r="374" spans="3:13" ht="13">
      <c r="C374" s="25"/>
      <c r="K374" s="26"/>
      <c r="M374" s="27"/>
    </row>
    <row r="375" spans="3:13" ht="13">
      <c r="C375" s="25"/>
      <c r="K375" s="26"/>
      <c r="M375" s="27"/>
    </row>
    <row r="376" spans="3:13" ht="13">
      <c r="C376" s="25"/>
      <c r="K376" s="26"/>
      <c r="M376" s="27"/>
    </row>
    <row r="377" spans="3:13" ht="13">
      <c r="C377" s="25"/>
      <c r="K377" s="26"/>
      <c r="M377" s="27"/>
    </row>
    <row r="378" spans="3:13" ht="13">
      <c r="C378" s="25"/>
      <c r="K378" s="26"/>
      <c r="M378" s="27"/>
    </row>
    <row r="379" spans="3:13" ht="13">
      <c r="C379" s="25"/>
      <c r="K379" s="26"/>
      <c r="M379" s="27"/>
    </row>
    <row r="380" spans="3:13" ht="13">
      <c r="C380" s="25"/>
      <c r="K380" s="26"/>
      <c r="M380" s="27"/>
    </row>
    <row r="381" spans="3:13" ht="13">
      <c r="C381" s="25"/>
      <c r="K381" s="26"/>
      <c r="M381" s="27"/>
    </row>
    <row r="382" spans="3:13" ht="13">
      <c r="C382" s="25"/>
      <c r="K382" s="26"/>
      <c r="M382" s="27"/>
    </row>
    <row r="383" spans="3:13" ht="13">
      <c r="C383" s="25"/>
      <c r="K383" s="26"/>
      <c r="M383" s="27"/>
    </row>
    <row r="384" spans="3:13" ht="13">
      <c r="C384" s="25"/>
      <c r="K384" s="26"/>
      <c r="M384" s="27"/>
    </row>
    <row r="385" spans="3:13" ht="13">
      <c r="C385" s="25"/>
      <c r="K385" s="26"/>
      <c r="M385" s="27"/>
    </row>
    <row r="386" spans="3:13" ht="13">
      <c r="C386" s="25"/>
      <c r="K386" s="26"/>
      <c r="M386" s="27"/>
    </row>
    <row r="387" spans="3:13" ht="13">
      <c r="C387" s="25"/>
      <c r="K387" s="26"/>
      <c r="M387" s="27"/>
    </row>
    <row r="388" spans="3:13" ht="13">
      <c r="C388" s="25"/>
      <c r="K388" s="26"/>
      <c r="M388" s="27"/>
    </row>
    <row r="389" spans="3:13" ht="13">
      <c r="C389" s="25"/>
      <c r="K389" s="26"/>
      <c r="M389" s="27"/>
    </row>
    <row r="390" spans="3:13" ht="13">
      <c r="C390" s="25"/>
      <c r="K390" s="26"/>
      <c r="M390" s="27"/>
    </row>
    <row r="391" spans="3:13" ht="13">
      <c r="C391" s="25"/>
      <c r="K391" s="26"/>
      <c r="M391" s="27"/>
    </row>
    <row r="392" spans="3:13" ht="13">
      <c r="C392" s="25"/>
      <c r="K392" s="26"/>
      <c r="M392" s="27"/>
    </row>
    <row r="393" spans="3:13" ht="13">
      <c r="C393" s="25"/>
      <c r="K393" s="26"/>
      <c r="M393" s="27"/>
    </row>
    <row r="394" spans="3:13" ht="13">
      <c r="C394" s="25"/>
      <c r="K394" s="26"/>
      <c r="M394" s="27"/>
    </row>
    <row r="395" spans="3:13" ht="13">
      <c r="C395" s="25"/>
      <c r="K395" s="26"/>
      <c r="M395" s="27"/>
    </row>
    <row r="396" spans="3:13" ht="13">
      <c r="C396" s="25"/>
      <c r="K396" s="26"/>
      <c r="M396" s="27"/>
    </row>
    <row r="397" spans="3:13" ht="13">
      <c r="C397" s="25"/>
      <c r="K397" s="26"/>
      <c r="M397" s="27"/>
    </row>
    <row r="398" spans="3:13" ht="13">
      <c r="C398" s="25"/>
      <c r="K398" s="26"/>
      <c r="M398" s="27"/>
    </row>
    <row r="399" spans="3:13" ht="13">
      <c r="C399" s="25"/>
      <c r="K399" s="26"/>
      <c r="M399" s="27"/>
    </row>
    <row r="400" spans="3:13" ht="13">
      <c r="C400" s="25"/>
      <c r="K400" s="26"/>
      <c r="M400" s="27"/>
    </row>
    <row r="401" spans="3:13" ht="13">
      <c r="C401" s="25"/>
      <c r="K401" s="26"/>
      <c r="M401" s="27"/>
    </row>
    <row r="402" spans="3:13" ht="13">
      <c r="C402" s="25"/>
      <c r="K402" s="26"/>
      <c r="M402" s="27"/>
    </row>
    <row r="403" spans="3:13" ht="13">
      <c r="C403" s="25"/>
      <c r="K403" s="26"/>
      <c r="M403" s="27"/>
    </row>
    <row r="404" spans="3:13" ht="13">
      <c r="C404" s="25"/>
      <c r="K404" s="26"/>
      <c r="M404" s="27"/>
    </row>
    <row r="405" spans="3:13" ht="13">
      <c r="C405" s="25"/>
      <c r="K405" s="26"/>
      <c r="M405" s="27"/>
    </row>
    <row r="406" spans="3:13" ht="13">
      <c r="C406" s="25"/>
      <c r="K406" s="26"/>
      <c r="M406" s="27"/>
    </row>
    <row r="407" spans="3:13" ht="13">
      <c r="C407" s="25"/>
      <c r="K407" s="26"/>
      <c r="M407" s="27"/>
    </row>
    <row r="408" spans="3:13" ht="13">
      <c r="C408" s="25"/>
      <c r="K408" s="26"/>
      <c r="M408" s="27"/>
    </row>
    <row r="409" spans="3:13" ht="13">
      <c r="C409" s="25"/>
      <c r="K409" s="26"/>
      <c r="M409" s="27"/>
    </row>
    <row r="410" spans="3:13" ht="13">
      <c r="C410" s="25"/>
      <c r="K410" s="26"/>
      <c r="M410" s="27"/>
    </row>
    <row r="411" spans="3:13" ht="13">
      <c r="C411" s="25"/>
      <c r="K411" s="26"/>
      <c r="M411" s="27"/>
    </row>
    <row r="412" spans="3:13" ht="13">
      <c r="C412" s="25"/>
      <c r="K412" s="26"/>
      <c r="M412" s="27"/>
    </row>
    <row r="413" spans="3:13" ht="13">
      <c r="C413" s="25"/>
      <c r="K413" s="26"/>
      <c r="M413" s="27"/>
    </row>
    <row r="414" spans="3:13" ht="13">
      <c r="C414" s="25"/>
      <c r="K414" s="26"/>
      <c r="M414" s="27"/>
    </row>
    <row r="415" spans="3:13" ht="13">
      <c r="C415" s="25"/>
      <c r="K415" s="26"/>
      <c r="M415" s="27"/>
    </row>
    <row r="416" spans="3:13" ht="13">
      <c r="C416" s="25"/>
      <c r="K416" s="26"/>
      <c r="M416" s="27"/>
    </row>
    <row r="417" spans="3:13" ht="13">
      <c r="C417" s="25"/>
      <c r="K417" s="26"/>
      <c r="M417" s="27"/>
    </row>
    <row r="418" spans="3:13" ht="13">
      <c r="C418" s="25"/>
      <c r="K418" s="26"/>
      <c r="M418" s="27"/>
    </row>
    <row r="419" spans="3:13" ht="13">
      <c r="C419" s="25"/>
      <c r="K419" s="26"/>
      <c r="M419" s="27"/>
    </row>
    <row r="420" spans="3:13" ht="13">
      <c r="C420" s="25"/>
      <c r="K420" s="26"/>
      <c r="M420" s="27"/>
    </row>
    <row r="421" spans="3:13" ht="13">
      <c r="C421" s="25"/>
      <c r="K421" s="26"/>
      <c r="M421" s="27"/>
    </row>
    <row r="422" spans="3:13" ht="13">
      <c r="C422" s="25"/>
      <c r="K422" s="26"/>
      <c r="M422" s="27"/>
    </row>
    <row r="423" spans="3:13" ht="13">
      <c r="C423" s="25"/>
      <c r="K423" s="26"/>
      <c r="M423" s="27"/>
    </row>
    <row r="424" spans="3:13" ht="13">
      <c r="C424" s="25"/>
      <c r="K424" s="26"/>
      <c r="M424" s="27"/>
    </row>
    <row r="425" spans="3:13" ht="13">
      <c r="C425" s="25"/>
      <c r="K425" s="26"/>
      <c r="M425" s="27"/>
    </row>
    <row r="426" spans="3:13" ht="13">
      <c r="C426" s="25"/>
      <c r="K426" s="26"/>
      <c r="M426" s="27"/>
    </row>
    <row r="427" spans="3:13" ht="13">
      <c r="C427" s="25"/>
      <c r="K427" s="26"/>
      <c r="M427" s="27"/>
    </row>
    <row r="428" spans="3:13" ht="13">
      <c r="C428" s="25"/>
      <c r="K428" s="26"/>
      <c r="M428" s="27"/>
    </row>
    <row r="429" spans="3:13" ht="13">
      <c r="C429" s="25"/>
      <c r="K429" s="26"/>
      <c r="M429" s="27"/>
    </row>
    <row r="430" spans="3:13" ht="13">
      <c r="C430" s="25"/>
      <c r="K430" s="26"/>
      <c r="M430" s="27"/>
    </row>
    <row r="431" spans="3:13" ht="13">
      <c r="C431" s="25"/>
      <c r="K431" s="26"/>
      <c r="M431" s="27"/>
    </row>
    <row r="432" spans="3:13" ht="13">
      <c r="C432" s="25"/>
      <c r="K432" s="26"/>
      <c r="M432" s="27"/>
    </row>
    <row r="433" spans="3:13" ht="13">
      <c r="C433" s="25"/>
      <c r="K433" s="26"/>
      <c r="M433" s="27"/>
    </row>
    <row r="434" spans="3:13" ht="13">
      <c r="C434" s="25"/>
      <c r="K434" s="26"/>
      <c r="M434" s="27"/>
    </row>
    <row r="435" spans="3:13" ht="13">
      <c r="C435" s="25"/>
      <c r="K435" s="26"/>
      <c r="M435" s="27"/>
    </row>
    <row r="436" spans="3:13" ht="13">
      <c r="C436" s="25"/>
      <c r="K436" s="26"/>
      <c r="M436" s="27"/>
    </row>
    <row r="437" spans="3:13" ht="13">
      <c r="C437" s="25"/>
      <c r="K437" s="26"/>
      <c r="M437" s="27"/>
    </row>
    <row r="438" spans="3:13" ht="13">
      <c r="C438" s="25"/>
      <c r="K438" s="26"/>
      <c r="M438" s="27"/>
    </row>
    <row r="439" spans="3:13" ht="13">
      <c r="C439" s="25"/>
      <c r="K439" s="26"/>
      <c r="M439" s="27"/>
    </row>
    <row r="440" spans="3:13" ht="13">
      <c r="C440" s="25"/>
      <c r="K440" s="26"/>
      <c r="M440" s="27"/>
    </row>
    <row r="441" spans="3:13" ht="13">
      <c r="C441" s="25"/>
      <c r="K441" s="26"/>
      <c r="M441" s="27"/>
    </row>
    <row r="442" spans="3:13" ht="13">
      <c r="C442" s="25"/>
      <c r="K442" s="26"/>
      <c r="M442" s="27"/>
    </row>
    <row r="443" spans="3:13" ht="13">
      <c r="C443" s="25"/>
      <c r="K443" s="26"/>
      <c r="M443" s="27"/>
    </row>
    <row r="444" spans="3:13" ht="13">
      <c r="C444" s="25"/>
      <c r="K444" s="26"/>
      <c r="M444" s="27"/>
    </row>
    <row r="445" spans="3:13" ht="13">
      <c r="C445" s="25"/>
      <c r="K445" s="26"/>
      <c r="M445" s="27"/>
    </row>
    <row r="446" spans="3:13" ht="13">
      <c r="C446" s="25"/>
      <c r="K446" s="26"/>
      <c r="M446" s="27"/>
    </row>
    <row r="447" spans="3:13" ht="13">
      <c r="C447" s="25"/>
      <c r="K447" s="26"/>
      <c r="M447" s="27"/>
    </row>
    <row r="448" spans="3:13" ht="13">
      <c r="C448" s="25"/>
      <c r="K448" s="26"/>
      <c r="M448" s="27"/>
    </row>
    <row r="449" spans="3:13" ht="13">
      <c r="C449" s="25"/>
      <c r="K449" s="26"/>
      <c r="M449" s="27"/>
    </row>
    <row r="450" spans="3:13" ht="13">
      <c r="C450" s="25"/>
      <c r="K450" s="26"/>
      <c r="M450" s="27"/>
    </row>
    <row r="451" spans="3:13" ht="13">
      <c r="C451" s="25"/>
      <c r="K451" s="26"/>
      <c r="M451" s="27"/>
    </row>
    <row r="452" spans="3:13" ht="13">
      <c r="C452" s="25"/>
      <c r="K452" s="26"/>
      <c r="M452" s="27"/>
    </row>
    <row r="453" spans="3:13" ht="13">
      <c r="C453" s="25"/>
      <c r="K453" s="26"/>
      <c r="M453" s="27"/>
    </row>
    <row r="454" spans="3:13" ht="13">
      <c r="C454" s="25"/>
      <c r="K454" s="26"/>
      <c r="M454" s="27"/>
    </row>
    <row r="455" spans="3:13" ht="13">
      <c r="C455" s="25"/>
      <c r="K455" s="26"/>
      <c r="M455" s="27"/>
    </row>
    <row r="456" spans="3:13" ht="13">
      <c r="C456" s="25"/>
      <c r="K456" s="26"/>
      <c r="M456" s="27"/>
    </row>
    <row r="457" spans="3:13" ht="13">
      <c r="C457" s="25"/>
      <c r="K457" s="26"/>
      <c r="M457" s="27"/>
    </row>
    <row r="458" spans="3:13" ht="13">
      <c r="C458" s="25"/>
      <c r="K458" s="26"/>
      <c r="M458" s="27"/>
    </row>
    <row r="459" spans="3:13" ht="13">
      <c r="C459" s="25"/>
      <c r="K459" s="26"/>
      <c r="M459" s="27"/>
    </row>
    <row r="460" spans="3:13" ht="13">
      <c r="C460" s="25"/>
      <c r="K460" s="26"/>
      <c r="M460" s="27"/>
    </row>
    <row r="461" spans="3:13" ht="13">
      <c r="C461" s="25"/>
      <c r="K461" s="26"/>
      <c r="M461" s="27"/>
    </row>
    <row r="462" spans="3:13" ht="13">
      <c r="C462" s="25"/>
      <c r="K462" s="26"/>
      <c r="M462" s="27"/>
    </row>
    <row r="463" spans="3:13" ht="13">
      <c r="C463" s="25"/>
      <c r="K463" s="26"/>
      <c r="M463" s="27"/>
    </row>
    <row r="464" spans="3:13" ht="13">
      <c r="C464" s="25"/>
      <c r="K464" s="26"/>
      <c r="M464" s="27"/>
    </row>
    <row r="465" spans="3:13" ht="13">
      <c r="C465" s="25"/>
      <c r="K465" s="26"/>
      <c r="M465" s="27"/>
    </row>
    <row r="466" spans="3:13" ht="13">
      <c r="C466" s="25"/>
      <c r="K466" s="26"/>
      <c r="M466" s="27"/>
    </row>
    <row r="467" spans="3:13" ht="13">
      <c r="C467" s="25"/>
      <c r="K467" s="26"/>
      <c r="M467" s="27"/>
    </row>
    <row r="468" spans="3:13" ht="13">
      <c r="C468" s="25"/>
      <c r="K468" s="26"/>
      <c r="M468" s="27"/>
    </row>
    <row r="469" spans="3:13" ht="13">
      <c r="C469" s="25"/>
      <c r="K469" s="26"/>
      <c r="M469" s="27"/>
    </row>
    <row r="470" spans="3:13" ht="13">
      <c r="C470" s="25"/>
      <c r="K470" s="26"/>
      <c r="M470" s="27"/>
    </row>
    <row r="471" spans="3:13" ht="13">
      <c r="C471" s="25"/>
      <c r="K471" s="26"/>
      <c r="M471" s="27"/>
    </row>
    <row r="472" spans="3:13" ht="13">
      <c r="C472" s="25"/>
      <c r="K472" s="26"/>
      <c r="M472" s="27"/>
    </row>
    <row r="473" spans="3:13" ht="13">
      <c r="C473" s="25"/>
      <c r="K473" s="26"/>
      <c r="M473" s="27"/>
    </row>
    <row r="474" spans="3:13" ht="13">
      <c r="C474" s="25"/>
      <c r="K474" s="26"/>
      <c r="M474" s="27"/>
    </row>
    <row r="475" spans="3:13" ht="13">
      <c r="C475" s="25"/>
      <c r="K475" s="26"/>
      <c r="M475" s="27"/>
    </row>
    <row r="476" spans="3:13" ht="13">
      <c r="C476" s="25"/>
      <c r="K476" s="26"/>
      <c r="M476" s="27"/>
    </row>
    <row r="477" spans="3:13" ht="13">
      <c r="C477" s="25"/>
      <c r="K477" s="26"/>
      <c r="M477" s="27"/>
    </row>
    <row r="478" spans="3:13" ht="13">
      <c r="C478" s="25"/>
      <c r="K478" s="26"/>
      <c r="M478" s="27"/>
    </row>
    <row r="479" spans="3:13" ht="13">
      <c r="C479" s="25"/>
      <c r="K479" s="26"/>
      <c r="M479" s="27"/>
    </row>
    <row r="480" spans="3:13" ht="13">
      <c r="C480" s="25"/>
      <c r="K480" s="26"/>
      <c r="M480" s="27"/>
    </row>
    <row r="481" spans="3:13" ht="13">
      <c r="C481" s="25"/>
      <c r="K481" s="26"/>
      <c r="M481" s="27"/>
    </row>
    <row r="482" spans="3:13" ht="13">
      <c r="C482" s="25"/>
      <c r="K482" s="26"/>
      <c r="M482" s="27"/>
    </row>
    <row r="483" spans="3:13" ht="13">
      <c r="C483" s="25"/>
      <c r="K483" s="26"/>
      <c r="M483" s="27"/>
    </row>
    <row r="484" spans="3:13" ht="13">
      <c r="C484" s="25"/>
      <c r="K484" s="26"/>
      <c r="M484" s="27"/>
    </row>
    <row r="485" spans="3:13" ht="13">
      <c r="C485" s="25"/>
      <c r="K485" s="26"/>
      <c r="M485" s="27"/>
    </row>
    <row r="486" spans="3:13" ht="13">
      <c r="C486" s="25"/>
      <c r="K486" s="26"/>
      <c r="M486" s="27"/>
    </row>
    <row r="487" spans="3:13" ht="13">
      <c r="C487" s="25"/>
      <c r="K487" s="26"/>
      <c r="M487" s="27"/>
    </row>
    <row r="488" spans="3:13" ht="13">
      <c r="C488" s="25"/>
      <c r="K488" s="26"/>
      <c r="M488" s="27"/>
    </row>
    <row r="489" spans="3:13" ht="13">
      <c r="C489" s="25"/>
      <c r="K489" s="26"/>
      <c r="M489" s="27"/>
    </row>
    <row r="490" spans="3:13" ht="13">
      <c r="C490" s="25"/>
      <c r="K490" s="26"/>
      <c r="M490" s="27"/>
    </row>
    <row r="491" spans="3:13" ht="13">
      <c r="C491" s="25"/>
      <c r="K491" s="26"/>
      <c r="M491" s="27"/>
    </row>
    <row r="492" spans="3:13" ht="13">
      <c r="C492" s="25"/>
      <c r="K492" s="26"/>
      <c r="M492" s="27"/>
    </row>
    <row r="493" spans="3:13" ht="13">
      <c r="C493" s="25"/>
      <c r="K493" s="26"/>
      <c r="M493" s="27"/>
    </row>
    <row r="494" spans="3:13" ht="13">
      <c r="C494" s="25"/>
      <c r="K494" s="26"/>
      <c r="M494" s="27"/>
    </row>
    <row r="495" spans="3:13" ht="13">
      <c r="C495" s="25"/>
      <c r="K495" s="26"/>
      <c r="M495" s="27"/>
    </row>
    <row r="496" spans="3:13" ht="13">
      <c r="C496" s="25"/>
      <c r="K496" s="26"/>
      <c r="M496" s="27"/>
    </row>
    <row r="497" spans="3:13" ht="13">
      <c r="C497" s="25"/>
      <c r="K497" s="26"/>
      <c r="M497" s="27"/>
    </row>
    <row r="498" spans="3:13" ht="13">
      <c r="C498" s="25"/>
      <c r="K498" s="26"/>
      <c r="M498" s="27"/>
    </row>
    <row r="499" spans="3:13" ht="13">
      <c r="C499" s="25"/>
      <c r="K499" s="26"/>
      <c r="M499" s="27"/>
    </row>
    <row r="500" spans="3:13" ht="13">
      <c r="C500" s="25"/>
      <c r="K500" s="26"/>
      <c r="M500" s="27"/>
    </row>
    <row r="501" spans="3:13" ht="13">
      <c r="C501" s="25"/>
      <c r="K501" s="26"/>
      <c r="M501" s="27"/>
    </row>
    <row r="502" spans="3:13" ht="13">
      <c r="C502" s="25"/>
      <c r="K502" s="26"/>
      <c r="M502" s="27"/>
    </row>
    <row r="503" spans="3:13" ht="13">
      <c r="C503" s="25"/>
      <c r="K503" s="26"/>
      <c r="M503" s="27"/>
    </row>
    <row r="504" spans="3:13" ht="13">
      <c r="C504" s="25"/>
      <c r="K504" s="26"/>
      <c r="M504" s="27"/>
    </row>
    <row r="505" spans="3:13" ht="13">
      <c r="C505" s="25"/>
      <c r="K505" s="26"/>
      <c r="M505" s="27"/>
    </row>
    <row r="506" spans="3:13" ht="13">
      <c r="C506" s="25"/>
      <c r="K506" s="26"/>
      <c r="M506" s="27"/>
    </row>
    <row r="507" spans="3:13" ht="13">
      <c r="C507" s="25"/>
      <c r="K507" s="26"/>
      <c r="M507" s="27"/>
    </row>
    <row r="508" spans="3:13" ht="13">
      <c r="C508" s="25"/>
      <c r="K508" s="26"/>
      <c r="M508" s="27"/>
    </row>
    <row r="509" spans="3:13" ht="13">
      <c r="C509" s="25"/>
      <c r="K509" s="26"/>
      <c r="M509" s="27"/>
    </row>
    <row r="510" spans="3:13" ht="13">
      <c r="C510" s="25"/>
      <c r="K510" s="26"/>
      <c r="M510" s="27"/>
    </row>
    <row r="511" spans="3:13" ht="13">
      <c r="C511" s="25"/>
      <c r="K511" s="26"/>
      <c r="M511" s="27"/>
    </row>
    <row r="512" spans="3:13" ht="13">
      <c r="C512" s="25"/>
      <c r="K512" s="26"/>
      <c r="M512" s="27"/>
    </row>
    <row r="513" spans="3:13" ht="13">
      <c r="C513" s="25"/>
      <c r="K513" s="26"/>
      <c r="M513" s="27"/>
    </row>
    <row r="514" spans="3:13" ht="13">
      <c r="C514" s="25"/>
      <c r="K514" s="26"/>
      <c r="M514" s="27"/>
    </row>
    <row r="515" spans="3:13" ht="13">
      <c r="C515" s="25"/>
      <c r="K515" s="26"/>
      <c r="M515" s="27"/>
    </row>
    <row r="516" spans="3:13" ht="13">
      <c r="C516" s="25"/>
      <c r="K516" s="26"/>
      <c r="M516" s="27"/>
    </row>
    <row r="517" spans="3:13" ht="13">
      <c r="C517" s="25"/>
      <c r="K517" s="26"/>
      <c r="M517" s="27"/>
    </row>
    <row r="518" spans="3:13" ht="13">
      <c r="C518" s="25"/>
      <c r="K518" s="26"/>
      <c r="M518" s="27"/>
    </row>
    <row r="519" spans="3:13" ht="13">
      <c r="C519" s="25"/>
      <c r="K519" s="26"/>
      <c r="M519" s="27"/>
    </row>
    <row r="520" spans="3:13" ht="13">
      <c r="C520" s="25"/>
      <c r="K520" s="26"/>
      <c r="M520" s="27"/>
    </row>
    <row r="521" spans="3:13" ht="13">
      <c r="C521" s="25"/>
      <c r="K521" s="26"/>
      <c r="M521" s="27"/>
    </row>
    <row r="522" spans="3:13" ht="13">
      <c r="C522" s="25"/>
      <c r="K522" s="26"/>
      <c r="M522" s="27"/>
    </row>
    <row r="523" spans="3:13" ht="13">
      <c r="C523" s="25"/>
      <c r="K523" s="26"/>
      <c r="M523" s="27"/>
    </row>
    <row r="524" spans="3:13" ht="13">
      <c r="C524" s="25"/>
      <c r="K524" s="26"/>
      <c r="M524" s="27"/>
    </row>
    <row r="525" spans="3:13" ht="13">
      <c r="C525" s="25"/>
      <c r="K525" s="26"/>
      <c r="M525" s="27"/>
    </row>
    <row r="526" spans="3:13" ht="13">
      <c r="C526" s="25"/>
      <c r="K526" s="26"/>
      <c r="M526" s="27"/>
    </row>
    <row r="527" spans="3:13" ht="13">
      <c r="C527" s="25"/>
      <c r="K527" s="26"/>
      <c r="M527" s="27"/>
    </row>
    <row r="528" spans="3:13" ht="13">
      <c r="C528" s="25"/>
      <c r="K528" s="26"/>
      <c r="M528" s="27"/>
    </row>
    <row r="529" spans="3:13" ht="13">
      <c r="C529" s="25"/>
      <c r="K529" s="26"/>
      <c r="M529" s="27"/>
    </row>
    <row r="530" spans="3:13" ht="13">
      <c r="C530" s="25"/>
      <c r="K530" s="26"/>
      <c r="M530" s="27"/>
    </row>
    <row r="531" spans="3:13" ht="13">
      <c r="C531" s="25"/>
      <c r="K531" s="26"/>
      <c r="M531" s="27"/>
    </row>
    <row r="532" spans="3:13" ht="13">
      <c r="C532" s="25"/>
      <c r="K532" s="26"/>
      <c r="M532" s="27"/>
    </row>
    <row r="533" spans="3:13" ht="13">
      <c r="C533" s="25"/>
      <c r="K533" s="26"/>
      <c r="M533" s="27"/>
    </row>
    <row r="534" spans="3:13" ht="13">
      <c r="C534" s="25"/>
      <c r="K534" s="26"/>
      <c r="M534" s="27"/>
    </row>
    <row r="535" spans="3:13" ht="13">
      <c r="C535" s="25"/>
      <c r="K535" s="26"/>
      <c r="M535" s="27"/>
    </row>
    <row r="536" spans="3:13" ht="13">
      <c r="C536" s="25"/>
      <c r="K536" s="26"/>
      <c r="M536" s="27"/>
    </row>
    <row r="537" spans="3:13" ht="13">
      <c r="C537" s="25"/>
      <c r="K537" s="26"/>
      <c r="M537" s="27"/>
    </row>
    <row r="538" spans="3:13" ht="13">
      <c r="C538" s="25"/>
      <c r="K538" s="26"/>
      <c r="M538" s="27"/>
    </row>
    <row r="539" spans="3:13" ht="13">
      <c r="C539" s="25"/>
      <c r="K539" s="26"/>
      <c r="M539" s="27"/>
    </row>
    <row r="540" spans="3:13" ht="13">
      <c r="C540" s="25"/>
      <c r="K540" s="26"/>
      <c r="M540" s="27"/>
    </row>
    <row r="541" spans="3:13" ht="13">
      <c r="C541" s="25"/>
      <c r="K541" s="26"/>
      <c r="M541" s="27"/>
    </row>
    <row r="542" spans="3:13" ht="13">
      <c r="C542" s="25"/>
      <c r="K542" s="26"/>
      <c r="M542" s="27"/>
    </row>
    <row r="543" spans="3:13" ht="13">
      <c r="C543" s="25"/>
      <c r="K543" s="26"/>
      <c r="M543" s="27"/>
    </row>
    <row r="544" spans="3:13" ht="13">
      <c r="C544" s="25"/>
      <c r="K544" s="26"/>
      <c r="M544" s="27"/>
    </row>
    <row r="545" spans="3:13" ht="13">
      <c r="C545" s="25"/>
      <c r="K545" s="26"/>
      <c r="M545" s="27"/>
    </row>
    <row r="546" spans="3:13" ht="13">
      <c r="C546" s="25"/>
      <c r="K546" s="26"/>
      <c r="M546" s="27"/>
    </row>
    <row r="547" spans="3:13" ht="13">
      <c r="C547" s="25"/>
      <c r="K547" s="26"/>
      <c r="M547" s="27"/>
    </row>
    <row r="548" spans="3:13" ht="13">
      <c r="C548" s="25"/>
      <c r="K548" s="26"/>
      <c r="M548" s="27"/>
    </row>
    <row r="549" spans="3:13" ht="13">
      <c r="C549" s="25"/>
      <c r="K549" s="26"/>
      <c r="M549" s="27"/>
    </row>
    <row r="550" spans="3:13" ht="13">
      <c r="C550" s="25"/>
      <c r="K550" s="26"/>
      <c r="M550" s="27"/>
    </row>
    <row r="551" spans="3:13" ht="13">
      <c r="C551" s="25"/>
      <c r="K551" s="26"/>
      <c r="M551" s="27"/>
    </row>
    <row r="552" spans="3:13" ht="13">
      <c r="C552" s="25"/>
      <c r="K552" s="26"/>
      <c r="M552" s="27"/>
    </row>
    <row r="553" spans="3:13" ht="13">
      <c r="C553" s="25"/>
      <c r="K553" s="26"/>
      <c r="M553" s="27"/>
    </row>
    <row r="554" spans="3:13" ht="13">
      <c r="C554" s="25"/>
      <c r="K554" s="26"/>
      <c r="M554" s="27"/>
    </row>
    <row r="555" spans="3:13" ht="13">
      <c r="C555" s="25"/>
      <c r="K555" s="26"/>
      <c r="M555" s="27"/>
    </row>
    <row r="556" spans="3:13" ht="13">
      <c r="C556" s="25"/>
      <c r="K556" s="26"/>
      <c r="M556" s="27"/>
    </row>
    <row r="557" spans="3:13" ht="13">
      <c r="C557" s="25"/>
      <c r="K557" s="26"/>
      <c r="M557" s="27"/>
    </row>
    <row r="558" spans="3:13" ht="13">
      <c r="C558" s="25"/>
      <c r="K558" s="26"/>
      <c r="M558" s="27"/>
    </row>
    <row r="559" spans="3:13" ht="13">
      <c r="C559" s="25"/>
      <c r="K559" s="26"/>
      <c r="M559" s="27"/>
    </row>
    <row r="560" spans="3:13" ht="13">
      <c r="C560" s="25"/>
      <c r="K560" s="26"/>
      <c r="M560" s="27"/>
    </row>
    <row r="561" spans="3:13" ht="13">
      <c r="C561" s="25"/>
      <c r="K561" s="26"/>
      <c r="M561" s="27"/>
    </row>
    <row r="562" spans="3:13" ht="13">
      <c r="C562" s="25"/>
      <c r="K562" s="26"/>
      <c r="M562" s="27"/>
    </row>
    <row r="563" spans="3:13" ht="13">
      <c r="C563" s="25"/>
      <c r="K563" s="26"/>
      <c r="M563" s="27"/>
    </row>
    <row r="564" spans="3:13" ht="13">
      <c r="C564" s="25"/>
      <c r="K564" s="26"/>
      <c r="M564" s="27"/>
    </row>
    <row r="565" spans="3:13" ht="13">
      <c r="C565" s="25"/>
      <c r="K565" s="26"/>
      <c r="M565" s="27"/>
    </row>
    <row r="566" spans="3:13" ht="13">
      <c r="C566" s="25"/>
      <c r="K566" s="26"/>
      <c r="M566" s="27"/>
    </row>
    <row r="567" spans="3:13" ht="13">
      <c r="C567" s="25"/>
      <c r="K567" s="26"/>
      <c r="M567" s="27"/>
    </row>
    <row r="568" spans="3:13" ht="13">
      <c r="C568" s="25"/>
      <c r="K568" s="26"/>
      <c r="M568" s="27"/>
    </row>
    <row r="569" spans="3:13" ht="13">
      <c r="C569" s="25"/>
      <c r="K569" s="26"/>
      <c r="M569" s="27"/>
    </row>
    <row r="570" spans="3:13" ht="13">
      <c r="C570" s="25"/>
      <c r="K570" s="26"/>
      <c r="M570" s="27"/>
    </row>
    <row r="571" spans="3:13" ht="13">
      <c r="C571" s="25"/>
      <c r="K571" s="26"/>
      <c r="M571" s="27"/>
    </row>
    <row r="572" spans="3:13" ht="13">
      <c r="C572" s="25"/>
      <c r="K572" s="26"/>
      <c r="M572" s="27"/>
    </row>
    <row r="573" spans="3:13" ht="13">
      <c r="C573" s="25"/>
      <c r="K573" s="26"/>
      <c r="M573" s="27"/>
    </row>
    <row r="574" spans="3:13" ht="13">
      <c r="C574" s="25"/>
      <c r="K574" s="26"/>
      <c r="M574" s="27"/>
    </row>
    <row r="575" spans="3:13" ht="13">
      <c r="C575" s="25"/>
      <c r="K575" s="26"/>
      <c r="M575" s="27"/>
    </row>
    <row r="576" spans="3:13" ht="13">
      <c r="C576" s="25"/>
      <c r="K576" s="26"/>
      <c r="M576" s="27"/>
    </row>
    <row r="577" spans="3:13" ht="13">
      <c r="C577" s="25"/>
      <c r="K577" s="26"/>
      <c r="M577" s="27"/>
    </row>
    <row r="578" spans="3:13" ht="13">
      <c r="C578" s="25"/>
      <c r="K578" s="26"/>
      <c r="M578" s="27"/>
    </row>
    <row r="579" spans="3:13" ht="13">
      <c r="C579" s="25"/>
      <c r="K579" s="26"/>
      <c r="M579" s="27"/>
    </row>
    <row r="580" spans="3:13" ht="13">
      <c r="C580" s="25"/>
      <c r="K580" s="26"/>
      <c r="M580" s="27"/>
    </row>
    <row r="581" spans="3:13" ht="13">
      <c r="C581" s="25"/>
      <c r="K581" s="26"/>
      <c r="M581" s="27"/>
    </row>
    <row r="582" spans="3:13" ht="13">
      <c r="C582" s="25"/>
      <c r="K582" s="26"/>
      <c r="M582" s="27"/>
    </row>
    <row r="583" spans="3:13" ht="13">
      <c r="C583" s="25"/>
      <c r="K583" s="26"/>
      <c r="M583" s="27"/>
    </row>
    <row r="584" spans="3:13" ht="13">
      <c r="C584" s="25"/>
      <c r="K584" s="26"/>
      <c r="M584" s="27"/>
    </row>
    <row r="585" spans="3:13" ht="13">
      <c r="C585" s="25"/>
      <c r="K585" s="26"/>
      <c r="M585" s="27"/>
    </row>
    <row r="586" spans="3:13" ht="13">
      <c r="C586" s="25"/>
      <c r="K586" s="26"/>
      <c r="M586" s="27"/>
    </row>
    <row r="587" spans="3:13" ht="13">
      <c r="C587" s="25"/>
      <c r="K587" s="26"/>
      <c r="M587" s="27"/>
    </row>
    <row r="588" spans="3:13" ht="13">
      <c r="C588" s="25"/>
      <c r="K588" s="26"/>
      <c r="M588" s="27"/>
    </row>
    <row r="589" spans="3:13" ht="13">
      <c r="C589" s="25"/>
      <c r="K589" s="26"/>
      <c r="M589" s="27"/>
    </row>
    <row r="590" spans="3:13" ht="13">
      <c r="C590" s="25"/>
      <c r="K590" s="26"/>
      <c r="M590" s="27"/>
    </row>
    <row r="591" spans="3:13" ht="13">
      <c r="C591" s="25"/>
      <c r="K591" s="26"/>
      <c r="M591" s="27"/>
    </row>
    <row r="592" spans="3:13" ht="13">
      <c r="C592" s="25"/>
      <c r="K592" s="26"/>
      <c r="M592" s="27"/>
    </row>
    <row r="593" spans="3:13" ht="13">
      <c r="C593" s="25"/>
      <c r="K593" s="26"/>
      <c r="M593" s="27"/>
    </row>
    <row r="594" spans="3:13" ht="13">
      <c r="C594" s="25"/>
      <c r="K594" s="26"/>
      <c r="M594" s="27"/>
    </row>
    <row r="595" spans="3:13" ht="13">
      <c r="C595" s="25"/>
      <c r="K595" s="26"/>
      <c r="M595" s="27"/>
    </row>
    <row r="596" spans="3:13" ht="13">
      <c r="C596" s="25"/>
      <c r="K596" s="26"/>
      <c r="M596" s="27"/>
    </row>
    <row r="597" spans="3:13" ht="13">
      <c r="C597" s="25"/>
      <c r="K597" s="26"/>
      <c r="M597" s="27"/>
    </row>
    <row r="598" spans="3:13" ht="13">
      <c r="C598" s="25"/>
      <c r="K598" s="26"/>
      <c r="M598" s="27"/>
    </row>
    <row r="599" spans="3:13" ht="13">
      <c r="C599" s="25"/>
      <c r="K599" s="26"/>
      <c r="M599" s="27"/>
    </row>
    <row r="600" spans="3:13" ht="13">
      <c r="C600" s="25"/>
      <c r="K600" s="26"/>
      <c r="M600" s="27"/>
    </row>
    <row r="601" spans="3:13" ht="13">
      <c r="C601" s="25"/>
      <c r="K601" s="26"/>
      <c r="M601" s="27"/>
    </row>
    <row r="602" spans="3:13" ht="13">
      <c r="C602" s="25"/>
      <c r="K602" s="26"/>
      <c r="M602" s="27"/>
    </row>
    <row r="603" spans="3:13" ht="13">
      <c r="C603" s="25"/>
      <c r="K603" s="26"/>
      <c r="M603" s="27"/>
    </row>
    <row r="604" spans="3:13" ht="13">
      <c r="C604" s="25"/>
      <c r="K604" s="26"/>
      <c r="M604" s="27"/>
    </row>
    <row r="605" spans="3:13" ht="13">
      <c r="C605" s="25"/>
      <c r="K605" s="26"/>
      <c r="M605" s="27"/>
    </row>
    <row r="606" spans="3:13" ht="13">
      <c r="C606" s="25"/>
      <c r="K606" s="26"/>
      <c r="M606" s="27"/>
    </row>
    <row r="607" spans="3:13" ht="13">
      <c r="C607" s="25"/>
      <c r="K607" s="26"/>
      <c r="M607" s="27"/>
    </row>
    <row r="608" spans="3:13" ht="13">
      <c r="C608" s="25"/>
      <c r="K608" s="26"/>
      <c r="M608" s="27"/>
    </row>
    <row r="609" spans="3:13" ht="13">
      <c r="C609" s="25"/>
      <c r="K609" s="26"/>
      <c r="M609" s="27"/>
    </row>
    <row r="610" spans="3:13" ht="13">
      <c r="C610" s="25"/>
      <c r="K610" s="26"/>
      <c r="M610" s="27"/>
    </row>
    <row r="611" spans="3:13" ht="13">
      <c r="C611" s="25"/>
      <c r="K611" s="26"/>
      <c r="M611" s="27"/>
    </row>
    <row r="612" spans="3:13" ht="13">
      <c r="C612" s="25"/>
      <c r="K612" s="26"/>
      <c r="M612" s="27"/>
    </row>
    <row r="613" spans="3:13" ht="13">
      <c r="C613" s="25"/>
      <c r="K613" s="26"/>
      <c r="M613" s="27"/>
    </row>
    <row r="614" spans="3:13" ht="13">
      <c r="C614" s="25"/>
      <c r="K614" s="26"/>
      <c r="M614" s="27"/>
    </row>
    <row r="615" spans="3:13" ht="13">
      <c r="C615" s="25"/>
      <c r="K615" s="26"/>
      <c r="M615" s="27"/>
    </row>
    <row r="616" spans="3:13" ht="13">
      <c r="C616" s="25"/>
      <c r="K616" s="26"/>
      <c r="M616" s="27"/>
    </row>
    <row r="617" spans="3:13" ht="13">
      <c r="C617" s="25"/>
      <c r="K617" s="26"/>
      <c r="M617" s="27"/>
    </row>
    <row r="618" spans="3:13" ht="13">
      <c r="C618" s="25"/>
      <c r="K618" s="26"/>
      <c r="M618" s="27"/>
    </row>
    <row r="619" spans="3:13" ht="13">
      <c r="C619" s="25"/>
      <c r="K619" s="26"/>
      <c r="M619" s="27"/>
    </row>
    <row r="620" spans="3:13" ht="13">
      <c r="C620" s="25"/>
      <c r="K620" s="26"/>
      <c r="M620" s="27"/>
    </row>
    <row r="621" spans="3:13" ht="13">
      <c r="C621" s="25"/>
      <c r="K621" s="26"/>
      <c r="M621" s="27"/>
    </row>
    <row r="622" spans="3:13" ht="13">
      <c r="C622" s="25"/>
      <c r="K622" s="26"/>
      <c r="M622" s="27"/>
    </row>
    <row r="623" spans="3:13" ht="13">
      <c r="C623" s="25"/>
      <c r="K623" s="26"/>
      <c r="M623" s="27"/>
    </row>
    <row r="624" spans="3:13" ht="13">
      <c r="C624" s="25"/>
      <c r="K624" s="26"/>
      <c r="M624" s="27"/>
    </row>
    <row r="625" spans="3:13" ht="13">
      <c r="C625" s="25"/>
      <c r="K625" s="26"/>
      <c r="M625" s="27"/>
    </row>
    <row r="626" spans="3:13" ht="13">
      <c r="C626" s="25"/>
      <c r="K626" s="26"/>
      <c r="M626" s="27"/>
    </row>
    <row r="627" spans="3:13" ht="13">
      <c r="C627" s="25"/>
      <c r="K627" s="26"/>
      <c r="M627" s="27"/>
    </row>
    <row r="628" spans="3:13" ht="13">
      <c r="C628" s="25"/>
      <c r="K628" s="26"/>
      <c r="M628" s="27"/>
    </row>
    <row r="629" spans="3:13" ht="13">
      <c r="C629" s="25"/>
      <c r="K629" s="26"/>
      <c r="M629" s="27"/>
    </row>
    <row r="630" spans="3:13" ht="13">
      <c r="C630" s="25"/>
      <c r="K630" s="26"/>
      <c r="M630" s="27"/>
    </row>
    <row r="631" spans="3:13" ht="13">
      <c r="C631" s="25"/>
      <c r="K631" s="26"/>
      <c r="M631" s="27"/>
    </row>
    <row r="632" spans="3:13" ht="13">
      <c r="C632" s="25"/>
      <c r="K632" s="26"/>
      <c r="M632" s="27"/>
    </row>
    <row r="633" spans="3:13" ht="13">
      <c r="C633" s="25"/>
      <c r="K633" s="26"/>
      <c r="M633" s="27"/>
    </row>
    <row r="634" spans="3:13" ht="13">
      <c r="C634" s="25"/>
      <c r="K634" s="26"/>
      <c r="M634" s="27"/>
    </row>
    <row r="635" spans="3:13" ht="13">
      <c r="C635" s="25"/>
      <c r="K635" s="26"/>
      <c r="M635" s="27"/>
    </row>
    <row r="636" spans="3:13" ht="13">
      <c r="C636" s="25"/>
      <c r="K636" s="26"/>
      <c r="M636" s="27"/>
    </row>
    <row r="637" spans="3:13" ht="13">
      <c r="C637" s="25"/>
      <c r="K637" s="26"/>
      <c r="M637" s="27"/>
    </row>
    <row r="638" spans="3:13" ht="13">
      <c r="C638" s="25"/>
      <c r="K638" s="26"/>
      <c r="M638" s="27"/>
    </row>
    <row r="639" spans="3:13" ht="13">
      <c r="C639" s="25"/>
      <c r="K639" s="26"/>
      <c r="M639" s="27"/>
    </row>
    <row r="640" spans="3:13" ht="13">
      <c r="C640" s="25"/>
      <c r="K640" s="26"/>
      <c r="M640" s="27"/>
    </row>
    <row r="641" spans="3:13" ht="13">
      <c r="C641" s="25"/>
      <c r="K641" s="26"/>
      <c r="M641" s="27"/>
    </row>
    <row r="642" spans="3:13" ht="13">
      <c r="C642" s="25"/>
      <c r="K642" s="26"/>
      <c r="M642" s="27"/>
    </row>
    <row r="643" spans="3:13" ht="13">
      <c r="C643" s="25"/>
      <c r="K643" s="26"/>
      <c r="M643" s="27"/>
    </row>
    <row r="644" spans="3:13" ht="13">
      <c r="C644" s="25"/>
      <c r="K644" s="26"/>
      <c r="M644" s="27"/>
    </row>
    <row r="645" spans="3:13" ht="13">
      <c r="C645" s="25"/>
      <c r="K645" s="26"/>
      <c r="M645" s="27"/>
    </row>
    <row r="646" spans="3:13" ht="13">
      <c r="C646" s="25"/>
      <c r="K646" s="26"/>
      <c r="M646" s="27"/>
    </row>
    <row r="647" spans="3:13" ht="13">
      <c r="C647" s="25"/>
      <c r="K647" s="26"/>
      <c r="M647" s="27"/>
    </row>
    <row r="648" spans="3:13" ht="13">
      <c r="C648" s="25"/>
      <c r="K648" s="26"/>
      <c r="M648" s="27"/>
    </row>
    <row r="649" spans="3:13" ht="13">
      <c r="C649" s="25"/>
      <c r="K649" s="26"/>
      <c r="M649" s="27"/>
    </row>
    <row r="650" spans="3:13" ht="13">
      <c r="C650" s="25"/>
      <c r="K650" s="26"/>
      <c r="M650" s="27"/>
    </row>
    <row r="651" spans="3:13" ht="13">
      <c r="C651" s="25"/>
      <c r="K651" s="26"/>
      <c r="M651" s="27"/>
    </row>
    <row r="652" spans="3:13" ht="13">
      <c r="C652" s="25"/>
      <c r="K652" s="26"/>
      <c r="M652" s="27"/>
    </row>
    <row r="653" spans="3:13" ht="13">
      <c r="C653" s="25"/>
      <c r="K653" s="26"/>
      <c r="M653" s="27"/>
    </row>
    <row r="654" spans="3:13" ht="13">
      <c r="C654" s="25"/>
      <c r="K654" s="26"/>
      <c r="M654" s="27"/>
    </row>
    <row r="655" spans="3:13" ht="13">
      <c r="C655" s="25"/>
      <c r="K655" s="26"/>
      <c r="M655" s="27"/>
    </row>
    <row r="656" spans="3:13" ht="13">
      <c r="C656" s="25"/>
      <c r="K656" s="26"/>
      <c r="M656" s="27"/>
    </row>
    <row r="657" spans="3:13" ht="13">
      <c r="C657" s="25"/>
      <c r="K657" s="26"/>
      <c r="M657" s="27"/>
    </row>
    <row r="658" spans="3:13" ht="13">
      <c r="C658" s="25"/>
      <c r="K658" s="26"/>
      <c r="M658" s="27"/>
    </row>
    <row r="659" spans="3:13" ht="13">
      <c r="C659" s="25"/>
      <c r="K659" s="26"/>
      <c r="M659" s="27"/>
    </row>
    <row r="660" spans="3:13" ht="13">
      <c r="C660" s="25"/>
      <c r="K660" s="26"/>
      <c r="M660" s="27"/>
    </row>
    <row r="661" spans="3:13" ht="13">
      <c r="C661" s="25"/>
      <c r="K661" s="26"/>
      <c r="M661" s="27"/>
    </row>
    <row r="662" spans="3:13" ht="13">
      <c r="C662" s="25"/>
      <c r="K662" s="26"/>
      <c r="M662" s="27"/>
    </row>
    <row r="663" spans="3:13" ht="13">
      <c r="C663" s="25"/>
      <c r="K663" s="26"/>
      <c r="M663" s="27"/>
    </row>
    <row r="664" spans="3:13" ht="13">
      <c r="C664" s="25"/>
      <c r="K664" s="26"/>
      <c r="M664" s="27"/>
    </row>
    <row r="665" spans="3:13" ht="13">
      <c r="C665" s="25"/>
      <c r="K665" s="26"/>
      <c r="M665" s="27"/>
    </row>
    <row r="666" spans="3:13" ht="13">
      <c r="C666" s="25"/>
      <c r="K666" s="26"/>
      <c r="M666" s="27"/>
    </row>
    <row r="667" spans="3:13" ht="13">
      <c r="C667" s="25"/>
      <c r="K667" s="26"/>
      <c r="M667" s="27"/>
    </row>
    <row r="668" spans="3:13" ht="13">
      <c r="C668" s="25"/>
      <c r="K668" s="26"/>
      <c r="M668" s="27"/>
    </row>
    <row r="669" spans="3:13" ht="13">
      <c r="C669" s="25"/>
      <c r="K669" s="26"/>
      <c r="M669" s="27"/>
    </row>
    <row r="670" spans="3:13" ht="13">
      <c r="C670" s="25"/>
      <c r="K670" s="26"/>
      <c r="M670" s="27"/>
    </row>
    <row r="671" spans="3:13" ht="13">
      <c r="C671" s="25"/>
      <c r="K671" s="26"/>
      <c r="M671" s="27"/>
    </row>
    <row r="672" spans="3:13" ht="13">
      <c r="C672" s="25"/>
      <c r="K672" s="26"/>
      <c r="M672" s="27"/>
    </row>
    <row r="673" spans="3:13" ht="13">
      <c r="C673" s="25"/>
      <c r="K673" s="26"/>
      <c r="M673" s="27"/>
    </row>
    <row r="674" spans="3:13" ht="13">
      <c r="C674" s="25"/>
      <c r="K674" s="26"/>
      <c r="M674" s="27"/>
    </row>
    <row r="675" spans="3:13" ht="13">
      <c r="C675" s="25"/>
      <c r="K675" s="26"/>
      <c r="M675" s="27"/>
    </row>
    <row r="676" spans="3:13" ht="13">
      <c r="C676" s="25"/>
      <c r="K676" s="26"/>
      <c r="M676" s="27"/>
    </row>
    <row r="677" spans="3:13" ht="13">
      <c r="C677" s="25"/>
      <c r="K677" s="26"/>
      <c r="M677" s="27"/>
    </row>
    <row r="678" spans="3:13" ht="13">
      <c r="C678" s="25"/>
      <c r="K678" s="26"/>
      <c r="M678" s="27"/>
    </row>
    <row r="679" spans="3:13" ht="13">
      <c r="C679" s="25"/>
      <c r="K679" s="26"/>
      <c r="M679" s="27"/>
    </row>
    <row r="680" spans="3:13" ht="13">
      <c r="C680" s="25"/>
      <c r="K680" s="26"/>
      <c r="M680" s="27"/>
    </row>
    <row r="681" spans="3:13" ht="13">
      <c r="C681" s="25"/>
      <c r="K681" s="26"/>
      <c r="M681" s="27"/>
    </row>
    <row r="682" spans="3:13" ht="13">
      <c r="C682" s="25"/>
      <c r="K682" s="26"/>
      <c r="M682" s="27"/>
    </row>
    <row r="683" spans="3:13" ht="13">
      <c r="C683" s="25"/>
      <c r="K683" s="26"/>
      <c r="M683" s="27"/>
    </row>
    <row r="684" spans="3:13" ht="13">
      <c r="C684" s="25"/>
      <c r="K684" s="26"/>
      <c r="M684" s="27"/>
    </row>
    <row r="685" spans="3:13" ht="13">
      <c r="C685" s="25"/>
      <c r="K685" s="26"/>
      <c r="M685" s="27"/>
    </row>
    <row r="686" spans="3:13" ht="13">
      <c r="C686" s="25"/>
      <c r="K686" s="26"/>
      <c r="M686" s="27"/>
    </row>
    <row r="687" spans="3:13" ht="13">
      <c r="C687" s="25"/>
      <c r="K687" s="26"/>
      <c r="M687" s="27"/>
    </row>
    <row r="688" spans="3:13" ht="13">
      <c r="C688" s="25"/>
      <c r="K688" s="26"/>
      <c r="M688" s="27"/>
    </row>
    <row r="689" spans="3:13" ht="13">
      <c r="C689" s="25"/>
      <c r="K689" s="26"/>
      <c r="M689" s="27"/>
    </row>
    <row r="690" spans="3:13" ht="13">
      <c r="C690" s="25"/>
      <c r="K690" s="26"/>
      <c r="M690" s="27"/>
    </row>
    <row r="691" spans="3:13" ht="13">
      <c r="C691" s="25"/>
      <c r="K691" s="26"/>
      <c r="M691" s="27"/>
    </row>
    <row r="692" spans="3:13" ht="13">
      <c r="C692" s="25"/>
      <c r="K692" s="26"/>
      <c r="M692" s="27"/>
    </row>
    <row r="693" spans="3:13" ht="13">
      <c r="C693" s="25"/>
      <c r="K693" s="26"/>
      <c r="M693" s="27"/>
    </row>
    <row r="694" spans="3:13" ht="13">
      <c r="C694" s="25"/>
      <c r="K694" s="26"/>
      <c r="M694" s="27"/>
    </row>
    <row r="695" spans="3:13" ht="13">
      <c r="C695" s="25"/>
      <c r="K695" s="26"/>
      <c r="M695" s="27"/>
    </row>
    <row r="696" spans="3:13" ht="13">
      <c r="C696" s="25"/>
      <c r="K696" s="26"/>
      <c r="M696" s="27"/>
    </row>
    <row r="697" spans="3:13" ht="13">
      <c r="C697" s="25"/>
      <c r="K697" s="26"/>
      <c r="M697" s="27"/>
    </row>
    <row r="698" spans="3:13" ht="13">
      <c r="C698" s="25"/>
      <c r="K698" s="26"/>
      <c r="M698" s="27"/>
    </row>
    <row r="699" spans="3:13" ht="13">
      <c r="C699" s="25"/>
      <c r="K699" s="26"/>
      <c r="M699" s="27"/>
    </row>
    <row r="700" spans="3:13" ht="13">
      <c r="C700" s="25"/>
      <c r="K700" s="26"/>
      <c r="M700" s="27"/>
    </row>
    <row r="701" spans="3:13" ht="13">
      <c r="C701" s="25"/>
      <c r="K701" s="26"/>
      <c r="M701" s="27"/>
    </row>
    <row r="702" spans="3:13" ht="13">
      <c r="C702" s="25"/>
      <c r="K702" s="26"/>
      <c r="M702" s="27"/>
    </row>
    <row r="703" spans="3:13" ht="13">
      <c r="C703" s="25"/>
      <c r="K703" s="26"/>
      <c r="M703" s="27"/>
    </row>
    <row r="704" spans="3:13" ht="13">
      <c r="C704" s="25"/>
      <c r="K704" s="26"/>
      <c r="M704" s="27"/>
    </row>
    <row r="705" spans="3:13" ht="13">
      <c r="C705" s="25"/>
      <c r="K705" s="26"/>
      <c r="M705" s="27"/>
    </row>
    <row r="706" spans="3:13" ht="13">
      <c r="C706" s="25"/>
      <c r="K706" s="26"/>
      <c r="M706" s="27"/>
    </row>
    <row r="707" spans="3:13" ht="13">
      <c r="C707" s="25"/>
      <c r="K707" s="26"/>
      <c r="M707" s="27"/>
    </row>
    <row r="708" spans="3:13" ht="13">
      <c r="C708" s="25"/>
      <c r="K708" s="26"/>
      <c r="M708" s="27"/>
    </row>
    <row r="709" spans="3:13" ht="13">
      <c r="C709" s="25"/>
      <c r="K709" s="26"/>
      <c r="M709" s="27"/>
    </row>
    <row r="710" spans="3:13" ht="13">
      <c r="C710" s="25"/>
      <c r="K710" s="26"/>
      <c r="M710" s="27"/>
    </row>
    <row r="711" spans="3:13" ht="13">
      <c r="C711" s="25"/>
      <c r="K711" s="26"/>
      <c r="M711" s="27"/>
    </row>
    <row r="712" spans="3:13" ht="13">
      <c r="C712" s="25"/>
      <c r="K712" s="26"/>
      <c r="M712" s="27"/>
    </row>
    <row r="713" spans="3:13" ht="13">
      <c r="C713" s="25"/>
      <c r="K713" s="26"/>
      <c r="M713" s="27"/>
    </row>
    <row r="714" spans="3:13" ht="13">
      <c r="C714" s="25"/>
      <c r="K714" s="26"/>
      <c r="M714" s="27"/>
    </row>
    <row r="715" spans="3:13" ht="13">
      <c r="C715" s="25"/>
      <c r="K715" s="26"/>
      <c r="M715" s="27"/>
    </row>
    <row r="716" spans="3:13" ht="13">
      <c r="C716" s="25"/>
      <c r="K716" s="26"/>
      <c r="M716" s="27"/>
    </row>
    <row r="717" spans="3:13" ht="13">
      <c r="C717" s="25"/>
      <c r="K717" s="26"/>
      <c r="M717" s="27"/>
    </row>
    <row r="718" spans="3:13" ht="13">
      <c r="C718" s="25"/>
      <c r="K718" s="26"/>
      <c r="M718" s="27"/>
    </row>
    <row r="719" spans="3:13" ht="13">
      <c r="C719" s="25"/>
      <c r="K719" s="26"/>
      <c r="M719" s="27"/>
    </row>
    <row r="720" spans="3:13" ht="13">
      <c r="C720" s="25"/>
      <c r="K720" s="26"/>
      <c r="M720" s="27"/>
    </row>
    <row r="721" spans="3:13" ht="13">
      <c r="C721" s="25"/>
      <c r="K721" s="26"/>
      <c r="M721" s="27"/>
    </row>
    <row r="722" spans="3:13" ht="13">
      <c r="C722" s="25"/>
      <c r="K722" s="26"/>
      <c r="M722" s="27"/>
    </row>
    <row r="723" spans="3:13" ht="13">
      <c r="C723" s="25"/>
      <c r="K723" s="26"/>
      <c r="M723" s="27"/>
    </row>
    <row r="724" spans="3:13" ht="13">
      <c r="C724" s="25"/>
      <c r="K724" s="26"/>
      <c r="M724" s="27"/>
    </row>
    <row r="725" spans="3:13" ht="13">
      <c r="C725" s="25"/>
      <c r="K725" s="26"/>
      <c r="M725" s="27"/>
    </row>
    <row r="726" spans="3:13" ht="13">
      <c r="C726" s="25"/>
      <c r="K726" s="26"/>
      <c r="M726" s="27"/>
    </row>
    <row r="727" spans="3:13" ht="13">
      <c r="C727" s="25"/>
      <c r="K727" s="26"/>
      <c r="M727" s="27"/>
    </row>
    <row r="728" spans="3:13" ht="13">
      <c r="C728" s="25"/>
      <c r="K728" s="26"/>
      <c r="M728" s="27"/>
    </row>
    <row r="729" spans="3:13" ht="13">
      <c r="C729" s="25"/>
      <c r="K729" s="26"/>
      <c r="M729" s="27"/>
    </row>
    <row r="730" spans="3:13" ht="13">
      <c r="C730" s="25"/>
      <c r="K730" s="26"/>
      <c r="M730" s="27"/>
    </row>
    <row r="731" spans="3:13" ht="13">
      <c r="C731" s="25"/>
      <c r="K731" s="26"/>
      <c r="M731" s="27"/>
    </row>
    <row r="732" spans="3:13" ht="13">
      <c r="C732" s="25"/>
      <c r="K732" s="26"/>
      <c r="M732" s="27"/>
    </row>
    <row r="733" spans="3:13" ht="13">
      <c r="C733" s="25"/>
      <c r="K733" s="26"/>
      <c r="M733" s="27"/>
    </row>
    <row r="734" spans="3:13" ht="13">
      <c r="C734" s="25"/>
      <c r="K734" s="26"/>
      <c r="M734" s="27"/>
    </row>
    <row r="735" spans="3:13" ht="13">
      <c r="C735" s="25"/>
      <c r="K735" s="26"/>
      <c r="M735" s="27"/>
    </row>
    <row r="736" spans="3:13" ht="13">
      <c r="C736" s="25"/>
      <c r="K736" s="26"/>
      <c r="M736" s="27"/>
    </row>
    <row r="737" spans="3:13" ht="13">
      <c r="C737" s="25"/>
      <c r="K737" s="26"/>
      <c r="M737" s="27"/>
    </row>
    <row r="738" spans="3:13" ht="13">
      <c r="C738" s="25"/>
      <c r="K738" s="26"/>
      <c r="M738" s="27"/>
    </row>
    <row r="739" spans="3:13" ht="13">
      <c r="C739" s="25"/>
      <c r="K739" s="26"/>
      <c r="M739" s="27"/>
    </row>
    <row r="740" spans="3:13" ht="13">
      <c r="C740" s="25"/>
      <c r="K740" s="26"/>
      <c r="M740" s="27"/>
    </row>
    <row r="741" spans="3:13" ht="13">
      <c r="C741" s="25"/>
      <c r="K741" s="26"/>
      <c r="M741" s="27"/>
    </row>
    <row r="742" spans="3:13" ht="13">
      <c r="C742" s="25"/>
      <c r="K742" s="26"/>
      <c r="M742" s="27"/>
    </row>
    <row r="743" spans="3:13" ht="13">
      <c r="C743" s="25"/>
      <c r="K743" s="26"/>
      <c r="M743" s="27"/>
    </row>
    <row r="744" spans="3:13" ht="13">
      <c r="C744" s="25"/>
      <c r="K744" s="26"/>
      <c r="M744" s="27"/>
    </row>
    <row r="745" spans="3:13" ht="13">
      <c r="C745" s="25"/>
      <c r="K745" s="26"/>
      <c r="M745" s="27"/>
    </row>
    <row r="746" spans="3:13" ht="13">
      <c r="C746" s="25"/>
      <c r="K746" s="26"/>
      <c r="M746" s="27"/>
    </row>
    <row r="747" spans="3:13" ht="13">
      <c r="C747" s="25"/>
      <c r="K747" s="26"/>
      <c r="M747" s="27"/>
    </row>
    <row r="748" spans="3:13" ht="13">
      <c r="C748" s="25"/>
      <c r="K748" s="26"/>
      <c r="M748" s="27"/>
    </row>
    <row r="749" spans="3:13" ht="13">
      <c r="C749" s="25"/>
      <c r="K749" s="26"/>
      <c r="M749" s="27"/>
    </row>
    <row r="750" spans="3:13" ht="13">
      <c r="C750" s="25"/>
      <c r="K750" s="26"/>
      <c r="M750" s="27"/>
    </row>
    <row r="751" spans="3:13" ht="13">
      <c r="C751" s="25"/>
      <c r="K751" s="26"/>
      <c r="M751" s="27"/>
    </row>
    <row r="752" spans="3:13" ht="13">
      <c r="C752" s="25"/>
      <c r="K752" s="26"/>
      <c r="M752" s="27"/>
    </row>
    <row r="753" spans="3:13" ht="13">
      <c r="C753" s="25"/>
      <c r="K753" s="26"/>
      <c r="M753" s="27"/>
    </row>
    <row r="754" spans="3:13" ht="13">
      <c r="C754" s="25"/>
      <c r="K754" s="26"/>
      <c r="M754" s="27"/>
    </row>
    <row r="755" spans="3:13" ht="13">
      <c r="C755" s="25"/>
      <c r="K755" s="26"/>
      <c r="M755" s="27"/>
    </row>
    <row r="756" spans="3:13" ht="13">
      <c r="C756" s="25"/>
      <c r="K756" s="26"/>
      <c r="M756" s="27"/>
    </row>
    <row r="757" spans="3:13" ht="13">
      <c r="C757" s="25"/>
      <c r="K757" s="26"/>
      <c r="M757" s="27"/>
    </row>
    <row r="758" spans="3:13" ht="13">
      <c r="C758" s="25"/>
      <c r="K758" s="26"/>
      <c r="M758" s="27"/>
    </row>
    <row r="759" spans="3:13" ht="13">
      <c r="C759" s="25"/>
      <c r="K759" s="26"/>
      <c r="M759" s="27"/>
    </row>
    <row r="760" spans="3:13" ht="13">
      <c r="C760" s="25"/>
      <c r="K760" s="26"/>
      <c r="M760" s="27"/>
    </row>
    <row r="761" spans="3:13" ht="13">
      <c r="C761" s="25"/>
      <c r="K761" s="26"/>
      <c r="M761" s="27"/>
    </row>
    <row r="762" spans="3:13" ht="13">
      <c r="C762" s="25"/>
      <c r="K762" s="26"/>
      <c r="M762" s="27"/>
    </row>
    <row r="763" spans="3:13" ht="13">
      <c r="C763" s="25"/>
      <c r="K763" s="26"/>
      <c r="M763" s="27"/>
    </row>
    <row r="764" spans="3:13" ht="13">
      <c r="C764" s="25"/>
      <c r="K764" s="26"/>
      <c r="M764" s="27"/>
    </row>
    <row r="765" spans="3:13" ht="13">
      <c r="C765" s="25"/>
      <c r="K765" s="26"/>
      <c r="M765" s="27"/>
    </row>
    <row r="766" spans="3:13" ht="13">
      <c r="C766" s="25"/>
      <c r="K766" s="26"/>
      <c r="M766" s="27"/>
    </row>
    <row r="767" spans="3:13" ht="13">
      <c r="C767" s="25"/>
      <c r="K767" s="26"/>
      <c r="M767" s="27"/>
    </row>
    <row r="768" spans="3:13" ht="13">
      <c r="C768" s="25"/>
      <c r="K768" s="26"/>
      <c r="M768" s="27"/>
    </row>
    <row r="769" spans="3:13" ht="13">
      <c r="C769" s="25"/>
      <c r="K769" s="26"/>
      <c r="M769" s="27"/>
    </row>
    <row r="770" spans="3:13" ht="13">
      <c r="C770" s="25"/>
      <c r="K770" s="26"/>
      <c r="M770" s="27"/>
    </row>
    <row r="771" spans="3:13" ht="13">
      <c r="C771" s="25"/>
      <c r="K771" s="26"/>
      <c r="M771" s="27"/>
    </row>
    <row r="772" spans="3:13" ht="13">
      <c r="C772" s="25"/>
      <c r="K772" s="26"/>
      <c r="M772" s="27"/>
    </row>
    <row r="773" spans="3:13" ht="13">
      <c r="C773" s="25"/>
      <c r="K773" s="26"/>
      <c r="M773" s="27"/>
    </row>
    <row r="774" spans="3:13" ht="13">
      <c r="C774" s="25"/>
      <c r="K774" s="26"/>
      <c r="M774" s="27"/>
    </row>
    <row r="775" spans="3:13" ht="13">
      <c r="C775" s="25"/>
      <c r="K775" s="26"/>
      <c r="M775" s="27"/>
    </row>
    <row r="776" spans="3:13" ht="13">
      <c r="C776" s="25"/>
      <c r="K776" s="26"/>
      <c r="M776" s="27"/>
    </row>
    <row r="777" spans="3:13" ht="13">
      <c r="C777" s="25"/>
      <c r="K777" s="26"/>
      <c r="M777" s="27"/>
    </row>
    <row r="778" spans="3:13" ht="13">
      <c r="C778" s="25"/>
      <c r="K778" s="26"/>
      <c r="M778" s="27"/>
    </row>
    <row r="779" spans="3:13" ht="13">
      <c r="C779" s="25"/>
      <c r="K779" s="26"/>
      <c r="M779" s="27"/>
    </row>
    <row r="780" spans="3:13" ht="13">
      <c r="C780" s="25"/>
      <c r="K780" s="26"/>
      <c r="M780" s="27"/>
    </row>
    <row r="781" spans="3:13" ht="13">
      <c r="C781" s="25"/>
      <c r="K781" s="26"/>
      <c r="M781" s="27"/>
    </row>
    <row r="782" spans="3:13" ht="13">
      <c r="C782" s="25"/>
      <c r="K782" s="26"/>
      <c r="M782" s="27"/>
    </row>
    <row r="783" spans="3:13" ht="13">
      <c r="C783" s="25"/>
      <c r="K783" s="26"/>
      <c r="M783" s="27"/>
    </row>
    <row r="784" spans="3:13" ht="13">
      <c r="C784" s="25"/>
      <c r="K784" s="26"/>
      <c r="M784" s="27"/>
    </row>
    <row r="785" spans="3:13" ht="13">
      <c r="C785" s="25"/>
      <c r="K785" s="26"/>
      <c r="M785" s="27"/>
    </row>
    <row r="786" spans="3:13" ht="13">
      <c r="C786" s="25"/>
      <c r="K786" s="26"/>
      <c r="M786" s="27"/>
    </row>
    <row r="787" spans="3:13" ht="13">
      <c r="C787" s="25"/>
      <c r="K787" s="26"/>
      <c r="M787" s="27"/>
    </row>
    <row r="788" spans="3:13" ht="13">
      <c r="C788" s="25"/>
      <c r="K788" s="26"/>
      <c r="M788" s="27"/>
    </row>
    <row r="789" spans="3:13" ht="13">
      <c r="C789" s="25"/>
      <c r="K789" s="26"/>
      <c r="M789" s="27"/>
    </row>
    <row r="790" spans="3:13" ht="13">
      <c r="C790" s="25"/>
      <c r="K790" s="26"/>
      <c r="M790" s="27"/>
    </row>
    <row r="791" spans="3:13" ht="13">
      <c r="C791" s="25"/>
      <c r="K791" s="26"/>
      <c r="M791" s="27"/>
    </row>
    <row r="792" spans="3:13" ht="13">
      <c r="C792" s="25"/>
      <c r="K792" s="26"/>
      <c r="M792" s="27"/>
    </row>
    <row r="793" spans="3:13" ht="13">
      <c r="C793" s="25"/>
      <c r="K793" s="26"/>
      <c r="M793" s="27"/>
    </row>
    <row r="794" spans="3:13" ht="13">
      <c r="C794" s="25"/>
      <c r="K794" s="26"/>
      <c r="M794" s="27"/>
    </row>
    <row r="795" spans="3:13" ht="13">
      <c r="C795" s="25"/>
      <c r="K795" s="26"/>
      <c r="M795" s="27"/>
    </row>
    <row r="796" spans="3:13" ht="13">
      <c r="C796" s="25"/>
      <c r="K796" s="26"/>
      <c r="M796" s="27"/>
    </row>
    <row r="797" spans="3:13" ht="13">
      <c r="C797" s="25"/>
      <c r="K797" s="26"/>
      <c r="M797" s="27"/>
    </row>
    <row r="798" spans="3:13" ht="13">
      <c r="C798" s="25"/>
      <c r="K798" s="26"/>
      <c r="M798" s="27"/>
    </row>
    <row r="799" spans="3:13" ht="13">
      <c r="C799" s="25"/>
      <c r="K799" s="26"/>
      <c r="M799" s="27"/>
    </row>
    <row r="800" spans="3:13" ht="13">
      <c r="C800" s="25"/>
      <c r="K800" s="26"/>
      <c r="M800" s="27"/>
    </row>
    <row r="801" spans="3:13" ht="13">
      <c r="C801" s="25"/>
      <c r="K801" s="26"/>
      <c r="M801" s="27"/>
    </row>
    <row r="802" spans="3:13" ht="13">
      <c r="C802" s="25"/>
      <c r="K802" s="26"/>
      <c r="M802" s="27"/>
    </row>
    <row r="803" spans="3:13" ht="13">
      <c r="C803" s="25"/>
      <c r="K803" s="26"/>
      <c r="M803" s="27"/>
    </row>
    <row r="804" spans="3:13" ht="13">
      <c r="C804" s="25"/>
      <c r="K804" s="26"/>
      <c r="M804" s="27"/>
    </row>
    <row r="805" spans="3:13" ht="13">
      <c r="C805" s="25"/>
      <c r="K805" s="26"/>
      <c r="M805" s="27"/>
    </row>
    <row r="806" spans="3:13" ht="13">
      <c r="C806" s="25"/>
      <c r="K806" s="26"/>
      <c r="M806" s="27"/>
    </row>
    <row r="807" spans="3:13" ht="13">
      <c r="C807" s="25"/>
      <c r="K807" s="26"/>
      <c r="M807" s="27"/>
    </row>
    <row r="808" spans="3:13" ht="13">
      <c r="C808" s="25"/>
      <c r="K808" s="26"/>
      <c r="M808" s="27"/>
    </row>
    <row r="809" spans="3:13" ht="13">
      <c r="C809" s="25"/>
      <c r="K809" s="26"/>
      <c r="M809" s="27"/>
    </row>
    <row r="810" spans="3:13" ht="13">
      <c r="C810" s="25"/>
      <c r="K810" s="26"/>
      <c r="M810" s="27"/>
    </row>
    <row r="811" spans="3:13" ht="13">
      <c r="C811" s="25"/>
      <c r="K811" s="26"/>
      <c r="M811" s="27"/>
    </row>
    <row r="812" spans="3:13" ht="13">
      <c r="C812" s="25"/>
      <c r="K812" s="26"/>
      <c r="M812" s="27"/>
    </row>
    <row r="813" spans="3:13" ht="13">
      <c r="C813" s="25"/>
      <c r="K813" s="26"/>
      <c r="M813" s="27"/>
    </row>
    <row r="814" spans="3:13" ht="13">
      <c r="C814" s="25"/>
      <c r="K814" s="26"/>
      <c r="M814" s="27"/>
    </row>
    <row r="815" spans="3:13" ht="13">
      <c r="C815" s="25"/>
      <c r="K815" s="26"/>
      <c r="M815" s="27"/>
    </row>
    <row r="816" spans="3:13" ht="13">
      <c r="C816" s="25"/>
      <c r="K816" s="26"/>
      <c r="M816" s="27"/>
    </row>
    <row r="817" spans="3:13" ht="13">
      <c r="C817" s="25"/>
      <c r="K817" s="26"/>
      <c r="M817" s="27"/>
    </row>
    <row r="818" spans="3:13" ht="13">
      <c r="C818" s="25"/>
      <c r="K818" s="26"/>
      <c r="M818" s="27"/>
    </row>
    <row r="819" spans="3:13" ht="13">
      <c r="C819" s="25"/>
      <c r="K819" s="26"/>
      <c r="M819" s="27"/>
    </row>
    <row r="820" spans="3:13" ht="13">
      <c r="C820" s="25"/>
      <c r="K820" s="26"/>
      <c r="M820" s="27"/>
    </row>
    <row r="821" spans="3:13" ht="13">
      <c r="C821" s="25"/>
      <c r="K821" s="26"/>
      <c r="M821" s="27"/>
    </row>
    <row r="822" spans="3:13" ht="13">
      <c r="C822" s="25"/>
      <c r="K822" s="26"/>
      <c r="M822" s="27"/>
    </row>
    <row r="823" spans="3:13" ht="13">
      <c r="C823" s="25"/>
      <c r="K823" s="26"/>
      <c r="M823" s="27"/>
    </row>
    <row r="824" spans="3:13" ht="13">
      <c r="C824" s="25"/>
      <c r="K824" s="26"/>
      <c r="M824" s="27"/>
    </row>
    <row r="825" spans="3:13" ht="13">
      <c r="C825" s="25"/>
      <c r="K825" s="26"/>
      <c r="M825" s="27"/>
    </row>
    <row r="826" spans="3:13" ht="13">
      <c r="C826" s="25"/>
      <c r="K826" s="26"/>
      <c r="M826" s="27"/>
    </row>
    <row r="827" spans="3:13" ht="13">
      <c r="C827" s="25"/>
      <c r="K827" s="26"/>
      <c r="M827" s="27"/>
    </row>
    <row r="828" spans="3:13" ht="13">
      <c r="C828" s="25"/>
      <c r="K828" s="26"/>
      <c r="M828" s="27"/>
    </row>
    <row r="829" spans="3:13" ht="13">
      <c r="C829" s="25"/>
      <c r="K829" s="26"/>
      <c r="M829" s="27"/>
    </row>
    <row r="830" spans="3:13" ht="13">
      <c r="C830" s="25"/>
      <c r="K830" s="26"/>
      <c r="M830" s="27"/>
    </row>
    <row r="831" spans="3:13" ht="13">
      <c r="C831" s="25"/>
      <c r="K831" s="26"/>
      <c r="M831" s="27"/>
    </row>
    <row r="832" spans="3:13" ht="13">
      <c r="C832" s="25"/>
      <c r="K832" s="26"/>
      <c r="M832" s="27"/>
    </row>
    <row r="833" spans="3:13" ht="13">
      <c r="C833" s="25"/>
      <c r="K833" s="26"/>
      <c r="M833" s="27"/>
    </row>
    <row r="834" spans="3:13" ht="13">
      <c r="C834" s="25"/>
      <c r="K834" s="26"/>
      <c r="M834" s="27"/>
    </row>
    <row r="835" spans="3:13" ht="13">
      <c r="C835" s="25"/>
      <c r="K835" s="26"/>
      <c r="M835" s="27"/>
    </row>
    <row r="836" spans="3:13" ht="13">
      <c r="C836" s="25"/>
      <c r="K836" s="26"/>
      <c r="M836" s="27"/>
    </row>
    <row r="837" spans="3:13" ht="13">
      <c r="C837" s="25"/>
      <c r="K837" s="26"/>
      <c r="M837" s="27"/>
    </row>
    <row r="838" spans="3:13" ht="13">
      <c r="C838" s="25"/>
      <c r="K838" s="26"/>
      <c r="M838" s="27"/>
    </row>
    <row r="839" spans="3:13" ht="13">
      <c r="C839" s="25"/>
      <c r="K839" s="26"/>
      <c r="M839" s="27"/>
    </row>
    <row r="840" spans="3:13" ht="13">
      <c r="C840" s="25"/>
      <c r="K840" s="26"/>
      <c r="M840" s="27"/>
    </row>
    <row r="841" spans="3:13" ht="13">
      <c r="C841" s="25"/>
      <c r="K841" s="26"/>
      <c r="M841" s="27"/>
    </row>
    <row r="842" spans="3:13" ht="13">
      <c r="C842" s="25"/>
      <c r="K842" s="26"/>
      <c r="M842" s="27"/>
    </row>
    <row r="843" spans="3:13" ht="13">
      <c r="C843" s="25"/>
      <c r="K843" s="26"/>
      <c r="M843" s="27"/>
    </row>
    <row r="844" spans="3:13" ht="13">
      <c r="C844" s="25"/>
      <c r="K844" s="26"/>
      <c r="M844" s="27"/>
    </row>
    <row r="845" spans="3:13" ht="13">
      <c r="C845" s="25"/>
      <c r="K845" s="26"/>
      <c r="M845" s="27"/>
    </row>
    <row r="846" spans="3:13" ht="13">
      <c r="C846" s="25"/>
      <c r="K846" s="26"/>
      <c r="M846" s="27"/>
    </row>
    <row r="847" spans="3:13" ht="13">
      <c r="C847" s="25"/>
      <c r="K847" s="26"/>
      <c r="M847" s="27"/>
    </row>
    <row r="848" spans="3:13" ht="13">
      <c r="C848" s="25"/>
      <c r="K848" s="26"/>
      <c r="M848" s="27"/>
    </row>
    <row r="849" spans="3:13" ht="13">
      <c r="C849" s="25"/>
      <c r="K849" s="26"/>
      <c r="M849" s="27"/>
    </row>
    <row r="850" spans="3:13" ht="13">
      <c r="C850" s="25"/>
      <c r="K850" s="26"/>
      <c r="M850" s="27"/>
    </row>
    <row r="851" spans="3:13" ht="13">
      <c r="C851" s="25"/>
      <c r="K851" s="26"/>
      <c r="M851" s="27"/>
    </row>
    <row r="852" spans="3:13" ht="13">
      <c r="C852" s="25"/>
      <c r="K852" s="26"/>
      <c r="M852" s="27"/>
    </row>
    <row r="853" spans="3:13" ht="13">
      <c r="C853" s="25"/>
      <c r="K853" s="26"/>
      <c r="M853" s="27"/>
    </row>
    <row r="854" spans="3:13" ht="13">
      <c r="C854" s="25"/>
      <c r="K854" s="26"/>
      <c r="M854" s="27"/>
    </row>
    <row r="855" spans="3:13" ht="13">
      <c r="C855" s="25"/>
      <c r="K855" s="26"/>
      <c r="M855" s="27"/>
    </row>
    <row r="856" spans="3:13" ht="13">
      <c r="C856" s="25"/>
      <c r="K856" s="26"/>
      <c r="M856" s="27"/>
    </row>
    <row r="857" spans="3:13" ht="13">
      <c r="C857" s="25"/>
      <c r="K857" s="26"/>
      <c r="M857" s="27"/>
    </row>
    <row r="858" spans="3:13" ht="13">
      <c r="C858" s="25"/>
      <c r="K858" s="26"/>
      <c r="M858" s="27"/>
    </row>
    <row r="859" spans="3:13" ht="13">
      <c r="C859" s="25"/>
      <c r="K859" s="26"/>
      <c r="M859" s="27"/>
    </row>
    <row r="860" spans="3:13" ht="13">
      <c r="C860" s="25"/>
      <c r="K860" s="26"/>
      <c r="M860" s="27"/>
    </row>
    <row r="861" spans="3:13" ht="13">
      <c r="C861" s="25"/>
      <c r="K861" s="26"/>
      <c r="M861" s="27"/>
    </row>
    <row r="862" spans="3:13" ht="13">
      <c r="C862" s="25"/>
      <c r="K862" s="26"/>
      <c r="M862" s="27"/>
    </row>
    <row r="863" spans="3:13" ht="13">
      <c r="C863" s="25"/>
      <c r="K863" s="26"/>
      <c r="M863" s="27"/>
    </row>
    <row r="864" spans="3:13" ht="13">
      <c r="C864" s="25"/>
      <c r="K864" s="26"/>
      <c r="M864" s="27"/>
    </row>
    <row r="865" spans="3:13" ht="13">
      <c r="C865" s="25"/>
      <c r="K865" s="26"/>
      <c r="M865" s="27"/>
    </row>
    <row r="866" spans="3:13" ht="13">
      <c r="C866" s="25"/>
      <c r="K866" s="26"/>
      <c r="M866" s="27"/>
    </row>
    <row r="867" spans="3:13" ht="13">
      <c r="C867" s="25"/>
      <c r="K867" s="26"/>
      <c r="M867" s="27"/>
    </row>
    <row r="868" spans="3:13" ht="13">
      <c r="C868" s="25"/>
      <c r="K868" s="26"/>
      <c r="M868" s="27"/>
    </row>
    <row r="869" spans="3:13" ht="13">
      <c r="C869" s="25"/>
      <c r="K869" s="26"/>
      <c r="M869" s="27"/>
    </row>
    <row r="870" spans="3:13" ht="13">
      <c r="C870" s="25"/>
      <c r="K870" s="26"/>
      <c r="M870" s="27"/>
    </row>
    <row r="871" spans="3:13" ht="13">
      <c r="C871" s="25"/>
      <c r="K871" s="26"/>
      <c r="M871" s="27"/>
    </row>
    <row r="872" spans="3:13" ht="13">
      <c r="C872" s="25"/>
      <c r="K872" s="26"/>
      <c r="M872" s="27"/>
    </row>
    <row r="873" spans="3:13" ht="13">
      <c r="C873" s="25"/>
      <c r="K873" s="26"/>
      <c r="M873" s="27"/>
    </row>
    <row r="874" spans="3:13" ht="13">
      <c r="C874" s="25"/>
      <c r="K874" s="26"/>
      <c r="M874" s="27"/>
    </row>
    <row r="875" spans="3:13" ht="13">
      <c r="C875" s="25"/>
      <c r="K875" s="26"/>
      <c r="M875" s="27"/>
    </row>
    <row r="876" spans="3:13" ht="13">
      <c r="C876" s="25"/>
      <c r="K876" s="26"/>
      <c r="M876" s="27"/>
    </row>
    <row r="877" spans="3:13" ht="13">
      <c r="C877" s="25"/>
      <c r="K877" s="26"/>
      <c r="M877" s="27"/>
    </row>
    <row r="878" spans="3:13" ht="13">
      <c r="C878" s="25"/>
      <c r="K878" s="26"/>
      <c r="M878" s="27"/>
    </row>
    <row r="879" spans="3:13" ht="13">
      <c r="C879" s="25"/>
      <c r="K879" s="26"/>
      <c r="M879" s="27"/>
    </row>
    <row r="880" spans="3:13" ht="13">
      <c r="C880" s="25"/>
      <c r="K880" s="26"/>
      <c r="M880" s="27"/>
    </row>
    <row r="881" spans="3:13" ht="13">
      <c r="C881" s="25"/>
      <c r="K881" s="26"/>
      <c r="M881" s="27"/>
    </row>
    <row r="882" spans="3:13" ht="13">
      <c r="C882" s="25"/>
      <c r="K882" s="26"/>
      <c r="M882" s="27"/>
    </row>
    <row r="883" spans="3:13" ht="13">
      <c r="C883" s="25"/>
      <c r="K883" s="26"/>
      <c r="M883" s="27"/>
    </row>
    <row r="884" spans="3:13" ht="13">
      <c r="C884" s="25"/>
      <c r="K884" s="26"/>
      <c r="M884" s="27"/>
    </row>
    <row r="885" spans="3:13" ht="13">
      <c r="C885" s="25"/>
      <c r="K885" s="26"/>
      <c r="M885" s="27"/>
    </row>
    <row r="886" spans="3:13" ht="13">
      <c r="C886" s="25"/>
      <c r="K886" s="26"/>
      <c r="M886" s="27"/>
    </row>
    <row r="887" spans="3:13" ht="13">
      <c r="C887" s="25"/>
      <c r="K887" s="26"/>
      <c r="M887" s="27"/>
    </row>
    <row r="888" spans="3:13" ht="13">
      <c r="C888" s="25"/>
      <c r="K888" s="26"/>
      <c r="M888" s="27"/>
    </row>
    <row r="889" spans="3:13" ht="13">
      <c r="C889" s="25"/>
      <c r="K889" s="26"/>
      <c r="M889" s="27"/>
    </row>
    <row r="890" spans="3:13" ht="13">
      <c r="C890" s="25"/>
      <c r="K890" s="26"/>
      <c r="M890" s="27"/>
    </row>
    <row r="891" spans="3:13" ht="13">
      <c r="C891" s="25"/>
      <c r="K891" s="26"/>
      <c r="M891" s="27"/>
    </row>
    <row r="892" spans="3:13" ht="13">
      <c r="C892" s="25"/>
      <c r="K892" s="26"/>
      <c r="M892" s="27"/>
    </row>
    <row r="893" spans="3:13" ht="13">
      <c r="C893" s="25"/>
      <c r="K893" s="26"/>
      <c r="M893" s="27"/>
    </row>
    <row r="894" spans="3:13" ht="13">
      <c r="C894" s="25"/>
      <c r="K894" s="26"/>
      <c r="M894" s="27"/>
    </row>
    <row r="895" spans="3:13" ht="13">
      <c r="C895" s="25"/>
      <c r="K895" s="26"/>
      <c r="M895" s="27"/>
    </row>
    <row r="896" spans="3:13" ht="13">
      <c r="C896" s="25"/>
      <c r="K896" s="26"/>
      <c r="M896" s="27"/>
    </row>
    <row r="897" spans="3:13" ht="13">
      <c r="C897" s="25"/>
      <c r="K897" s="26"/>
      <c r="M897" s="27"/>
    </row>
    <row r="898" spans="3:13" ht="13">
      <c r="C898" s="25"/>
      <c r="K898" s="26"/>
      <c r="M898" s="27"/>
    </row>
    <row r="899" spans="3:13" ht="13">
      <c r="C899" s="25"/>
      <c r="K899" s="26"/>
      <c r="M899" s="27"/>
    </row>
    <row r="900" spans="3:13" ht="13">
      <c r="C900" s="25"/>
      <c r="K900" s="26"/>
      <c r="M900" s="27"/>
    </row>
    <row r="901" spans="3:13" ht="13">
      <c r="C901" s="25"/>
      <c r="K901" s="26"/>
      <c r="M901" s="27"/>
    </row>
    <row r="902" spans="3:13" ht="13">
      <c r="C902" s="25"/>
      <c r="K902" s="26"/>
      <c r="M902" s="27"/>
    </row>
    <row r="903" spans="3:13" ht="13">
      <c r="C903" s="25"/>
      <c r="K903" s="26"/>
      <c r="M903" s="27"/>
    </row>
    <row r="904" spans="3:13" ht="13">
      <c r="C904" s="25"/>
      <c r="K904" s="26"/>
      <c r="M904" s="27"/>
    </row>
    <row r="905" spans="3:13" ht="13">
      <c r="C905" s="25"/>
      <c r="K905" s="26"/>
      <c r="M905" s="27"/>
    </row>
    <row r="906" spans="3:13" ht="13">
      <c r="C906" s="25"/>
      <c r="K906" s="26"/>
      <c r="M906" s="27"/>
    </row>
    <row r="907" spans="3:13" ht="13">
      <c r="C907" s="25"/>
      <c r="K907" s="26"/>
      <c r="M907" s="27"/>
    </row>
    <row r="908" spans="3:13" ht="13">
      <c r="C908" s="25"/>
      <c r="K908" s="26"/>
      <c r="M908" s="27"/>
    </row>
    <row r="909" spans="3:13" ht="13">
      <c r="C909" s="25"/>
      <c r="K909" s="26"/>
      <c r="M909" s="27"/>
    </row>
    <row r="910" spans="3:13" ht="13">
      <c r="C910" s="25"/>
      <c r="K910" s="26"/>
      <c r="M910" s="27"/>
    </row>
    <row r="911" spans="3:13" ht="13">
      <c r="C911" s="25"/>
      <c r="K911" s="26"/>
      <c r="M911" s="27"/>
    </row>
    <row r="912" spans="3:13" ht="13">
      <c r="C912" s="25"/>
      <c r="K912" s="26"/>
      <c r="M912" s="27"/>
    </row>
    <row r="913" spans="3:13" ht="13">
      <c r="C913" s="25"/>
      <c r="K913" s="26"/>
      <c r="M913" s="27"/>
    </row>
    <row r="914" spans="3:13" ht="13">
      <c r="C914" s="25"/>
      <c r="K914" s="26"/>
      <c r="M914" s="27"/>
    </row>
    <row r="915" spans="3:13" ht="13">
      <c r="C915" s="25"/>
      <c r="K915" s="26"/>
      <c r="M915" s="27"/>
    </row>
    <row r="916" spans="3:13" ht="13">
      <c r="C916" s="25"/>
      <c r="K916" s="26"/>
      <c r="M916" s="27"/>
    </row>
    <row r="917" spans="3:13" ht="13">
      <c r="C917" s="25"/>
      <c r="K917" s="26"/>
      <c r="M917" s="27"/>
    </row>
    <row r="918" spans="3:13" ht="13">
      <c r="C918" s="25"/>
      <c r="K918" s="26"/>
      <c r="M918" s="27"/>
    </row>
  </sheetData>
  <mergeCells count="29">
    <mergeCell ref="C32:D32"/>
    <mergeCell ref="C33:D33"/>
    <mergeCell ref="C34:D34"/>
    <mergeCell ref="C22:D22"/>
    <mergeCell ref="C23:D23"/>
    <mergeCell ref="C24:D24"/>
    <mergeCell ref="C25:D25"/>
    <mergeCell ref="C26:D26"/>
    <mergeCell ref="C27:D27"/>
    <mergeCell ref="C28:D28"/>
    <mergeCell ref="C20:D20"/>
    <mergeCell ref="C21:D21"/>
    <mergeCell ref="C29:D29"/>
    <mergeCell ref="C30:D30"/>
    <mergeCell ref="C31:D31"/>
    <mergeCell ref="M1:M2"/>
    <mergeCell ref="E2:F2"/>
    <mergeCell ref="K2:L2"/>
    <mergeCell ref="C2:D2"/>
    <mergeCell ref="C3:D3"/>
    <mergeCell ref="E3:F3"/>
    <mergeCell ref="K3:L3"/>
    <mergeCell ref="K4:L4"/>
    <mergeCell ref="B1:B2"/>
    <mergeCell ref="C1:D1"/>
    <mergeCell ref="E1:J1"/>
    <mergeCell ref="K1:L1"/>
    <mergeCell ref="C4:D4"/>
    <mergeCell ref="E4:F4"/>
  </mergeCells>
  <printOptions horizontalCentered="1" gridLines="1"/>
  <pageMargins left="0.7" right="0.7" top="1.5" bottom="0.75" header="0" footer="0"/>
  <pageSetup fitToHeight="0" pageOrder="overThenDown" orientation="landscape" cellComments="atEnd"/>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Z26"/>
  <sheetViews>
    <sheetView workbookViewId="0"/>
  </sheetViews>
  <sheetFormatPr baseColWidth="10" defaultColWidth="12.6640625" defaultRowHeight="15.75" customHeight="1"/>
  <cols>
    <col min="3" max="3" width="19.83203125" customWidth="1"/>
    <col min="4" max="4" width="38.6640625" customWidth="1"/>
  </cols>
  <sheetData>
    <row r="1" spans="1:26" ht="15.75" customHeight="1">
      <c r="A1" s="204" t="s">
        <v>264</v>
      </c>
      <c r="B1" s="204" t="s">
        <v>263</v>
      </c>
      <c r="C1" s="204" t="s">
        <v>541</v>
      </c>
      <c r="D1" s="204" t="s">
        <v>542</v>
      </c>
      <c r="E1" s="84" t="s">
        <v>2294</v>
      </c>
      <c r="F1" s="84"/>
      <c r="G1" s="84"/>
      <c r="H1" s="84"/>
      <c r="I1" s="84"/>
      <c r="J1" s="84"/>
      <c r="K1" s="84"/>
      <c r="L1" s="84"/>
      <c r="M1" s="84"/>
      <c r="N1" s="84"/>
      <c r="O1" s="84"/>
      <c r="P1" s="84"/>
      <c r="Q1" s="84"/>
      <c r="R1" s="84"/>
      <c r="S1" s="84"/>
      <c r="T1" s="84"/>
      <c r="U1" s="84"/>
      <c r="V1" s="84"/>
      <c r="W1" s="84"/>
      <c r="X1" s="84"/>
      <c r="Y1" s="84"/>
      <c r="Z1" s="84"/>
    </row>
    <row r="2" spans="1:26" ht="15.75" customHeight="1">
      <c r="A2" s="111" t="s">
        <v>561</v>
      </c>
      <c r="B2" s="111" t="s">
        <v>562</v>
      </c>
      <c r="C2" s="111" t="s">
        <v>563</v>
      </c>
      <c r="D2" s="111" t="s">
        <v>564</v>
      </c>
      <c r="E2" s="57" t="s">
        <v>2295</v>
      </c>
      <c r="G2" s="57" t="s">
        <v>2296</v>
      </c>
    </row>
    <row r="3" spans="1:26" ht="15.75" customHeight="1">
      <c r="A3" s="116" t="s">
        <v>838</v>
      </c>
      <c r="B3" s="116" t="s">
        <v>483</v>
      </c>
      <c r="C3" s="116" t="s">
        <v>839</v>
      </c>
      <c r="D3" s="116" t="s">
        <v>840</v>
      </c>
      <c r="E3" s="57" t="s">
        <v>2029</v>
      </c>
    </row>
    <row r="4" spans="1:26" ht="15.75" customHeight="1">
      <c r="A4" s="109" t="s">
        <v>922</v>
      </c>
      <c r="B4" s="109" t="s">
        <v>923</v>
      </c>
      <c r="C4" s="109" t="s">
        <v>924</v>
      </c>
      <c r="D4" s="109" t="s">
        <v>925</v>
      </c>
      <c r="E4" s="57" t="s">
        <v>2295</v>
      </c>
    </row>
    <row r="5" spans="1:26" ht="15.75" customHeight="1">
      <c r="A5" s="109" t="s">
        <v>931</v>
      </c>
      <c r="B5" s="109" t="s">
        <v>932</v>
      </c>
      <c r="C5" s="109" t="s">
        <v>374</v>
      </c>
      <c r="D5" s="205" t="s">
        <v>933</v>
      </c>
      <c r="E5" s="57" t="s">
        <v>2029</v>
      </c>
    </row>
    <row r="6" spans="1:26" ht="15.75" customHeight="1">
      <c r="A6" s="109" t="s">
        <v>935</v>
      </c>
      <c r="B6" s="109" t="s">
        <v>936</v>
      </c>
      <c r="C6" s="109" t="s">
        <v>937</v>
      </c>
      <c r="D6" s="109" t="s">
        <v>938</v>
      </c>
      <c r="E6" s="57" t="s">
        <v>2295</v>
      </c>
    </row>
    <row r="7" spans="1:26" ht="15.75" customHeight="1">
      <c r="A7" s="109" t="s">
        <v>944</v>
      </c>
      <c r="B7" s="109" t="s">
        <v>945</v>
      </c>
      <c r="C7" s="109" t="s">
        <v>374</v>
      </c>
      <c r="D7" s="205" t="s">
        <v>946</v>
      </c>
      <c r="E7" s="57" t="s">
        <v>2029</v>
      </c>
    </row>
    <row r="8" spans="1:26" ht="15.75" customHeight="1">
      <c r="A8" s="109" t="s">
        <v>955</v>
      </c>
      <c r="B8" s="109" t="s">
        <v>956</v>
      </c>
      <c r="C8" s="109" t="s">
        <v>821</v>
      </c>
      <c r="D8" s="109" t="s">
        <v>957</v>
      </c>
      <c r="E8" s="57" t="s">
        <v>2029</v>
      </c>
    </row>
    <row r="9" spans="1:26" ht="15.75" customHeight="1">
      <c r="A9" s="109" t="s">
        <v>997</v>
      </c>
      <c r="B9" s="109" t="s">
        <v>998</v>
      </c>
      <c r="C9" s="109" t="s">
        <v>295</v>
      </c>
      <c r="D9" s="109" t="s">
        <v>999</v>
      </c>
      <c r="E9" s="57" t="s">
        <v>2295</v>
      </c>
    </row>
    <row r="10" spans="1:26" ht="15.75" customHeight="1">
      <c r="A10" s="109" t="s">
        <v>1019</v>
      </c>
      <c r="B10" s="109" t="s">
        <v>1020</v>
      </c>
      <c r="C10" s="109" t="s">
        <v>374</v>
      </c>
      <c r="D10" s="205" t="s">
        <v>1021</v>
      </c>
      <c r="E10" s="57" t="s">
        <v>2295</v>
      </c>
    </row>
    <row r="11" spans="1:26" ht="15.75" customHeight="1">
      <c r="A11" s="109" t="s">
        <v>320</v>
      </c>
      <c r="B11" s="109" t="s">
        <v>319</v>
      </c>
      <c r="C11" s="109" t="s">
        <v>321</v>
      </c>
      <c r="D11" s="109" t="s">
        <v>1024</v>
      </c>
      <c r="E11" s="57" t="s">
        <v>2029</v>
      </c>
    </row>
    <row r="12" spans="1:26" ht="15.75" customHeight="1">
      <c r="A12" s="109" t="s">
        <v>1053</v>
      </c>
      <c r="B12" s="109" t="s">
        <v>1054</v>
      </c>
      <c r="C12" s="109" t="s">
        <v>374</v>
      </c>
      <c r="D12" s="205" t="s">
        <v>1055</v>
      </c>
      <c r="E12" s="57" t="s">
        <v>2295</v>
      </c>
    </row>
    <row r="13" spans="1:26" ht="15.75" customHeight="1">
      <c r="A13" s="109" t="s">
        <v>1064</v>
      </c>
      <c r="B13" s="109" t="s">
        <v>1065</v>
      </c>
      <c r="C13" s="109" t="s">
        <v>821</v>
      </c>
      <c r="D13" s="109" t="s">
        <v>1066</v>
      </c>
      <c r="E13" s="57" t="s">
        <v>2295</v>
      </c>
    </row>
    <row r="14" spans="1:26" ht="15.75" customHeight="1">
      <c r="A14" s="109" t="s">
        <v>913</v>
      </c>
      <c r="B14" s="109" t="s">
        <v>1100</v>
      </c>
      <c r="C14" s="109" t="s">
        <v>374</v>
      </c>
      <c r="D14" s="205" t="s">
        <v>1101</v>
      </c>
      <c r="E14" s="57" t="s">
        <v>2029</v>
      </c>
    </row>
    <row r="15" spans="1:26" ht="15.75" customHeight="1">
      <c r="A15" s="109" t="s">
        <v>271</v>
      </c>
      <c r="B15" s="109" t="s">
        <v>1123</v>
      </c>
      <c r="C15" s="109" t="s">
        <v>711</v>
      </c>
      <c r="D15" s="109" t="s">
        <v>1124</v>
      </c>
      <c r="E15" s="57" t="s">
        <v>2295</v>
      </c>
    </row>
    <row r="16" spans="1:26" ht="15.75" customHeight="1">
      <c r="A16" s="109" t="s">
        <v>1135</v>
      </c>
      <c r="B16" s="109" t="s">
        <v>1136</v>
      </c>
      <c r="C16" s="109" t="s">
        <v>1081</v>
      </c>
      <c r="D16" s="109" t="s">
        <v>1137</v>
      </c>
      <c r="E16" s="57" t="s">
        <v>2029</v>
      </c>
    </row>
    <row r="17" spans="1:5" ht="15.75" customHeight="1">
      <c r="A17" s="109" t="s">
        <v>1143</v>
      </c>
      <c r="B17" s="109" t="s">
        <v>1144</v>
      </c>
      <c r="C17" s="109" t="s">
        <v>374</v>
      </c>
      <c r="D17" s="205" t="s">
        <v>1145</v>
      </c>
      <c r="E17" s="57" t="s">
        <v>2029</v>
      </c>
    </row>
    <row r="18" spans="1:5" ht="15.75" customHeight="1">
      <c r="A18" s="109" t="s">
        <v>1151</v>
      </c>
      <c r="B18" s="109" t="s">
        <v>1152</v>
      </c>
      <c r="C18" s="109" t="s">
        <v>1153</v>
      </c>
      <c r="D18" s="109" t="s">
        <v>1154</v>
      </c>
      <c r="E18" s="57" t="s">
        <v>2295</v>
      </c>
    </row>
    <row r="19" spans="1:5" ht="15.75" customHeight="1">
      <c r="A19" s="109" t="s">
        <v>1225</v>
      </c>
      <c r="B19" s="109" t="s">
        <v>1226</v>
      </c>
      <c r="C19" s="109" t="s">
        <v>374</v>
      </c>
      <c r="D19" s="205" t="s">
        <v>1227</v>
      </c>
      <c r="E19" s="57" t="s">
        <v>2295</v>
      </c>
    </row>
    <row r="20" spans="1:5" ht="15.75" customHeight="1">
      <c r="A20" s="109" t="s">
        <v>1232</v>
      </c>
      <c r="B20" s="109" t="s">
        <v>1233</v>
      </c>
      <c r="C20" s="109" t="s">
        <v>374</v>
      </c>
      <c r="D20" s="205" t="s">
        <v>1234</v>
      </c>
      <c r="E20" s="57" t="s">
        <v>2029</v>
      </c>
    </row>
    <row r="21" spans="1:5" ht="15.75" customHeight="1">
      <c r="A21" s="109" t="s">
        <v>1237</v>
      </c>
      <c r="B21" s="109" t="s">
        <v>1238</v>
      </c>
      <c r="C21" s="109" t="s">
        <v>374</v>
      </c>
      <c r="D21" s="205" t="s">
        <v>1239</v>
      </c>
      <c r="E21" s="57" t="s">
        <v>2029</v>
      </c>
    </row>
    <row r="22" spans="1:5" ht="15.75" customHeight="1">
      <c r="A22" s="109" t="s">
        <v>1263</v>
      </c>
      <c r="B22" s="109" t="s">
        <v>1264</v>
      </c>
      <c r="C22" s="109" t="s">
        <v>1265</v>
      </c>
      <c r="D22" s="109" t="s">
        <v>1266</v>
      </c>
      <c r="E22" s="57" t="s">
        <v>2029</v>
      </c>
    </row>
    <row r="23" spans="1:5" ht="15.75" customHeight="1">
      <c r="A23" s="109" t="s">
        <v>1332</v>
      </c>
      <c r="B23" s="109" t="s">
        <v>1144</v>
      </c>
      <c r="C23" s="109" t="s">
        <v>696</v>
      </c>
      <c r="D23" s="109" t="s">
        <v>1333</v>
      </c>
      <c r="E23" s="57" t="s">
        <v>2029</v>
      </c>
    </row>
    <row r="24" spans="1:5" ht="15.75" customHeight="1">
      <c r="A24" s="109" t="s">
        <v>1346</v>
      </c>
      <c r="B24" s="109" t="s">
        <v>1347</v>
      </c>
      <c r="C24" s="109" t="s">
        <v>1348</v>
      </c>
      <c r="D24" s="109" t="s">
        <v>1349</v>
      </c>
      <c r="E24" s="57" t="s">
        <v>2295</v>
      </c>
    </row>
    <row r="25" spans="1:5" ht="15.75" customHeight="1">
      <c r="A25" s="123" t="s">
        <v>1359</v>
      </c>
      <c r="B25" s="123" t="s">
        <v>1144</v>
      </c>
      <c r="C25" s="123" t="s">
        <v>1360</v>
      </c>
      <c r="D25" s="123" t="s">
        <v>1361</v>
      </c>
      <c r="E25" s="57" t="s">
        <v>2295</v>
      </c>
    </row>
    <row r="26" spans="1:5" ht="15.75" customHeight="1">
      <c r="A26" s="109" t="s">
        <v>1597</v>
      </c>
      <c r="B26" s="109" t="s">
        <v>1598</v>
      </c>
      <c r="C26" s="109" t="s">
        <v>696</v>
      </c>
      <c r="D26" s="109" t="s">
        <v>1599</v>
      </c>
      <c r="E26" s="57" t="s">
        <v>2295</v>
      </c>
    </row>
  </sheetData>
  <conditionalFormatting sqref="D1:D3">
    <cfRule type="containsText" dxfId="0" priority="1" operator="containsText" text="mbari.org">
      <formula>NOT(ISERROR(SEARCH(("mbari.org"),(D1))))</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C94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6640625" defaultRowHeight="15.75" customHeight="1"/>
  <cols>
    <col min="1" max="1" width="14.6640625" customWidth="1"/>
    <col min="2" max="2" width="15.33203125" customWidth="1"/>
    <col min="3" max="3" width="5" customWidth="1"/>
    <col min="4" max="4" width="23" customWidth="1"/>
    <col min="5" max="5" width="2.83203125" customWidth="1"/>
    <col min="6" max="6" width="17.83203125" customWidth="1"/>
    <col min="7" max="7" width="12.6640625" customWidth="1"/>
    <col min="8" max="9" width="12.83203125" customWidth="1"/>
    <col min="10" max="10" width="13" customWidth="1"/>
    <col min="11" max="11" width="3" customWidth="1"/>
    <col min="12" max="12" width="19.5" customWidth="1"/>
    <col min="13" max="13" width="16.5" customWidth="1"/>
  </cols>
  <sheetData>
    <row r="1" spans="1:29" ht="13">
      <c r="A1" s="1"/>
      <c r="B1" s="248">
        <v>45572</v>
      </c>
      <c r="C1" s="249">
        <v>45573</v>
      </c>
      <c r="D1" s="242"/>
      <c r="E1" s="249">
        <v>45574</v>
      </c>
      <c r="F1" s="241"/>
      <c r="G1" s="241"/>
      <c r="H1" s="241"/>
      <c r="I1" s="241"/>
      <c r="J1" s="242"/>
      <c r="K1" s="249">
        <v>45575</v>
      </c>
      <c r="L1" s="242"/>
      <c r="M1" s="250">
        <v>45576</v>
      </c>
      <c r="N1" s="2"/>
      <c r="O1" s="2"/>
      <c r="P1" s="2"/>
      <c r="Q1" s="2"/>
      <c r="R1" s="2"/>
      <c r="S1" s="2"/>
      <c r="T1" s="2"/>
      <c r="U1" s="2"/>
      <c r="V1" s="2"/>
      <c r="W1" s="2"/>
      <c r="X1" s="2"/>
      <c r="Y1" s="2"/>
      <c r="Z1" s="2"/>
      <c r="AA1" s="2"/>
      <c r="AB1" s="2"/>
      <c r="AC1" s="2"/>
    </row>
    <row r="2" spans="1:29" ht="28">
      <c r="A2" s="3" t="s">
        <v>0</v>
      </c>
      <c r="B2" s="228"/>
      <c r="C2" s="252" t="s">
        <v>1</v>
      </c>
      <c r="D2" s="228"/>
      <c r="E2" s="252" t="s">
        <v>1</v>
      </c>
      <c r="F2" s="237"/>
      <c r="G2" s="4" t="s">
        <v>2</v>
      </c>
      <c r="H2" s="4" t="s">
        <v>3</v>
      </c>
      <c r="I2" s="4" t="s">
        <v>4</v>
      </c>
      <c r="J2" s="5" t="s">
        <v>5</v>
      </c>
      <c r="K2" s="252" t="s">
        <v>1</v>
      </c>
      <c r="L2" s="228"/>
      <c r="M2" s="251"/>
      <c r="N2" s="6"/>
      <c r="O2" s="6"/>
      <c r="P2" s="6"/>
      <c r="Q2" s="6"/>
      <c r="R2" s="6"/>
      <c r="S2" s="6"/>
      <c r="T2" s="6"/>
      <c r="U2" s="6"/>
      <c r="V2" s="6"/>
      <c r="W2" s="6"/>
      <c r="X2" s="6"/>
      <c r="Y2" s="6"/>
      <c r="Z2" s="6"/>
      <c r="AA2" s="6"/>
      <c r="AB2" s="6"/>
      <c r="AC2" s="6"/>
    </row>
    <row r="3" spans="1:29" ht="13">
      <c r="A3" s="7">
        <v>0.33333333333333331</v>
      </c>
      <c r="B3" s="8"/>
      <c r="C3" s="253" t="s">
        <v>6</v>
      </c>
      <c r="D3" s="242"/>
      <c r="E3" s="253" t="s">
        <v>6</v>
      </c>
      <c r="F3" s="241"/>
      <c r="G3" s="241"/>
      <c r="H3" s="241"/>
      <c r="I3" s="241"/>
      <c r="J3" s="218" t="s">
        <v>7</v>
      </c>
      <c r="K3" s="253" t="s">
        <v>6</v>
      </c>
      <c r="L3" s="242"/>
      <c r="M3" s="9"/>
    </row>
    <row r="4" spans="1:29" ht="13">
      <c r="A4" s="10">
        <v>0.34375</v>
      </c>
      <c r="B4" s="11"/>
      <c r="C4" s="225"/>
      <c r="D4" s="219"/>
      <c r="E4" s="225"/>
      <c r="F4" s="222"/>
      <c r="G4" s="222"/>
      <c r="H4" s="222"/>
      <c r="I4" s="222"/>
      <c r="J4" s="219"/>
      <c r="K4" s="225"/>
      <c r="L4" s="219"/>
      <c r="M4" s="12"/>
    </row>
    <row r="5" spans="1:29" ht="13">
      <c r="A5" s="10">
        <v>0.35416666666666669</v>
      </c>
      <c r="B5" s="11"/>
      <c r="C5" s="225"/>
      <c r="D5" s="219"/>
      <c r="E5" s="225"/>
      <c r="F5" s="222"/>
      <c r="G5" s="222"/>
      <c r="H5" s="222"/>
      <c r="I5" s="222"/>
      <c r="J5" s="219"/>
      <c r="K5" s="225"/>
      <c r="L5" s="219"/>
      <c r="M5" s="12"/>
    </row>
    <row r="6" spans="1:29" ht="13">
      <c r="A6" s="10">
        <v>0.36458333333333331</v>
      </c>
      <c r="B6" s="11"/>
      <c r="C6" s="225"/>
      <c r="D6" s="219"/>
      <c r="E6" s="225"/>
      <c r="F6" s="222"/>
      <c r="G6" s="222"/>
      <c r="H6" s="222"/>
      <c r="I6" s="222"/>
      <c r="J6" s="219"/>
      <c r="K6" s="225"/>
      <c r="L6" s="219"/>
      <c r="M6" s="12"/>
    </row>
    <row r="7" spans="1:29" ht="13">
      <c r="A7" s="10">
        <v>0.375</v>
      </c>
      <c r="B7" s="11"/>
      <c r="C7" s="254" t="s">
        <v>8</v>
      </c>
      <c r="D7" s="219"/>
      <c r="E7" s="224" t="s">
        <v>157</v>
      </c>
      <c r="F7" s="222"/>
      <c r="G7" s="221" t="s">
        <v>158</v>
      </c>
      <c r="H7" s="221" t="s">
        <v>159</v>
      </c>
      <c r="I7" s="255" t="s">
        <v>160</v>
      </c>
      <c r="J7" s="219"/>
      <c r="K7" s="254" t="s">
        <v>13</v>
      </c>
      <c r="L7" s="219"/>
      <c r="M7" s="275" t="s">
        <v>161</v>
      </c>
    </row>
    <row r="8" spans="1:29" ht="13">
      <c r="A8" s="10">
        <v>0.38541666666666669</v>
      </c>
      <c r="B8" s="11"/>
      <c r="C8" s="229" t="s">
        <v>15</v>
      </c>
      <c r="D8" s="14" t="s">
        <v>16</v>
      </c>
      <c r="E8" s="225"/>
      <c r="F8" s="222"/>
      <c r="G8" s="222"/>
      <c r="H8" s="222"/>
      <c r="I8" s="222"/>
      <c r="J8" s="219"/>
      <c r="K8" s="256" t="s">
        <v>17</v>
      </c>
      <c r="L8" s="14" t="s">
        <v>18</v>
      </c>
      <c r="M8" s="258"/>
    </row>
    <row r="9" spans="1:29" ht="13">
      <c r="A9" s="10">
        <v>0.39583333333333331</v>
      </c>
      <c r="B9" s="11"/>
      <c r="C9" s="225"/>
      <c r="D9" s="14" t="s">
        <v>20</v>
      </c>
      <c r="E9" s="225"/>
      <c r="F9" s="222"/>
      <c r="G9" s="222"/>
      <c r="H9" s="222"/>
      <c r="I9" s="222"/>
      <c r="J9" s="219"/>
      <c r="K9" s="225"/>
      <c r="L9" s="14" t="s">
        <v>21</v>
      </c>
      <c r="M9" s="258"/>
    </row>
    <row r="10" spans="1:29" ht="13">
      <c r="A10" s="10">
        <v>0.40625</v>
      </c>
      <c r="B10" s="11"/>
      <c r="C10" s="225"/>
      <c r="D10" s="14" t="s">
        <v>23</v>
      </c>
      <c r="E10" s="225"/>
      <c r="F10" s="222"/>
      <c r="G10" s="222"/>
      <c r="H10" s="222"/>
      <c r="I10" s="222"/>
      <c r="J10" s="219"/>
      <c r="K10" s="225"/>
      <c r="L10" s="14" t="s">
        <v>24</v>
      </c>
      <c r="M10" s="258"/>
    </row>
    <row r="11" spans="1:29" ht="13">
      <c r="A11" s="10">
        <v>0.41666666666666669</v>
      </c>
      <c r="B11" s="11"/>
      <c r="C11" s="225"/>
      <c r="D11" s="14" t="s">
        <v>25</v>
      </c>
      <c r="E11" s="223" t="s">
        <v>26</v>
      </c>
      <c r="F11" s="222"/>
      <c r="G11" s="222"/>
      <c r="H11" s="222"/>
      <c r="I11" s="222"/>
      <c r="J11" s="219"/>
      <c r="K11" s="225"/>
      <c r="L11" s="14" t="s">
        <v>27</v>
      </c>
      <c r="M11" s="258"/>
    </row>
    <row r="12" spans="1:29" ht="13">
      <c r="A12" s="10">
        <v>0.42708333333333331</v>
      </c>
      <c r="B12" s="11"/>
      <c r="C12" s="225"/>
      <c r="D12" s="14" t="s">
        <v>28</v>
      </c>
      <c r="E12" s="222"/>
      <c r="F12" s="222"/>
      <c r="G12" s="222"/>
      <c r="H12" s="222"/>
      <c r="I12" s="222"/>
      <c r="J12" s="219"/>
      <c r="K12" s="225"/>
      <c r="L12" s="14" t="s">
        <v>29</v>
      </c>
      <c r="M12" s="258"/>
    </row>
    <row r="13" spans="1:29" ht="13">
      <c r="A13" s="10">
        <v>0.4375</v>
      </c>
      <c r="B13" s="11"/>
      <c r="C13" s="225"/>
      <c r="D13" s="14" t="s">
        <v>30</v>
      </c>
      <c r="E13" s="221" t="s">
        <v>162</v>
      </c>
      <c r="F13" s="222"/>
      <c r="G13" s="221" t="s">
        <v>163</v>
      </c>
      <c r="H13" s="221" t="s">
        <v>164</v>
      </c>
      <c r="I13" s="221" t="s">
        <v>165</v>
      </c>
      <c r="J13" s="219"/>
      <c r="K13" s="230" t="s">
        <v>26</v>
      </c>
      <c r="L13" s="219"/>
      <c r="M13" s="258"/>
    </row>
    <row r="14" spans="1:29" ht="13">
      <c r="A14" s="10">
        <v>0.44791666666666669</v>
      </c>
      <c r="B14" s="11"/>
      <c r="C14" s="232" t="s">
        <v>26</v>
      </c>
      <c r="D14" s="219"/>
      <c r="E14" s="222"/>
      <c r="F14" s="222"/>
      <c r="G14" s="222"/>
      <c r="H14" s="222"/>
      <c r="I14" s="222"/>
      <c r="J14" s="219"/>
      <c r="K14" s="225"/>
      <c r="L14" s="219"/>
      <c r="M14" s="258"/>
    </row>
    <row r="15" spans="1:29" ht="19.5" customHeight="1">
      <c r="A15" s="10">
        <v>0.45833333333333331</v>
      </c>
      <c r="B15" s="11"/>
      <c r="C15" s="229" t="s">
        <v>35</v>
      </c>
      <c r="D15" s="14" t="s">
        <v>36</v>
      </c>
      <c r="E15" s="222"/>
      <c r="F15" s="222"/>
      <c r="G15" s="222"/>
      <c r="H15" s="222"/>
      <c r="I15" s="222"/>
      <c r="J15" s="219"/>
      <c r="K15" s="256" t="s">
        <v>37</v>
      </c>
      <c r="L15" s="14" t="s">
        <v>38</v>
      </c>
      <c r="M15" s="258"/>
    </row>
    <row r="16" spans="1:29" ht="19.5" customHeight="1">
      <c r="A16" s="10">
        <v>0.46875</v>
      </c>
      <c r="B16" s="11"/>
      <c r="C16" s="225"/>
      <c r="D16" s="14" t="s">
        <v>39</v>
      </c>
      <c r="E16" s="222"/>
      <c r="F16" s="222"/>
      <c r="G16" s="222"/>
      <c r="H16" s="222"/>
      <c r="I16" s="222"/>
      <c r="J16" s="219"/>
      <c r="K16" s="225"/>
      <c r="L16" s="14" t="s">
        <v>40</v>
      </c>
      <c r="M16" s="258"/>
    </row>
    <row r="17" spans="1:13" ht="19.5" customHeight="1">
      <c r="A17" s="10">
        <v>0.47916666666666669</v>
      </c>
      <c r="B17" s="11"/>
      <c r="C17" s="225"/>
      <c r="D17" s="14" t="s">
        <v>41</v>
      </c>
      <c r="E17" s="223" t="s">
        <v>42</v>
      </c>
      <c r="F17" s="222"/>
      <c r="G17" s="222"/>
      <c r="H17" s="222"/>
      <c r="I17" s="222"/>
      <c r="J17" s="16"/>
      <c r="K17" s="225"/>
      <c r="L17" s="14" t="s">
        <v>43</v>
      </c>
      <c r="M17" s="258"/>
    </row>
    <row r="18" spans="1:13" ht="19.5" customHeight="1">
      <c r="A18" s="10">
        <v>0.48958333333333331</v>
      </c>
      <c r="B18" s="11"/>
      <c r="C18" s="225"/>
      <c r="D18" s="14" t="s">
        <v>44</v>
      </c>
      <c r="E18" s="222"/>
      <c r="F18" s="222"/>
      <c r="G18" s="222"/>
      <c r="H18" s="222"/>
      <c r="I18" s="222"/>
      <c r="J18" s="16"/>
      <c r="K18" s="225"/>
      <c r="L18" s="14" t="s">
        <v>45</v>
      </c>
      <c r="M18" s="258"/>
    </row>
    <row r="19" spans="1:13" ht="13">
      <c r="A19" s="10">
        <v>0.5</v>
      </c>
      <c r="B19" s="11"/>
      <c r="C19" s="230" t="s">
        <v>42</v>
      </c>
      <c r="D19" s="219"/>
      <c r="E19" s="222"/>
      <c r="F19" s="222"/>
      <c r="G19" s="222"/>
      <c r="H19" s="222"/>
      <c r="I19" s="222"/>
      <c r="J19" s="220" t="s">
        <v>46</v>
      </c>
      <c r="K19" s="230" t="s">
        <v>42</v>
      </c>
      <c r="L19" s="219"/>
      <c r="M19" s="258"/>
    </row>
    <row r="20" spans="1:13" ht="13">
      <c r="A20" s="10">
        <v>0.51041666666666663</v>
      </c>
      <c r="B20" s="11"/>
      <c r="C20" s="225"/>
      <c r="D20" s="219"/>
      <c r="E20" s="222"/>
      <c r="F20" s="222"/>
      <c r="G20" s="222"/>
      <c r="H20" s="222"/>
      <c r="I20" s="222"/>
      <c r="J20" s="219"/>
      <c r="K20" s="225"/>
      <c r="L20" s="219"/>
      <c r="M20" s="258"/>
    </row>
    <row r="21" spans="1:13" ht="13">
      <c r="A21" s="10">
        <v>0.52083333333333337</v>
      </c>
      <c r="B21" s="11"/>
      <c r="C21" s="225"/>
      <c r="D21" s="219"/>
      <c r="E21" s="222"/>
      <c r="F21" s="222"/>
      <c r="G21" s="222"/>
      <c r="H21" s="222"/>
      <c r="I21" s="222"/>
      <c r="J21" s="219"/>
      <c r="K21" s="225"/>
      <c r="L21" s="219"/>
      <c r="M21" s="12"/>
    </row>
    <row r="22" spans="1:13" ht="13">
      <c r="A22" s="10">
        <v>0.53125</v>
      </c>
      <c r="B22" s="11"/>
      <c r="C22" s="225"/>
      <c r="D22" s="219"/>
      <c r="E22" s="222"/>
      <c r="F22" s="222"/>
      <c r="G22" s="222"/>
      <c r="H22" s="222"/>
      <c r="I22" s="222"/>
      <c r="J22" s="219"/>
      <c r="K22" s="225"/>
      <c r="L22" s="219"/>
      <c r="M22" s="12"/>
    </row>
    <row r="23" spans="1:13" ht="13">
      <c r="A23" s="10">
        <v>0.54166666666666663</v>
      </c>
      <c r="B23" s="11"/>
      <c r="C23" s="225"/>
      <c r="D23" s="219"/>
      <c r="E23" s="224" t="s">
        <v>166</v>
      </c>
      <c r="F23" s="222"/>
      <c r="G23" s="221" t="s">
        <v>167</v>
      </c>
      <c r="H23" s="221" t="s">
        <v>168</v>
      </c>
      <c r="I23" s="221" t="s">
        <v>169</v>
      </c>
      <c r="J23" s="219"/>
      <c r="K23" s="225"/>
      <c r="L23" s="219"/>
      <c r="M23" s="12"/>
    </row>
    <row r="24" spans="1:13" ht="13">
      <c r="A24" s="10">
        <v>0.55208333333333337</v>
      </c>
      <c r="B24" s="11"/>
      <c r="C24" s="225"/>
      <c r="D24" s="219"/>
      <c r="E24" s="225"/>
      <c r="F24" s="222"/>
      <c r="G24" s="222"/>
      <c r="H24" s="222"/>
      <c r="I24" s="222"/>
      <c r="J24" s="219"/>
      <c r="K24" s="225"/>
      <c r="L24" s="219"/>
      <c r="M24" s="12"/>
    </row>
    <row r="25" spans="1:13" ht="13">
      <c r="A25" s="10">
        <v>0.5625</v>
      </c>
      <c r="B25" s="11"/>
      <c r="C25" s="231" t="s">
        <v>37</v>
      </c>
      <c r="D25" s="14" t="s">
        <v>51</v>
      </c>
      <c r="E25" s="225"/>
      <c r="F25" s="222"/>
      <c r="G25" s="222"/>
      <c r="H25" s="222"/>
      <c r="I25" s="222"/>
      <c r="J25" s="219"/>
      <c r="K25" s="256" t="s">
        <v>15</v>
      </c>
      <c r="L25" s="14" t="s">
        <v>52</v>
      </c>
      <c r="M25" s="12"/>
    </row>
    <row r="26" spans="1:13" ht="13">
      <c r="A26" s="10">
        <v>0.57291666666666663</v>
      </c>
      <c r="B26" s="11"/>
      <c r="C26" s="225"/>
      <c r="D26" s="14" t="s">
        <v>53</v>
      </c>
      <c r="E26" s="225"/>
      <c r="F26" s="222"/>
      <c r="G26" s="222"/>
      <c r="H26" s="222"/>
      <c r="I26" s="222"/>
      <c r="J26" s="219"/>
      <c r="K26" s="225"/>
      <c r="L26" s="14" t="s">
        <v>54</v>
      </c>
      <c r="M26" s="12"/>
    </row>
    <row r="27" spans="1:13" ht="13">
      <c r="A27" s="10">
        <v>0.58333333333333337</v>
      </c>
      <c r="B27" s="11"/>
      <c r="C27" s="225"/>
      <c r="D27" s="14" t="s">
        <v>55</v>
      </c>
      <c r="E27" s="223" t="s">
        <v>26</v>
      </c>
      <c r="F27" s="222"/>
      <c r="G27" s="222"/>
      <c r="H27" s="222"/>
      <c r="I27" s="222"/>
      <c r="J27" s="219"/>
      <c r="K27" s="225"/>
      <c r="L27" s="14" t="s">
        <v>56</v>
      </c>
      <c r="M27" s="12"/>
    </row>
    <row r="28" spans="1:13" ht="13">
      <c r="A28" s="10">
        <v>0.59375</v>
      </c>
      <c r="B28" s="11"/>
      <c r="C28" s="225"/>
      <c r="D28" s="14" t="s">
        <v>57</v>
      </c>
      <c r="E28" s="222"/>
      <c r="F28" s="222"/>
      <c r="G28" s="222"/>
      <c r="H28" s="222"/>
      <c r="I28" s="222"/>
      <c r="J28" s="219"/>
      <c r="K28" s="225"/>
      <c r="L28" s="14" t="s">
        <v>58</v>
      </c>
      <c r="M28" s="12"/>
    </row>
    <row r="29" spans="1:13" ht="13">
      <c r="A29" s="10">
        <v>0.60416666666666663</v>
      </c>
      <c r="B29" s="11"/>
      <c r="C29" s="225"/>
      <c r="D29" s="14" t="s">
        <v>59</v>
      </c>
      <c r="E29" s="221" t="s">
        <v>170</v>
      </c>
      <c r="F29" s="222"/>
      <c r="G29" s="221" t="s">
        <v>171</v>
      </c>
      <c r="H29" s="221" t="s">
        <v>172</v>
      </c>
      <c r="I29" s="221" t="s">
        <v>173</v>
      </c>
      <c r="J29" s="219"/>
      <c r="K29" s="225"/>
      <c r="L29" s="14" t="s">
        <v>64</v>
      </c>
      <c r="M29" s="12"/>
    </row>
    <row r="30" spans="1:13" ht="13">
      <c r="A30" s="10">
        <v>0.61458333333333337</v>
      </c>
      <c r="B30" s="11"/>
      <c r="C30" s="225"/>
      <c r="D30" s="14" t="s">
        <v>65</v>
      </c>
      <c r="E30" s="222"/>
      <c r="F30" s="222"/>
      <c r="G30" s="222"/>
      <c r="H30" s="222"/>
      <c r="I30" s="222"/>
      <c r="J30" s="219"/>
      <c r="K30" s="225"/>
      <c r="L30" s="14" t="s">
        <v>66</v>
      </c>
      <c r="M30" s="12"/>
    </row>
    <row r="31" spans="1:13" ht="13">
      <c r="A31" s="10">
        <v>0.625</v>
      </c>
      <c r="B31" s="11"/>
      <c r="C31" s="230" t="s">
        <v>26</v>
      </c>
      <c r="D31" s="219"/>
      <c r="E31" s="222"/>
      <c r="F31" s="222"/>
      <c r="G31" s="222"/>
      <c r="H31" s="222"/>
      <c r="I31" s="222"/>
      <c r="J31" s="219"/>
      <c r="K31" s="230" t="s">
        <v>26</v>
      </c>
      <c r="L31" s="219"/>
      <c r="M31" s="12"/>
    </row>
    <row r="32" spans="1:13" ht="13">
      <c r="A32" s="10">
        <v>0.63541666666666663</v>
      </c>
      <c r="B32" s="11"/>
      <c r="C32" s="225"/>
      <c r="D32" s="219"/>
      <c r="E32" s="222"/>
      <c r="F32" s="222"/>
      <c r="G32" s="222"/>
      <c r="H32" s="222"/>
      <c r="I32" s="222"/>
      <c r="J32" s="219"/>
      <c r="K32" s="225"/>
      <c r="L32" s="219"/>
      <c r="M32" s="12"/>
    </row>
    <row r="33" spans="1:13" ht="21.75" customHeight="1">
      <c r="A33" s="10">
        <v>0.64583333333333337</v>
      </c>
      <c r="B33" s="11"/>
      <c r="C33" s="231" t="s">
        <v>67</v>
      </c>
      <c r="D33" s="17" t="s">
        <v>68</v>
      </c>
      <c r="E33" s="238" t="s">
        <v>69</v>
      </c>
      <c r="F33" s="222"/>
      <c r="G33" s="222"/>
      <c r="H33" s="222"/>
      <c r="I33" s="222"/>
      <c r="J33" s="219"/>
      <c r="K33" s="239" t="s">
        <v>174</v>
      </c>
      <c r="L33" s="219"/>
      <c r="M33" s="12"/>
    </row>
    <row r="34" spans="1:13" ht="21.75" customHeight="1">
      <c r="A34" s="10">
        <v>0.65625</v>
      </c>
      <c r="B34" s="11"/>
      <c r="C34" s="225"/>
      <c r="D34" s="17" t="s">
        <v>71</v>
      </c>
      <c r="E34" s="225"/>
      <c r="F34" s="222"/>
      <c r="G34" s="222"/>
      <c r="H34" s="222"/>
      <c r="I34" s="222"/>
      <c r="J34" s="219"/>
      <c r="K34" s="222"/>
      <c r="L34" s="219"/>
      <c r="M34" s="12"/>
    </row>
    <row r="35" spans="1:13" ht="21.75" customHeight="1">
      <c r="A35" s="18">
        <v>0.66666666666666663</v>
      </c>
      <c r="B35" s="272" t="s">
        <v>175</v>
      </c>
      <c r="C35" s="225"/>
      <c r="D35" s="17" t="s">
        <v>73</v>
      </c>
      <c r="E35" s="225"/>
      <c r="F35" s="222"/>
      <c r="G35" s="222"/>
      <c r="H35" s="222"/>
      <c r="I35" s="222"/>
      <c r="J35" s="219"/>
      <c r="K35" s="259" t="s">
        <v>74</v>
      </c>
      <c r="L35" s="219"/>
      <c r="M35" s="12"/>
    </row>
    <row r="36" spans="1:13" ht="21.75" customHeight="1">
      <c r="A36" s="18">
        <v>0.67708333333333337</v>
      </c>
      <c r="B36" s="273"/>
      <c r="C36" s="225"/>
      <c r="D36" s="17" t="s">
        <v>76</v>
      </c>
      <c r="E36" s="225"/>
      <c r="F36" s="222"/>
      <c r="G36" s="222"/>
      <c r="H36" s="222"/>
      <c r="I36" s="222"/>
      <c r="J36" s="219"/>
      <c r="K36" s="222"/>
      <c r="L36" s="219"/>
      <c r="M36" s="12"/>
    </row>
    <row r="37" spans="1:13" ht="13">
      <c r="A37" s="18">
        <v>0.6875</v>
      </c>
      <c r="B37" s="273"/>
      <c r="C37" s="239" t="s">
        <v>176</v>
      </c>
      <c r="D37" s="219"/>
      <c r="E37" s="239" t="s">
        <v>177</v>
      </c>
      <c r="F37" s="222"/>
      <c r="G37" s="222"/>
      <c r="H37" s="222"/>
      <c r="I37" s="222"/>
      <c r="J37" s="219"/>
      <c r="K37" s="222"/>
      <c r="L37" s="219"/>
      <c r="M37" s="12"/>
    </row>
    <row r="38" spans="1:13" ht="13">
      <c r="A38" s="18">
        <v>0.69791666666666663</v>
      </c>
      <c r="B38" s="273"/>
      <c r="C38" s="222"/>
      <c r="D38" s="219"/>
      <c r="E38" s="222"/>
      <c r="F38" s="222"/>
      <c r="G38" s="222"/>
      <c r="H38" s="222"/>
      <c r="I38" s="222"/>
      <c r="J38" s="219"/>
      <c r="K38" s="222"/>
      <c r="L38" s="219"/>
      <c r="M38" s="12"/>
    </row>
    <row r="39" spans="1:13" ht="13">
      <c r="A39" s="18">
        <v>0.70833333333333337</v>
      </c>
      <c r="B39" s="273"/>
      <c r="C39" s="261" t="s">
        <v>79</v>
      </c>
      <c r="D39" s="219"/>
      <c r="E39" s="259" t="s">
        <v>80</v>
      </c>
      <c r="F39" s="222"/>
      <c r="G39" s="222"/>
      <c r="H39" s="222"/>
      <c r="I39" s="222"/>
      <c r="J39" s="219"/>
      <c r="K39" s="222"/>
      <c r="L39" s="219"/>
      <c r="M39" s="12"/>
    </row>
    <row r="40" spans="1:13" ht="13">
      <c r="A40" s="18">
        <v>0.71875</v>
      </c>
      <c r="B40" s="273"/>
      <c r="C40" s="222"/>
      <c r="D40" s="219"/>
      <c r="E40" s="222"/>
      <c r="F40" s="222"/>
      <c r="G40" s="222"/>
      <c r="H40" s="222"/>
      <c r="I40" s="222"/>
      <c r="J40" s="219"/>
      <c r="K40" s="222"/>
      <c r="L40" s="219"/>
      <c r="M40" s="12"/>
    </row>
    <row r="41" spans="1:13" ht="13">
      <c r="A41" s="18">
        <v>0.72916666666666663</v>
      </c>
      <c r="B41" s="273"/>
      <c r="C41" s="222"/>
      <c r="D41" s="219"/>
      <c r="E41" s="222"/>
      <c r="F41" s="222"/>
      <c r="G41" s="222"/>
      <c r="H41" s="222"/>
      <c r="I41" s="222"/>
      <c r="J41" s="219"/>
      <c r="K41" s="260" t="s">
        <v>81</v>
      </c>
      <c r="L41" s="219"/>
      <c r="M41" s="12"/>
    </row>
    <row r="42" spans="1:13" ht="13">
      <c r="A42" s="18">
        <v>0.73958333333333337</v>
      </c>
      <c r="B42" s="273"/>
      <c r="C42" s="222"/>
      <c r="D42" s="219"/>
      <c r="E42" s="222"/>
      <c r="F42" s="222"/>
      <c r="G42" s="222"/>
      <c r="H42" s="222"/>
      <c r="I42" s="222"/>
      <c r="J42" s="219"/>
      <c r="K42" s="261" t="s">
        <v>82</v>
      </c>
      <c r="L42" s="222"/>
      <c r="M42" s="56"/>
    </row>
    <row r="43" spans="1:13" ht="13">
      <c r="A43" s="10">
        <v>0.75</v>
      </c>
      <c r="B43" s="273"/>
      <c r="C43" s="246"/>
      <c r="D43" s="219"/>
      <c r="E43" s="222"/>
      <c r="F43" s="222"/>
      <c r="G43" s="222"/>
      <c r="H43" s="222"/>
      <c r="I43" s="222"/>
      <c r="J43" s="219"/>
      <c r="K43" s="222"/>
      <c r="L43" s="222"/>
      <c r="M43" s="56"/>
    </row>
    <row r="44" spans="1:13" ht="13">
      <c r="A44" s="10">
        <v>0.76041666666666663</v>
      </c>
      <c r="B44" s="273"/>
      <c r="C44" s="246"/>
      <c r="D44" s="219"/>
      <c r="E44" s="222"/>
      <c r="F44" s="222"/>
      <c r="G44" s="222"/>
      <c r="H44" s="222"/>
      <c r="I44" s="222"/>
      <c r="J44" s="219"/>
      <c r="K44" s="222"/>
      <c r="L44" s="222"/>
      <c r="M44" s="56"/>
    </row>
    <row r="45" spans="1:13" ht="13">
      <c r="A45" s="10">
        <v>0.77083333333333337</v>
      </c>
      <c r="B45" s="273"/>
      <c r="C45" s="271" t="s">
        <v>178</v>
      </c>
      <c r="D45" s="219"/>
      <c r="E45" s="274"/>
      <c r="F45" s="222"/>
      <c r="G45" s="222"/>
      <c r="H45" s="222"/>
      <c r="I45" s="222"/>
      <c r="J45" s="219"/>
      <c r="K45" s="222"/>
      <c r="L45" s="222"/>
      <c r="M45" s="56"/>
    </row>
    <row r="46" spans="1:13" ht="13">
      <c r="A46" s="10">
        <v>0.78125</v>
      </c>
      <c r="B46" s="273"/>
      <c r="C46" s="225"/>
      <c r="D46" s="219"/>
      <c r="E46" s="274"/>
      <c r="F46" s="222"/>
      <c r="G46" s="222"/>
      <c r="H46" s="222"/>
      <c r="I46" s="222"/>
      <c r="J46" s="219"/>
      <c r="K46" s="254" t="s">
        <v>85</v>
      </c>
      <c r="L46" s="219"/>
      <c r="M46" s="12"/>
    </row>
    <row r="47" spans="1:13" ht="13">
      <c r="A47" s="10">
        <v>0.79166666666666663</v>
      </c>
      <c r="B47" s="11"/>
      <c r="C47" s="225"/>
      <c r="D47" s="219"/>
      <c r="E47" s="276" t="s">
        <v>179</v>
      </c>
      <c r="F47" s="222"/>
      <c r="G47" s="222"/>
      <c r="H47" s="222"/>
      <c r="I47" s="222"/>
      <c r="J47" s="219"/>
      <c r="K47" s="256"/>
      <c r="L47" s="219"/>
      <c r="M47" s="12"/>
    </row>
    <row r="48" spans="1:13" ht="13">
      <c r="A48" s="10">
        <v>0.80208333333333337</v>
      </c>
      <c r="B48" s="11"/>
      <c r="C48" s="225"/>
      <c r="D48" s="219"/>
      <c r="E48" s="222"/>
      <c r="F48" s="222"/>
      <c r="G48" s="222"/>
      <c r="H48" s="222"/>
      <c r="I48" s="222"/>
      <c r="J48" s="219"/>
      <c r="K48" s="256"/>
      <c r="L48" s="219"/>
      <c r="M48" s="12"/>
    </row>
    <row r="49" spans="1:13" ht="13">
      <c r="A49" s="10">
        <v>0.8125</v>
      </c>
      <c r="B49" s="11"/>
      <c r="C49" s="225"/>
      <c r="D49" s="219"/>
      <c r="E49" s="222"/>
      <c r="F49" s="222"/>
      <c r="G49" s="222"/>
      <c r="H49" s="222"/>
      <c r="I49" s="222"/>
      <c r="J49" s="219"/>
      <c r="K49" s="256"/>
      <c r="L49" s="219"/>
      <c r="M49" s="12"/>
    </row>
    <row r="50" spans="1:13" ht="13">
      <c r="A50" s="10">
        <v>0.82291666666666663</v>
      </c>
      <c r="B50" s="11"/>
      <c r="C50" s="225"/>
      <c r="D50" s="219"/>
      <c r="E50" s="222"/>
      <c r="F50" s="222"/>
      <c r="G50" s="222"/>
      <c r="H50" s="222"/>
      <c r="I50" s="222"/>
      <c r="J50" s="219"/>
      <c r="K50" s="256"/>
      <c r="L50" s="219"/>
      <c r="M50" s="12"/>
    </row>
    <row r="51" spans="1:13" ht="13">
      <c r="A51" s="10">
        <v>0.83333333333333337</v>
      </c>
      <c r="B51" s="11"/>
      <c r="C51" s="225"/>
      <c r="D51" s="219"/>
      <c r="E51" s="222"/>
      <c r="F51" s="222"/>
      <c r="G51" s="222"/>
      <c r="H51" s="222"/>
      <c r="I51" s="222"/>
      <c r="J51" s="219"/>
      <c r="K51" s="256"/>
      <c r="L51" s="219"/>
      <c r="M51" s="12"/>
    </row>
    <row r="52" spans="1:13" ht="13">
      <c r="A52" s="10">
        <v>0.84375</v>
      </c>
      <c r="B52" s="11"/>
      <c r="C52" s="225"/>
      <c r="D52" s="219"/>
      <c r="E52" s="222"/>
      <c r="F52" s="222"/>
      <c r="G52" s="222"/>
      <c r="H52" s="222"/>
      <c r="I52" s="222"/>
      <c r="J52" s="219"/>
      <c r="K52" s="256"/>
      <c r="L52" s="219"/>
      <c r="M52" s="12"/>
    </row>
    <row r="53" spans="1:13" ht="13">
      <c r="A53" s="10">
        <v>0.85416666666666663</v>
      </c>
      <c r="B53" s="11"/>
      <c r="C53" s="225"/>
      <c r="D53" s="219"/>
      <c r="E53" s="222"/>
      <c r="F53" s="222"/>
      <c r="G53" s="222"/>
      <c r="H53" s="222"/>
      <c r="I53" s="222"/>
      <c r="J53" s="219"/>
      <c r="K53" s="256"/>
      <c r="L53" s="219"/>
      <c r="M53" s="12"/>
    </row>
    <row r="54" spans="1:13" ht="13">
      <c r="A54" s="10">
        <v>0.86458333333333337</v>
      </c>
      <c r="B54" s="11"/>
      <c r="C54" s="225"/>
      <c r="D54" s="219"/>
      <c r="E54" s="222"/>
      <c r="F54" s="222"/>
      <c r="G54" s="222"/>
      <c r="H54" s="222"/>
      <c r="I54" s="222"/>
      <c r="J54" s="219"/>
      <c r="K54" s="256"/>
      <c r="L54" s="219"/>
      <c r="M54" s="12"/>
    </row>
    <row r="55" spans="1:13" ht="13">
      <c r="A55" s="10">
        <v>0.875</v>
      </c>
      <c r="B55" s="11"/>
      <c r="C55" s="225"/>
      <c r="D55" s="219"/>
      <c r="E55" s="222"/>
      <c r="F55" s="222"/>
      <c r="G55" s="222"/>
      <c r="H55" s="222"/>
      <c r="I55" s="222"/>
      <c r="J55" s="219"/>
      <c r="K55" s="256"/>
      <c r="L55" s="219"/>
      <c r="M55" s="12"/>
    </row>
    <row r="56" spans="1:13" ht="13">
      <c r="A56" s="10">
        <v>0.88541666666666663</v>
      </c>
      <c r="B56" s="11"/>
      <c r="C56" s="225"/>
      <c r="D56" s="219"/>
      <c r="E56" s="222"/>
      <c r="F56" s="222"/>
      <c r="G56" s="222"/>
      <c r="H56" s="222"/>
      <c r="I56" s="222"/>
      <c r="J56" s="219"/>
      <c r="K56" s="256"/>
      <c r="L56" s="219"/>
      <c r="M56" s="12"/>
    </row>
    <row r="57" spans="1:13" ht="13">
      <c r="A57" s="10">
        <v>0.89583333333333337</v>
      </c>
      <c r="B57" s="11"/>
      <c r="C57" s="225"/>
      <c r="D57" s="219"/>
      <c r="E57" s="222"/>
      <c r="F57" s="222"/>
      <c r="G57" s="222"/>
      <c r="H57" s="222"/>
      <c r="I57" s="222"/>
      <c r="J57" s="219"/>
      <c r="K57" s="256"/>
      <c r="L57" s="219"/>
      <c r="M57" s="12"/>
    </row>
    <row r="58" spans="1:13" ht="13">
      <c r="A58" s="22">
        <v>0.90625</v>
      </c>
      <c r="B58" s="23"/>
      <c r="C58" s="227"/>
      <c r="D58" s="228"/>
      <c r="E58" s="237"/>
      <c r="F58" s="237"/>
      <c r="G58" s="237"/>
      <c r="H58" s="237"/>
      <c r="I58" s="237"/>
      <c r="J58" s="228"/>
      <c r="K58" s="262"/>
      <c r="L58" s="228"/>
      <c r="M58" s="24"/>
    </row>
    <row r="59" spans="1:13" ht="13">
      <c r="C59" s="25"/>
      <c r="K59" s="26"/>
      <c r="M59" s="27"/>
    </row>
    <row r="60" spans="1:13" ht="13">
      <c r="C60" s="25"/>
      <c r="K60" s="26"/>
      <c r="M60" s="27"/>
    </row>
    <row r="61" spans="1:13" ht="13">
      <c r="C61" s="25"/>
      <c r="K61" s="26"/>
      <c r="M61" s="27"/>
    </row>
    <row r="62" spans="1:13" ht="13">
      <c r="C62" s="25"/>
      <c r="K62" s="26"/>
      <c r="M62" s="27"/>
    </row>
    <row r="63" spans="1:13" ht="13">
      <c r="C63" s="25"/>
      <c r="K63" s="26"/>
      <c r="M63" s="27"/>
    </row>
    <row r="64" spans="1:13" ht="13">
      <c r="C64" s="25"/>
      <c r="K64" s="26"/>
      <c r="M64" s="27"/>
    </row>
    <row r="65" spans="3:13" ht="13">
      <c r="C65" s="25"/>
      <c r="K65" s="26"/>
      <c r="M65" s="27"/>
    </row>
    <row r="66" spans="3:13" ht="13">
      <c r="C66" s="25"/>
      <c r="K66" s="26"/>
      <c r="M66" s="27"/>
    </row>
    <row r="67" spans="3:13" ht="13">
      <c r="C67" s="25"/>
      <c r="K67" s="26"/>
      <c r="M67" s="27"/>
    </row>
    <row r="68" spans="3:13" ht="13">
      <c r="C68" s="25"/>
      <c r="K68" s="26"/>
      <c r="M68" s="27"/>
    </row>
    <row r="69" spans="3:13" ht="13">
      <c r="C69" s="25"/>
      <c r="K69" s="26"/>
      <c r="M69" s="27"/>
    </row>
    <row r="70" spans="3:13" ht="13">
      <c r="C70" s="25"/>
      <c r="K70" s="26"/>
      <c r="M70" s="27"/>
    </row>
    <row r="71" spans="3:13" ht="13">
      <c r="C71" s="25"/>
      <c r="K71" s="26"/>
      <c r="M71" s="27"/>
    </row>
    <row r="72" spans="3:13" ht="13">
      <c r="C72" s="25"/>
      <c r="K72" s="26"/>
      <c r="M72" s="27"/>
    </row>
    <row r="73" spans="3:13" ht="13">
      <c r="C73" s="25"/>
      <c r="K73" s="26"/>
      <c r="M73" s="27"/>
    </row>
    <row r="74" spans="3:13" ht="13">
      <c r="C74" s="25"/>
      <c r="K74" s="26"/>
      <c r="M74" s="27"/>
    </row>
    <row r="75" spans="3:13" ht="13">
      <c r="C75" s="25"/>
      <c r="K75" s="26"/>
      <c r="M75" s="27"/>
    </row>
    <row r="76" spans="3:13" ht="13">
      <c r="C76" s="25"/>
      <c r="K76" s="26"/>
      <c r="M76" s="27"/>
    </row>
    <row r="77" spans="3:13" ht="13">
      <c r="C77" s="25"/>
      <c r="K77" s="26"/>
      <c r="M77" s="27"/>
    </row>
    <row r="78" spans="3:13" ht="13">
      <c r="C78" s="25"/>
      <c r="K78" s="26"/>
      <c r="M78" s="27"/>
    </row>
    <row r="79" spans="3:13" ht="13">
      <c r="C79" s="25"/>
      <c r="K79" s="26"/>
      <c r="M79" s="27"/>
    </row>
    <row r="80" spans="3:13" ht="13">
      <c r="C80" s="25"/>
      <c r="K80" s="26"/>
      <c r="M80" s="27"/>
    </row>
    <row r="81" spans="3:13" ht="13">
      <c r="C81" s="25"/>
      <c r="K81" s="26"/>
      <c r="M81" s="27"/>
    </row>
    <row r="82" spans="3:13" ht="13">
      <c r="C82" s="25"/>
      <c r="K82" s="26"/>
      <c r="M82" s="27"/>
    </row>
    <row r="83" spans="3:13" ht="13">
      <c r="C83" s="25"/>
      <c r="K83" s="26"/>
      <c r="M83" s="27"/>
    </row>
    <row r="84" spans="3:13" ht="13">
      <c r="C84" s="25"/>
      <c r="K84" s="26"/>
      <c r="M84" s="27"/>
    </row>
    <row r="85" spans="3:13" ht="13">
      <c r="C85" s="25"/>
      <c r="K85" s="26"/>
      <c r="M85" s="27"/>
    </row>
    <row r="86" spans="3:13" ht="13">
      <c r="C86" s="25"/>
      <c r="K86" s="26"/>
      <c r="M86" s="27"/>
    </row>
    <row r="87" spans="3:13" ht="13">
      <c r="C87" s="25"/>
      <c r="K87" s="26"/>
      <c r="M87" s="27"/>
    </row>
    <row r="88" spans="3:13" ht="13">
      <c r="C88" s="25"/>
      <c r="K88" s="26"/>
      <c r="M88" s="27"/>
    </row>
    <row r="89" spans="3:13" ht="13">
      <c r="C89" s="25"/>
      <c r="K89" s="26"/>
      <c r="M89" s="27"/>
    </row>
    <row r="90" spans="3:13" ht="13">
      <c r="C90" s="25"/>
      <c r="K90" s="26"/>
      <c r="M90" s="27"/>
    </row>
    <row r="91" spans="3:13" ht="13">
      <c r="C91" s="25"/>
      <c r="K91" s="26"/>
      <c r="M91" s="27"/>
    </row>
    <row r="92" spans="3:13" ht="13">
      <c r="C92" s="25"/>
      <c r="K92" s="26"/>
      <c r="M92" s="27"/>
    </row>
    <row r="93" spans="3:13" ht="13">
      <c r="C93" s="25"/>
      <c r="K93" s="26"/>
      <c r="M93" s="27"/>
    </row>
    <row r="94" spans="3:13" ht="13">
      <c r="C94" s="25"/>
      <c r="K94" s="26"/>
      <c r="M94" s="27"/>
    </row>
    <row r="95" spans="3:13" ht="13">
      <c r="C95" s="25"/>
      <c r="K95" s="26"/>
      <c r="M95" s="27"/>
    </row>
    <row r="96" spans="3:13" ht="13">
      <c r="C96" s="25"/>
      <c r="K96" s="26"/>
      <c r="M96" s="27"/>
    </row>
    <row r="97" spans="3:13" ht="13">
      <c r="C97" s="25"/>
      <c r="K97" s="26"/>
      <c r="M97" s="27"/>
    </row>
    <row r="98" spans="3:13" ht="13">
      <c r="C98" s="25"/>
      <c r="K98" s="26"/>
      <c r="M98" s="27"/>
    </row>
    <row r="99" spans="3:13" ht="13">
      <c r="C99" s="25"/>
      <c r="K99" s="26"/>
      <c r="M99" s="27"/>
    </row>
    <row r="100" spans="3:13" ht="13">
      <c r="C100" s="25"/>
      <c r="K100" s="26"/>
      <c r="M100" s="27"/>
    </row>
    <row r="101" spans="3:13" ht="13">
      <c r="C101" s="25"/>
      <c r="K101" s="26"/>
      <c r="M101" s="27"/>
    </row>
    <row r="102" spans="3:13" ht="13">
      <c r="C102" s="25"/>
      <c r="K102" s="26"/>
      <c r="M102" s="27"/>
    </row>
    <row r="103" spans="3:13" ht="13">
      <c r="C103" s="25"/>
      <c r="K103" s="26"/>
      <c r="M103" s="27"/>
    </row>
    <row r="104" spans="3:13" ht="13">
      <c r="C104" s="25"/>
      <c r="K104" s="26"/>
      <c r="M104" s="27"/>
    </row>
    <row r="105" spans="3:13" ht="13">
      <c r="C105" s="25"/>
      <c r="K105" s="26"/>
      <c r="M105" s="27"/>
    </row>
    <row r="106" spans="3:13" ht="13">
      <c r="C106" s="25"/>
      <c r="K106" s="26"/>
      <c r="M106" s="27"/>
    </row>
    <row r="107" spans="3:13" ht="13">
      <c r="C107" s="25"/>
      <c r="K107" s="26"/>
      <c r="M107" s="27"/>
    </row>
    <row r="108" spans="3:13" ht="13">
      <c r="C108" s="25"/>
      <c r="K108" s="26"/>
      <c r="M108" s="27"/>
    </row>
    <row r="109" spans="3:13" ht="13">
      <c r="C109" s="25"/>
      <c r="K109" s="26"/>
      <c r="M109" s="27"/>
    </row>
    <row r="110" spans="3:13" ht="13">
      <c r="C110" s="25"/>
      <c r="K110" s="26"/>
      <c r="M110" s="27"/>
    </row>
    <row r="111" spans="3:13" ht="13">
      <c r="C111" s="25"/>
      <c r="K111" s="26"/>
      <c r="M111" s="27"/>
    </row>
    <row r="112" spans="3:13" ht="13">
      <c r="C112" s="25"/>
      <c r="K112" s="26"/>
      <c r="M112" s="27"/>
    </row>
    <row r="113" spans="3:13" ht="13">
      <c r="C113" s="25"/>
      <c r="K113" s="26"/>
      <c r="M113" s="27"/>
    </row>
    <row r="114" spans="3:13" ht="13">
      <c r="C114" s="25"/>
      <c r="K114" s="26"/>
      <c r="M114" s="27"/>
    </row>
    <row r="115" spans="3:13" ht="13">
      <c r="C115" s="25"/>
      <c r="K115" s="26"/>
      <c r="M115" s="27"/>
    </row>
    <row r="116" spans="3:13" ht="13">
      <c r="C116" s="25"/>
      <c r="K116" s="26"/>
      <c r="M116" s="27"/>
    </row>
    <row r="117" spans="3:13" ht="13">
      <c r="C117" s="25"/>
      <c r="K117" s="26"/>
      <c r="M117" s="27"/>
    </row>
    <row r="118" spans="3:13" ht="13">
      <c r="C118" s="25"/>
      <c r="K118" s="26"/>
      <c r="M118" s="27"/>
    </row>
    <row r="119" spans="3:13" ht="13">
      <c r="C119" s="25"/>
      <c r="K119" s="26"/>
      <c r="M119" s="27"/>
    </row>
    <row r="120" spans="3:13" ht="13">
      <c r="C120" s="25"/>
      <c r="K120" s="26"/>
      <c r="M120" s="27"/>
    </row>
    <row r="121" spans="3:13" ht="13">
      <c r="C121" s="25"/>
      <c r="K121" s="26"/>
      <c r="M121" s="27"/>
    </row>
    <row r="122" spans="3:13" ht="13">
      <c r="C122" s="25"/>
      <c r="K122" s="26"/>
      <c r="M122" s="27"/>
    </row>
    <row r="123" spans="3:13" ht="13">
      <c r="C123" s="25"/>
      <c r="K123" s="26"/>
      <c r="M123" s="27"/>
    </row>
    <row r="124" spans="3:13" ht="13">
      <c r="C124" s="25"/>
      <c r="K124" s="26"/>
      <c r="M124" s="27"/>
    </row>
    <row r="125" spans="3:13" ht="13">
      <c r="C125" s="25"/>
      <c r="K125" s="26"/>
      <c r="M125" s="27"/>
    </row>
    <row r="126" spans="3:13" ht="13">
      <c r="C126" s="25"/>
      <c r="K126" s="26"/>
      <c r="M126" s="27"/>
    </row>
    <row r="127" spans="3:13" ht="13">
      <c r="C127" s="25"/>
      <c r="K127" s="26"/>
      <c r="M127" s="27"/>
    </row>
    <row r="128" spans="3:13" ht="13">
      <c r="C128" s="25"/>
      <c r="K128" s="26"/>
      <c r="M128" s="27"/>
    </row>
    <row r="129" spans="3:13" ht="13">
      <c r="C129" s="25"/>
      <c r="K129" s="26"/>
      <c r="M129" s="27"/>
    </row>
    <row r="130" spans="3:13" ht="13">
      <c r="C130" s="25"/>
      <c r="K130" s="26"/>
      <c r="M130" s="27"/>
    </row>
    <row r="131" spans="3:13" ht="13">
      <c r="C131" s="25"/>
      <c r="K131" s="26"/>
      <c r="M131" s="27"/>
    </row>
    <row r="132" spans="3:13" ht="13">
      <c r="C132" s="25"/>
      <c r="K132" s="26"/>
      <c r="M132" s="27"/>
    </row>
    <row r="133" spans="3:13" ht="13">
      <c r="C133" s="25"/>
      <c r="K133" s="26"/>
      <c r="M133" s="27"/>
    </row>
    <row r="134" spans="3:13" ht="13">
      <c r="C134" s="25"/>
      <c r="K134" s="26"/>
      <c r="M134" s="27"/>
    </row>
    <row r="135" spans="3:13" ht="13">
      <c r="C135" s="25"/>
      <c r="K135" s="26"/>
      <c r="M135" s="27"/>
    </row>
    <row r="136" spans="3:13" ht="13">
      <c r="C136" s="25"/>
      <c r="K136" s="26"/>
      <c r="M136" s="27"/>
    </row>
    <row r="137" spans="3:13" ht="13">
      <c r="C137" s="25"/>
      <c r="K137" s="26"/>
      <c r="M137" s="27"/>
    </row>
    <row r="138" spans="3:13" ht="13">
      <c r="C138" s="25"/>
      <c r="K138" s="26"/>
      <c r="M138" s="27"/>
    </row>
    <row r="139" spans="3:13" ht="13">
      <c r="C139" s="25"/>
      <c r="K139" s="26"/>
      <c r="M139" s="27"/>
    </row>
    <row r="140" spans="3:13" ht="13">
      <c r="C140" s="25"/>
      <c r="K140" s="26"/>
      <c r="M140" s="27"/>
    </row>
    <row r="141" spans="3:13" ht="13">
      <c r="C141" s="25"/>
      <c r="K141" s="26"/>
      <c r="M141" s="27"/>
    </row>
    <row r="142" spans="3:13" ht="13">
      <c r="C142" s="25"/>
      <c r="K142" s="26"/>
      <c r="M142" s="27"/>
    </row>
    <row r="143" spans="3:13" ht="13">
      <c r="C143" s="25"/>
      <c r="K143" s="26"/>
      <c r="M143" s="27"/>
    </row>
    <row r="144" spans="3:13" ht="13">
      <c r="C144" s="25"/>
      <c r="K144" s="26"/>
      <c r="M144" s="27"/>
    </row>
    <row r="145" spans="3:13" ht="13">
      <c r="C145" s="25"/>
      <c r="K145" s="26"/>
      <c r="M145" s="27"/>
    </row>
    <row r="146" spans="3:13" ht="13">
      <c r="C146" s="25"/>
      <c r="K146" s="26"/>
      <c r="M146" s="27"/>
    </row>
    <row r="147" spans="3:13" ht="13">
      <c r="C147" s="25"/>
      <c r="K147" s="26"/>
      <c r="M147" s="27"/>
    </row>
    <row r="148" spans="3:13" ht="13">
      <c r="C148" s="25"/>
      <c r="K148" s="26"/>
      <c r="M148" s="27"/>
    </row>
    <row r="149" spans="3:13" ht="13">
      <c r="C149" s="25"/>
      <c r="K149" s="26"/>
      <c r="M149" s="27"/>
    </row>
    <row r="150" spans="3:13" ht="13">
      <c r="C150" s="25"/>
      <c r="K150" s="26"/>
      <c r="M150" s="27"/>
    </row>
    <row r="151" spans="3:13" ht="13">
      <c r="C151" s="25"/>
      <c r="K151" s="26"/>
      <c r="M151" s="27"/>
    </row>
    <row r="152" spans="3:13" ht="13">
      <c r="C152" s="25"/>
      <c r="K152" s="26"/>
      <c r="M152" s="27"/>
    </row>
    <row r="153" spans="3:13" ht="13">
      <c r="C153" s="25"/>
      <c r="K153" s="26"/>
      <c r="M153" s="27"/>
    </row>
    <row r="154" spans="3:13" ht="13">
      <c r="C154" s="25"/>
      <c r="K154" s="26"/>
      <c r="M154" s="27"/>
    </row>
    <row r="155" spans="3:13" ht="13">
      <c r="C155" s="25"/>
      <c r="K155" s="26"/>
      <c r="M155" s="27"/>
    </row>
    <row r="156" spans="3:13" ht="13">
      <c r="C156" s="25"/>
      <c r="K156" s="26"/>
      <c r="M156" s="27"/>
    </row>
    <row r="157" spans="3:13" ht="13">
      <c r="C157" s="25"/>
      <c r="K157" s="26"/>
      <c r="M157" s="27"/>
    </row>
    <row r="158" spans="3:13" ht="13">
      <c r="C158" s="25"/>
      <c r="K158" s="26"/>
      <c r="M158" s="27"/>
    </row>
    <row r="159" spans="3:13" ht="13">
      <c r="C159" s="25"/>
      <c r="K159" s="26"/>
      <c r="M159" s="27"/>
    </row>
    <row r="160" spans="3:13" ht="13">
      <c r="C160" s="25"/>
      <c r="K160" s="26"/>
      <c r="M160" s="27"/>
    </row>
    <row r="161" spans="3:13" ht="13">
      <c r="C161" s="25"/>
      <c r="K161" s="26"/>
      <c r="M161" s="27"/>
    </row>
    <row r="162" spans="3:13" ht="13">
      <c r="C162" s="25"/>
      <c r="K162" s="26"/>
      <c r="M162" s="27"/>
    </row>
    <row r="163" spans="3:13" ht="13">
      <c r="C163" s="25"/>
      <c r="K163" s="26"/>
      <c r="M163" s="27"/>
    </row>
    <row r="164" spans="3:13" ht="13">
      <c r="C164" s="25"/>
      <c r="K164" s="26"/>
      <c r="M164" s="27"/>
    </row>
    <row r="165" spans="3:13" ht="13">
      <c r="C165" s="25"/>
      <c r="K165" s="26"/>
      <c r="M165" s="27"/>
    </row>
    <row r="166" spans="3:13" ht="13">
      <c r="C166" s="25"/>
      <c r="K166" s="26"/>
      <c r="M166" s="27"/>
    </row>
    <row r="167" spans="3:13" ht="13">
      <c r="C167" s="25"/>
      <c r="K167" s="26"/>
      <c r="M167" s="27"/>
    </row>
    <row r="168" spans="3:13" ht="13">
      <c r="C168" s="25"/>
      <c r="K168" s="26"/>
      <c r="M168" s="27"/>
    </row>
    <row r="169" spans="3:13" ht="13">
      <c r="C169" s="25"/>
      <c r="K169" s="26"/>
      <c r="M169" s="27"/>
    </row>
    <row r="170" spans="3:13" ht="13">
      <c r="C170" s="25"/>
      <c r="K170" s="26"/>
      <c r="M170" s="27"/>
    </row>
    <row r="171" spans="3:13" ht="13">
      <c r="C171" s="25"/>
      <c r="K171" s="26"/>
      <c r="M171" s="27"/>
    </row>
    <row r="172" spans="3:13" ht="13">
      <c r="C172" s="25"/>
      <c r="K172" s="26"/>
      <c r="M172" s="27"/>
    </row>
    <row r="173" spans="3:13" ht="13">
      <c r="C173" s="25"/>
      <c r="K173" s="26"/>
      <c r="M173" s="27"/>
    </row>
    <row r="174" spans="3:13" ht="13">
      <c r="C174" s="25"/>
      <c r="K174" s="26"/>
      <c r="M174" s="27"/>
    </row>
    <row r="175" spans="3:13" ht="13">
      <c r="C175" s="25"/>
      <c r="K175" s="26"/>
      <c r="M175" s="27"/>
    </row>
    <row r="176" spans="3:13" ht="13">
      <c r="C176" s="25"/>
      <c r="K176" s="26"/>
      <c r="M176" s="27"/>
    </row>
    <row r="177" spans="3:13" ht="13">
      <c r="C177" s="25"/>
      <c r="K177" s="26"/>
      <c r="M177" s="27"/>
    </row>
    <row r="178" spans="3:13" ht="13">
      <c r="C178" s="25"/>
      <c r="K178" s="26"/>
      <c r="M178" s="27"/>
    </row>
    <row r="179" spans="3:13" ht="13">
      <c r="C179" s="25"/>
      <c r="K179" s="26"/>
      <c r="M179" s="27"/>
    </row>
    <row r="180" spans="3:13" ht="13">
      <c r="C180" s="25"/>
      <c r="K180" s="26"/>
      <c r="M180" s="27"/>
    </row>
    <row r="181" spans="3:13" ht="13">
      <c r="C181" s="25"/>
      <c r="K181" s="26"/>
      <c r="M181" s="27"/>
    </row>
    <row r="182" spans="3:13" ht="13">
      <c r="C182" s="25"/>
      <c r="K182" s="26"/>
      <c r="M182" s="27"/>
    </row>
    <row r="183" spans="3:13" ht="13">
      <c r="C183" s="25"/>
      <c r="K183" s="26"/>
      <c r="M183" s="27"/>
    </row>
    <row r="184" spans="3:13" ht="13">
      <c r="C184" s="25"/>
      <c r="K184" s="26"/>
      <c r="M184" s="27"/>
    </row>
    <row r="185" spans="3:13" ht="13">
      <c r="C185" s="25"/>
      <c r="K185" s="26"/>
      <c r="M185" s="27"/>
    </row>
    <row r="186" spans="3:13" ht="13">
      <c r="C186" s="25"/>
      <c r="K186" s="26"/>
      <c r="M186" s="27"/>
    </row>
    <row r="187" spans="3:13" ht="13">
      <c r="C187" s="25"/>
      <c r="K187" s="26"/>
      <c r="M187" s="27"/>
    </row>
    <row r="188" spans="3:13" ht="13">
      <c r="C188" s="25"/>
      <c r="K188" s="26"/>
      <c r="M188" s="27"/>
    </row>
    <row r="189" spans="3:13" ht="13">
      <c r="C189" s="25"/>
      <c r="K189" s="26"/>
      <c r="M189" s="27"/>
    </row>
    <row r="190" spans="3:13" ht="13">
      <c r="C190" s="25"/>
      <c r="K190" s="26"/>
      <c r="M190" s="27"/>
    </row>
    <row r="191" spans="3:13" ht="13">
      <c r="C191" s="25"/>
      <c r="K191" s="26"/>
      <c r="M191" s="27"/>
    </row>
    <row r="192" spans="3:13" ht="13">
      <c r="C192" s="25"/>
      <c r="K192" s="26"/>
      <c r="M192" s="27"/>
    </row>
    <row r="193" spans="3:13" ht="13">
      <c r="C193" s="25"/>
      <c r="K193" s="26"/>
      <c r="M193" s="27"/>
    </row>
    <row r="194" spans="3:13" ht="13">
      <c r="C194" s="25"/>
      <c r="K194" s="26"/>
      <c r="M194" s="27"/>
    </row>
    <row r="195" spans="3:13" ht="13">
      <c r="C195" s="25"/>
      <c r="K195" s="26"/>
      <c r="M195" s="27"/>
    </row>
    <row r="196" spans="3:13" ht="13">
      <c r="C196" s="25"/>
      <c r="K196" s="26"/>
      <c r="M196" s="27"/>
    </row>
    <row r="197" spans="3:13" ht="13">
      <c r="C197" s="25"/>
      <c r="K197" s="26"/>
      <c r="M197" s="27"/>
    </row>
    <row r="198" spans="3:13" ht="13">
      <c r="C198" s="25"/>
      <c r="K198" s="26"/>
      <c r="M198" s="27"/>
    </row>
    <row r="199" spans="3:13" ht="13">
      <c r="C199" s="25"/>
      <c r="K199" s="26"/>
      <c r="M199" s="27"/>
    </row>
    <row r="200" spans="3:13" ht="13">
      <c r="C200" s="25"/>
      <c r="K200" s="26"/>
      <c r="M200" s="27"/>
    </row>
    <row r="201" spans="3:13" ht="13">
      <c r="C201" s="25"/>
      <c r="K201" s="26"/>
      <c r="M201" s="27"/>
    </row>
    <row r="202" spans="3:13" ht="13">
      <c r="C202" s="25"/>
      <c r="K202" s="26"/>
      <c r="M202" s="27"/>
    </row>
    <row r="203" spans="3:13" ht="13">
      <c r="C203" s="25"/>
      <c r="K203" s="26"/>
      <c r="M203" s="27"/>
    </row>
    <row r="204" spans="3:13" ht="13">
      <c r="C204" s="25"/>
      <c r="K204" s="26"/>
      <c r="M204" s="27"/>
    </row>
    <row r="205" spans="3:13" ht="13">
      <c r="C205" s="25"/>
      <c r="K205" s="26"/>
      <c r="M205" s="27"/>
    </row>
    <row r="206" spans="3:13" ht="13">
      <c r="C206" s="25"/>
      <c r="K206" s="26"/>
      <c r="M206" s="27"/>
    </row>
    <row r="207" spans="3:13" ht="13">
      <c r="C207" s="25"/>
      <c r="K207" s="26"/>
      <c r="M207" s="27"/>
    </row>
    <row r="208" spans="3:13" ht="13">
      <c r="C208" s="25"/>
      <c r="K208" s="26"/>
      <c r="M208" s="27"/>
    </row>
    <row r="209" spans="3:13" ht="13">
      <c r="C209" s="25"/>
      <c r="K209" s="26"/>
      <c r="M209" s="27"/>
    </row>
    <row r="210" spans="3:13" ht="13">
      <c r="C210" s="25"/>
      <c r="K210" s="26"/>
      <c r="M210" s="27"/>
    </row>
    <row r="211" spans="3:13" ht="13">
      <c r="C211" s="25"/>
      <c r="K211" s="26"/>
      <c r="M211" s="27"/>
    </row>
    <row r="212" spans="3:13" ht="13">
      <c r="C212" s="25"/>
      <c r="K212" s="26"/>
      <c r="M212" s="27"/>
    </row>
    <row r="213" spans="3:13" ht="13">
      <c r="C213" s="25"/>
      <c r="K213" s="26"/>
      <c r="M213" s="27"/>
    </row>
    <row r="214" spans="3:13" ht="13">
      <c r="C214" s="25"/>
      <c r="K214" s="26"/>
      <c r="M214" s="27"/>
    </row>
    <row r="215" spans="3:13" ht="13">
      <c r="C215" s="25"/>
      <c r="K215" s="26"/>
      <c r="M215" s="27"/>
    </row>
    <row r="216" spans="3:13" ht="13">
      <c r="C216" s="25"/>
      <c r="K216" s="26"/>
      <c r="M216" s="27"/>
    </row>
    <row r="217" spans="3:13" ht="13">
      <c r="C217" s="25"/>
      <c r="K217" s="26"/>
      <c r="M217" s="27"/>
    </row>
    <row r="218" spans="3:13" ht="13">
      <c r="C218" s="25"/>
      <c r="K218" s="26"/>
      <c r="M218" s="27"/>
    </row>
    <row r="219" spans="3:13" ht="13">
      <c r="C219" s="25"/>
      <c r="K219" s="26"/>
      <c r="M219" s="27"/>
    </row>
    <row r="220" spans="3:13" ht="13">
      <c r="C220" s="25"/>
      <c r="K220" s="26"/>
      <c r="M220" s="27"/>
    </row>
    <row r="221" spans="3:13" ht="13">
      <c r="C221" s="25"/>
      <c r="K221" s="26"/>
      <c r="M221" s="27"/>
    </row>
    <row r="222" spans="3:13" ht="13">
      <c r="C222" s="25"/>
      <c r="K222" s="26"/>
      <c r="M222" s="27"/>
    </row>
    <row r="223" spans="3:13" ht="13">
      <c r="C223" s="25"/>
      <c r="K223" s="26"/>
      <c r="M223" s="27"/>
    </row>
    <row r="224" spans="3:13" ht="13">
      <c r="C224" s="25"/>
      <c r="K224" s="26"/>
      <c r="M224" s="27"/>
    </row>
    <row r="225" spans="3:13" ht="13">
      <c r="C225" s="25"/>
      <c r="K225" s="26"/>
      <c r="M225" s="27"/>
    </row>
    <row r="226" spans="3:13" ht="13">
      <c r="C226" s="25"/>
      <c r="K226" s="26"/>
      <c r="M226" s="27"/>
    </row>
    <row r="227" spans="3:13" ht="13">
      <c r="C227" s="25"/>
      <c r="K227" s="26"/>
      <c r="M227" s="27"/>
    </row>
    <row r="228" spans="3:13" ht="13">
      <c r="C228" s="25"/>
      <c r="K228" s="26"/>
      <c r="M228" s="27"/>
    </row>
    <row r="229" spans="3:13" ht="13">
      <c r="C229" s="25"/>
      <c r="K229" s="26"/>
      <c r="M229" s="27"/>
    </row>
    <row r="230" spans="3:13" ht="13">
      <c r="C230" s="25"/>
      <c r="K230" s="26"/>
      <c r="M230" s="27"/>
    </row>
    <row r="231" spans="3:13" ht="13">
      <c r="C231" s="25"/>
      <c r="K231" s="26"/>
      <c r="M231" s="27"/>
    </row>
    <row r="232" spans="3:13" ht="13">
      <c r="C232" s="25"/>
      <c r="K232" s="26"/>
      <c r="M232" s="27"/>
    </row>
    <row r="233" spans="3:13" ht="13">
      <c r="C233" s="25"/>
      <c r="K233" s="26"/>
      <c r="M233" s="27"/>
    </row>
    <row r="234" spans="3:13" ht="13">
      <c r="C234" s="25"/>
      <c r="K234" s="26"/>
      <c r="M234" s="27"/>
    </row>
    <row r="235" spans="3:13" ht="13">
      <c r="C235" s="25"/>
      <c r="K235" s="26"/>
      <c r="M235" s="27"/>
    </row>
    <row r="236" spans="3:13" ht="13">
      <c r="C236" s="25"/>
      <c r="K236" s="26"/>
      <c r="M236" s="27"/>
    </row>
    <row r="237" spans="3:13" ht="13">
      <c r="C237" s="25"/>
      <c r="K237" s="26"/>
      <c r="M237" s="27"/>
    </row>
    <row r="238" spans="3:13" ht="13">
      <c r="C238" s="25"/>
      <c r="K238" s="26"/>
      <c r="M238" s="27"/>
    </row>
    <row r="239" spans="3:13" ht="13">
      <c r="C239" s="25"/>
      <c r="K239" s="26"/>
      <c r="M239" s="27"/>
    </row>
    <row r="240" spans="3:13" ht="13">
      <c r="C240" s="25"/>
      <c r="K240" s="26"/>
      <c r="M240" s="27"/>
    </row>
    <row r="241" spans="3:13" ht="13">
      <c r="C241" s="25"/>
      <c r="K241" s="26"/>
      <c r="M241" s="27"/>
    </row>
    <row r="242" spans="3:13" ht="13">
      <c r="C242" s="25"/>
      <c r="K242" s="26"/>
      <c r="M242" s="27"/>
    </row>
    <row r="243" spans="3:13" ht="13">
      <c r="C243" s="25"/>
      <c r="K243" s="26"/>
      <c r="M243" s="27"/>
    </row>
    <row r="244" spans="3:13" ht="13">
      <c r="C244" s="25"/>
      <c r="K244" s="26"/>
      <c r="M244" s="27"/>
    </row>
    <row r="245" spans="3:13" ht="13">
      <c r="C245" s="25"/>
      <c r="K245" s="26"/>
      <c r="M245" s="27"/>
    </row>
    <row r="246" spans="3:13" ht="13">
      <c r="C246" s="25"/>
      <c r="K246" s="26"/>
      <c r="M246" s="27"/>
    </row>
    <row r="247" spans="3:13" ht="13">
      <c r="C247" s="25"/>
      <c r="K247" s="26"/>
      <c r="M247" s="27"/>
    </row>
    <row r="248" spans="3:13" ht="13">
      <c r="C248" s="25"/>
      <c r="K248" s="26"/>
      <c r="M248" s="27"/>
    </row>
    <row r="249" spans="3:13" ht="13">
      <c r="C249" s="25"/>
      <c r="K249" s="26"/>
      <c r="M249" s="27"/>
    </row>
    <row r="250" spans="3:13" ht="13">
      <c r="C250" s="25"/>
      <c r="K250" s="26"/>
      <c r="M250" s="27"/>
    </row>
    <row r="251" spans="3:13" ht="13">
      <c r="C251" s="25"/>
      <c r="K251" s="26"/>
      <c r="M251" s="27"/>
    </row>
    <row r="252" spans="3:13" ht="13">
      <c r="C252" s="25"/>
      <c r="K252" s="26"/>
      <c r="M252" s="27"/>
    </row>
    <row r="253" spans="3:13" ht="13">
      <c r="C253" s="25"/>
      <c r="K253" s="26"/>
      <c r="M253" s="27"/>
    </row>
    <row r="254" spans="3:13" ht="13">
      <c r="C254" s="25"/>
      <c r="K254" s="26"/>
      <c r="M254" s="27"/>
    </row>
    <row r="255" spans="3:13" ht="13">
      <c r="C255" s="25"/>
      <c r="K255" s="26"/>
      <c r="M255" s="27"/>
    </row>
    <row r="256" spans="3:13" ht="13">
      <c r="C256" s="25"/>
      <c r="K256" s="26"/>
      <c r="M256" s="27"/>
    </row>
    <row r="257" spans="3:13" ht="13">
      <c r="C257" s="25"/>
      <c r="K257" s="26"/>
      <c r="M257" s="27"/>
    </row>
    <row r="258" spans="3:13" ht="13">
      <c r="C258" s="25"/>
      <c r="K258" s="26"/>
      <c r="M258" s="27"/>
    </row>
    <row r="259" spans="3:13" ht="13">
      <c r="C259" s="25"/>
      <c r="K259" s="26"/>
      <c r="M259" s="27"/>
    </row>
    <row r="260" spans="3:13" ht="13">
      <c r="C260" s="25"/>
      <c r="K260" s="26"/>
      <c r="M260" s="27"/>
    </row>
    <row r="261" spans="3:13" ht="13">
      <c r="C261" s="25"/>
      <c r="K261" s="26"/>
      <c r="M261" s="27"/>
    </row>
    <row r="262" spans="3:13" ht="13">
      <c r="C262" s="25"/>
      <c r="K262" s="26"/>
      <c r="M262" s="27"/>
    </row>
    <row r="263" spans="3:13" ht="13">
      <c r="C263" s="25"/>
      <c r="K263" s="26"/>
      <c r="M263" s="27"/>
    </row>
    <row r="264" spans="3:13" ht="13">
      <c r="C264" s="25"/>
      <c r="K264" s="26"/>
      <c r="M264" s="27"/>
    </row>
    <row r="265" spans="3:13" ht="13">
      <c r="C265" s="25"/>
      <c r="K265" s="26"/>
      <c r="M265" s="27"/>
    </row>
    <row r="266" spans="3:13" ht="13">
      <c r="C266" s="25"/>
      <c r="K266" s="26"/>
      <c r="M266" s="27"/>
    </row>
    <row r="267" spans="3:13" ht="13">
      <c r="C267" s="25"/>
      <c r="K267" s="26"/>
      <c r="M267" s="27"/>
    </row>
    <row r="268" spans="3:13" ht="13">
      <c r="C268" s="25"/>
      <c r="K268" s="26"/>
      <c r="M268" s="27"/>
    </row>
    <row r="269" spans="3:13" ht="13">
      <c r="C269" s="25"/>
      <c r="K269" s="26"/>
      <c r="M269" s="27"/>
    </row>
    <row r="270" spans="3:13" ht="13">
      <c r="C270" s="25"/>
      <c r="K270" s="26"/>
      <c r="M270" s="27"/>
    </row>
    <row r="271" spans="3:13" ht="13">
      <c r="C271" s="25"/>
      <c r="K271" s="26"/>
      <c r="M271" s="27"/>
    </row>
    <row r="272" spans="3:13" ht="13">
      <c r="C272" s="25"/>
      <c r="K272" s="26"/>
      <c r="M272" s="27"/>
    </row>
    <row r="273" spans="3:13" ht="13">
      <c r="C273" s="25"/>
      <c r="K273" s="26"/>
      <c r="M273" s="27"/>
    </row>
    <row r="274" spans="3:13" ht="13">
      <c r="C274" s="25"/>
      <c r="K274" s="26"/>
      <c r="M274" s="27"/>
    </row>
    <row r="275" spans="3:13" ht="13">
      <c r="C275" s="25"/>
      <c r="K275" s="26"/>
      <c r="M275" s="27"/>
    </row>
    <row r="276" spans="3:13" ht="13">
      <c r="C276" s="25"/>
      <c r="K276" s="26"/>
      <c r="M276" s="27"/>
    </row>
    <row r="277" spans="3:13" ht="13">
      <c r="C277" s="25"/>
      <c r="K277" s="26"/>
      <c r="M277" s="27"/>
    </row>
    <row r="278" spans="3:13" ht="13">
      <c r="C278" s="25"/>
      <c r="K278" s="26"/>
      <c r="M278" s="27"/>
    </row>
    <row r="279" spans="3:13" ht="13">
      <c r="C279" s="25"/>
      <c r="K279" s="26"/>
      <c r="M279" s="27"/>
    </row>
    <row r="280" spans="3:13" ht="13">
      <c r="C280" s="25"/>
      <c r="K280" s="26"/>
      <c r="M280" s="27"/>
    </row>
    <row r="281" spans="3:13" ht="13">
      <c r="C281" s="25"/>
      <c r="K281" s="26"/>
      <c r="M281" s="27"/>
    </row>
    <row r="282" spans="3:13" ht="13">
      <c r="C282" s="25"/>
      <c r="K282" s="26"/>
      <c r="M282" s="27"/>
    </row>
    <row r="283" spans="3:13" ht="13">
      <c r="C283" s="25"/>
      <c r="K283" s="26"/>
      <c r="M283" s="27"/>
    </row>
    <row r="284" spans="3:13" ht="13">
      <c r="C284" s="25"/>
      <c r="K284" s="26"/>
      <c r="M284" s="27"/>
    </row>
    <row r="285" spans="3:13" ht="13">
      <c r="C285" s="25"/>
      <c r="K285" s="26"/>
      <c r="M285" s="27"/>
    </row>
    <row r="286" spans="3:13" ht="13">
      <c r="C286" s="25"/>
      <c r="K286" s="26"/>
      <c r="M286" s="27"/>
    </row>
    <row r="287" spans="3:13" ht="13">
      <c r="C287" s="25"/>
      <c r="K287" s="26"/>
      <c r="M287" s="27"/>
    </row>
    <row r="288" spans="3:13" ht="13">
      <c r="C288" s="25"/>
      <c r="K288" s="26"/>
      <c r="M288" s="27"/>
    </row>
    <row r="289" spans="3:13" ht="13">
      <c r="C289" s="25"/>
      <c r="K289" s="26"/>
      <c r="M289" s="27"/>
    </row>
    <row r="290" spans="3:13" ht="13">
      <c r="C290" s="25"/>
      <c r="K290" s="26"/>
      <c r="M290" s="27"/>
    </row>
    <row r="291" spans="3:13" ht="13">
      <c r="C291" s="25"/>
      <c r="K291" s="26"/>
      <c r="M291" s="27"/>
    </row>
    <row r="292" spans="3:13" ht="13">
      <c r="C292" s="25"/>
      <c r="K292" s="26"/>
      <c r="M292" s="27"/>
    </row>
    <row r="293" spans="3:13" ht="13">
      <c r="C293" s="25"/>
      <c r="K293" s="26"/>
      <c r="M293" s="27"/>
    </row>
    <row r="294" spans="3:13" ht="13">
      <c r="C294" s="25"/>
      <c r="K294" s="26"/>
      <c r="M294" s="27"/>
    </row>
    <row r="295" spans="3:13" ht="13">
      <c r="C295" s="25"/>
      <c r="K295" s="26"/>
      <c r="M295" s="27"/>
    </row>
    <row r="296" spans="3:13" ht="13">
      <c r="C296" s="25"/>
      <c r="K296" s="26"/>
      <c r="M296" s="27"/>
    </row>
    <row r="297" spans="3:13" ht="13">
      <c r="C297" s="25"/>
      <c r="K297" s="26"/>
      <c r="M297" s="27"/>
    </row>
    <row r="298" spans="3:13" ht="13">
      <c r="C298" s="25"/>
      <c r="K298" s="26"/>
      <c r="M298" s="27"/>
    </row>
    <row r="299" spans="3:13" ht="13">
      <c r="C299" s="25"/>
      <c r="K299" s="26"/>
      <c r="M299" s="27"/>
    </row>
    <row r="300" spans="3:13" ht="13">
      <c r="C300" s="25"/>
      <c r="K300" s="26"/>
      <c r="M300" s="27"/>
    </row>
    <row r="301" spans="3:13" ht="13">
      <c r="C301" s="25"/>
      <c r="K301" s="26"/>
      <c r="M301" s="27"/>
    </row>
    <row r="302" spans="3:13" ht="13">
      <c r="C302" s="25"/>
      <c r="K302" s="26"/>
      <c r="M302" s="27"/>
    </row>
    <row r="303" spans="3:13" ht="13">
      <c r="C303" s="25"/>
      <c r="K303" s="26"/>
      <c r="M303" s="27"/>
    </row>
    <row r="304" spans="3:13" ht="13">
      <c r="C304" s="25"/>
      <c r="K304" s="26"/>
      <c r="M304" s="27"/>
    </row>
    <row r="305" spans="3:13" ht="13">
      <c r="C305" s="25"/>
      <c r="K305" s="26"/>
      <c r="M305" s="27"/>
    </row>
    <row r="306" spans="3:13" ht="13">
      <c r="C306" s="25"/>
      <c r="K306" s="26"/>
      <c r="M306" s="27"/>
    </row>
    <row r="307" spans="3:13" ht="13">
      <c r="C307" s="25"/>
      <c r="K307" s="26"/>
      <c r="M307" s="27"/>
    </row>
    <row r="308" spans="3:13" ht="13">
      <c r="C308" s="25"/>
      <c r="K308" s="26"/>
      <c r="M308" s="27"/>
    </row>
    <row r="309" spans="3:13" ht="13">
      <c r="C309" s="25"/>
      <c r="K309" s="26"/>
      <c r="M309" s="27"/>
    </row>
    <row r="310" spans="3:13" ht="13">
      <c r="C310" s="25"/>
      <c r="K310" s="26"/>
      <c r="M310" s="27"/>
    </row>
    <row r="311" spans="3:13" ht="13">
      <c r="C311" s="25"/>
      <c r="K311" s="26"/>
      <c r="M311" s="27"/>
    </row>
    <row r="312" spans="3:13" ht="13">
      <c r="C312" s="25"/>
      <c r="K312" s="26"/>
      <c r="M312" s="27"/>
    </row>
    <row r="313" spans="3:13" ht="13">
      <c r="C313" s="25"/>
      <c r="K313" s="26"/>
      <c r="M313" s="27"/>
    </row>
    <row r="314" spans="3:13" ht="13">
      <c r="C314" s="25"/>
      <c r="K314" s="26"/>
      <c r="M314" s="27"/>
    </row>
    <row r="315" spans="3:13" ht="13">
      <c r="C315" s="25"/>
      <c r="K315" s="26"/>
      <c r="M315" s="27"/>
    </row>
    <row r="316" spans="3:13" ht="13">
      <c r="C316" s="25"/>
      <c r="K316" s="26"/>
      <c r="M316" s="27"/>
    </row>
    <row r="317" spans="3:13" ht="13">
      <c r="C317" s="25"/>
      <c r="K317" s="26"/>
      <c r="M317" s="27"/>
    </row>
    <row r="318" spans="3:13" ht="13">
      <c r="C318" s="25"/>
      <c r="K318" s="26"/>
      <c r="M318" s="27"/>
    </row>
    <row r="319" spans="3:13" ht="13">
      <c r="C319" s="25"/>
      <c r="K319" s="26"/>
      <c r="M319" s="27"/>
    </row>
    <row r="320" spans="3:13" ht="13">
      <c r="C320" s="25"/>
      <c r="K320" s="26"/>
      <c r="M320" s="27"/>
    </row>
    <row r="321" spans="3:13" ht="13">
      <c r="C321" s="25"/>
      <c r="K321" s="26"/>
      <c r="M321" s="27"/>
    </row>
    <row r="322" spans="3:13" ht="13">
      <c r="C322" s="25"/>
      <c r="K322" s="26"/>
      <c r="M322" s="27"/>
    </row>
    <row r="323" spans="3:13" ht="13">
      <c r="C323" s="25"/>
      <c r="K323" s="26"/>
      <c r="M323" s="27"/>
    </row>
    <row r="324" spans="3:13" ht="13">
      <c r="C324" s="25"/>
      <c r="K324" s="26"/>
      <c r="M324" s="27"/>
    </row>
    <row r="325" spans="3:13" ht="13">
      <c r="C325" s="25"/>
      <c r="K325" s="26"/>
      <c r="M325" s="27"/>
    </row>
    <row r="326" spans="3:13" ht="13">
      <c r="C326" s="25"/>
      <c r="K326" s="26"/>
      <c r="M326" s="27"/>
    </row>
    <row r="327" spans="3:13" ht="13">
      <c r="C327" s="25"/>
      <c r="K327" s="26"/>
      <c r="M327" s="27"/>
    </row>
    <row r="328" spans="3:13" ht="13">
      <c r="C328" s="25"/>
      <c r="K328" s="26"/>
      <c r="M328" s="27"/>
    </row>
    <row r="329" spans="3:13" ht="13">
      <c r="C329" s="25"/>
      <c r="K329" s="26"/>
      <c r="M329" s="27"/>
    </row>
    <row r="330" spans="3:13" ht="13">
      <c r="C330" s="25"/>
      <c r="K330" s="26"/>
      <c r="M330" s="27"/>
    </row>
    <row r="331" spans="3:13" ht="13">
      <c r="C331" s="25"/>
      <c r="K331" s="26"/>
      <c r="M331" s="27"/>
    </row>
    <row r="332" spans="3:13" ht="13">
      <c r="C332" s="25"/>
      <c r="K332" s="26"/>
      <c r="M332" s="27"/>
    </row>
    <row r="333" spans="3:13" ht="13">
      <c r="C333" s="25"/>
      <c r="K333" s="26"/>
      <c r="M333" s="27"/>
    </row>
    <row r="334" spans="3:13" ht="13">
      <c r="C334" s="25"/>
      <c r="K334" s="26"/>
      <c r="M334" s="27"/>
    </row>
    <row r="335" spans="3:13" ht="13">
      <c r="C335" s="25"/>
      <c r="K335" s="26"/>
      <c r="M335" s="27"/>
    </row>
    <row r="336" spans="3:13" ht="13">
      <c r="C336" s="25"/>
      <c r="K336" s="26"/>
      <c r="M336" s="27"/>
    </row>
    <row r="337" spans="3:13" ht="13">
      <c r="C337" s="25"/>
      <c r="K337" s="26"/>
      <c r="M337" s="27"/>
    </row>
    <row r="338" spans="3:13" ht="13">
      <c r="C338" s="25"/>
      <c r="K338" s="26"/>
      <c r="M338" s="27"/>
    </row>
    <row r="339" spans="3:13" ht="13">
      <c r="C339" s="25"/>
      <c r="K339" s="26"/>
      <c r="M339" s="27"/>
    </row>
    <row r="340" spans="3:13" ht="13">
      <c r="C340" s="25"/>
      <c r="K340" s="26"/>
      <c r="M340" s="27"/>
    </row>
    <row r="341" spans="3:13" ht="13">
      <c r="C341" s="25"/>
      <c r="K341" s="26"/>
      <c r="M341" s="27"/>
    </row>
    <row r="342" spans="3:13" ht="13">
      <c r="C342" s="25"/>
      <c r="K342" s="26"/>
      <c r="M342" s="27"/>
    </row>
    <row r="343" spans="3:13" ht="13">
      <c r="C343" s="25"/>
      <c r="K343" s="26"/>
      <c r="M343" s="27"/>
    </row>
    <row r="344" spans="3:13" ht="13">
      <c r="C344" s="25"/>
      <c r="K344" s="26"/>
      <c r="M344" s="27"/>
    </row>
    <row r="345" spans="3:13" ht="13">
      <c r="C345" s="25"/>
      <c r="K345" s="26"/>
      <c r="M345" s="27"/>
    </row>
    <row r="346" spans="3:13" ht="13">
      <c r="C346" s="25"/>
      <c r="K346" s="26"/>
      <c r="M346" s="27"/>
    </row>
    <row r="347" spans="3:13" ht="13">
      <c r="C347" s="25"/>
      <c r="K347" s="26"/>
      <c r="M347" s="27"/>
    </row>
    <row r="348" spans="3:13" ht="13">
      <c r="C348" s="25"/>
      <c r="K348" s="26"/>
      <c r="M348" s="27"/>
    </row>
    <row r="349" spans="3:13" ht="13">
      <c r="C349" s="25"/>
      <c r="K349" s="26"/>
      <c r="M349" s="27"/>
    </row>
    <row r="350" spans="3:13" ht="13">
      <c r="C350" s="25"/>
      <c r="K350" s="26"/>
      <c r="M350" s="27"/>
    </row>
    <row r="351" spans="3:13" ht="13">
      <c r="C351" s="25"/>
      <c r="K351" s="26"/>
      <c r="M351" s="27"/>
    </row>
    <row r="352" spans="3:13" ht="13">
      <c r="C352" s="25"/>
      <c r="K352" s="26"/>
      <c r="M352" s="27"/>
    </row>
    <row r="353" spans="3:13" ht="13">
      <c r="C353" s="25"/>
      <c r="K353" s="26"/>
      <c r="M353" s="27"/>
    </row>
    <row r="354" spans="3:13" ht="13">
      <c r="C354" s="25"/>
      <c r="K354" s="26"/>
      <c r="M354" s="27"/>
    </row>
    <row r="355" spans="3:13" ht="13">
      <c r="C355" s="25"/>
      <c r="K355" s="26"/>
      <c r="M355" s="27"/>
    </row>
    <row r="356" spans="3:13" ht="13">
      <c r="C356" s="25"/>
      <c r="K356" s="26"/>
      <c r="M356" s="27"/>
    </row>
    <row r="357" spans="3:13" ht="13">
      <c r="C357" s="25"/>
      <c r="K357" s="26"/>
      <c r="M357" s="27"/>
    </row>
    <row r="358" spans="3:13" ht="13">
      <c r="C358" s="25"/>
      <c r="K358" s="26"/>
      <c r="M358" s="27"/>
    </row>
    <row r="359" spans="3:13" ht="13">
      <c r="C359" s="25"/>
      <c r="K359" s="26"/>
      <c r="M359" s="27"/>
    </row>
    <row r="360" spans="3:13" ht="13">
      <c r="C360" s="25"/>
      <c r="K360" s="26"/>
      <c r="M360" s="27"/>
    </row>
    <row r="361" spans="3:13" ht="13">
      <c r="C361" s="25"/>
      <c r="K361" s="26"/>
      <c r="M361" s="27"/>
    </row>
    <row r="362" spans="3:13" ht="13">
      <c r="C362" s="25"/>
      <c r="K362" s="26"/>
      <c r="M362" s="27"/>
    </row>
    <row r="363" spans="3:13" ht="13">
      <c r="C363" s="25"/>
      <c r="K363" s="26"/>
      <c r="M363" s="27"/>
    </row>
    <row r="364" spans="3:13" ht="13">
      <c r="C364" s="25"/>
      <c r="K364" s="26"/>
      <c r="M364" s="27"/>
    </row>
    <row r="365" spans="3:13" ht="13">
      <c r="C365" s="25"/>
      <c r="K365" s="26"/>
      <c r="M365" s="27"/>
    </row>
    <row r="366" spans="3:13" ht="13">
      <c r="C366" s="25"/>
      <c r="K366" s="26"/>
      <c r="M366" s="27"/>
    </row>
    <row r="367" spans="3:13" ht="13">
      <c r="C367" s="25"/>
      <c r="K367" s="26"/>
      <c r="M367" s="27"/>
    </row>
    <row r="368" spans="3:13" ht="13">
      <c r="C368" s="25"/>
      <c r="K368" s="26"/>
      <c r="M368" s="27"/>
    </row>
    <row r="369" spans="3:13" ht="13">
      <c r="C369" s="25"/>
      <c r="K369" s="26"/>
      <c r="M369" s="27"/>
    </row>
    <row r="370" spans="3:13" ht="13">
      <c r="C370" s="25"/>
      <c r="K370" s="26"/>
      <c r="M370" s="27"/>
    </row>
    <row r="371" spans="3:13" ht="13">
      <c r="C371" s="25"/>
      <c r="K371" s="26"/>
      <c r="M371" s="27"/>
    </row>
    <row r="372" spans="3:13" ht="13">
      <c r="C372" s="25"/>
      <c r="K372" s="26"/>
      <c r="M372" s="27"/>
    </row>
    <row r="373" spans="3:13" ht="13">
      <c r="C373" s="25"/>
      <c r="K373" s="26"/>
      <c r="M373" s="27"/>
    </row>
    <row r="374" spans="3:13" ht="13">
      <c r="C374" s="25"/>
      <c r="K374" s="26"/>
      <c r="M374" s="27"/>
    </row>
    <row r="375" spans="3:13" ht="13">
      <c r="C375" s="25"/>
      <c r="K375" s="26"/>
      <c r="M375" s="27"/>
    </row>
    <row r="376" spans="3:13" ht="13">
      <c r="C376" s="25"/>
      <c r="K376" s="26"/>
      <c r="M376" s="27"/>
    </row>
    <row r="377" spans="3:13" ht="13">
      <c r="C377" s="25"/>
      <c r="K377" s="26"/>
      <c r="M377" s="27"/>
    </row>
    <row r="378" spans="3:13" ht="13">
      <c r="C378" s="25"/>
      <c r="K378" s="26"/>
      <c r="M378" s="27"/>
    </row>
    <row r="379" spans="3:13" ht="13">
      <c r="C379" s="25"/>
      <c r="K379" s="26"/>
      <c r="M379" s="27"/>
    </row>
    <row r="380" spans="3:13" ht="13">
      <c r="C380" s="25"/>
      <c r="K380" s="26"/>
      <c r="M380" s="27"/>
    </row>
    <row r="381" spans="3:13" ht="13">
      <c r="C381" s="25"/>
      <c r="K381" s="26"/>
      <c r="M381" s="27"/>
    </row>
    <row r="382" spans="3:13" ht="13">
      <c r="C382" s="25"/>
      <c r="K382" s="26"/>
      <c r="M382" s="27"/>
    </row>
    <row r="383" spans="3:13" ht="13">
      <c r="C383" s="25"/>
      <c r="K383" s="26"/>
      <c r="M383" s="27"/>
    </row>
    <row r="384" spans="3:13" ht="13">
      <c r="C384" s="25"/>
      <c r="K384" s="26"/>
      <c r="M384" s="27"/>
    </row>
    <row r="385" spans="3:13" ht="13">
      <c r="C385" s="25"/>
      <c r="K385" s="26"/>
      <c r="M385" s="27"/>
    </row>
    <row r="386" spans="3:13" ht="13">
      <c r="C386" s="25"/>
      <c r="K386" s="26"/>
      <c r="M386" s="27"/>
    </row>
    <row r="387" spans="3:13" ht="13">
      <c r="C387" s="25"/>
      <c r="K387" s="26"/>
      <c r="M387" s="27"/>
    </row>
    <row r="388" spans="3:13" ht="13">
      <c r="C388" s="25"/>
      <c r="K388" s="26"/>
      <c r="M388" s="27"/>
    </row>
    <row r="389" spans="3:13" ht="13">
      <c r="C389" s="25"/>
      <c r="K389" s="26"/>
      <c r="M389" s="27"/>
    </row>
    <row r="390" spans="3:13" ht="13">
      <c r="C390" s="25"/>
      <c r="K390" s="26"/>
      <c r="M390" s="27"/>
    </row>
    <row r="391" spans="3:13" ht="13">
      <c r="C391" s="25"/>
      <c r="K391" s="26"/>
      <c r="M391" s="27"/>
    </row>
    <row r="392" spans="3:13" ht="13">
      <c r="C392" s="25"/>
      <c r="K392" s="26"/>
      <c r="M392" s="27"/>
    </row>
    <row r="393" spans="3:13" ht="13">
      <c r="C393" s="25"/>
      <c r="K393" s="26"/>
      <c r="M393" s="27"/>
    </row>
    <row r="394" spans="3:13" ht="13">
      <c r="C394" s="25"/>
      <c r="K394" s="26"/>
      <c r="M394" s="27"/>
    </row>
    <row r="395" spans="3:13" ht="13">
      <c r="C395" s="25"/>
      <c r="K395" s="26"/>
      <c r="M395" s="27"/>
    </row>
    <row r="396" spans="3:13" ht="13">
      <c r="C396" s="25"/>
      <c r="K396" s="26"/>
      <c r="M396" s="27"/>
    </row>
    <row r="397" spans="3:13" ht="13">
      <c r="C397" s="25"/>
      <c r="K397" s="26"/>
      <c r="M397" s="27"/>
    </row>
    <row r="398" spans="3:13" ht="13">
      <c r="C398" s="25"/>
      <c r="K398" s="26"/>
      <c r="M398" s="27"/>
    </row>
    <row r="399" spans="3:13" ht="13">
      <c r="C399" s="25"/>
      <c r="K399" s="26"/>
      <c r="M399" s="27"/>
    </row>
    <row r="400" spans="3:13" ht="13">
      <c r="C400" s="25"/>
      <c r="K400" s="26"/>
      <c r="M400" s="27"/>
    </row>
    <row r="401" spans="3:13" ht="13">
      <c r="C401" s="25"/>
      <c r="K401" s="26"/>
      <c r="M401" s="27"/>
    </row>
    <row r="402" spans="3:13" ht="13">
      <c r="C402" s="25"/>
      <c r="K402" s="26"/>
      <c r="M402" s="27"/>
    </row>
    <row r="403" spans="3:13" ht="13">
      <c r="C403" s="25"/>
      <c r="K403" s="26"/>
      <c r="M403" s="27"/>
    </row>
    <row r="404" spans="3:13" ht="13">
      <c r="C404" s="25"/>
      <c r="K404" s="26"/>
      <c r="M404" s="27"/>
    </row>
    <row r="405" spans="3:13" ht="13">
      <c r="C405" s="25"/>
      <c r="K405" s="26"/>
      <c r="M405" s="27"/>
    </row>
    <row r="406" spans="3:13" ht="13">
      <c r="C406" s="25"/>
      <c r="K406" s="26"/>
      <c r="M406" s="27"/>
    </row>
    <row r="407" spans="3:13" ht="13">
      <c r="C407" s="25"/>
      <c r="K407" s="26"/>
      <c r="M407" s="27"/>
    </row>
    <row r="408" spans="3:13" ht="13">
      <c r="C408" s="25"/>
      <c r="K408" s="26"/>
      <c r="M408" s="27"/>
    </row>
    <row r="409" spans="3:13" ht="13">
      <c r="C409" s="25"/>
      <c r="K409" s="26"/>
      <c r="M409" s="27"/>
    </row>
    <row r="410" spans="3:13" ht="13">
      <c r="C410" s="25"/>
      <c r="K410" s="26"/>
      <c r="M410" s="27"/>
    </row>
    <row r="411" spans="3:13" ht="13">
      <c r="C411" s="25"/>
      <c r="K411" s="26"/>
      <c r="M411" s="27"/>
    </row>
    <row r="412" spans="3:13" ht="13">
      <c r="C412" s="25"/>
      <c r="K412" s="26"/>
      <c r="M412" s="27"/>
    </row>
    <row r="413" spans="3:13" ht="13">
      <c r="C413" s="25"/>
      <c r="K413" s="26"/>
      <c r="M413" s="27"/>
    </row>
    <row r="414" spans="3:13" ht="13">
      <c r="C414" s="25"/>
      <c r="K414" s="26"/>
      <c r="M414" s="27"/>
    </row>
    <row r="415" spans="3:13" ht="13">
      <c r="C415" s="25"/>
      <c r="K415" s="26"/>
      <c r="M415" s="27"/>
    </row>
    <row r="416" spans="3:13" ht="13">
      <c r="C416" s="25"/>
      <c r="K416" s="26"/>
      <c r="M416" s="27"/>
    </row>
    <row r="417" spans="3:13" ht="13">
      <c r="C417" s="25"/>
      <c r="K417" s="26"/>
      <c r="M417" s="27"/>
    </row>
    <row r="418" spans="3:13" ht="13">
      <c r="C418" s="25"/>
      <c r="K418" s="26"/>
      <c r="M418" s="27"/>
    </row>
    <row r="419" spans="3:13" ht="13">
      <c r="C419" s="25"/>
      <c r="K419" s="26"/>
      <c r="M419" s="27"/>
    </row>
    <row r="420" spans="3:13" ht="13">
      <c r="C420" s="25"/>
      <c r="K420" s="26"/>
      <c r="M420" s="27"/>
    </row>
    <row r="421" spans="3:13" ht="13">
      <c r="C421" s="25"/>
      <c r="K421" s="26"/>
      <c r="M421" s="27"/>
    </row>
    <row r="422" spans="3:13" ht="13">
      <c r="C422" s="25"/>
      <c r="K422" s="26"/>
      <c r="M422" s="27"/>
    </row>
    <row r="423" spans="3:13" ht="13">
      <c r="C423" s="25"/>
      <c r="K423" s="26"/>
      <c r="M423" s="27"/>
    </row>
    <row r="424" spans="3:13" ht="13">
      <c r="C424" s="25"/>
      <c r="K424" s="26"/>
      <c r="M424" s="27"/>
    </row>
    <row r="425" spans="3:13" ht="13">
      <c r="C425" s="25"/>
      <c r="K425" s="26"/>
      <c r="M425" s="27"/>
    </row>
    <row r="426" spans="3:13" ht="13">
      <c r="C426" s="25"/>
      <c r="K426" s="26"/>
      <c r="M426" s="27"/>
    </row>
    <row r="427" spans="3:13" ht="13">
      <c r="C427" s="25"/>
      <c r="K427" s="26"/>
      <c r="M427" s="27"/>
    </row>
    <row r="428" spans="3:13" ht="13">
      <c r="C428" s="25"/>
      <c r="K428" s="26"/>
      <c r="M428" s="27"/>
    </row>
    <row r="429" spans="3:13" ht="13">
      <c r="C429" s="25"/>
      <c r="K429" s="26"/>
      <c r="M429" s="27"/>
    </row>
    <row r="430" spans="3:13" ht="13">
      <c r="C430" s="25"/>
      <c r="K430" s="26"/>
      <c r="M430" s="27"/>
    </row>
    <row r="431" spans="3:13" ht="13">
      <c r="C431" s="25"/>
      <c r="K431" s="26"/>
      <c r="M431" s="27"/>
    </row>
    <row r="432" spans="3:13" ht="13">
      <c r="C432" s="25"/>
      <c r="K432" s="26"/>
      <c r="M432" s="27"/>
    </row>
    <row r="433" spans="3:13" ht="13">
      <c r="C433" s="25"/>
      <c r="K433" s="26"/>
      <c r="M433" s="27"/>
    </row>
    <row r="434" spans="3:13" ht="13">
      <c r="C434" s="25"/>
      <c r="K434" s="26"/>
      <c r="M434" s="27"/>
    </row>
    <row r="435" spans="3:13" ht="13">
      <c r="C435" s="25"/>
      <c r="K435" s="26"/>
      <c r="M435" s="27"/>
    </row>
    <row r="436" spans="3:13" ht="13">
      <c r="C436" s="25"/>
      <c r="K436" s="26"/>
      <c r="M436" s="27"/>
    </row>
    <row r="437" spans="3:13" ht="13">
      <c r="C437" s="25"/>
      <c r="K437" s="26"/>
      <c r="M437" s="27"/>
    </row>
    <row r="438" spans="3:13" ht="13">
      <c r="C438" s="25"/>
      <c r="K438" s="26"/>
      <c r="M438" s="27"/>
    </row>
    <row r="439" spans="3:13" ht="13">
      <c r="C439" s="25"/>
      <c r="K439" s="26"/>
      <c r="M439" s="27"/>
    </row>
    <row r="440" spans="3:13" ht="13">
      <c r="C440" s="25"/>
      <c r="K440" s="26"/>
      <c r="M440" s="27"/>
    </row>
    <row r="441" spans="3:13" ht="13">
      <c r="C441" s="25"/>
      <c r="K441" s="26"/>
      <c r="M441" s="27"/>
    </row>
    <row r="442" spans="3:13" ht="13">
      <c r="C442" s="25"/>
      <c r="K442" s="26"/>
      <c r="M442" s="27"/>
    </row>
    <row r="443" spans="3:13" ht="13">
      <c r="C443" s="25"/>
      <c r="K443" s="26"/>
      <c r="M443" s="27"/>
    </row>
    <row r="444" spans="3:13" ht="13">
      <c r="C444" s="25"/>
      <c r="K444" s="26"/>
      <c r="M444" s="27"/>
    </row>
    <row r="445" spans="3:13" ht="13">
      <c r="C445" s="25"/>
      <c r="K445" s="26"/>
      <c r="M445" s="27"/>
    </row>
    <row r="446" spans="3:13" ht="13">
      <c r="C446" s="25"/>
      <c r="K446" s="26"/>
      <c r="M446" s="27"/>
    </row>
    <row r="447" spans="3:13" ht="13">
      <c r="C447" s="25"/>
      <c r="K447" s="26"/>
      <c r="M447" s="27"/>
    </row>
    <row r="448" spans="3:13" ht="13">
      <c r="C448" s="25"/>
      <c r="K448" s="26"/>
      <c r="M448" s="27"/>
    </row>
    <row r="449" spans="3:13" ht="13">
      <c r="C449" s="25"/>
      <c r="K449" s="26"/>
      <c r="M449" s="27"/>
    </row>
    <row r="450" spans="3:13" ht="13">
      <c r="C450" s="25"/>
      <c r="K450" s="26"/>
      <c r="M450" s="27"/>
    </row>
    <row r="451" spans="3:13" ht="13">
      <c r="C451" s="25"/>
      <c r="K451" s="26"/>
      <c r="M451" s="27"/>
    </row>
    <row r="452" spans="3:13" ht="13">
      <c r="C452" s="25"/>
      <c r="K452" s="26"/>
      <c r="M452" s="27"/>
    </row>
    <row r="453" spans="3:13" ht="13">
      <c r="C453" s="25"/>
      <c r="K453" s="26"/>
      <c r="M453" s="27"/>
    </row>
    <row r="454" spans="3:13" ht="13">
      <c r="C454" s="25"/>
      <c r="K454" s="26"/>
      <c r="M454" s="27"/>
    </row>
    <row r="455" spans="3:13" ht="13">
      <c r="C455" s="25"/>
      <c r="K455" s="26"/>
      <c r="M455" s="27"/>
    </row>
    <row r="456" spans="3:13" ht="13">
      <c r="C456" s="25"/>
      <c r="K456" s="26"/>
      <c r="M456" s="27"/>
    </row>
    <row r="457" spans="3:13" ht="13">
      <c r="C457" s="25"/>
      <c r="K457" s="26"/>
      <c r="M457" s="27"/>
    </row>
    <row r="458" spans="3:13" ht="13">
      <c r="C458" s="25"/>
      <c r="K458" s="26"/>
      <c r="M458" s="27"/>
    </row>
    <row r="459" spans="3:13" ht="13">
      <c r="C459" s="25"/>
      <c r="K459" s="26"/>
      <c r="M459" s="27"/>
    </row>
    <row r="460" spans="3:13" ht="13">
      <c r="C460" s="25"/>
      <c r="K460" s="26"/>
      <c r="M460" s="27"/>
    </row>
    <row r="461" spans="3:13" ht="13">
      <c r="C461" s="25"/>
      <c r="K461" s="26"/>
      <c r="M461" s="27"/>
    </row>
    <row r="462" spans="3:13" ht="13">
      <c r="C462" s="25"/>
      <c r="K462" s="26"/>
      <c r="M462" s="27"/>
    </row>
    <row r="463" spans="3:13" ht="13">
      <c r="C463" s="25"/>
      <c r="K463" s="26"/>
      <c r="M463" s="27"/>
    </row>
    <row r="464" spans="3:13" ht="13">
      <c r="C464" s="25"/>
      <c r="K464" s="26"/>
      <c r="M464" s="27"/>
    </row>
    <row r="465" spans="3:13" ht="13">
      <c r="C465" s="25"/>
      <c r="K465" s="26"/>
      <c r="M465" s="27"/>
    </row>
    <row r="466" spans="3:13" ht="13">
      <c r="C466" s="25"/>
      <c r="K466" s="26"/>
      <c r="M466" s="27"/>
    </row>
    <row r="467" spans="3:13" ht="13">
      <c r="C467" s="25"/>
      <c r="K467" s="26"/>
      <c r="M467" s="27"/>
    </row>
    <row r="468" spans="3:13" ht="13">
      <c r="C468" s="25"/>
      <c r="K468" s="26"/>
      <c r="M468" s="27"/>
    </row>
    <row r="469" spans="3:13" ht="13">
      <c r="C469" s="25"/>
      <c r="K469" s="26"/>
      <c r="M469" s="27"/>
    </row>
    <row r="470" spans="3:13" ht="13">
      <c r="C470" s="25"/>
      <c r="K470" s="26"/>
      <c r="M470" s="27"/>
    </row>
    <row r="471" spans="3:13" ht="13">
      <c r="C471" s="25"/>
      <c r="K471" s="26"/>
      <c r="M471" s="27"/>
    </row>
    <row r="472" spans="3:13" ht="13">
      <c r="C472" s="25"/>
      <c r="K472" s="26"/>
      <c r="M472" s="27"/>
    </row>
    <row r="473" spans="3:13" ht="13">
      <c r="C473" s="25"/>
      <c r="K473" s="26"/>
      <c r="M473" s="27"/>
    </row>
    <row r="474" spans="3:13" ht="13">
      <c r="C474" s="25"/>
      <c r="K474" s="26"/>
      <c r="M474" s="27"/>
    </row>
    <row r="475" spans="3:13" ht="13">
      <c r="C475" s="25"/>
      <c r="K475" s="26"/>
      <c r="M475" s="27"/>
    </row>
    <row r="476" spans="3:13" ht="13">
      <c r="C476" s="25"/>
      <c r="K476" s="26"/>
      <c r="M476" s="27"/>
    </row>
    <row r="477" spans="3:13" ht="13">
      <c r="C477" s="25"/>
      <c r="K477" s="26"/>
      <c r="M477" s="27"/>
    </row>
    <row r="478" spans="3:13" ht="13">
      <c r="C478" s="25"/>
      <c r="K478" s="26"/>
      <c r="M478" s="27"/>
    </row>
    <row r="479" spans="3:13" ht="13">
      <c r="C479" s="25"/>
      <c r="K479" s="26"/>
      <c r="M479" s="27"/>
    </row>
    <row r="480" spans="3:13" ht="13">
      <c r="C480" s="25"/>
      <c r="K480" s="26"/>
      <c r="M480" s="27"/>
    </row>
    <row r="481" spans="3:13" ht="13">
      <c r="C481" s="25"/>
      <c r="K481" s="26"/>
      <c r="M481" s="27"/>
    </row>
    <row r="482" spans="3:13" ht="13">
      <c r="C482" s="25"/>
      <c r="K482" s="26"/>
      <c r="M482" s="27"/>
    </row>
    <row r="483" spans="3:13" ht="13">
      <c r="C483" s="25"/>
      <c r="K483" s="26"/>
      <c r="M483" s="27"/>
    </row>
    <row r="484" spans="3:13" ht="13">
      <c r="C484" s="25"/>
      <c r="K484" s="26"/>
      <c r="M484" s="27"/>
    </row>
    <row r="485" spans="3:13" ht="13">
      <c r="C485" s="25"/>
      <c r="K485" s="26"/>
      <c r="M485" s="27"/>
    </row>
    <row r="486" spans="3:13" ht="13">
      <c r="C486" s="25"/>
      <c r="K486" s="26"/>
      <c r="M486" s="27"/>
    </row>
    <row r="487" spans="3:13" ht="13">
      <c r="C487" s="25"/>
      <c r="K487" s="26"/>
      <c r="M487" s="27"/>
    </row>
    <row r="488" spans="3:13" ht="13">
      <c r="C488" s="25"/>
      <c r="K488" s="26"/>
      <c r="M488" s="27"/>
    </row>
    <row r="489" spans="3:13" ht="13">
      <c r="C489" s="25"/>
      <c r="K489" s="26"/>
      <c r="M489" s="27"/>
    </row>
    <row r="490" spans="3:13" ht="13">
      <c r="C490" s="25"/>
      <c r="K490" s="26"/>
      <c r="M490" s="27"/>
    </row>
    <row r="491" spans="3:13" ht="13">
      <c r="C491" s="25"/>
      <c r="K491" s="26"/>
      <c r="M491" s="27"/>
    </row>
    <row r="492" spans="3:13" ht="13">
      <c r="C492" s="25"/>
      <c r="K492" s="26"/>
      <c r="M492" s="27"/>
    </row>
    <row r="493" spans="3:13" ht="13">
      <c r="C493" s="25"/>
      <c r="K493" s="26"/>
      <c r="M493" s="27"/>
    </row>
    <row r="494" spans="3:13" ht="13">
      <c r="C494" s="25"/>
      <c r="K494" s="26"/>
      <c r="M494" s="27"/>
    </row>
    <row r="495" spans="3:13" ht="13">
      <c r="C495" s="25"/>
      <c r="K495" s="26"/>
      <c r="M495" s="27"/>
    </row>
    <row r="496" spans="3:13" ht="13">
      <c r="C496" s="25"/>
      <c r="K496" s="26"/>
      <c r="M496" s="27"/>
    </row>
    <row r="497" spans="3:13" ht="13">
      <c r="C497" s="25"/>
      <c r="K497" s="26"/>
      <c r="M497" s="27"/>
    </row>
    <row r="498" spans="3:13" ht="13">
      <c r="C498" s="25"/>
      <c r="K498" s="26"/>
      <c r="M498" s="27"/>
    </row>
    <row r="499" spans="3:13" ht="13">
      <c r="C499" s="25"/>
      <c r="K499" s="26"/>
      <c r="M499" s="27"/>
    </row>
    <row r="500" spans="3:13" ht="13">
      <c r="C500" s="25"/>
      <c r="K500" s="26"/>
      <c r="M500" s="27"/>
    </row>
    <row r="501" spans="3:13" ht="13">
      <c r="C501" s="25"/>
      <c r="K501" s="26"/>
      <c r="M501" s="27"/>
    </row>
    <row r="502" spans="3:13" ht="13">
      <c r="C502" s="25"/>
      <c r="K502" s="26"/>
      <c r="M502" s="27"/>
    </row>
    <row r="503" spans="3:13" ht="13">
      <c r="C503" s="25"/>
      <c r="K503" s="26"/>
      <c r="M503" s="27"/>
    </row>
    <row r="504" spans="3:13" ht="13">
      <c r="C504" s="25"/>
      <c r="K504" s="26"/>
      <c r="M504" s="27"/>
    </row>
    <row r="505" spans="3:13" ht="13">
      <c r="C505" s="25"/>
      <c r="K505" s="26"/>
      <c r="M505" s="27"/>
    </row>
    <row r="506" spans="3:13" ht="13">
      <c r="C506" s="25"/>
      <c r="K506" s="26"/>
      <c r="M506" s="27"/>
    </row>
    <row r="507" spans="3:13" ht="13">
      <c r="C507" s="25"/>
      <c r="K507" s="26"/>
      <c r="M507" s="27"/>
    </row>
    <row r="508" spans="3:13" ht="13">
      <c r="C508" s="25"/>
      <c r="K508" s="26"/>
      <c r="M508" s="27"/>
    </row>
    <row r="509" spans="3:13" ht="13">
      <c r="C509" s="25"/>
      <c r="K509" s="26"/>
      <c r="M509" s="27"/>
    </row>
    <row r="510" spans="3:13" ht="13">
      <c r="C510" s="25"/>
      <c r="K510" s="26"/>
      <c r="M510" s="27"/>
    </row>
    <row r="511" spans="3:13" ht="13">
      <c r="C511" s="25"/>
      <c r="K511" s="26"/>
      <c r="M511" s="27"/>
    </row>
    <row r="512" spans="3:13" ht="13">
      <c r="C512" s="25"/>
      <c r="K512" s="26"/>
      <c r="M512" s="27"/>
    </row>
    <row r="513" spans="3:13" ht="13">
      <c r="C513" s="25"/>
      <c r="K513" s="26"/>
      <c r="M513" s="27"/>
    </row>
    <row r="514" spans="3:13" ht="13">
      <c r="C514" s="25"/>
      <c r="K514" s="26"/>
      <c r="M514" s="27"/>
    </row>
    <row r="515" spans="3:13" ht="13">
      <c r="C515" s="25"/>
      <c r="K515" s="26"/>
      <c r="M515" s="27"/>
    </row>
    <row r="516" spans="3:13" ht="13">
      <c r="C516" s="25"/>
      <c r="K516" s="26"/>
      <c r="M516" s="27"/>
    </row>
    <row r="517" spans="3:13" ht="13">
      <c r="C517" s="25"/>
      <c r="K517" s="26"/>
      <c r="M517" s="27"/>
    </row>
    <row r="518" spans="3:13" ht="13">
      <c r="C518" s="25"/>
      <c r="K518" s="26"/>
      <c r="M518" s="27"/>
    </row>
    <row r="519" spans="3:13" ht="13">
      <c r="C519" s="25"/>
      <c r="K519" s="26"/>
      <c r="M519" s="27"/>
    </row>
    <row r="520" spans="3:13" ht="13">
      <c r="C520" s="25"/>
      <c r="K520" s="26"/>
      <c r="M520" s="27"/>
    </row>
    <row r="521" spans="3:13" ht="13">
      <c r="C521" s="25"/>
      <c r="K521" s="26"/>
      <c r="M521" s="27"/>
    </row>
    <row r="522" spans="3:13" ht="13">
      <c r="C522" s="25"/>
      <c r="K522" s="26"/>
      <c r="M522" s="27"/>
    </row>
    <row r="523" spans="3:13" ht="13">
      <c r="C523" s="25"/>
      <c r="K523" s="26"/>
      <c r="M523" s="27"/>
    </row>
    <row r="524" spans="3:13" ht="13">
      <c r="C524" s="25"/>
      <c r="K524" s="26"/>
      <c r="M524" s="27"/>
    </row>
    <row r="525" spans="3:13" ht="13">
      <c r="C525" s="25"/>
      <c r="K525" s="26"/>
      <c r="M525" s="27"/>
    </row>
    <row r="526" spans="3:13" ht="13">
      <c r="C526" s="25"/>
      <c r="K526" s="26"/>
      <c r="M526" s="27"/>
    </row>
    <row r="527" spans="3:13" ht="13">
      <c r="C527" s="25"/>
      <c r="K527" s="26"/>
      <c r="M527" s="27"/>
    </row>
    <row r="528" spans="3:13" ht="13">
      <c r="C528" s="25"/>
      <c r="K528" s="26"/>
      <c r="M528" s="27"/>
    </row>
    <row r="529" spans="3:13" ht="13">
      <c r="C529" s="25"/>
      <c r="K529" s="26"/>
      <c r="M529" s="27"/>
    </row>
    <row r="530" spans="3:13" ht="13">
      <c r="C530" s="25"/>
      <c r="K530" s="26"/>
      <c r="M530" s="27"/>
    </row>
    <row r="531" spans="3:13" ht="13">
      <c r="C531" s="25"/>
      <c r="K531" s="26"/>
      <c r="M531" s="27"/>
    </row>
    <row r="532" spans="3:13" ht="13">
      <c r="C532" s="25"/>
      <c r="K532" s="26"/>
      <c r="M532" s="27"/>
    </row>
    <row r="533" spans="3:13" ht="13">
      <c r="C533" s="25"/>
      <c r="K533" s="26"/>
      <c r="M533" s="27"/>
    </row>
    <row r="534" spans="3:13" ht="13">
      <c r="C534" s="25"/>
      <c r="K534" s="26"/>
      <c r="M534" s="27"/>
    </row>
    <row r="535" spans="3:13" ht="13">
      <c r="C535" s="25"/>
      <c r="K535" s="26"/>
      <c r="M535" s="27"/>
    </row>
    <row r="536" spans="3:13" ht="13">
      <c r="C536" s="25"/>
      <c r="K536" s="26"/>
      <c r="M536" s="27"/>
    </row>
    <row r="537" spans="3:13" ht="13">
      <c r="C537" s="25"/>
      <c r="K537" s="26"/>
      <c r="M537" s="27"/>
    </row>
    <row r="538" spans="3:13" ht="13">
      <c r="C538" s="25"/>
      <c r="K538" s="26"/>
      <c r="M538" s="27"/>
    </row>
    <row r="539" spans="3:13" ht="13">
      <c r="C539" s="25"/>
      <c r="K539" s="26"/>
      <c r="M539" s="27"/>
    </row>
    <row r="540" spans="3:13" ht="13">
      <c r="C540" s="25"/>
      <c r="K540" s="26"/>
      <c r="M540" s="27"/>
    </row>
    <row r="541" spans="3:13" ht="13">
      <c r="C541" s="25"/>
      <c r="K541" s="26"/>
      <c r="M541" s="27"/>
    </row>
    <row r="542" spans="3:13" ht="13">
      <c r="C542" s="25"/>
      <c r="K542" s="26"/>
      <c r="M542" s="27"/>
    </row>
    <row r="543" spans="3:13" ht="13">
      <c r="C543" s="25"/>
      <c r="K543" s="26"/>
      <c r="M543" s="27"/>
    </row>
    <row r="544" spans="3:13" ht="13">
      <c r="C544" s="25"/>
      <c r="K544" s="26"/>
      <c r="M544" s="27"/>
    </row>
    <row r="545" spans="3:13" ht="13">
      <c r="C545" s="25"/>
      <c r="K545" s="26"/>
      <c r="M545" s="27"/>
    </row>
    <row r="546" spans="3:13" ht="13">
      <c r="C546" s="25"/>
      <c r="K546" s="26"/>
      <c r="M546" s="27"/>
    </row>
    <row r="547" spans="3:13" ht="13">
      <c r="C547" s="25"/>
      <c r="K547" s="26"/>
      <c r="M547" s="27"/>
    </row>
    <row r="548" spans="3:13" ht="13">
      <c r="C548" s="25"/>
      <c r="K548" s="26"/>
      <c r="M548" s="27"/>
    </row>
    <row r="549" spans="3:13" ht="13">
      <c r="C549" s="25"/>
      <c r="K549" s="26"/>
      <c r="M549" s="27"/>
    </row>
    <row r="550" spans="3:13" ht="13">
      <c r="C550" s="25"/>
      <c r="K550" s="26"/>
      <c r="M550" s="27"/>
    </row>
    <row r="551" spans="3:13" ht="13">
      <c r="C551" s="25"/>
      <c r="K551" s="26"/>
      <c r="M551" s="27"/>
    </row>
    <row r="552" spans="3:13" ht="13">
      <c r="C552" s="25"/>
      <c r="K552" s="26"/>
      <c r="M552" s="27"/>
    </row>
    <row r="553" spans="3:13" ht="13">
      <c r="C553" s="25"/>
      <c r="K553" s="26"/>
      <c r="M553" s="27"/>
    </row>
    <row r="554" spans="3:13" ht="13">
      <c r="C554" s="25"/>
      <c r="K554" s="26"/>
      <c r="M554" s="27"/>
    </row>
    <row r="555" spans="3:13" ht="13">
      <c r="C555" s="25"/>
      <c r="K555" s="26"/>
      <c r="M555" s="27"/>
    </row>
    <row r="556" spans="3:13" ht="13">
      <c r="C556" s="25"/>
      <c r="K556" s="26"/>
      <c r="M556" s="27"/>
    </row>
    <row r="557" spans="3:13" ht="13">
      <c r="C557" s="25"/>
      <c r="K557" s="26"/>
      <c r="M557" s="27"/>
    </row>
    <row r="558" spans="3:13" ht="13">
      <c r="C558" s="25"/>
      <c r="K558" s="26"/>
      <c r="M558" s="27"/>
    </row>
    <row r="559" spans="3:13" ht="13">
      <c r="C559" s="25"/>
      <c r="K559" s="26"/>
      <c r="M559" s="27"/>
    </row>
    <row r="560" spans="3:13" ht="13">
      <c r="C560" s="25"/>
      <c r="K560" s="26"/>
      <c r="M560" s="27"/>
    </row>
    <row r="561" spans="3:13" ht="13">
      <c r="C561" s="25"/>
      <c r="K561" s="26"/>
      <c r="M561" s="27"/>
    </row>
    <row r="562" spans="3:13" ht="13">
      <c r="C562" s="25"/>
      <c r="K562" s="26"/>
      <c r="M562" s="27"/>
    </row>
    <row r="563" spans="3:13" ht="13">
      <c r="C563" s="25"/>
      <c r="K563" s="26"/>
      <c r="M563" s="27"/>
    </row>
    <row r="564" spans="3:13" ht="13">
      <c r="C564" s="25"/>
      <c r="K564" s="26"/>
      <c r="M564" s="27"/>
    </row>
    <row r="565" spans="3:13" ht="13">
      <c r="C565" s="25"/>
      <c r="K565" s="26"/>
      <c r="M565" s="27"/>
    </row>
    <row r="566" spans="3:13" ht="13">
      <c r="C566" s="25"/>
      <c r="K566" s="26"/>
      <c r="M566" s="27"/>
    </row>
    <row r="567" spans="3:13" ht="13">
      <c r="C567" s="25"/>
      <c r="K567" s="26"/>
      <c r="M567" s="27"/>
    </row>
    <row r="568" spans="3:13" ht="13">
      <c r="C568" s="25"/>
      <c r="K568" s="26"/>
      <c r="M568" s="27"/>
    </row>
    <row r="569" spans="3:13" ht="13">
      <c r="C569" s="25"/>
      <c r="K569" s="26"/>
      <c r="M569" s="27"/>
    </row>
    <row r="570" spans="3:13" ht="13">
      <c r="C570" s="25"/>
      <c r="K570" s="26"/>
      <c r="M570" s="27"/>
    </row>
    <row r="571" spans="3:13" ht="13">
      <c r="C571" s="25"/>
      <c r="K571" s="26"/>
      <c r="M571" s="27"/>
    </row>
    <row r="572" spans="3:13" ht="13">
      <c r="C572" s="25"/>
      <c r="K572" s="26"/>
      <c r="M572" s="27"/>
    </row>
    <row r="573" spans="3:13" ht="13">
      <c r="C573" s="25"/>
      <c r="K573" s="26"/>
      <c r="M573" s="27"/>
    </row>
    <row r="574" spans="3:13" ht="13">
      <c r="C574" s="25"/>
      <c r="K574" s="26"/>
      <c r="M574" s="27"/>
    </row>
    <row r="575" spans="3:13" ht="13">
      <c r="C575" s="25"/>
      <c r="K575" s="26"/>
      <c r="M575" s="27"/>
    </row>
    <row r="576" spans="3:13" ht="13">
      <c r="C576" s="25"/>
      <c r="K576" s="26"/>
      <c r="M576" s="27"/>
    </row>
    <row r="577" spans="3:13" ht="13">
      <c r="C577" s="25"/>
      <c r="K577" s="26"/>
      <c r="M577" s="27"/>
    </row>
    <row r="578" spans="3:13" ht="13">
      <c r="C578" s="25"/>
      <c r="K578" s="26"/>
      <c r="M578" s="27"/>
    </row>
    <row r="579" spans="3:13" ht="13">
      <c r="C579" s="25"/>
      <c r="K579" s="26"/>
      <c r="M579" s="27"/>
    </row>
    <row r="580" spans="3:13" ht="13">
      <c r="C580" s="25"/>
      <c r="K580" s="26"/>
      <c r="M580" s="27"/>
    </row>
    <row r="581" spans="3:13" ht="13">
      <c r="C581" s="25"/>
      <c r="K581" s="26"/>
      <c r="M581" s="27"/>
    </row>
    <row r="582" spans="3:13" ht="13">
      <c r="C582" s="25"/>
      <c r="K582" s="26"/>
      <c r="M582" s="27"/>
    </row>
    <row r="583" spans="3:13" ht="13">
      <c r="C583" s="25"/>
      <c r="K583" s="26"/>
      <c r="M583" s="27"/>
    </row>
    <row r="584" spans="3:13" ht="13">
      <c r="C584" s="25"/>
      <c r="K584" s="26"/>
      <c r="M584" s="27"/>
    </row>
    <row r="585" spans="3:13" ht="13">
      <c r="C585" s="25"/>
      <c r="K585" s="26"/>
      <c r="M585" s="27"/>
    </row>
    <row r="586" spans="3:13" ht="13">
      <c r="C586" s="25"/>
      <c r="K586" s="26"/>
      <c r="M586" s="27"/>
    </row>
    <row r="587" spans="3:13" ht="13">
      <c r="C587" s="25"/>
      <c r="K587" s="26"/>
      <c r="M587" s="27"/>
    </row>
    <row r="588" spans="3:13" ht="13">
      <c r="C588" s="25"/>
      <c r="K588" s="26"/>
      <c r="M588" s="27"/>
    </row>
    <row r="589" spans="3:13" ht="13">
      <c r="C589" s="25"/>
      <c r="K589" s="26"/>
      <c r="M589" s="27"/>
    </row>
    <row r="590" spans="3:13" ht="13">
      <c r="C590" s="25"/>
      <c r="K590" s="26"/>
      <c r="M590" s="27"/>
    </row>
    <row r="591" spans="3:13" ht="13">
      <c r="C591" s="25"/>
      <c r="K591" s="26"/>
      <c r="M591" s="27"/>
    </row>
    <row r="592" spans="3:13" ht="13">
      <c r="C592" s="25"/>
      <c r="K592" s="26"/>
      <c r="M592" s="27"/>
    </row>
    <row r="593" spans="3:13" ht="13">
      <c r="C593" s="25"/>
      <c r="K593" s="26"/>
      <c r="M593" s="27"/>
    </row>
    <row r="594" spans="3:13" ht="13">
      <c r="C594" s="25"/>
      <c r="K594" s="26"/>
      <c r="M594" s="27"/>
    </row>
    <row r="595" spans="3:13" ht="13">
      <c r="C595" s="25"/>
      <c r="K595" s="26"/>
      <c r="M595" s="27"/>
    </row>
    <row r="596" spans="3:13" ht="13">
      <c r="C596" s="25"/>
      <c r="K596" s="26"/>
      <c r="M596" s="27"/>
    </row>
    <row r="597" spans="3:13" ht="13">
      <c r="C597" s="25"/>
      <c r="K597" s="26"/>
      <c r="M597" s="27"/>
    </row>
    <row r="598" spans="3:13" ht="13">
      <c r="C598" s="25"/>
      <c r="K598" s="26"/>
      <c r="M598" s="27"/>
    </row>
    <row r="599" spans="3:13" ht="13">
      <c r="C599" s="25"/>
      <c r="K599" s="26"/>
      <c r="M599" s="27"/>
    </row>
    <row r="600" spans="3:13" ht="13">
      <c r="C600" s="25"/>
      <c r="K600" s="26"/>
      <c r="M600" s="27"/>
    </row>
    <row r="601" spans="3:13" ht="13">
      <c r="C601" s="25"/>
      <c r="K601" s="26"/>
      <c r="M601" s="27"/>
    </row>
    <row r="602" spans="3:13" ht="13">
      <c r="C602" s="25"/>
      <c r="K602" s="26"/>
      <c r="M602" s="27"/>
    </row>
    <row r="603" spans="3:13" ht="13">
      <c r="C603" s="25"/>
      <c r="K603" s="26"/>
      <c r="M603" s="27"/>
    </row>
    <row r="604" spans="3:13" ht="13">
      <c r="C604" s="25"/>
      <c r="K604" s="26"/>
      <c r="M604" s="27"/>
    </row>
    <row r="605" spans="3:13" ht="13">
      <c r="C605" s="25"/>
      <c r="K605" s="26"/>
      <c r="M605" s="27"/>
    </row>
    <row r="606" spans="3:13" ht="13">
      <c r="C606" s="25"/>
      <c r="K606" s="26"/>
      <c r="M606" s="27"/>
    </row>
    <row r="607" spans="3:13" ht="13">
      <c r="C607" s="25"/>
      <c r="K607" s="26"/>
      <c r="M607" s="27"/>
    </row>
    <row r="608" spans="3:13" ht="13">
      <c r="C608" s="25"/>
      <c r="K608" s="26"/>
      <c r="M608" s="27"/>
    </row>
    <row r="609" spans="3:13" ht="13">
      <c r="C609" s="25"/>
      <c r="K609" s="26"/>
      <c r="M609" s="27"/>
    </row>
    <row r="610" spans="3:13" ht="13">
      <c r="C610" s="25"/>
      <c r="K610" s="26"/>
      <c r="M610" s="27"/>
    </row>
    <row r="611" spans="3:13" ht="13">
      <c r="C611" s="25"/>
      <c r="K611" s="26"/>
      <c r="M611" s="27"/>
    </row>
    <row r="612" spans="3:13" ht="13">
      <c r="C612" s="25"/>
      <c r="K612" s="26"/>
      <c r="M612" s="27"/>
    </row>
    <row r="613" spans="3:13" ht="13">
      <c r="C613" s="25"/>
      <c r="K613" s="26"/>
      <c r="M613" s="27"/>
    </row>
    <row r="614" spans="3:13" ht="13">
      <c r="C614" s="25"/>
      <c r="K614" s="26"/>
      <c r="M614" s="27"/>
    </row>
    <row r="615" spans="3:13" ht="13">
      <c r="C615" s="25"/>
      <c r="K615" s="26"/>
      <c r="M615" s="27"/>
    </row>
    <row r="616" spans="3:13" ht="13">
      <c r="C616" s="25"/>
      <c r="K616" s="26"/>
      <c r="M616" s="27"/>
    </row>
    <row r="617" spans="3:13" ht="13">
      <c r="C617" s="25"/>
      <c r="K617" s="26"/>
      <c r="M617" s="27"/>
    </row>
    <row r="618" spans="3:13" ht="13">
      <c r="C618" s="25"/>
      <c r="K618" s="26"/>
      <c r="M618" s="27"/>
    </row>
    <row r="619" spans="3:13" ht="13">
      <c r="C619" s="25"/>
      <c r="K619" s="26"/>
      <c r="M619" s="27"/>
    </row>
    <row r="620" spans="3:13" ht="13">
      <c r="C620" s="25"/>
      <c r="K620" s="26"/>
      <c r="M620" s="27"/>
    </row>
    <row r="621" spans="3:13" ht="13">
      <c r="C621" s="25"/>
      <c r="K621" s="26"/>
      <c r="M621" s="27"/>
    </row>
    <row r="622" spans="3:13" ht="13">
      <c r="C622" s="25"/>
      <c r="K622" s="26"/>
      <c r="M622" s="27"/>
    </row>
    <row r="623" spans="3:13" ht="13">
      <c r="C623" s="25"/>
      <c r="K623" s="26"/>
      <c r="M623" s="27"/>
    </row>
    <row r="624" spans="3:13" ht="13">
      <c r="C624" s="25"/>
      <c r="K624" s="26"/>
      <c r="M624" s="27"/>
    </row>
    <row r="625" spans="3:13" ht="13">
      <c r="C625" s="25"/>
      <c r="K625" s="26"/>
      <c r="M625" s="27"/>
    </row>
    <row r="626" spans="3:13" ht="13">
      <c r="C626" s="25"/>
      <c r="K626" s="26"/>
      <c r="M626" s="27"/>
    </row>
    <row r="627" spans="3:13" ht="13">
      <c r="C627" s="25"/>
      <c r="K627" s="26"/>
      <c r="M627" s="27"/>
    </row>
    <row r="628" spans="3:13" ht="13">
      <c r="C628" s="25"/>
      <c r="K628" s="26"/>
      <c r="M628" s="27"/>
    </row>
    <row r="629" spans="3:13" ht="13">
      <c r="C629" s="25"/>
      <c r="K629" s="26"/>
      <c r="M629" s="27"/>
    </row>
    <row r="630" spans="3:13" ht="13">
      <c r="C630" s="25"/>
      <c r="K630" s="26"/>
      <c r="M630" s="27"/>
    </row>
    <row r="631" spans="3:13" ht="13">
      <c r="C631" s="25"/>
      <c r="K631" s="26"/>
      <c r="M631" s="27"/>
    </row>
    <row r="632" spans="3:13" ht="13">
      <c r="C632" s="25"/>
      <c r="K632" s="26"/>
      <c r="M632" s="27"/>
    </row>
    <row r="633" spans="3:13" ht="13">
      <c r="C633" s="25"/>
      <c r="K633" s="26"/>
      <c r="M633" s="27"/>
    </row>
    <row r="634" spans="3:13" ht="13">
      <c r="C634" s="25"/>
      <c r="K634" s="26"/>
      <c r="M634" s="27"/>
    </row>
    <row r="635" spans="3:13" ht="13">
      <c r="C635" s="25"/>
      <c r="K635" s="26"/>
      <c r="M635" s="27"/>
    </row>
    <row r="636" spans="3:13" ht="13">
      <c r="C636" s="25"/>
      <c r="K636" s="26"/>
      <c r="M636" s="27"/>
    </row>
    <row r="637" spans="3:13" ht="13">
      <c r="C637" s="25"/>
      <c r="K637" s="26"/>
      <c r="M637" s="27"/>
    </row>
    <row r="638" spans="3:13" ht="13">
      <c r="C638" s="25"/>
      <c r="K638" s="26"/>
      <c r="M638" s="27"/>
    </row>
    <row r="639" spans="3:13" ht="13">
      <c r="C639" s="25"/>
      <c r="K639" s="26"/>
      <c r="M639" s="27"/>
    </row>
    <row r="640" spans="3:13" ht="13">
      <c r="C640" s="25"/>
      <c r="K640" s="26"/>
      <c r="M640" s="27"/>
    </row>
    <row r="641" spans="3:13" ht="13">
      <c r="C641" s="25"/>
      <c r="K641" s="26"/>
      <c r="M641" s="27"/>
    </row>
    <row r="642" spans="3:13" ht="13">
      <c r="C642" s="25"/>
      <c r="K642" s="26"/>
      <c r="M642" s="27"/>
    </row>
    <row r="643" spans="3:13" ht="13">
      <c r="C643" s="25"/>
      <c r="K643" s="26"/>
      <c r="M643" s="27"/>
    </row>
    <row r="644" spans="3:13" ht="13">
      <c r="C644" s="25"/>
      <c r="K644" s="26"/>
      <c r="M644" s="27"/>
    </row>
    <row r="645" spans="3:13" ht="13">
      <c r="C645" s="25"/>
      <c r="K645" s="26"/>
      <c r="M645" s="27"/>
    </row>
    <row r="646" spans="3:13" ht="13">
      <c r="C646" s="25"/>
      <c r="K646" s="26"/>
      <c r="M646" s="27"/>
    </row>
    <row r="647" spans="3:13" ht="13">
      <c r="C647" s="25"/>
      <c r="K647" s="26"/>
      <c r="M647" s="27"/>
    </row>
    <row r="648" spans="3:13" ht="13">
      <c r="C648" s="25"/>
      <c r="K648" s="26"/>
      <c r="M648" s="27"/>
    </row>
    <row r="649" spans="3:13" ht="13">
      <c r="C649" s="25"/>
      <c r="K649" s="26"/>
      <c r="M649" s="27"/>
    </row>
    <row r="650" spans="3:13" ht="13">
      <c r="C650" s="25"/>
      <c r="K650" s="26"/>
      <c r="M650" s="27"/>
    </row>
    <row r="651" spans="3:13" ht="13">
      <c r="C651" s="25"/>
      <c r="K651" s="26"/>
      <c r="M651" s="27"/>
    </row>
    <row r="652" spans="3:13" ht="13">
      <c r="C652" s="25"/>
      <c r="K652" s="26"/>
      <c r="M652" s="27"/>
    </row>
    <row r="653" spans="3:13" ht="13">
      <c r="C653" s="25"/>
      <c r="K653" s="26"/>
      <c r="M653" s="27"/>
    </row>
    <row r="654" spans="3:13" ht="13">
      <c r="C654" s="25"/>
      <c r="K654" s="26"/>
      <c r="M654" s="27"/>
    </row>
    <row r="655" spans="3:13" ht="13">
      <c r="C655" s="25"/>
      <c r="K655" s="26"/>
      <c r="M655" s="27"/>
    </row>
    <row r="656" spans="3:13" ht="13">
      <c r="C656" s="25"/>
      <c r="K656" s="26"/>
      <c r="M656" s="27"/>
    </row>
    <row r="657" spans="3:13" ht="13">
      <c r="C657" s="25"/>
      <c r="K657" s="26"/>
      <c r="M657" s="27"/>
    </row>
    <row r="658" spans="3:13" ht="13">
      <c r="C658" s="25"/>
      <c r="K658" s="26"/>
      <c r="M658" s="27"/>
    </row>
    <row r="659" spans="3:13" ht="13">
      <c r="C659" s="25"/>
      <c r="K659" s="26"/>
      <c r="M659" s="27"/>
    </row>
    <row r="660" spans="3:13" ht="13">
      <c r="C660" s="25"/>
      <c r="K660" s="26"/>
      <c r="M660" s="27"/>
    </row>
    <row r="661" spans="3:13" ht="13">
      <c r="C661" s="25"/>
      <c r="K661" s="26"/>
      <c r="M661" s="27"/>
    </row>
    <row r="662" spans="3:13" ht="13">
      <c r="C662" s="25"/>
      <c r="K662" s="26"/>
      <c r="M662" s="27"/>
    </row>
    <row r="663" spans="3:13" ht="13">
      <c r="C663" s="25"/>
      <c r="K663" s="26"/>
      <c r="M663" s="27"/>
    </row>
    <row r="664" spans="3:13" ht="13">
      <c r="C664" s="25"/>
      <c r="K664" s="26"/>
      <c r="M664" s="27"/>
    </row>
    <row r="665" spans="3:13" ht="13">
      <c r="C665" s="25"/>
      <c r="K665" s="26"/>
      <c r="M665" s="27"/>
    </row>
    <row r="666" spans="3:13" ht="13">
      <c r="C666" s="25"/>
      <c r="K666" s="26"/>
      <c r="M666" s="27"/>
    </row>
    <row r="667" spans="3:13" ht="13">
      <c r="C667" s="25"/>
      <c r="K667" s="26"/>
      <c r="M667" s="27"/>
    </row>
    <row r="668" spans="3:13" ht="13">
      <c r="C668" s="25"/>
      <c r="K668" s="26"/>
      <c r="M668" s="27"/>
    </row>
    <row r="669" spans="3:13" ht="13">
      <c r="C669" s="25"/>
      <c r="K669" s="26"/>
      <c r="M669" s="27"/>
    </row>
    <row r="670" spans="3:13" ht="13">
      <c r="C670" s="25"/>
      <c r="K670" s="26"/>
      <c r="M670" s="27"/>
    </row>
    <row r="671" spans="3:13" ht="13">
      <c r="C671" s="25"/>
      <c r="K671" s="26"/>
      <c r="M671" s="27"/>
    </row>
    <row r="672" spans="3:13" ht="13">
      <c r="C672" s="25"/>
      <c r="K672" s="26"/>
      <c r="M672" s="27"/>
    </row>
    <row r="673" spans="3:13" ht="13">
      <c r="C673" s="25"/>
      <c r="K673" s="26"/>
      <c r="M673" s="27"/>
    </row>
    <row r="674" spans="3:13" ht="13">
      <c r="C674" s="25"/>
      <c r="K674" s="26"/>
      <c r="M674" s="27"/>
    </row>
    <row r="675" spans="3:13" ht="13">
      <c r="C675" s="25"/>
      <c r="K675" s="26"/>
      <c r="M675" s="27"/>
    </row>
    <row r="676" spans="3:13" ht="13">
      <c r="C676" s="25"/>
      <c r="K676" s="26"/>
      <c r="M676" s="27"/>
    </row>
    <row r="677" spans="3:13" ht="13">
      <c r="C677" s="25"/>
      <c r="K677" s="26"/>
      <c r="M677" s="27"/>
    </row>
    <row r="678" spans="3:13" ht="13">
      <c r="C678" s="25"/>
      <c r="K678" s="26"/>
      <c r="M678" s="27"/>
    </row>
    <row r="679" spans="3:13" ht="13">
      <c r="C679" s="25"/>
      <c r="K679" s="26"/>
      <c r="M679" s="27"/>
    </row>
    <row r="680" spans="3:13" ht="13">
      <c r="C680" s="25"/>
      <c r="K680" s="26"/>
      <c r="M680" s="27"/>
    </row>
    <row r="681" spans="3:13" ht="13">
      <c r="C681" s="25"/>
      <c r="K681" s="26"/>
      <c r="M681" s="27"/>
    </row>
    <row r="682" spans="3:13" ht="13">
      <c r="C682" s="25"/>
      <c r="K682" s="26"/>
      <c r="M682" s="27"/>
    </row>
    <row r="683" spans="3:13" ht="13">
      <c r="C683" s="25"/>
      <c r="K683" s="26"/>
      <c r="M683" s="27"/>
    </row>
    <row r="684" spans="3:13" ht="13">
      <c r="C684" s="25"/>
      <c r="K684" s="26"/>
      <c r="M684" s="27"/>
    </row>
    <row r="685" spans="3:13" ht="13">
      <c r="C685" s="25"/>
      <c r="K685" s="26"/>
      <c r="M685" s="27"/>
    </row>
    <row r="686" spans="3:13" ht="13">
      <c r="C686" s="25"/>
      <c r="K686" s="26"/>
      <c r="M686" s="27"/>
    </row>
    <row r="687" spans="3:13" ht="13">
      <c r="C687" s="25"/>
      <c r="K687" s="26"/>
      <c r="M687" s="27"/>
    </row>
    <row r="688" spans="3:13" ht="13">
      <c r="C688" s="25"/>
      <c r="K688" s="26"/>
      <c r="M688" s="27"/>
    </row>
    <row r="689" spans="3:13" ht="13">
      <c r="C689" s="25"/>
      <c r="K689" s="26"/>
      <c r="M689" s="27"/>
    </row>
    <row r="690" spans="3:13" ht="13">
      <c r="C690" s="25"/>
      <c r="K690" s="26"/>
      <c r="M690" s="27"/>
    </row>
    <row r="691" spans="3:13" ht="13">
      <c r="C691" s="25"/>
      <c r="K691" s="26"/>
      <c r="M691" s="27"/>
    </row>
    <row r="692" spans="3:13" ht="13">
      <c r="C692" s="25"/>
      <c r="K692" s="26"/>
      <c r="M692" s="27"/>
    </row>
    <row r="693" spans="3:13" ht="13">
      <c r="C693" s="25"/>
      <c r="K693" s="26"/>
      <c r="M693" s="27"/>
    </row>
    <row r="694" spans="3:13" ht="13">
      <c r="C694" s="25"/>
      <c r="K694" s="26"/>
      <c r="M694" s="27"/>
    </row>
    <row r="695" spans="3:13" ht="13">
      <c r="C695" s="25"/>
      <c r="K695" s="26"/>
      <c r="M695" s="27"/>
    </row>
    <row r="696" spans="3:13" ht="13">
      <c r="C696" s="25"/>
      <c r="K696" s="26"/>
      <c r="M696" s="27"/>
    </row>
    <row r="697" spans="3:13" ht="13">
      <c r="C697" s="25"/>
      <c r="K697" s="26"/>
      <c r="M697" s="27"/>
    </row>
    <row r="698" spans="3:13" ht="13">
      <c r="C698" s="25"/>
      <c r="K698" s="26"/>
      <c r="M698" s="27"/>
    </row>
    <row r="699" spans="3:13" ht="13">
      <c r="C699" s="25"/>
      <c r="K699" s="26"/>
      <c r="M699" s="27"/>
    </row>
    <row r="700" spans="3:13" ht="13">
      <c r="C700" s="25"/>
      <c r="K700" s="26"/>
      <c r="M700" s="27"/>
    </row>
    <row r="701" spans="3:13" ht="13">
      <c r="C701" s="25"/>
      <c r="K701" s="26"/>
      <c r="M701" s="27"/>
    </row>
    <row r="702" spans="3:13" ht="13">
      <c r="C702" s="25"/>
      <c r="K702" s="26"/>
      <c r="M702" s="27"/>
    </row>
    <row r="703" spans="3:13" ht="13">
      <c r="C703" s="25"/>
      <c r="K703" s="26"/>
      <c r="M703" s="27"/>
    </row>
    <row r="704" spans="3:13" ht="13">
      <c r="C704" s="25"/>
      <c r="K704" s="26"/>
      <c r="M704" s="27"/>
    </row>
    <row r="705" spans="3:13" ht="13">
      <c r="C705" s="25"/>
      <c r="K705" s="26"/>
      <c r="M705" s="27"/>
    </row>
    <row r="706" spans="3:13" ht="13">
      <c r="C706" s="25"/>
      <c r="K706" s="26"/>
      <c r="M706" s="27"/>
    </row>
    <row r="707" spans="3:13" ht="13">
      <c r="C707" s="25"/>
      <c r="K707" s="26"/>
      <c r="M707" s="27"/>
    </row>
    <row r="708" spans="3:13" ht="13">
      <c r="C708" s="25"/>
      <c r="K708" s="26"/>
      <c r="M708" s="27"/>
    </row>
    <row r="709" spans="3:13" ht="13">
      <c r="C709" s="25"/>
      <c r="K709" s="26"/>
      <c r="M709" s="27"/>
    </row>
    <row r="710" spans="3:13" ht="13">
      <c r="C710" s="25"/>
      <c r="K710" s="26"/>
      <c r="M710" s="27"/>
    </row>
    <row r="711" spans="3:13" ht="13">
      <c r="C711" s="25"/>
      <c r="K711" s="26"/>
      <c r="M711" s="27"/>
    </row>
    <row r="712" spans="3:13" ht="13">
      <c r="C712" s="25"/>
      <c r="K712" s="26"/>
      <c r="M712" s="27"/>
    </row>
    <row r="713" spans="3:13" ht="13">
      <c r="C713" s="25"/>
      <c r="K713" s="26"/>
      <c r="M713" s="27"/>
    </row>
    <row r="714" spans="3:13" ht="13">
      <c r="C714" s="25"/>
      <c r="K714" s="26"/>
      <c r="M714" s="27"/>
    </row>
    <row r="715" spans="3:13" ht="13">
      <c r="C715" s="25"/>
      <c r="K715" s="26"/>
      <c r="M715" s="27"/>
    </row>
    <row r="716" spans="3:13" ht="13">
      <c r="C716" s="25"/>
      <c r="K716" s="26"/>
      <c r="M716" s="27"/>
    </row>
    <row r="717" spans="3:13" ht="13">
      <c r="C717" s="25"/>
      <c r="K717" s="26"/>
      <c r="M717" s="27"/>
    </row>
    <row r="718" spans="3:13" ht="13">
      <c r="C718" s="25"/>
      <c r="K718" s="26"/>
      <c r="M718" s="27"/>
    </row>
    <row r="719" spans="3:13" ht="13">
      <c r="C719" s="25"/>
      <c r="K719" s="26"/>
      <c r="M719" s="27"/>
    </row>
    <row r="720" spans="3:13" ht="13">
      <c r="C720" s="25"/>
      <c r="K720" s="26"/>
      <c r="M720" s="27"/>
    </row>
    <row r="721" spans="3:13" ht="13">
      <c r="C721" s="25"/>
      <c r="K721" s="26"/>
      <c r="M721" s="27"/>
    </row>
    <row r="722" spans="3:13" ht="13">
      <c r="C722" s="25"/>
      <c r="K722" s="26"/>
      <c r="M722" s="27"/>
    </row>
    <row r="723" spans="3:13" ht="13">
      <c r="C723" s="25"/>
      <c r="K723" s="26"/>
      <c r="M723" s="27"/>
    </row>
    <row r="724" spans="3:13" ht="13">
      <c r="C724" s="25"/>
      <c r="K724" s="26"/>
      <c r="M724" s="27"/>
    </row>
    <row r="725" spans="3:13" ht="13">
      <c r="C725" s="25"/>
      <c r="K725" s="26"/>
      <c r="M725" s="27"/>
    </row>
    <row r="726" spans="3:13" ht="13">
      <c r="C726" s="25"/>
      <c r="K726" s="26"/>
      <c r="M726" s="27"/>
    </row>
    <row r="727" spans="3:13" ht="13">
      <c r="C727" s="25"/>
      <c r="K727" s="26"/>
      <c r="M727" s="27"/>
    </row>
    <row r="728" spans="3:13" ht="13">
      <c r="C728" s="25"/>
      <c r="K728" s="26"/>
      <c r="M728" s="27"/>
    </row>
    <row r="729" spans="3:13" ht="13">
      <c r="C729" s="25"/>
      <c r="K729" s="26"/>
      <c r="M729" s="27"/>
    </row>
    <row r="730" spans="3:13" ht="13">
      <c r="C730" s="25"/>
      <c r="K730" s="26"/>
      <c r="M730" s="27"/>
    </row>
    <row r="731" spans="3:13" ht="13">
      <c r="C731" s="25"/>
      <c r="K731" s="26"/>
      <c r="M731" s="27"/>
    </row>
    <row r="732" spans="3:13" ht="13">
      <c r="C732" s="25"/>
      <c r="K732" s="26"/>
      <c r="M732" s="27"/>
    </row>
    <row r="733" spans="3:13" ht="13">
      <c r="C733" s="25"/>
      <c r="K733" s="26"/>
      <c r="M733" s="27"/>
    </row>
    <row r="734" spans="3:13" ht="13">
      <c r="C734" s="25"/>
      <c r="K734" s="26"/>
      <c r="M734" s="27"/>
    </row>
    <row r="735" spans="3:13" ht="13">
      <c r="C735" s="25"/>
      <c r="K735" s="26"/>
      <c r="M735" s="27"/>
    </row>
    <row r="736" spans="3:13" ht="13">
      <c r="C736" s="25"/>
      <c r="K736" s="26"/>
      <c r="M736" s="27"/>
    </row>
    <row r="737" spans="3:13" ht="13">
      <c r="C737" s="25"/>
      <c r="K737" s="26"/>
      <c r="M737" s="27"/>
    </row>
    <row r="738" spans="3:13" ht="13">
      <c r="C738" s="25"/>
      <c r="K738" s="26"/>
      <c r="M738" s="27"/>
    </row>
    <row r="739" spans="3:13" ht="13">
      <c r="C739" s="25"/>
      <c r="K739" s="26"/>
      <c r="M739" s="27"/>
    </row>
    <row r="740" spans="3:13" ht="13">
      <c r="C740" s="25"/>
      <c r="K740" s="26"/>
      <c r="M740" s="27"/>
    </row>
    <row r="741" spans="3:13" ht="13">
      <c r="C741" s="25"/>
      <c r="K741" s="26"/>
      <c r="M741" s="27"/>
    </row>
    <row r="742" spans="3:13" ht="13">
      <c r="C742" s="25"/>
      <c r="K742" s="26"/>
      <c r="M742" s="27"/>
    </row>
    <row r="743" spans="3:13" ht="13">
      <c r="C743" s="25"/>
      <c r="K743" s="26"/>
      <c r="M743" s="27"/>
    </row>
    <row r="744" spans="3:13" ht="13">
      <c r="C744" s="25"/>
      <c r="K744" s="26"/>
      <c r="M744" s="27"/>
    </row>
    <row r="745" spans="3:13" ht="13">
      <c r="C745" s="25"/>
      <c r="K745" s="26"/>
      <c r="M745" s="27"/>
    </row>
    <row r="746" spans="3:13" ht="13">
      <c r="C746" s="25"/>
      <c r="K746" s="26"/>
      <c r="M746" s="27"/>
    </row>
    <row r="747" spans="3:13" ht="13">
      <c r="C747" s="25"/>
      <c r="K747" s="26"/>
      <c r="M747" s="27"/>
    </row>
    <row r="748" spans="3:13" ht="13">
      <c r="C748" s="25"/>
      <c r="K748" s="26"/>
      <c r="M748" s="27"/>
    </row>
    <row r="749" spans="3:13" ht="13">
      <c r="C749" s="25"/>
      <c r="K749" s="26"/>
      <c r="M749" s="27"/>
    </row>
    <row r="750" spans="3:13" ht="13">
      <c r="C750" s="25"/>
      <c r="K750" s="26"/>
      <c r="M750" s="27"/>
    </row>
    <row r="751" spans="3:13" ht="13">
      <c r="C751" s="25"/>
      <c r="K751" s="26"/>
      <c r="M751" s="27"/>
    </row>
    <row r="752" spans="3:13" ht="13">
      <c r="C752" s="25"/>
      <c r="K752" s="26"/>
      <c r="M752" s="27"/>
    </row>
    <row r="753" spans="3:13" ht="13">
      <c r="C753" s="25"/>
      <c r="K753" s="26"/>
      <c r="M753" s="27"/>
    </row>
    <row r="754" spans="3:13" ht="13">
      <c r="C754" s="25"/>
      <c r="K754" s="26"/>
      <c r="M754" s="27"/>
    </row>
    <row r="755" spans="3:13" ht="13">
      <c r="C755" s="25"/>
      <c r="K755" s="26"/>
      <c r="M755" s="27"/>
    </row>
    <row r="756" spans="3:13" ht="13">
      <c r="C756" s="25"/>
      <c r="K756" s="26"/>
      <c r="M756" s="27"/>
    </row>
    <row r="757" spans="3:13" ht="13">
      <c r="C757" s="25"/>
      <c r="K757" s="26"/>
      <c r="M757" s="27"/>
    </row>
    <row r="758" spans="3:13" ht="13">
      <c r="C758" s="25"/>
      <c r="K758" s="26"/>
      <c r="M758" s="27"/>
    </row>
    <row r="759" spans="3:13" ht="13">
      <c r="C759" s="25"/>
      <c r="K759" s="26"/>
      <c r="M759" s="27"/>
    </row>
    <row r="760" spans="3:13" ht="13">
      <c r="C760" s="25"/>
      <c r="K760" s="26"/>
      <c r="M760" s="27"/>
    </row>
    <row r="761" spans="3:13" ht="13">
      <c r="C761" s="25"/>
      <c r="K761" s="26"/>
      <c r="M761" s="27"/>
    </row>
    <row r="762" spans="3:13" ht="13">
      <c r="C762" s="25"/>
      <c r="K762" s="26"/>
      <c r="M762" s="27"/>
    </row>
    <row r="763" spans="3:13" ht="13">
      <c r="C763" s="25"/>
      <c r="K763" s="26"/>
      <c r="M763" s="27"/>
    </row>
    <row r="764" spans="3:13" ht="13">
      <c r="C764" s="25"/>
      <c r="K764" s="26"/>
      <c r="M764" s="27"/>
    </row>
    <row r="765" spans="3:13" ht="13">
      <c r="C765" s="25"/>
      <c r="K765" s="26"/>
      <c r="M765" s="27"/>
    </row>
    <row r="766" spans="3:13" ht="13">
      <c r="C766" s="25"/>
      <c r="K766" s="26"/>
      <c r="M766" s="27"/>
    </row>
    <row r="767" spans="3:13" ht="13">
      <c r="C767" s="25"/>
      <c r="K767" s="26"/>
      <c r="M767" s="27"/>
    </row>
    <row r="768" spans="3:13" ht="13">
      <c r="C768" s="25"/>
      <c r="K768" s="26"/>
      <c r="M768" s="27"/>
    </row>
    <row r="769" spans="3:13" ht="13">
      <c r="C769" s="25"/>
      <c r="K769" s="26"/>
      <c r="M769" s="27"/>
    </row>
    <row r="770" spans="3:13" ht="13">
      <c r="C770" s="25"/>
      <c r="K770" s="26"/>
      <c r="M770" s="27"/>
    </row>
    <row r="771" spans="3:13" ht="13">
      <c r="C771" s="25"/>
      <c r="K771" s="26"/>
      <c r="M771" s="27"/>
    </row>
    <row r="772" spans="3:13" ht="13">
      <c r="C772" s="25"/>
      <c r="K772" s="26"/>
      <c r="M772" s="27"/>
    </row>
    <row r="773" spans="3:13" ht="13">
      <c r="C773" s="25"/>
      <c r="K773" s="26"/>
      <c r="M773" s="27"/>
    </row>
    <row r="774" spans="3:13" ht="13">
      <c r="C774" s="25"/>
      <c r="K774" s="26"/>
      <c r="M774" s="27"/>
    </row>
    <row r="775" spans="3:13" ht="13">
      <c r="C775" s="25"/>
      <c r="K775" s="26"/>
      <c r="M775" s="27"/>
    </row>
    <row r="776" spans="3:13" ht="13">
      <c r="C776" s="25"/>
      <c r="K776" s="26"/>
      <c r="M776" s="27"/>
    </row>
    <row r="777" spans="3:13" ht="13">
      <c r="C777" s="25"/>
      <c r="K777" s="26"/>
      <c r="M777" s="27"/>
    </row>
    <row r="778" spans="3:13" ht="13">
      <c r="C778" s="25"/>
      <c r="K778" s="26"/>
      <c r="M778" s="27"/>
    </row>
    <row r="779" spans="3:13" ht="13">
      <c r="C779" s="25"/>
      <c r="K779" s="26"/>
      <c r="M779" s="27"/>
    </row>
    <row r="780" spans="3:13" ht="13">
      <c r="C780" s="25"/>
      <c r="K780" s="26"/>
      <c r="M780" s="27"/>
    </row>
    <row r="781" spans="3:13" ht="13">
      <c r="C781" s="25"/>
      <c r="K781" s="26"/>
      <c r="M781" s="27"/>
    </row>
    <row r="782" spans="3:13" ht="13">
      <c r="C782" s="25"/>
      <c r="K782" s="26"/>
      <c r="M782" s="27"/>
    </row>
    <row r="783" spans="3:13" ht="13">
      <c r="C783" s="25"/>
      <c r="K783" s="26"/>
      <c r="M783" s="27"/>
    </row>
    <row r="784" spans="3:13" ht="13">
      <c r="C784" s="25"/>
      <c r="K784" s="26"/>
      <c r="M784" s="27"/>
    </row>
    <row r="785" spans="3:13" ht="13">
      <c r="C785" s="25"/>
      <c r="K785" s="26"/>
      <c r="M785" s="27"/>
    </row>
    <row r="786" spans="3:13" ht="13">
      <c r="C786" s="25"/>
      <c r="K786" s="26"/>
      <c r="M786" s="27"/>
    </row>
    <row r="787" spans="3:13" ht="13">
      <c r="C787" s="25"/>
      <c r="K787" s="26"/>
      <c r="M787" s="27"/>
    </row>
    <row r="788" spans="3:13" ht="13">
      <c r="C788" s="25"/>
      <c r="K788" s="26"/>
      <c r="M788" s="27"/>
    </row>
    <row r="789" spans="3:13" ht="13">
      <c r="C789" s="25"/>
      <c r="K789" s="26"/>
      <c r="M789" s="27"/>
    </row>
    <row r="790" spans="3:13" ht="13">
      <c r="C790" s="25"/>
      <c r="K790" s="26"/>
      <c r="M790" s="27"/>
    </row>
    <row r="791" spans="3:13" ht="13">
      <c r="C791" s="25"/>
      <c r="K791" s="26"/>
      <c r="M791" s="27"/>
    </row>
    <row r="792" spans="3:13" ht="13">
      <c r="C792" s="25"/>
      <c r="K792" s="26"/>
      <c r="M792" s="27"/>
    </row>
    <row r="793" spans="3:13" ht="13">
      <c r="C793" s="25"/>
      <c r="K793" s="26"/>
      <c r="M793" s="27"/>
    </row>
    <row r="794" spans="3:13" ht="13">
      <c r="C794" s="25"/>
      <c r="K794" s="26"/>
      <c r="M794" s="27"/>
    </row>
    <row r="795" spans="3:13" ht="13">
      <c r="C795" s="25"/>
      <c r="K795" s="26"/>
      <c r="M795" s="27"/>
    </row>
    <row r="796" spans="3:13" ht="13">
      <c r="C796" s="25"/>
      <c r="K796" s="26"/>
      <c r="M796" s="27"/>
    </row>
    <row r="797" spans="3:13" ht="13">
      <c r="C797" s="25"/>
      <c r="K797" s="26"/>
      <c r="M797" s="27"/>
    </row>
    <row r="798" spans="3:13" ht="13">
      <c r="C798" s="25"/>
      <c r="K798" s="26"/>
      <c r="M798" s="27"/>
    </row>
    <row r="799" spans="3:13" ht="13">
      <c r="C799" s="25"/>
      <c r="K799" s="26"/>
      <c r="M799" s="27"/>
    </row>
    <row r="800" spans="3:13" ht="13">
      <c r="C800" s="25"/>
      <c r="K800" s="26"/>
      <c r="M800" s="27"/>
    </row>
    <row r="801" spans="3:13" ht="13">
      <c r="C801" s="25"/>
      <c r="K801" s="26"/>
      <c r="M801" s="27"/>
    </row>
    <row r="802" spans="3:13" ht="13">
      <c r="C802" s="25"/>
      <c r="K802" s="26"/>
      <c r="M802" s="27"/>
    </row>
    <row r="803" spans="3:13" ht="13">
      <c r="C803" s="25"/>
      <c r="K803" s="26"/>
      <c r="M803" s="27"/>
    </row>
    <row r="804" spans="3:13" ht="13">
      <c r="C804" s="25"/>
      <c r="K804" s="26"/>
      <c r="M804" s="27"/>
    </row>
    <row r="805" spans="3:13" ht="13">
      <c r="C805" s="25"/>
      <c r="K805" s="26"/>
      <c r="M805" s="27"/>
    </row>
    <row r="806" spans="3:13" ht="13">
      <c r="C806" s="25"/>
      <c r="K806" s="26"/>
      <c r="M806" s="27"/>
    </row>
    <row r="807" spans="3:13" ht="13">
      <c r="C807" s="25"/>
      <c r="K807" s="26"/>
      <c r="M807" s="27"/>
    </row>
    <row r="808" spans="3:13" ht="13">
      <c r="C808" s="25"/>
      <c r="K808" s="26"/>
      <c r="M808" s="27"/>
    </row>
    <row r="809" spans="3:13" ht="13">
      <c r="C809" s="25"/>
      <c r="K809" s="26"/>
      <c r="M809" s="27"/>
    </row>
    <row r="810" spans="3:13" ht="13">
      <c r="C810" s="25"/>
      <c r="K810" s="26"/>
      <c r="M810" s="27"/>
    </row>
    <row r="811" spans="3:13" ht="13">
      <c r="C811" s="25"/>
      <c r="K811" s="26"/>
      <c r="M811" s="27"/>
    </row>
    <row r="812" spans="3:13" ht="13">
      <c r="C812" s="25"/>
      <c r="K812" s="26"/>
      <c r="M812" s="27"/>
    </row>
    <row r="813" spans="3:13" ht="13">
      <c r="C813" s="25"/>
      <c r="K813" s="26"/>
      <c r="M813" s="27"/>
    </row>
    <row r="814" spans="3:13" ht="13">
      <c r="C814" s="25"/>
      <c r="K814" s="26"/>
      <c r="M814" s="27"/>
    </row>
    <row r="815" spans="3:13" ht="13">
      <c r="C815" s="25"/>
      <c r="K815" s="26"/>
      <c r="M815" s="27"/>
    </row>
    <row r="816" spans="3:13" ht="13">
      <c r="C816" s="25"/>
      <c r="K816" s="26"/>
      <c r="M816" s="27"/>
    </row>
    <row r="817" spans="3:13" ht="13">
      <c r="C817" s="25"/>
      <c r="K817" s="26"/>
      <c r="M817" s="27"/>
    </row>
    <row r="818" spans="3:13" ht="13">
      <c r="C818" s="25"/>
      <c r="K818" s="26"/>
      <c r="M818" s="27"/>
    </row>
    <row r="819" spans="3:13" ht="13">
      <c r="C819" s="25"/>
      <c r="K819" s="26"/>
      <c r="M819" s="27"/>
    </row>
    <row r="820" spans="3:13" ht="13">
      <c r="C820" s="25"/>
      <c r="K820" s="26"/>
      <c r="M820" s="27"/>
    </row>
    <row r="821" spans="3:13" ht="13">
      <c r="C821" s="25"/>
      <c r="K821" s="26"/>
      <c r="M821" s="27"/>
    </row>
    <row r="822" spans="3:13" ht="13">
      <c r="C822" s="25"/>
      <c r="K822" s="26"/>
      <c r="M822" s="27"/>
    </row>
    <row r="823" spans="3:13" ht="13">
      <c r="C823" s="25"/>
      <c r="K823" s="26"/>
      <c r="M823" s="27"/>
    </row>
    <row r="824" spans="3:13" ht="13">
      <c r="C824" s="25"/>
      <c r="K824" s="26"/>
      <c r="M824" s="27"/>
    </row>
    <row r="825" spans="3:13" ht="13">
      <c r="C825" s="25"/>
      <c r="K825" s="26"/>
      <c r="M825" s="27"/>
    </row>
    <row r="826" spans="3:13" ht="13">
      <c r="C826" s="25"/>
      <c r="K826" s="26"/>
      <c r="M826" s="27"/>
    </row>
    <row r="827" spans="3:13" ht="13">
      <c r="C827" s="25"/>
      <c r="K827" s="26"/>
      <c r="M827" s="27"/>
    </row>
    <row r="828" spans="3:13" ht="13">
      <c r="C828" s="25"/>
      <c r="K828" s="26"/>
      <c r="M828" s="27"/>
    </row>
    <row r="829" spans="3:13" ht="13">
      <c r="C829" s="25"/>
      <c r="K829" s="26"/>
      <c r="M829" s="27"/>
    </row>
    <row r="830" spans="3:13" ht="13">
      <c r="C830" s="25"/>
      <c r="K830" s="26"/>
      <c r="M830" s="27"/>
    </row>
    <row r="831" spans="3:13" ht="13">
      <c r="C831" s="25"/>
      <c r="K831" s="26"/>
      <c r="M831" s="27"/>
    </row>
    <row r="832" spans="3:13" ht="13">
      <c r="C832" s="25"/>
      <c r="K832" s="26"/>
      <c r="M832" s="27"/>
    </row>
    <row r="833" spans="3:13" ht="13">
      <c r="C833" s="25"/>
      <c r="K833" s="26"/>
      <c r="M833" s="27"/>
    </row>
    <row r="834" spans="3:13" ht="13">
      <c r="C834" s="25"/>
      <c r="K834" s="26"/>
      <c r="M834" s="27"/>
    </row>
    <row r="835" spans="3:13" ht="13">
      <c r="C835" s="25"/>
      <c r="K835" s="26"/>
      <c r="M835" s="27"/>
    </row>
    <row r="836" spans="3:13" ht="13">
      <c r="C836" s="25"/>
      <c r="K836" s="26"/>
      <c r="M836" s="27"/>
    </row>
    <row r="837" spans="3:13" ht="13">
      <c r="C837" s="25"/>
      <c r="K837" s="26"/>
      <c r="M837" s="27"/>
    </row>
    <row r="838" spans="3:13" ht="13">
      <c r="C838" s="25"/>
      <c r="K838" s="26"/>
      <c r="M838" s="27"/>
    </row>
    <row r="839" spans="3:13" ht="13">
      <c r="C839" s="25"/>
      <c r="K839" s="26"/>
      <c r="M839" s="27"/>
    </row>
    <row r="840" spans="3:13" ht="13">
      <c r="C840" s="25"/>
      <c r="K840" s="26"/>
      <c r="M840" s="27"/>
    </row>
    <row r="841" spans="3:13" ht="13">
      <c r="C841" s="25"/>
      <c r="K841" s="26"/>
      <c r="M841" s="27"/>
    </row>
    <row r="842" spans="3:13" ht="13">
      <c r="C842" s="25"/>
      <c r="K842" s="26"/>
      <c r="M842" s="27"/>
    </row>
    <row r="843" spans="3:13" ht="13">
      <c r="C843" s="25"/>
      <c r="K843" s="26"/>
      <c r="M843" s="27"/>
    </row>
    <row r="844" spans="3:13" ht="13">
      <c r="C844" s="25"/>
      <c r="K844" s="26"/>
      <c r="M844" s="27"/>
    </row>
    <row r="845" spans="3:13" ht="13">
      <c r="C845" s="25"/>
      <c r="K845" s="26"/>
      <c r="M845" s="27"/>
    </row>
    <row r="846" spans="3:13" ht="13">
      <c r="C846" s="25"/>
      <c r="K846" s="26"/>
      <c r="M846" s="27"/>
    </row>
    <row r="847" spans="3:13" ht="13">
      <c r="C847" s="25"/>
      <c r="K847" s="26"/>
      <c r="M847" s="27"/>
    </row>
    <row r="848" spans="3:13" ht="13">
      <c r="C848" s="25"/>
      <c r="K848" s="26"/>
      <c r="M848" s="27"/>
    </row>
    <row r="849" spans="3:13" ht="13">
      <c r="C849" s="25"/>
      <c r="K849" s="26"/>
      <c r="M849" s="27"/>
    </row>
    <row r="850" spans="3:13" ht="13">
      <c r="C850" s="25"/>
      <c r="K850" s="26"/>
      <c r="M850" s="27"/>
    </row>
    <row r="851" spans="3:13" ht="13">
      <c r="C851" s="25"/>
      <c r="K851" s="26"/>
      <c r="M851" s="27"/>
    </row>
    <row r="852" spans="3:13" ht="13">
      <c r="C852" s="25"/>
      <c r="K852" s="26"/>
      <c r="M852" s="27"/>
    </row>
    <row r="853" spans="3:13" ht="13">
      <c r="C853" s="25"/>
      <c r="K853" s="26"/>
      <c r="M853" s="27"/>
    </row>
    <row r="854" spans="3:13" ht="13">
      <c r="C854" s="25"/>
      <c r="K854" s="26"/>
      <c r="M854" s="27"/>
    </row>
    <row r="855" spans="3:13" ht="13">
      <c r="C855" s="25"/>
      <c r="K855" s="26"/>
      <c r="M855" s="27"/>
    </row>
    <row r="856" spans="3:13" ht="13">
      <c r="C856" s="25"/>
      <c r="K856" s="26"/>
      <c r="M856" s="27"/>
    </row>
    <row r="857" spans="3:13" ht="13">
      <c r="C857" s="25"/>
      <c r="K857" s="26"/>
      <c r="M857" s="27"/>
    </row>
    <row r="858" spans="3:13" ht="13">
      <c r="C858" s="25"/>
      <c r="K858" s="26"/>
      <c r="M858" s="27"/>
    </row>
    <row r="859" spans="3:13" ht="13">
      <c r="C859" s="25"/>
      <c r="K859" s="26"/>
      <c r="M859" s="27"/>
    </row>
    <row r="860" spans="3:13" ht="13">
      <c r="C860" s="25"/>
      <c r="K860" s="26"/>
      <c r="M860" s="27"/>
    </row>
    <row r="861" spans="3:13" ht="13">
      <c r="C861" s="25"/>
      <c r="K861" s="26"/>
      <c r="M861" s="27"/>
    </row>
    <row r="862" spans="3:13" ht="13">
      <c r="C862" s="25"/>
      <c r="K862" s="26"/>
      <c r="M862" s="27"/>
    </row>
    <row r="863" spans="3:13" ht="13">
      <c r="C863" s="25"/>
      <c r="K863" s="26"/>
      <c r="M863" s="27"/>
    </row>
    <row r="864" spans="3:13" ht="13">
      <c r="C864" s="25"/>
      <c r="K864" s="26"/>
      <c r="M864" s="27"/>
    </row>
    <row r="865" spans="3:13" ht="13">
      <c r="C865" s="25"/>
      <c r="K865" s="26"/>
      <c r="M865" s="27"/>
    </row>
    <row r="866" spans="3:13" ht="13">
      <c r="C866" s="25"/>
      <c r="K866" s="26"/>
      <c r="M866" s="27"/>
    </row>
    <row r="867" spans="3:13" ht="13">
      <c r="C867" s="25"/>
      <c r="K867" s="26"/>
      <c r="M867" s="27"/>
    </row>
    <row r="868" spans="3:13" ht="13">
      <c r="C868" s="25"/>
      <c r="K868" s="26"/>
      <c r="M868" s="27"/>
    </row>
    <row r="869" spans="3:13" ht="13">
      <c r="C869" s="25"/>
      <c r="K869" s="26"/>
      <c r="M869" s="27"/>
    </row>
    <row r="870" spans="3:13" ht="13">
      <c r="C870" s="25"/>
      <c r="K870" s="26"/>
      <c r="M870" s="27"/>
    </row>
    <row r="871" spans="3:13" ht="13">
      <c r="C871" s="25"/>
      <c r="K871" s="26"/>
      <c r="M871" s="27"/>
    </row>
    <row r="872" spans="3:13" ht="13">
      <c r="C872" s="25"/>
      <c r="K872" s="26"/>
      <c r="M872" s="27"/>
    </row>
    <row r="873" spans="3:13" ht="13">
      <c r="C873" s="25"/>
      <c r="K873" s="26"/>
      <c r="M873" s="27"/>
    </row>
    <row r="874" spans="3:13" ht="13">
      <c r="C874" s="25"/>
      <c r="K874" s="26"/>
      <c r="M874" s="27"/>
    </row>
    <row r="875" spans="3:13" ht="13">
      <c r="C875" s="25"/>
      <c r="K875" s="26"/>
      <c r="M875" s="27"/>
    </row>
    <row r="876" spans="3:13" ht="13">
      <c r="C876" s="25"/>
      <c r="K876" s="26"/>
      <c r="M876" s="27"/>
    </row>
    <row r="877" spans="3:13" ht="13">
      <c r="C877" s="25"/>
      <c r="K877" s="26"/>
      <c r="M877" s="27"/>
    </row>
    <row r="878" spans="3:13" ht="13">
      <c r="C878" s="25"/>
      <c r="K878" s="26"/>
      <c r="M878" s="27"/>
    </row>
    <row r="879" spans="3:13" ht="13">
      <c r="C879" s="25"/>
      <c r="K879" s="26"/>
      <c r="M879" s="27"/>
    </row>
    <row r="880" spans="3:13" ht="13">
      <c r="C880" s="25"/>
      <c r="K880" s="26"/>
      <c r="M880" s="27"/>
    </row>
    <row r="881" spans="3:13" ht="13">
      <c r="C881" s="25"/>
      <c r="K881" s="26"/>
      <c r="M881" s="27"/>
    </row>
    <row r="882" spans="3:13" ht="13">
      <c r="C882" s="25"/>
      <c r="K882" s="26"/>
      <c r="M882" s="27"/>
    </row>
    <row r="883" spans="3:13" ht="13">
      <c r="C883" s="25"/>
      <c r="K883" s="26"/>
      <c r="M883" s="27"/>
    </row>
    <row r="884" spans="3:13" ht="13">
      <c r="C884" s="25"/>
      <c r="K884" s="26"/>
      <c r="M884" s="27"/>
    </row>
    <row r="885" spans="3:13" ht="13">
      <c r="C885" s="25"/>
      <c r="K885" s="26"/>
      <c r="M885" s="27"/>
    </row>
    <row r="886" spans="3:13" ht="13">
      <c r="C886" s="25"/>
      <c r="K886" s="26"/>
      <c r="M886" s="27"/>
    </row>
    <row r="887" spans="3:13" ht="13">
      <c r="C887" s="25"/>
      <c r="K887" s="26"/>
      <c r="M887" s="27"/>
    </row>
    <row r="888" spans="3:13" ht="13">
      <c r="C888" s="25"/>
      <c r="K888" s="26"/>
      <c r="M888" s="27"/>
    </row>
    <row r="889" spans="3:13" ht="13">
      <c r="C889" s="25"/>
      <c r="K889" s="26"/>
      <c r="M889" s="27"/>
    </row>
    <row r="890" spans="3:13" ht="13">
      <c r="C890" s="25"/>
      <c r="K890" s="26"/>
      <c r="M890" s="27"/>
    </row>
    <row r="891" spans="3:13" ht="13">
      <c r="C891" s="25"/>
      <c r="K891" s="26"/>
      <c r="M891" s="27"/>
    </row>
    <row r="892" spans="3:13" ht="13">
      <c r="C892" s="25"/>
      <c r="K892" s="26"/>
      <c r="M892" s="27"/>
    </row>
    <row r="893" spans="3:13" ht="13">
      <c r="C893" s="25"/>
      <c r="K893" s="26"/>
      <c r="M893" s="27"/>
    </row>
    <row r="894" spans="3:13" ht="13">
      <c r="C894" s="25"/>
      <c r="K894" s="26"/>
      <c r="M894" s="27"/>
    </row>
    <row r="895" spans="3:13" ht="13">
      <c r="C895" s="25"/>
      <c r="K895" s="26"/>
      <c r="M895" s="27"/>
    </row>
    <row r="896" spans="3:13" ht="13">
      <c r="C896" s="25"/>
      <c r="K896" s="26"/>
      <c r="M896" s="27"/>
    </row>
    <row r="897" spans="3:13" ht="13">
      <c r="C897" s="25"/>
      <c r="K897" s="26"/>
      <c r="M897" s="27"/>
    </row>
    <row r="898" spans="3:13" ht="13">
      <c r="C898" s="25"/>
      <c r="K898" s="26"/>
      <c r="M898" s="27"/>
    </row>
    <row r="899" spans="3:13" ht="13">
      <c r="C899" s="25"/>
      <c r="K899" s="26"/>
      <c r="M899" s="27"/>
    </row>
    <row r="900" spans="3:13" ht="13">
      <c r="C900" s="25"/>
      <c r="K900" s="26"/>
      <c r="M900" s="27"/>
    </row>
    <row r="901" spans="3:13" ht="13">
      <c r="C901" s="25"/>
      <c r="K901" s="26"/>
      <c r="M901" s="27"/>
    </row>
    <row r="902" spans="3:13" ht="13">
      <c r="C902" s="25"/>
      <c r="K902" s="26"/>
      <c r="M902" s="27"/>
    </row>
    <row r="903" spans="3:13" ht="13">
      <c r="C903" s="25"/>
      <c r="K903" s="26"/>
      <c r="M903" s="27"/>
    </row>
    <row r="904" spans="3:13" ht="13">
      <c r="C904" s="25"/>
      <c r="K904" s="26"/>
      <c r="M904" s="27"/>
    </row>
    <row r="905" spans="3:13" ht="13">
      <c r="C905" s="25"/>
      <c r="K905" s="26"/>
      <c r="M905" s="27"/>
    </row>
    <row r="906" spans="3:13" ht="13">
      <c r="C906" s="25"/>
      <c r="K906" s="26"/>
      <c r="M906" s="27"/>
    </row>
    <row r="907" spans="3:13" ht="13">
      <c r="C907" s="25"/>
      <c r="K907" s="26"/>
      <c r="M907" s="27"/>
    </row>
    <row r="908" spans="3:13" ht="13">
      <c r="C908" s="25"/>
      <c r="K908" s="26"/>
      <c r="M908" s="27"/>
    </row>
    <row r="909" spans="3:13" ht="13">
      <c r="C909" s="25"/>
      <c r="K909" s="26"/>
      <c r="M909" s="27"/>
    </row>
    <row r="910" spans="3:13" ht="13">
      <c r="C910" s="25"/>
      <c r="K910" s="26"/>
      <c r="M910" s="27"/>
    </row>
    <row r="911" spans="3:13" ht="13">
      <c r="C911" s="25"/>
      <c r="K911" s="26"/>
      <c r="M911" s="27"/>
    </row>
    <row r="912" spans="3:13" ht="13">
      <c r="C912" s="25"/>
      <c r="K912" s="26"/>
      <c r="M912" s="27"/>
    </row>
    <row r="913" spans="3:13" ht="13">
      <c r="C913" s="25"/>
      <c r="K913" s="26"/>
      <c r="M913" s="27"/>
    </row>
    <row r="914" spans="3:13" ht="13">
      <c r="C914" s="25"/>
      <c r="K914" s="26"/>
      <c r="M914" s="27"/>
    </row>
    <row r="915" spans="3:13" ht="13">
      <c r="C915" s="25"/>
      <c r="K915" s="26"/>
      <c r="M915" s="27"/>
    </row>
    <row r="916" spans="3:13" ht="13">
      <c r="C916" s="25"/>
      <c r="K916" s="26"/>
      <c r="M916" s="27"/>
    </row>
    <row r="917" spans="3:13" ht="13">
      <c r="C917" s="25"/>
      <c r="K917" s="26"/>
      <c r="M917" s="27"/>
    </row>
    <row r="918" spans="3:13" ht="13">
      <c r="C918" s="25"/>
      <c r="K918" s="26"/>
      <c r="M918" s="27"/>
    </row>
    <row r="919" spans="3:13" ht="13">
      <c r="C919" s="25"/>
      <c r="K919" s="26"/>
      <c r="M919" s="27"/>
    </row>
    <row r="920" spans="3:13" ht="13">
      <c r="C920" s="25"/>
      <c r="K920" s="26"/>
      <c r="M920" s="27"/>
    </row>
    <row r="921" spans="3:13" ht="13">
      <c r="C921" s="25"/>
      <c r="K921" s="26"/>
      <c r="M921" s="27"/>
    </row>
    <row r="922" spans="3:13" ht="13">
      <c r="C922" s="25"/>
      <c r="K922" s="26"/>
      <c r="M922" s="27"/>
    </row>
    <row r="923" spans="3:13" ht="13">
      <c r="C923" s="25"/>
      <c r="K923" s="26"/>
      <c r="M923" s="27"/>
    </row>
    <row r="924" spans="3:13" ht="13">
      <c r="C924" s="25"/>
      <c r="K924" s="26"/>
      <c r="M924" s="27"/>
    </row>
    <row r="925" spans="3:13" ht="13">
      <c r="C925" s="25"/>
      <c r="K925" s="26"/>
      <c r="M925" s="27"/>
    </row>
    <row r="926" spans="3:13" ht="13">
      <c r="C926" s="25"/>
      <c r="K926" s="26"/>
      <c r="M926" s="27"/>
    </row>
    <row r="927" spans="3:13" ht="13">
      <c r="C927" s="25"/>
      <c r="K927" s="26"/>
      <c r="M927" s="27"/>
    </row>
    <row r="928" spans="3:13" ht="13">
      <c r="C928" s="25"/>
      <c r="K928" s="26"/>
      <c r="M928" s="27"/>
    </row>
    <row r="929" spans="3:13" ht="13">
      <c r="C929" s="25"/>
      <c r="K929" s="26"/>
      <c r="M929" s="27"/>
    </row>
    <row r="930" spans="3:13" ht="13">
      <c r="C930" s="25"/>
      <c r="K930" s="26"/>
      <c r="M930" s="27"/>
    </row>
    <row r="931" spans="3:13" ht="13">
      <c r="C931" s="25"/>
      <c r="K931" s="26"/>
      <c r="M931" s="27"/>
    </row>
    <row r="932" spans="3:13" ht="13">
      <c r="C932" s="25"/>
      <c r="K932" s="26"/>
      <c r="M932" s="27"/>
    </row>
    <row r="933" spans="3:13" ht="13">
      <c r="C933" s="25"/>
      <c r="K933" s="26"/>
      <c r="M933" s="27"/>
    </row>
    <row r="934" spans="3:13" ht="13">
      <c r="C934" s="25"/>
      <c r="K934" s="26"/>
      <c r="M934" s="27"/>
    </row>
    <row r="935" spans="3:13" ht="13">
      <c r="C935" s="25"/>
      <c r="K935" s="26"/>
      <c r="M935" s="27"/>
    </row>
    <row r="936" spans="3:13" ht="13">
      <c r="C936" s="25"/>
      <c r="K936" s="26"/>
      <c r="M936" s="27"/>
    </row>
    <row r="937" spans="3:13" ht="13">
      <c r="C937" s="25"/>
      <c r="K937" s="26"/>
      <c r="M937" s="27"/>
    </row>
    <row r="938" spans="3:13" ht="13">
      <c r="C938" s="25"/>
      <c r="K938" s="26"/>
      <c r="M938" s="27"/>
    </row>
    <row r="939" spans="3:13" ht="13">
      <c r="C939" s="25"/>
      <c r="K939" s="26"/>
      <c r="M939" s="27"/>
    </row>
    <row r="940" spans="3:13" ht="13">
      <c r="C940" s="25"/>
      <c r="K940" s="26"/>
      <c r="M940" s="27"/>
    </row>
    <row r="941" spans="3:13" ht="13">
      <c r="C941" s="25"/>
      <c r="K941" s="26"/>
      <c r="M941" s="27"/>
    </row>
    <row r="942" spans="3:13" ht="13">
      <c r="C942" s="25"/>
      <c r="K942" s="26"/>
      <c r="M942" s="27"/>
    </row>
  </sheetData>
  <mergeCells count="77">
    <mergeCell ref="K46:L46"/>
    <mergeCell ref="E47:J58"/>
    <mergeCell ref="K3:L6"/>
    <mergeCell ref="K7:L7"/>
    <mergeCell ref="K56:L56"/>
    <mergeCell ref="K57:L57"/>
    <mergeCell ref="K58:L58"/>
    <mergeCell ref="K25:K30"/>
    <mergeCell ref="K31:L32"/>
    <mergeCell ref="K33:L34"/>
    <mergeCell ref="K35:L40"/>
    <mergeCell ref="K41:L41"/>
    <mergeCell ref="G7:G10"/>
    <mergeCell ref="H7:H10"/>
    <mergeCell ref="E7:F10"/>
    <mergeCell ref="M7:M20"/>
    <mergeCell ref="K8:K12"/>
    <mergeCell ref="K13:L14"/>
    <mergeCell ref="K15:K18"/>
    <mergeCell ref="K19:L24"/>
    <mergeCell ref="C3:D6"/>
    <mergeCell ref="E3:I6"/>
    <mergeCell ref="C7:D7"/>
    <mergeCell ref="I7:I10"/>
    <mergeCell ref="C8:C13"/>
    <mergeCell ref="E13:F16"/>
    <mergeCell ref="G13:G16"/>
    <mergeCell ref="H13:H16"/>
    <mergeCell ref="I13:I16"/>
    <mergeCell ref="C15:C18"/>
    <mergeCell ref="E11:I12"/>
    <mergeCell ref="B1:B2"/>
    <mergeCell ref="C1:D1"/>
    <mergeCell ref="E1:J1"/>
    <mergeCell ref="K1:L1"/>
    <mergeCell ref="M1:M2"/>
    <mergeCell ref="E2:F2"/>
    <mergeCell ref="K2:L2"/>
    <mergeCell ref="C2:D2"/>
    <mergeCell ref="B35:B46"/>
    <mergeCell ref="K54:L54"/>
    <mergeCell ref="K55:L55"/>
    <mergeCell ref="K47:L47"/>
    <mergeCell ref="K48:L48"/>
    <mergeCell ref="K49:L49"/>
    <mergeCell ref="K50:L50"/>
    <mergeCell ref="K51:L51"/>
    <mergeCell ref="K52:L52"/>
    <mergeCell ref="K53:L53"/>
    <mergeCell ref="E33:J36"/>
    <mergeCell ref="E37:J38"/>
    <mergeCell ref="E39:J44"/>
    <mergeCell ref="E45:J45"/>
    <mergeCell ref="E46:J46"/>
    <mergeCell ref="K42:L45"/>
    <mergeCell ref="C19:D24"/>
    <mergeCell ref="C25:C30"/>
    <mergeCell ref="C31:D32"/>
    <mergeCell ref="C14:D14"/>
    <mergeCell ref="C37:D38"/>
    <mergeCell ref="C33:C36"/>
    <mergeCell ref="C39:D42"/>
    <mergeCell ref="C43:D43"/>
    <mergeCell ref="C44:D44"/>
    <mergeCell ref="C45:D58"/>
    <mergeCell ref="J3:J16"/>
    <mergeCell ref="E29:F32"/>
    <mergeCell ref="J19:J32"/>
    <mergeCell ref="H29:H32"/>
    <mergeCell ref="I29:I32"/>
    <mergeCell ref="E27:I28"/>
    <mergeCell ref="G29:G32"/>
    <mergeCell ref="E17:I22"/>
    <mergeCell ref="G23:G26"/>
    <mergeCell ref="H23:H26"/>
    <mergeCell ref="I23:I26"/>
    <mergeCell ref="E23:F26"/>
  </mergeCells>
  <hyperlinks>
    <hyperlink ref="M7" r:id="rId1" xr:uid="{00000000-0004-0000-0200-000000000000}"/>
    <hyperlink ref="B35" r:id="rId2" xr:uid="{00000000-0004-0000-0200-000001000000}"/>
    <hyperlink ref="C45" r:id="rId3" xr:uid="{00000000-0004-0000-0200-000002000000}"/>
    <hyperlink ref="E47" r:id="rId4" xr:uid="{00000000-0004-0000-0200-000003000000}"/>
  </hyperlinks>
  <printOptions horizontalCentered="1" gridLines="1"/>
  <pageMargins left="1" right="1" top="6" bottom="1" header="0" footer="0"/>
  <pageSetup scale="200" pageOrder="overThenDown" orientation="portrait"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C918"/>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2.6640625" defaultRowHeight="15.75" customHeight="1"/>
  <cols>
    <col min="1" max="1" width="14.6640625" customWidth="1"/>
    <col min="2" max="2" width="15.33203125" customWidth="1"/>
    <col min="3" max="3" width="5" customWidth="1"/>
    <col min="4" max="4" width="21.1640625" customWidth="1"/>
    <col min="5" max="5" width="2.83203125" customWidth="1"/>
    <col min="6" max="6" width="17.83203125" customWidth="1"/>
    <col min="7" max="7" width="12.6640625" customWidth="1"/>
    <col min="8" max="9" width="12.83203125" customWidth="1"/>
    <col min="10" max="10" width="13" customWidth="1"/>
    <col min="11" max="11" width="3" customWidth="1"/>
    <col min="12" max="12" width="19.5" customWidth="1"/>
    <col min="13" max="13" width="16.5" customWidth="1"/>
  </cols>
  <sheetData>
    <row r="1" spans="1:29" ht="15.75" customHeight="1">
      <c r="A1" s="1"/>
      <c r="B1" s="248">
        <v>45572</v>
      </c>
      <c r="C1" s="249">
        <v>45573</v>
      </c>
      <c r="D1" s="242"/>
      <c r="E1" s="249">
        <v>45574</v>
      </c>
      <c r="F1" s="241"/>
      <c r="G1" s="241"/>
      <c r="H1" s="241"/>
      <c r="I1" s="241"/>
      <c r="J1" s="242"/>
      <c r="K1" s="249">
        <v>45575</v>
      </c>
      <c r="L1" s="242"/>
      <c r="M1" s="250">
        <v>45576</v>
      </c>
      <c r="N1" s="2"/>
      <c r="O1" s="2"/>
      <c r="P1" s="2"/>
      <c r="Q1" s="2"/>
      <c r="R1" s="2"/>
      <c r="S1" s="2"/>
      <c r="T1" s="2"/>
      <c r="U1" s="2"/>
      <c r="V1" s="2"/>
      <c r="W1" s="2"/>
      <c r="X1" s="2"/>
      <c r="Y1" s="2"/>
      <c r="Z1" s="2"/>
      <c r="AA1" s="2"/>
      <c r="AB1" s="2"/>
      <c r="AC1" s="2"/>
    </row>
    <row r="2" spans="1:29" ht="15.75" customHeight="1">
      <c r="A2" s="3" t="s">
        <v>0</v>
      </c>
      <c r="B2" s="228"/>
      <c r="C2" s="252" t="s">
        <v>1</v>
      </c>
      <c r="D2" s="228"/>
      <c r="E2" s="252" t="s">
        <v>1</v>
      </c>
      <c r="F2" s="237"/>
      <c r="G2" s="4" t="s">
        <v>2</v>
      </c>
      <c r="H2" s="4" t="s">
        <v>3</v>
      </c>
      <c r="I2" s="4" t="s">
        <v>4</v>
      </c>
      <c r="J2" s="5" t="s">
        <v>5</v>
      </c>
      <c r="K2" s="252" t="s">
        <v>1</v>
      </c>
      <c r="L2" s="228"/>
      <c r="M2" s="251"/>
      <c r="N2" s="6"/>
      <c r="O2" s="6"/>
      <c r="P2" s="6"/>
      <c r="Q2" s="6"/>
      <c r="R2" s="6"/>
      <c r="S2" s="6"/>
      <c r="T2" s="6"/>
      <c r="U2" s="6"/>
      <c r="V2" s="6"/>
      <c r="W2" s="6"/>
      <c r="X2" s="6"/>
      <c r="Y2" s="6"/>
      <c r="Z2" s="6"/>
      <c r="AA2" s="6"/>
      <c r="AB2" s="6"/>
      <c r="AC2" s="6"/>
    </row>
    <row r="3" spans="1:29" ht="15.75" customHeight="1">
      <c r="A3" s="8"/>
      <c r="B3" s="58"/>
      <c r="C3" s="268" t="s">
        <v>88</v>
      </c>
      <c r="D3" s="242"/>
      <c r="E3" s="268" t="s">
        <v>88</v>
      </c>
      <c r="F3" s="241"/>
      <c r="G3" s="34"/>
      <c r="H3" s="34"/>
      <c r="I3" s="34"/>
      <c r="J3" s="35"/>
      <c r="K3" s="268" t="s">
        <v>88</v>
      </c>
      <c r="L3" s="242"/>
      <c r="M3" s="9"/>
    </row>
    <row r="4" spans="1:29" ht="15.75" customHeight="1">
      <c r="A4" s="11"/>
      <c r="B4" s="59"/>
      <c r="C4" s="263" t="s">
        <v>89</v>
      </c>
      <c r="D4" s="219"/>
      <c r="E4" s="263" t="s">
        <v>90</v>
      </c>
      <c r="F4" s="222"/>
      <c r="G4" s="39"/>
      <c r="H4" s="39"/>
      <c r="I4" s="39"/>
      <c r="J4" s="40"/>
      <c r="K4" s="263" t="s">
        <v>91</v>
      </c>
      <c r="L4" s="219"/>
      <c r="M4" s="12"/>
    </row>
    <row r="5" spans="1:29" ht="15.75" customHeight="1">
      <c r="A5" s="11"/>
      <c r="B5" s="59"/>
      <c r="C5" s="42">
        <v>1</v>
      </c>
      <c r="D5" s="43" t="s">
        <v>92</v>
      </c>
      <c r="E5" s="44">
        <v>1</v>
      </c>
      <c r="F5" s="45" t="s">
        <v>56</v>
      </c>
      <c r="G5" s="39"/>
      <c r="H5" s="39"/>
      <c r="I5" s="39"/>
      <c r="J5" s="40"/>
      <c r="K5" s="46" t="s">
        <v>93</v>
      </c>
      <c r="L5" s="47" t="s">
        <v>94</v>
      </c>
      <c r="M5" s="12"/>
    </row>
    <row r="6" spans="1:29" ht="15.75" customHeight="1">
      <c r="A6" s="11"/>
      <c r="B6" s="59"/>
      <c r="C6" s="42">
        <v>2</v>
      </c>
      <c r="D6" s="43" t="s">
        <v>95</v>
      </c>
      <c r="E6" s="44">
        <v>3</v>
      </c>
      <c r="F6" s="45" t="s">
        <v>66</v>
      </c>
      <c r="G6" s="39"/>
      <c r="H6" s="39"/>
      <c r="I6" s="39"/>
      <c r="J6" s="40"/>
      <c r="K6" s="46">
        <v>2</v>
      </c>
      <c r="L6" s="47" t="s">
        <v>96</v>
      </c>
      <c r="M6" s="12"/>
    </row>
    <row r="7" spans="1:29" ht="15.75" customHeight="1">
      <c r="A7" s="11"/>
      <c r="B7" s="59"/>
      <c r="C7" s="42">
        <v>3</v>
      </c>
      <c r="D7" s="43" t="s">
        <v>97</v>
      </c>
      <c r="E7" s="44">
        <v>5</v>
      </c>
      <c r="F7" s="45" t="s">
        <v>98</v>
      </c>
      <c r="G7" s="39"/>
      <c r="H7" s="39"/>
      <c r="I7" s="39"/>
      <c r="J7" s="40"/>
      <c r="K7" s="46">
        <v>4</v>
      </c>
      <c r="L7" s="47" t="s">
        <v>99</v>
      </c>
      <c r="M7" s="12"/>
    </row>
    <row r="8" spans="1:29" ht="15.75" customHeight="1">
      <c r="A8" s="11"/>
      <c r="B8" s="59"/>
      <c r="C8" s="42">
        <v>4</v>
      </c>
      <c r="D8" s="43" t="s">
        <v>100</v>
      </c>
      <c r="E8" s="44" t="s">
        <v>93</v>
      </c>
      <c r="F8" s="45" t="s">
        <v>101</v>
      </c>
      <c r="G8" s="39"/>
      <c r="H8" s="39"/>
      <c r="I8" s="39"/>
      <c r="J8" s="40"/>
      <c r="K8" s="46">
        <v>6</v>
      </c>
      <c r="L8" s="47" t="s">
        <v>102</v>
      </c>
      <c r="M8" s="12"/>
    </row>
    <row r="9" spans="1:29" ht="15.75" customHeight="1">
      <c r="A9" s="11"/>
      <c r="B9" s="59"/>
      <c r="C9" s="42">
        <v>5</v>
      </c>
      <c r="D9" s="43" t="s">
        <v>76</v>
      </c>
      <c r="E9" s="44">
        <v>7</v>
      </c>
      <c r="F9" s="45" t="s">
        <v>103</v>
      </c>
      <c r="G9" s="39"/>
      <c r="H9" s="39"/>
      <c r="I9" s="39"/>
      <c r="J9" s="40"/>
      <c r="K9" s="46">
        <v>8</v>
      </c>
      <c r="L9" s="47" t="s">
        <v>104</v>
      </c>
      <c r="M9" s="12"/>
    </row>
    <row r="10" spans="1:29" ht="15.75" customHeight="1">
      <c r="A10" s="11"/>
      <c r="B10" s="59"/>
      <c r="C10" s="42">
        <v>6</v>
      </c>
      <c r="D10" s="43" t="s">
        <v>105</v>
      </c>
      <c r="E10" s="44">
        <v>9</v>
      </c>
      <c r="F10" s="45" t="s">
        <v>106</v>
      </c>
      <c r="G10" s="45"/>
      <c r="H10" s="39"/>
      <c r="I10" s="39"/>
      <c r="J10" s="40"/>
      <c r="K10" s="46">
        <v>10</v>
      </c>
      <c r="L10" s="47" t="s">
        <v>107</v>
      </c>
      <c r="M10" s="12"/>
    </row>
    <row r="11" spans="1:29" ht="15.75" customHeight="1">
      <c r="A11" s="11"/>
      <c r="B11" s="59"/>
      <c r="C11" s="42">
        <v>7</v>
      </c>
      <c r="D11" s="43" t="s">
        <v>108</v>
      </c>
      <c r="E11" s="44">
        <v>11</v>
      </c>
      <c r="F11" s="45" t="s">
        <v>109</v>
      </c>
      <c r="G11" s="39"/>
      <c r="H11" s="39"/>
      <c r="I11" s="39"/>
      <c r="J11" s="40"/>
      <c r="K11" s="46">
        <v>12</v>
      </c>
      <c r="L11" s="47" t="s">
        <v>110</v>
      </c>
      <c r="M11" s="12"/>
    </row>
    <row r="12" spans="1:29" ht="15.75" customHeight="1">
      <c r="A12" s="11"/>
      <c r="B12" s="59"/>
      <c r="C12" s="42">
        <v>8</v>
      </c>
      <c r="D12" s="43" t="s">
        <v>111</v>
      </c>
      <c r="E12" s="44">
        <v>13</v>
      </c>
      <c r="F12" s="45" t="s">
        <v>100</v>
      </c>
      <c r="G12" s="39"/>
      <c r="H12" s="39"/>
      <c r="I12" s="39"/>
      <c r="J12" s="40"/>
      <c r="K12" s="46">
        <v>14</v>
      </c>
      <c r="L12" s="47" t="s">
        <v>112</v>
      </c>
      <c r="M12" s="12"/>
    </row>
    <row r="13" spans="1:29" ht="15.75" customHeight="1">
      <c r="A13" s="11"/>
      <c r="B13" s="59"/>
      <c r="C13" s="42">
        <v>9</v>
      </c>
      <c r="D13" s="43" t="s">
        <v>113</v>
      </c>
      <c r="E13" s="44">
        <v>15</v>
      </c>
      <c r="F13" s="45" t="s">
        <v>114</v>
      </c>
      <c r="G13" s="39"/>
      <c r="H13" s="39"/>
      <c r="I13" s="39"/>
      <c r="J13" s="40"/>
      <c r="K13" s="46">
        <v>16</v>
      </c>
      <c r="L13" s="47" t="s">
        <v>115</v>
      </c>
      <c r="M13" s="12"/>
    </row>
    <row r="14" spans="1:29" ht="15.75" customHeight="1">
      <c r="A14" s="11"/>
      <c r="B14" s="59"/>
      <c r="C14" s="42">
        <v>10</v>
      </c>
      <c r="D14" s="43" t="s">
        <v>116</v>
      </c>
      <c r="E14" s="44">
        <v>17</v>
      </c>
      <c r="F14" s="45" t="s">
        <v>117</v>
      </c>
      <c r="G14" s="39"/>
      <c r="H14" s="39"/>
      <c r="I14" s="39"/>
      <c r="J14" s="40"/>
      <c r="K14" s="46">
        <v>18</v>
      </c>
      <c r="L14" s="47" t="s">
        <v>118</v>
      </c>
      <c r="M14" s="12"/>
    </row>
    <row r="15" spans="1:29" ht="15.75" customHeight="1">
      <c r="A15" s="11"/>
      <c r="B15" s="59"/>
      <c r="C15" s="42">
        <v>11</v>
      </c>
      <c r="D15" s="43" t="s">
        <v>119</v>
      </c>
      <c r="E15" s="44">
        <v>19</v>
      </c>
      <c r="F15" s="45" t="s">
        <v>120</v>
      </c>
      <c r="G15" s="39"/>
      <c r="H15" s="39"/>
      <c r="I15" s="39"/>
      <c r="J15" s="40"/>
      <c r="K15" s="46">
        <v>20</v>
      </c>
      <c r="L15" s="47" t="s">
        <v>121</v>
      </c>
      <c r="M15" s="12"/>
    </row>
    <row r="16" spans="1:29" ht="15.75" customHeight="1">
      <c r="A16" s="11"/>
      <c r="B16" s="59"/>
      <c r="C16" s="42">
        <v>12</v>
      </c>
      <c r="D16" s="43" t="s">
        <v>122</v>
      </c>
      <c r="E16" s="44">
        <v>21</v>
      </c>
      <c r="F16" s="45" t="s">
        <v>123</v>
      </c>
      <c r="G16" s="39"/>
      <c r="H16" s="39"/>
      <c r="I16" s="39"/>
      <c r="J16" s="40"/>
      <c r="K16" s="46">
        <v>22</v>
      </c>
      <c r="L16" s="47" t="s">
        <v>124</v>
      </c>
      <c r="M16" s="12"/>
    </row>
    <row r="17" spans="1:13" ht="15.75" customHeight="1">
      <c r="A17" s="11"/>
      <c r="B17" s="59"/>
      <c r="C17" s="42">
        <v>13</v>
      </c>
      <c r="D17" s="43" t="s">
        <v>125</v>
      </c>
      <c r="E17" s="44">
        <v>23</v>
      </c>
      <c r="F17" s="45" t="s">
        <v>126</v>
      </c>
      <c r="G17" s="39"/>
      <c r="H17" s="39"/>
      <c r="I17" s="39"/>
      <c r="J17" s="40"/>
      <c r="K17" s="46">
        <v>24</v>
      </c>
      <c r="L17" s="47" t="s">
        <v>127</v>
      </c>
      <c r="M17" s="12"/>
    </row>
    <row r="18" spans="1:13" ht="15.75" customHeight="1">
      <c r="A18" s="11"/>
      <c r="B18" s="59"/>
      <c r="C18" s="42">
        <v>14</v>
      </c>
      <c r="D18" s="39"/>
      <c r="E18" s="44">
        <v>25</v>
      </c>
      <c r="F18" s="45" t="s">
        <v>128</v>
      </c>
      <c r="G18" s="39"/>
      <c r="H18" s="39"/>
      <c r="I18" s="39"/>
      <c r="J18" s="40"/>
      <c r="K18" s="46">
        <v>26</v>
      </c>
      <c r="L18" s="47" t="s">
        <v>64</v>
      </c>
      <c r="M18" s="12"/>
    </row>
    <row r="19" spans="1:13" ht="15.75" customHeight="1">
      <c r="A19" s="11"/>
      <c r="B19" s="59"/>
      <c r="C19" s="42">
        <v>15</v>
      </c>
      <c r="D19" s="39"/>
      <c r="E19" s="44">
        <v>27</v>
      </c>
      <c r="F19" s="45" t="s">
        <v>129</v>
      </c>
      <c r="G19" s="39"/>
      <c r="H19" s="39"/>
      <c r="I19" s="39"/>
      <c r="J19" s="40"/>
      <c r="K19" s="46">
        <v>28</v>
      </c>
      <c r="L19" s="47" t="s">
        <v>130</v>
      </c>
      <c r="M19" s="12"/>
    </row>
    <row r="20" spans="1:13" ht="15.75" customHeight="1">
      <c r="A20" s="11"/>
      <c r="B20" s="59"/>
      <c r="C20" s="269"/>
      <c r="D20" s="219"/>
      <c r="E20" s="44" t="s">
        <v>93</v>
      </c>
      <c r="F20" s="45" t="s">
        <v>131</v>
      </c>
      <c r="G20" s="39"/>
      <c r="H20" s="39"/>
      <c r="I20" s="39"/>
      <c r="J20" s="40"/>
      <c r="K20" s="46" t="s">
        <v>93</v>
      </c>
      <c r="L20" s="47" t="s">
        <v>132</v>
      </c>
      <c r="M20" s="12"/>
    </row>
    <row r="21" spans="1:13" ht="15.75" customHeight="1">
      <c r="A21" s="11"/>
      <c r="B21" s="59"/>
      <c r="C21" s="269"/>
      <c r="D21" s="219"/>
      <c r="E21" s="44">
        <v>29</v>
      </c>
      <c r="F21" s="45" t="s">
        <v>133</v>
      </c>
      <c r="G21" s="39"/>
      <c r="H21" s="39"/>
      <c r="I21" s="39"/>
      <c r="J21" s="40"/>
      <c r="K21" s="46">
        <v>30</v>
      </c>
      <c r="L21" s="47" t="s">
        <v>131</v>
      </c>
      <c r="M21" s="12"/>
    </row>
    <row r="22" spans="1:13" ht="15.75" customHeight="1">
      <c r="A22" s="11"/>
      <c r="B22" s="59"/>
      <c r="C22" s="269"/>
      <c r="D22" s="219"/>
      <c r="E22" s="44">
        <v>31</v>
      </c>
      <c r="F22" s="45" t="s">
        <v>134</v>
      </c>
      <c r="G22" s="39"/>
      <c r="H22" s="39"/>
      <c r="I22" s="39"/>
      <c r="J22" s="40"/>
      <c r="K22" s="46" t="s">
        <v>93</v>
      </c>
      <c r="L22" s="47" t="s">
        <v>135</v>
      </c>
      <c r="M22" s="12"/>
    </row>
    <row r="23" spans="1:13" ht="15.75" customHeight="1">
      <c r="A23" s="11"/>
      <c r="B23" s="59"/>
      <c r="C23" s="269"/>
      <c r="D23" s="219"/>
      <c r="E23" s="44">
        <v>33</v>
      </c>
      <c r="F23" s="45" t="s">
        <v>136</v>
      </c>
      <c r="G23" s="39"/>
      <c r="H23" s="39"/>
      <c r="I23" s="39"/>
      <c r="J23" s="40"/>
      <c r="K23" s="46">
        <v>32</v>
      </c>
      <c r="L23" s="47" t="s">
        <v>137</v>
      </c>
      <c r="M23" s="12"/>
    </row>
    <row r="24" spans="1:13" ht="15.75" customHeight="1">
      <c r="A24" s="11"/>
      <c r="B24" s="59"/>
      <c r="C24" s="269"/>
      <c r="D24" s="219"/>
      <c r="E24" s="44">
        <v>35</v>
      </c>
      <c r="F24" s="45" t="s">
        <v>138</v>
      </c>
      <c r="G24" s="39"/>
      <c r="H24" s="39"/>
      <c r="I24" s="39"/>
      <c r="J24" s="40"/>
      <c r="K24" s="46">
        <v>34</v>
      </c>
      <c r="L24" s="47" t="s">
        <v>43</v>
      </c>
      <c r="M24" s="12"/>
    </row>
    <row r="25" spans="1:13" ht="15.75" customHeight="1">
      <c r="A25" s="11"/>
      <c r="B25" s="59"/>
      <c r="C25" s="269"/>
      <c r="D25" s="219"/>
      <c r="E25" s="44">
        <v>37</v>
      </c>
      <c r="F25" s="45" t="s">
        <v>139</v>
      </c>
      <c r="G25" s="39"/>
      <c r="H25" s="39"/>
      <c r="I25" s="39"/>
      <c r="J25" s="40"/>
      <c r="K25" s="46">
        <v>36</v>
      </c>
      <c r="L25" s="47" t="s">
        <v>27</v>
      </c>
      <c r="M25" s="12"/>
    </row>
    <row r="26" spans="1:13" ht="15.75" customHeight="1">
      <c r="A26" s="11"/>
      <c r="B26" s="59"/>
      <c r="C26" s="269"/>
      <c r="D26" s="219"/>
      <c r="E26" s="44">
        <v>39</v>
      </c>
      <c r="F26" s="45" t="s">
        <v>140</v>
      </c>
      <c r="G26" s="39"/>
      <c r="H26" s="39"/>
      <c r="I26" s="39"/>
      <c r="J26" s="40"/>
      <c r="K26" s="46">
        <v>38</v>
      </c>
      <c r="L26" s="47" t="s">
        <v>141</v>
      </c>
      <c r="M26" s="12"/>
    </row>
    <row r="27" spans="1:13" ht="15.75" customHeight="1">
      <c r="A27" s="11"/>
      <c r="B27" s="59"/>
      <c r="C27" s="269"/>
      <c r="D27" s="219"/>
      <c r="E27" s="44">
        <v>41</v>
      </c>
      <c r="F27" s="45" t="s">
        <v>142</v>
      </c>
      <c r="G27" s="39"/>
      <c r="H27" s="39"/>
      <c r="I27" s="39"/>
      <c r="J27" s="40"/>
      <c r="K27" s="46" t="s">
        <v>93</v>
      </c>
      <c r="L27" s="47" t="s">
        <v>143</v>
      </c>
      <c r="M27" s="12"/>
    </row>
    <row r="28" spans="1:13" ht="15.75" customHeight="1">
      <c r="A28" s="11"/>
      <c r="B28" s="59"/>
      <c r="C28" s="269"/>
      <c r="D28" s="219"/>
      <c r="E28" s="44">
        <v>43</v>
      </c>
      <c r="F28" s="45" t="s">
        <v>27</v>
      </c>
      <c r="G28" s="39"/>
      <c r="H28" s="39"/>
      <c r="I28" s="39"/>
      <c r="J28" s="40"/>
      <c r="K28" s="46">
        <v>40</v>
      </c>
      <c r="L28" s="47" t="s">
        <v>144</v>
      </c>
      <c r="M28" s="12"/>
    </row>
    <row r="29" spans="1:13" ht="15.75" customHeight="1">
      <c r="A29" s="11"/>
      <c r="B29" s="59"/>
      <c r="C29" s="269"/>
      <c r="D29" s="219"/>
      <c r="E29" s="44">
        <v>45</v>
      </c>
      <c r="F29" s="45" t="s">
        <v>145</v>
      </c>
      <c r="G29" s="39"/>
      <c r="H29" s="39"/>
      <c r="I29" s="39"/>
      <c r="J29" s="40"/>
      <c r="K29" s="46" t="s">
        <v>93</v>
      </c>
      <c r="L29" s="47" t="s">
        <v>146</v>
      </c>
      <c r="M29" s="12"/>
    </row>
    <row r="30" spans="1:13" ht="15.75" customHeight="1">
      <c r="A30" s="11"/>
      <c r="B30" s="59"/>
      <c r="C30" s="269"/>
      <c r="D30" s="219"/>
      <c r="E30" s="44">
        <v>47</v>
      </c>
      <c r="F30" s="45" t="s">
        <v>147</v>
      </c>
      <c r="G30" s="39"/>
      <c r="H30" s="39"/>
      <c r="I30" s="39"/>
      <c r="J30" s="40"/>
      <c r="K30" s="46">
        <v>42</v>
      </c>
      <c r="L30" s="47" t="s">
        <v>148</v>
      </c>
      <c r="M30" s="12"/>
    </row>
    <row r="31" spans="1:13" ht="15.75" customHeight="1">
      <c r="A31" s="11"/>
      <c r="B31" s="59"/>
      <c r="C31" s="269"/>
      <c r="D31" s="219"/>
      <c r="E31" s="44">
        <v>49</v>
      </c>
      <c r="F31" s="45" t="s">
        <v>149</v>
      </c>
      <c r="G31" s="39"/>
      <c r="H31" s="39"/>
      <c r="I31" s="39"/>
      <c r="J31" s="40"/>
      <c r="K31" s="46">
        <v>44</v>
      </c>
      <c r="L31" s="47" t="s">
        <v>150</v>
      </c>
      <c r="M31" s="12"/>
    </row>
    <row r="32" spans="1:13" ht="15.75" customHeight="1">
      <c r="A32" s="11"/>
      <c r="B32" s="59"/>
      <c r="C32" s="269"/>
      <c r="D32" s="219"/>
      <c r="E32" s="44">
        <v>51</v>
      </c>
      <c r="F32" s="45" t="s">
        <v>151</v>
      </c>
      <c r="G32" s="39"/>
      <c r="H32" s="39"/>
      <c r="I32" s="39"/>
      <c r="J32" s="40"/>
      <c r="K32" s="46">
        <v>46</v>
      </c>
      <c r="L32" s="47" t="s">
        <v>152</v>
      </c>
      <c r="M32" s="12"/>
    </row>
    <row r="33" spans="1:13" ht="15.75" customHeight="1">
      <c r="A33" s="11"/>
      <c r="B33" s="59"/>
      <c r="C33" s="269"/>
      <c r="D33" s="219"/>
      <c r="E33" s="44">
        <v>53</v>
      </c>
      <c r="F33" s="45" t="s">
        <v>153</v>
      </c>
      <c r="G33" s="39"/>
      <c r="H33" s="39"/>
      <c r="I33" s="39"/>
      <c r="J33" s="40"/>
      <c r="K33" s="46">
        <v>48</v>
      </c>
      <c r="L33" s="47" t="s">
        <v>154</v>
      </c>
      <c r="M33" s="12"/>
    </row>
    <row r="34" spans="1:13" ht="15.75" customHeight="1">
      <c r="A34" s="23"/>
      <c r="B34" s="60"/>
      <c r="C34" s="270"/>
      <c r="D34" s="228"/>
      <c r="E34" s="50" t="s">
        <v>93</v>
      </c>
      <c r="F34" s="51" t="s">
        <v>155</v>
      </c>
      <c r="G34" s="52"/>
      <c r="H34" s="52"/>
      <c r="I34" s="52"/>
      <c r="J34" s="53"/>
      <c r="K34" s="52">
        <v>50</v>
      </c>
      <c r="L34" s="54" t="s">
        <v>156</v>
      </c>
      <c r="M34" s="24"/>
    </row>
    <row r="35" spans="1:13" ht="15.75" customHeight="1">
      <c r="C35" s="25"/>
      <c r="K35" s="26"/>
      <c r="M35" s="27"/>
    </row>
    <row r="36" spans="1:13" ht="15.75" customHeight="1">
      <c r="C36" s="25"/>
      <c r="K36" s="26"/>
      <c r="M36" s="27"/>
    </row>
    <row r="37" spans="1:13" ht="15.75" customHeight="1">
      <c r="C37" s="25"/>
      <c r="K37" s="26"/>
      <c r="M37" s="27"/>
    </row>
    <row r="38" spans="1:13" ht="15.75" customHeight="1">
      <c r="C38" s="25"/>
      <c r="K38" s="26"/>
      <c r="M38" s="27"/>
    </row>
    <row r="39" spans="1:13" ht="15.75" customHeight="1">
      <c r="C39" s="25"/>
      <c r="K39" s="26"/>
      <c r="M39" s="27"/>
    </row>
    <row r="40" spans="1:13" ht="13">
      <c r="C40" s="25"/>
      <c r="K40" s="26"/>
      <c r="M40" s="27"/>
    </row>
    <row r="41" spans="1:13" ht="13">
      <c r="C41" s="25"/>
      <c r="K41" s="26"/>
      <c r="M41" s="27"/>
    </row>
    <row r="42" spans="1:13" ht="13">
      <c r="C42" s="25"/>
      <c r="K42" s="26"/>
      <c r="M42" s="27"/>
    </row>
    <row r="43" spans="1:13" ht="13">
      <c r="C43" s="25"/>
      <c r="K43" s="26"/>
      <c r="M43" s="27"/>
    </row>
    <row r="44" spans="1:13" ht="13">
      <c r="C44" s="25"/>
      <c r="K44" s="26"/>
      <c r="M44" s="27"/>
    </row>
    <row r="45" spans="1:13" ht="13">
      <c r="C45" s="25"/>
      <c r="K45" s="26"/>
      <c r="M45" s="27"/>
    </row>
    <row r="46" spans="1:13" ht="13">
      <c r="C46" s="25"/>
      <c r="K46" s="26"/>
      <c r="M46" s="27"/>
    </row>
    <row r="47" spans="1:13" ht="13">
      <c r="C47" s="25"/>
      <c r="K47" s="26"/>
      <c r="M47" s="27"/>
    </row>
    <row r="48" spans="1:13" ht="13">
      <c r="C48" s="25"/>
      <c r="K48" s="26"/>
      <c r="M48" s="27"/>
    </row>
    <row r="49" spans="3:13" ht="13">
      <c r="C49" s="25"/>
      <c r="K49" s="26"/>
      <c r="M49" s="27"/>
    </row>
    <row r="50" spans="3:13" ht="13">
      <c r="C50" s="25"/>
      <c r="K50" s="26"/>
      <c r="M50" s="27"/>
    </row>
    <row r="51" spans="3:13" ht="13">
      <c r="C51" s="25"/>
      <c r="K51" s="26"/>
      <c r="M51" s="27"/>
    </row>
    <row r="52" spans="3:13" ht="13">
      <c r="C52" s="25"/>
      <c r="K52" s="26"/>
      <c r="M52" s="27"/>
    </row>
    <row r="53" spans="3:13" ht="13">
      <c r="C53" s="25"/>
      <c r="K53" s="26"/>
      <c r="M53" s="27"/>
    </row>
    <row r="54" spans="3:13" ht="13">
      <c r="C54" s="25"/>
      <c r="K54" s="26"/>
      <c r="M54" s="27"/>
    </row>
    <row r="55" spans="3:13" ht="13">
      <c r="C55" s="25"/>
      <c r="K55" s="26"/>
      <c r="M55" s="27"/>
    </row>
    <row r="56" spans="3:13" ht="13">
      <c r="C56" s="25"/>
      <c r="K56" s="26"/>
      <c r="M56" s="27"/>
    </row>
    <row r="57" spans="3:13" ht="13">
      <c r="C57" s="25"/>
      <c r="K57" s="26"/>
      <c r="M57" s="27"/>
    </row>
    <row r="58" spans="3:13" ht="13">
      <c r="C58" s="25"/>
      <c r="K58" s="26"/>
      <c r="M58" s="27"/>
    </row>
    <row r="59" spans="3:13" ht="13">
      <c r="C59" s="25"/>
      <c r="K59" s="26"/>
      <c r="M59" s="27"/>
    </row>
    <row r="60" spans="3:13" ht="13">
      <c r="C60" s="25"/>
      <c r="K60" s="26"/>
      <c r="M60" s="27"/>
    </row>
    <row r="61" spans="3:13" ht="13">
      <c r="C61" s="25"/>
      <c r="K61" s="26"/>
      <c r="M61" s="27"/>
    </row>
    <row r="62" spans="3:13" ht="13">
      <c r="C62" s="25"/>
      <c r="K62" s="26"/>
      <c r="M62" s="27"/>
    </row>
    <row r="63" spans="3:13" ht="13">
      <c r="C63" s="25"/>
      <c r="K63" s="26"/>
      <c r="M63" s="27"/>
    </row>
    <row r="64" spans="3:13" ht="13">
      <c r="C64" s="25"/>
      <c r="K64" s="26"/>
      <c r="M64" s="27"/>
    </row>
    <row r="65" spans="3:13" ht="13">
      <c r="C65" s="25"/>
      <c r="K65" s="26"/>
      <c r="M65" s="27"/>
    </row>
    <row r="66" spans="3:13" ht="13">
      <c r="C66" s="25"/>
      <c r="K66" s="26"/>
      <c r="M66" s="27"/>
    </row>
    <row r="67" spans="3:13" ht="13">
      <c r="C67" s="25"/>
      <c r="K67" s="26"/>
      <c r="M67" s="27"/>
    </row>
    <row r="68" spans="3:13" ht="13">
      <c r="C68" s="25"/>
      <c r="K68" s="26"/>
      <c r="M68" s="27"/>
    </row>
    <row r="69" spans="3:13" ht="13">
      <c r="C69" s="25"/>
      <c r="K69" s="26"/>
      <c r="M69" s="27"/>
    </row>
    <row r="70" spans="3:13" ht="13">
      <c r="C70" s="25"/>
      <c r="K70" s="26"/>
      <c r="M70" s="27"/>
    </row>
    <row r="71" spans="3:13" ht="13">
      <c r="C71" s="25"/>
      <c r="K71" s="26"/>
      <c r="M71" s="27"/>
    </row>
    <row r="72" spans="3:13" ht="13">
      <c r="C72" s="25"/>
      <c r="K72" s="26"/>
      <c r="M72" s="27"/>
    </row>
    <row r="73" spans="3:13" ht="13">
      <c r="C73" s="25"/>
      <c r="K73" s="26"/>
      <c r="M73" s="27"/>
    </row>
    <row r="74" spans="3:13" ht="13">
      <c r="C74" s="25"/>
      <c r="K74" s="26"/>
      <c r="M74" s="27"/>
    </row>
    <row r="75" spans="3:13" ht="13">
      <c r="C75" s="25"/>
      <c r="K75" s="26"/>
      <c r="M75" s="27"/>
    </row>
    <row r="76" spans="3:13" ht="13">
      <c r="C76" s="25"/>
      <c r="K76" s="26"/>
      <c r="M76" s="27"/>
    </row>
    <row r="77" spans="3:13" ht="13">
      <c r="C77" s="25"/>
      <c r="K77" s="26"/>
      <c r="M77" s="27"/>
    </row>
    <row r="78" spans="3:13" ht="13">
      <c r="C78" s="25"/>
      <c r="K78" s="26"/>
      <c r="M78" s="27"/>
    </row>
    <row r="79" spans="3:13" ht="13">
      <c r="C79" s="25"/>
      <c r="K79" s="26"/>
      <c r="M79" s="27"/>
    </row>
    <row r="80" spans="3:13" ht="13">
      <c r="C80" s="25"/>
      <c r="K80" s="26"/>
      <c r="M80" s="27"/>
    </row>
    <row r="81" spans="3:13" ht="13">
      <c r="C81" s="25"/>
      <c r="K81" s="26"/>
      <c r="M81" s="27"/>
    </row>
    <row r="82" spans="3:13" ht="13">
      <c r="C82" s="25"/>
      <c r="K82" s="26"/>
      <c r="M82" s="27"/>
    </row>
    <row r="83" spans="3:13" ht="13">
      <c r="C83" s="25"/>
      <c r="K83" s="26"/>
      <c r="M83" s="27"/>
    </row>
    <row r="84" spans="3:13" ht="13">
      <c r="C84" s="25"/>
      <c r="K84" s="26"/>
      <c r="M84" s="27"/>
    </row>
    <row r="85" spans="3:13" ht="13">
      <c r="C85" s="25"/>
      <c r="K85" s="26"/>
      <c r="M85" s="27"/>
    </row>
    <row r="86" spans="3:13" ht="13">
      <c r="C86" s="25"/>
      <c r="K86" s="26"/>
      <c r="M86" s="27"/>
    </row>
    <row r="87" spans="3:13" ht="13">
      <c r="C87" s="25"/>
      <c r="K87" s="26"/>
      <c r="M87" s="27"/>
    </row>
    <row r="88" spans="3:13" ht="13">
      <c r="C88" s="25"/>
      <c r="K88" s="26"/>
      <c r="M88" s="27"/>
    </row>
    <row r="89" spans="3:13" ht="13">
      <c r="C89" s="25"/>
      <c r="K89" s="26"/>
      <c r="M89" s="27"/>
    </row>
    <row r="90" spans="3:13" ht="13">
      <c r="C90" s="25"/>
      <c r="K90" s="26"/>
      <c r="M90" s="27"/>
    </row>
    <row r="91" spans="3:13" ht="13">
      <c r="C91" s="25"/>
      <c r="K91" s="26"/>
      <c r="M91" s="27"/>
    </row>
    <row r="92" spans="3:13" ht="13">
      <c r="C92" s="25"/>
      <c r="K92" s="26"/>
      <c r="M92" s="27"/>
    </row>
    <row r="93" spans="3:13" ht="13">
      <c r="C93" s="25"/>
      <c r="K93" s="26"/>
      <c r="M93" s="27"/>
    </row>
    <row r="94" spans="3:13" ht="13">
      <c r="C94" s="25"/>
      <c r="K94" s="26"/>
      <c r="M94" s="27"/>
    </row>
    <row r="95" spans="3:13" ht="13">
      <c r="C95" s="25"/>
      <c r="K95" s="26"/>
      <c r="M95" s="27"/>
    </row>
    <row r="96" spans="3:13" ht="13">
      <c r="C96" s="25"/>
      <c r="K96" s="26"/>
      <c r="M96" s="27"/>
    </row>
    <row r="97" spans="3:13" ht="13">
      <c r="C97" s="25"/>
      <c r="K97" s="26"/>
      <c r="M97" s="27"/>
    </row>
    <row r="98" spans="3:13" ht="13">
      <c r="C98" s="25"/>
      <c r="K98" s="26"/>
      <c r="M98" s="27"/>
    </row>
    <row r="99" spans="3:13" ht="13">
      <c r="C99" s="25"/>
      <c r="K99" s="26"/>
      <c r="M99" s="27"/>
    </row>
    <row r="100" spans="3:13" ht="13">
      <c r="C100" s="25"/>
      <c r="K100" s="26"/>
      <c r="M100" s="27"/>
    </row>
    <row r="101" spans="3:13" ht="13">
      <c r="C101" s="25"/>
      <c r="K101" s="26"/>
      <c r="M101" s="27"/>
    </row>
    <row r="102" spans="3:13" ht="13">
      <c r="C102" s="25"/>
      <c r="K102" s="26"/>
      <c r="M102" s="27"/>
    </row>
    <row r="103" spans="3:13" ht="13">
      <c r="C103" s="25"/>
      <c r="K103" s="26"/>
      <c r="M103" s="27"/>
    </row>
    <row r="104" spans="3:13" ht="13">
      <c r="C104" s="25"/>
      <c r="K104" s="26"/>
      <c r="M104" s="27"/>
    </row>
    <row r="105" spans="3:13" ht="13">
      <c r="C105" s="25"/>
      <c r="K105" s="26"/>
      <c r="M105" s="27"/>
    </row>
    <row r="106" spans="3:13" ht="13">
      <c r="C106" s="25"/>
      <c r="K106" s="26"/>
      <c r="M106" s="27"/>
    </row>
    <row r="107" spans="3:13" ht="13">
      <c r="C107" s="25"/>
      <c r="K107" s="26"/>
      <c r="M107" s="27"/>
    </row>
    <row r="108" spans="3:13" ht="13">
      <c r="C108" s="25"/>
      <c r="K108" s="26"/>
      <c r="M108" s="27"/>
    </row>
    <row r="109" spans="3:13" ht="13">
      <c r="C109" s="25"/>
      <c r="K109" s="26"/>
      <c r="M109" s="27"/>
    </row>
    <row r="110" spans="3:13" ht="13">
      <c r="C110" s="25"/>
      <c r="K110" s="26"/>
      <c r="M110" s="27"/>
    </row>
    <row r="111" spans="3:13" ht="13">
      <c r="C111" s="25"/>
      <c r="K111" s="26"/>
      <c r="M111" s="27"/>
    </row>
    <row r="112" spans="3:13" ht="13">
      <c r="C112" s="25"/>
      <c r="K112" s="26"/>
      <c r="M112" s="27"/>
    </row>
    <row r="113" spans="3:13" ht="13">
      <c r="C113" s="25"/>
      <c r="K113" s="26"/>
      <c r="M113" s="27"/>
    </row>
    <row r="114" spans="3:13" ht="13">
      <c r="C114" s="25"/>
      <c r="K114" s="26"/>
      <c r="M114" s="27"/>
    </row>
    <row r="115" spans="3:13" ht="13">
      <c r="C115" s="25"/>
      <c r="K115" s="26"/>
      <c r="M115" s="27"/>
    </row>
    <row r="116" spans="3:13" ht="13">
      <c r="C116" s="25"/>
      <c r="K116" s="26"/>
      <c r="M116" s="27"/>
    </row>
    <row r="117" spans="3:13" ht="13">
      <c r="C117" s="25"/>
      <c r="K117" s="26"/>
      <c r="M117" s="27"/>
    </row>
    <row r="118" spans="3:13" ht="13">
      <c r="C118" s="25"/>
      <c r="K118" s="26"/>
      <c r="M118" s="27"/>
    </row>
    <row r="119" spans="3:13" ht="13">
      <c r="C119" s="25"/>
      <c r="K119" s="26"/>
      <c r="M119" s="27"/>
    </row>
    <row r="120" spans="3:13" ht="13">
      <c r="C120" s="25"/>
      <c r="K120" s="26"/>
      <c r="M120" s="27"/>
    </row>
    <row r="121" spans="3:13" ht="13">
      <c r="C121" s="25"/>
      <c r="K121" s="26"/>
      <c r="M121" s="27"/>
    </row>
    <row r="122" spans="3:13" ht="13">
      <c r="C122" s="25"/>
      <c r="K122" s="26"/>
      <c r="M122" s="27"/>
    </row>
    <row r="123" spans="3:13" ht="13">
      <c r="C123" s="25"/>
      <c r="K123" s="26"/>
      <c r="M123" s="27"/>
    </row>
    <row r="124" spans="3:13" ht="13">
      <c r="C124" s="25"/>
      <c r="K124" s="26"/>
      <c r="M124" s="27"/>
    </row>
    <row r="125" spans="3:13" ht="13">
      <c r="C125" s="25"/>
      <c r="K125" s="26"/>
      <c r="M125" s="27"/>
    </row>
    <row r="126" spans="3:13" ht="13">
      <c r="C126" s="25"/>
      <c r="K126" s="26"/>
      <c r="M126" s="27"/>
    </row>
    <row r="127" spans="3:13" ht="13">
      <c r="C127" s="25"/>
      <c r="K127" s="26"/>
      <c r="M127" s="27"/>
    </row>
    <row r="128" spans="3:13" ht="13">
      <c r="C128" s="25"/>
      <c r="K128" s="26"/>
      <c r="M128" s="27"/>
    </row>
    <row r="129" spans="3:13" ht="13">
      <c r="C129" s="25"/>
      <c r="K129" s="26"/>
      <c r="M129" s="27"/>
    </row>
    <row r="130" spans="3:13" ht="13">
      <c r="C130" s="25"/>
      <c r="K130" s="26"/>
      <c r="M130" s="27"/>
    </row>
    <row r="131" spans="3:13" ht="13">
      <c r="C131" s="25"/>
      <c r="K131" s="26"/>
      <c r="M131" s="27"/>
    </row>
    <row r="132" spans="3:13" ht="13">
      <c r="C132" s="25"/>
      <c r="K132" s="26"/>
      <c r="M132" s="27"/>
    </row>
    <row r="133" spans="3:13" ht="13">
      <c r="C133" s="25"/>
      <c r="K133" s="26"/>
      <c r="M133" s="27"/>
    </row>
    <row r="134" spans="3:13" ht="13">
      <c r="C134" s="25"/>
      <c r="K134" s="26"/>
      <c r="M134" s="27"/>
    </row>
    <row r="135" spans="3:13" ht="13">
      <c r="C135" s="25"/>
      <c r="K135" s="26"/>
      <c r="M135" s="27"/>
    </row>
    <row r="136" spans="3:13" ht="13">
      <c r="C136" s="25"/>
      <c r="K136" s="26"/>
      <c r="M136" s="27"/>
    </row>
    <row r="137" spans="3:13" ht="13">
      <c r="C137" s="25"/>
      <c r="K137" s="26"/>
      <c r="M137" s="27"/>
    </row>
    <row r="138" spans="3:13" ht="13">
      <c r="C138" s="25"/>
      <c r="K138" s="26"/>
      <c r="M138" s="27"/>
    </row>
    <row r="139" spans="3:13" ht="13">
      <c r="C139" s="25"/>
      <c r="K139" s="26"/>
      <c r="M139" s="27"/>
    </row>
    <row r="140" spans="3:13" ht="13">
      <c r="C140" s="25"/>
      <c r="K140" s="26"/>
      <c r="M140" s="27"/>
    </row>
    <row r="141" spans="3:13" ht="13">
      <c r="C141" s="25"/>
      <c r="K141" s="26"/>
      <c r="M141" s="27"/>
    </row>
    <row r="142" spans="3:13" ht="13">
      <c r="C142" s="25"/>
      <c r="K142" s="26"/>
      <c r="M142" s="27"/>
    </row>
    <row r="143" spans="3:13" ht="13">
      <c r="C143" s="25"/>
      <c r="K143" s="26"/>
      <c r="M143" s="27"/>
    </row>
    <row r="144" spans="3:13" ht="13">
      <c r="C144" s="25"/>
      <c r="K144" s="26"/>
      <c r="M144" s="27"/>
    </row>
    <row r="145" spans="3:13" ht="13">
      <c r="C145" s="25"/>
      <c r="K145" s="26"/>
      <c r="M145" s="27"/>
    </row>
    <row r="146" spans="3:13" ht="13">
      <c r="C146" s="25"/>
      <c r="K146" s="26"/>
      <c r="M146" s="27"/>
    </row>
    <row r="147" spans="3:13" ht="13">
      <c r="C147" s="25"/>
      <c r="K147" s="26"/>
      <c r="M147" s="27"/>
    </row>
    <row r="148" spans="3:13" ht="13">
      <c r="C148" s="25"/>
      <c r="K148" s="26"/>
      <c r="M148" s="27"/>
    </row>
    <row r="149" spans="3:13" ht="13">
      <c r="C149" s="25"/>
      <c r="K149" s="26"/>
      <c r="M149" s="27"/>
    </row>
    <row r="150" spans="3:13" ht="13">
      <c r="C150" s="25"/>
      <c r="K150" s="26"/>
      <c r="M150" s="27"/>
    </row>
    <row r="151" spans="3:13" ht="13">
      <c r="C151" s="25"/>
      <c r="K151" s="26"/>
      <c r="M151" s="27"/>
    </row>
    <row r="152" spans="3:13" ht="13">
      <c r="C152" s="25"/>
      <c r="K152" s="26"/>
      <c r="M152" s="27"/>
    </row>
    <row r="153" spans="3:13" ht="13">
      <c r="C153" s="25"/>
      <c r="K153" s="26"/>
      <c r="M153" s="27"/>
    </row>
    <row r="154" spans="3:13" ht="13">
      <c r="C154" s="25"/>
      <c r="K154" s="26"/>
      <c r="M154" s="27"/>
    </row>
    <row r="155" spans="3:13" ht="13">
      <c r="C155" s="25"/>
      <c r="K155" s="26"/>
      <c r="M155" s="27"/>
    </row>
    <row r="156" spans="3:13" ht="13">
      <c r="C156" s="25"/>
      <c r="K156" s="26"/>
      <c r="M156" s="27"/>
    </row>
    <row r="157" spans="3:13" ht="13">
      <c r="C157" s="25"/>
      <c r="K157" s="26"/>
      <c r="M157" s="27"/>
    </row>
    <row r="158" spans="3:13" ht="13">
      <c r="C158" s="25"/>
      <c r="K158" s="26"/>
      <c r="M158" s="27"/>
    </row>
    <row r="159" spans="3:13" ht="13">
      <c r="C159" s="25"/>
      <c r="K159" s="26"/>
      <c r="M159" s="27"/>
    </row>
    <row r="160" spans="3:13" ht="13">
      <c r="C160" s="25"/>
      <c r="K160" s="26"/>
      <c r="M160" s="27"/>
    </row>
    <row r="161" spans="3:13" ht="13">
      <c r="C161" s="25"/>
      <c r="K161" s="26"/>
      <c r="M161" s="27"/>
    </row>
    <row r="162" spans="3:13" ht="13">
      <c r="C162" s="25"/>
      <c r="K162" s="26"/>
      <c r="M162" s="27"/>
    </row>
    <row r="163" spans="3:13" ht="13">
      <c r="C163" s="25"/>
      <c r="K163" s="26"/>
      <c r="M163" s="27"/>
    </row>
    <row r="164" spans="3:13" ht="13">
      <c r="C164" s="25"/>
      <c r="K164" s="26"/>
      <c r="M164" s="27"/>
    </row>
    <row r="165" spans="3:13" ht="13">
      <c r="C165" s="25"/>
      <c r="K165" s="26"/>
      <c r="M165" s="27"/>
    </row>
    <row r="166" spans="3:13" ht="13">
      <c r="C166" s="25"/>
      <c r="K166" s="26"/>
      <c r="M166" s="27"/>
    </row>
    <row r="167" spans="3:13" ht="13">
      <c r="C167" s="25"/>
      <c r="K167" s="26"/>
      <c r="M167" s="27"/>
    </row>
    <row r="168" spans="3:13" ht="13">
      <c r="C168" s="25"/>
      <c r="K168" s="26"/>
      <c r="M168" s="27"/>
    </row>
    <row r="169" spans="3:13" ht="13">
      <c r="C169" s="25"/>
      <c r="K169" s="26"/>
      <c r="M169" s="27"/>
    </row>
    <row r="170" spans="3:13" ht="13">
      <c r="C170" s="25"/>
      <c r="K170" s="26"/>
      <c r="M170" s="27"/>
    </row>
    <row r="171" spans="3:13" ht="13">
      <c r="C171" s="25"/>
      <c r="K171" s="26"/>
      <c r="M171" s="27"/>
    </row>
    <row r="172" spans="3:13" ht="13">
      <c r="C172" s="25"/>
      <c r="K172" s="26"/>
      <c r="M172" s="27"/>
    </row>
    <row r="173" spans="3:13" ht="13">
      <c r="C173" s="25"/>
      <c r="K173" s="26"/>
      <c r="M173" s="27"/>
    </row>
    <row r="174" spans="3:13" ht="13">
      <c r="C174" s="25"/>
      <c r="K174" s="26"/>
      <c r="M174" s="27"/>
    </row>
    <row r="175" spans="3:13" ht="13">
      <c r="C175" s="25"/>
      <c r="K175" s="26"/>
      <c r="M175" s="27"/>
    </row>
    <row r="176" spans="3:13" ht="13">
      <c r="C176" s="25"/>
      <c r="K176" s="26"/>
      <c r="M176" s="27"/>
    </row>
    <row r="177" spans="3:13" ht="13">
      <c r="C177" s="25"/>
      <c r="K177" s="26"/>
      <c r="M177" s="27"/>
    </row>
    <row r="178" spans="3:13" ht="13">
      <c r="C178" s="25"/>
      <c r="K178" s="26"/>
      <c r="M178" s="27"/>
    </row>
    <row r="179" spans="3:13" ht="13">
      <c r="C179" s="25"/>
      <c r="K179" s="26"/>
      <c r="M179" s="27"/>
    </row>
    <row r="180" spans="3:13" ht="13">
      <c r="C180" s="25"/>
      <c r="K180" s="26"/>
      <c r="M180" s="27"/>
    </row>
    <row r="181" spans="3:13" ht="13">
      <c r="C181" s="25"/>
      <c r="K181" s="26"/>
      <c r="M181" s="27"/>
    </row>
    <row r="182" spans="3:13" ht="13">
      <c r="C182" s="25"/>
      <c r="K182" s="26"/>
      <c r="M182" s="27"/>
    </row>
    <row r="183" spans="3:13" ht="13">
      <c r="C183" s="25"/>
      <c r="K183" s="26"/>
      <c r="M183" s="27"/>
    </row>
    <row r="184" spans="3:13" ht="13">
      <c r="C184" s="25"/>
      <c r="K184" s="26"/>
      <c r="M184" s="27"/>
    </row>
    <row r="185" spans="3:13" ht="13">
      <c r="C185" s="25"/>
      <c r="K185" s="26"/>
      <c r="M185" s="27"/>
    </row>
    <row r="186" spans="3:13" ht="13">
      <c r="C186" s="25"/>
      <c r="K186" s="26"/>
      <c r="M186" s="27"/>
    </row>
    <row r="187" spans="3:13" ht="13">
      <c r="C187" s="25"/>
      <c r="K187" s="26"/>
      <c r="M187" s="27"/>
    </row>
    <row r="188" spans="3:13" ht="13">
      <c r="C188" s="25"/>
      <c r="K188" s="26"/>
      <c r="M188" s="27"/>
    </row>
    <row r="189" spans="3:13" ht="13">
      <c r="C189" s="25"/>
      <c r="K189" s="26"/>
      <c r="M189" s="27"/>
    </row>
    <row r="190" spans="3:13" ht="13">
      <c r="C190" s="25"/>
      <c r="K190" s="26"/>
      <c r="M190" s="27"/>
    </row>
    <row r="191" spans="3:13" ht="13">
      <c r="C191" s="25"/>
      <c r="K191" s="26"/>
      <c r="M191" s="27"/>
    </row>
    <row r="192" spans="3:13" ht="13">
      <c r="C192" s="25"/>
      <c r="K192" s="26"/>
      <c r="M192" s="27"/>
    </row>
    <row r="193" spans="3:13" ht="13">
      <c r="C193" s="25"/>
      <c r="K193" s="26"/>
      <c r="M193" s="27"/>
    </row>
    <row r="194" spans="3:13" ht="13">
      <c r="C194" s="25"/>
      <c r="K194" s="26"/>
      <c r="M194" s="27"/>
    </row>
    <row r="195" spans="3:13" ht="13">
      <c r="C195" s="25"/>
      <c r="K195" s="26"/>
      <c r="M195" s="27"/>
    </row>
    <row r="196" spans="3:13" ht="13">
      <c r="C196" s="25"/>
      <c r="K196" s="26"/>
      <c r="M196" s="27"/>
    </row>
    <row r="197" spans="3:13" ht="13">
      <c r="C197" s="25"/>
      <c r="K197" s="26"/>
      <c r="M197" s="27"/>
    </row>
    <row r="198" spans="3:13" ht="13">
      <c r="C198" s="25"/>
      <c r="K198" s="26"/>
      <c r="M198" s="27"/>
    </row>
    <row r="199" spans="3:13" ht="13">
      <c r="C199" s="25"/>
      <c r="K199" s="26"/>
      <c r="M199" s="27"/>
    </row>
    <row r="200" spans="3:13" ht="13">
      <c r="C200" s="25"/>
      <c r="K200" s="26"/>
      <c r="M200" s="27"/>
    </row>
    <row r="201" spans="3:13" ht="13">
      <c r="C201" s="25"/>
      <c r="K201" s="26"/>
      <c r="M201" s="27"/>
    </row>
    <row r="202" spans="3:13" ht="13">
      <c r="C202" s="25"/>
      <c r="K202" s="26"/>
      <c r="M202" s="27"/>
    </row>
    <row r="203" spans="3:13" ht="13">
      <c r="C203" s="25"/>
      <c r="K203" s="26"/>
      <c r="M203" s="27"/>
    </row>
    <row r="204" spans="3:13" ht="13">
      <c r="C204" s="25"/>
      <c r="K204" s="26"/>
      <c r="M204" s="27"/>
    </row>
    <row r="205" spans="3:13" ht="13">
      <c r="C205" s="25"/>
      <c r="K205" s="26"/>
      <c r="M205" s="27"/>
    </row>
    <row r="206" spans="3:13" ht="13">
      <c r="C206" s="25"/>
      <c r="K206" s="26"/>
      <c r="M206" s="27"/>
    </row>
    <row r="207" spans="3:13" ht="13">
      <c r="C207" s="25"/>
      <c r="K207" s="26"/>
      <c r="M207" s="27"/>
    </row>
    <row r="208" spans="3:13" ht="13">
      <c r="C208" s="25"/>
      <c r="K208" s="26"/>
      <c r="M208" s="27"/>
    </row>
    <row r="209" spans="3:13" ht="13">
      <c r="C209" s="25"/>
      <c r="K209" s="26"/>
      <c r="M209" s="27"/>
    </row>
    <row r="210" spans="3:13" ht="13">
      <c r="C210" s="25"/>
      <c r="K210" s="26"/>
      <c r="M210" s="27"/>
    </row>
    <row r="211" spans="3:13" ht="13">
      <c r="C211" s="25"/>
      <c r="K211" s="26"/>
      <c r="M211" s="27"/>
    </row>
    <row r="212" spans="3:13" ht="13">
      <c r="C212" s="25"/>
      <c r="K212" s="26"/>
      <c r="M212" s="27"/>
    </row>
    <row r="213" spans="3:13" ht="13">
      <c r="C213" s="25"/>
      <c r="K213" s="26"/>
      <c r="M213" s="27"/>
    </row>
    <row r="214" spans="3:13" ht="13">
      <c r="C214" s="25"/>
      <c r="K214" s="26"/>
      <c r="M214" s="27"/>
    </row>
    <row r="215" spans="3:13" ht="13">
      <c r="C215" s="25"/>
      <c r="K215" s="26"/>
      <c r="M215" s="27"/>
    </row>
    <row r="216" spans="3:13" ht="13">
      <c r="C216" s="25"/>
      <c r="K216" s="26"/>
      <c r="M216" s="27"/>
    </row>
    <row r="217" spans="3:13" ht="13">
      <c r="C217" s="25"/>
      <c r="K217" s="26"/>
      <c r="M217" s="27"/>
    </row>
    <row r="218" spans="3:13" ht="13">
      <c r="C218" s="25"/>
      <c r="K218" s="26"/>
      <c r="M218" s="27"/>
    </row>
    <row r="219" spans="3:13" ht="13">
      <c r="C219" s="25"/>
      <c r="K219" s="26"/>
      <c r="M219" s="27"/>
    </row>
    <row r="220" spans="3:13" ht="13">
      <c r="C220" s="25"/>
      <c r="K220" s="26"/>
      <c r="M220" s="27"/>
    </row>
    <row r="221" spans="3:13" ht="13">
      <c r="C221" s="25"/>
      <c r="K221" s="26"/>
      <c r="M221" s="27"/>
    </row>
    <row r="222" spans="3:13" ht="13">
      <c r="C222" s="25"/>
      <c r="K222" s="26"/>
      <c r="M222" s="27"/>
    </row>
    <row r="223" spans="3:13" ht="13">
      <c r="C223" s="25"/>
      <c r="K223" s="26"/>
      <c r="M223" s="27"/>
    </row>
    <row r="224" spans="3:13" ht="13">
      <c r="C224" s="25"/>
      <c r="K224" s="26"/>
      <c r="M224" s="27"/>
    </row>
    <row r="225" spans="3:13" ht="13">
      <c r="C225" s="25"/>
      <c r="K225" s="26"/>
      <c r="M225" s="27"/>
    </row>
    <row r="226" spans="3:13" ht="13">
      <c r="C226" s="25"/>
      <c r="K226" s="26"/>
      <c r="M226" s="27"/>
    </row>
    <row r="227" spans="3:13" ht="13">
      <c r="C227" s="25"/>
      <c r="K227" s="26"/>
      <c r="M227" s="27"/>
    </row>
    <row r="228" spans="3:13" ht="13">
      <c r="C228" s="25"/>
      <c r="K228" s="26"/>
      <c r="M228" s="27"/>
    </row>
    <row r="229" spans="3:13" ht="13">
      <c r="C229" s="25"/>
      <c r="K229" s="26"/>
      <c r="M229" s="27"/>
    </row>
    <row r="230" spans="3:13" ht="13">
      <c r="C230" s="25"/>
      <c r="K230" s="26"/>
      <c r="M230" s="27"/>
    </row>
    <row r="231" spans="3:13" ht="13">
      <c r="C231" s="25"/>
      <c r="K231" s="26"/>
      <c r="M231" s="27"/>
    </row>
    <row r="232" spans="3:13" ht="13">
      <c r="C232" s="25"/>
      <c r="K232" s="26"/>
      <c r="M232" s="27"/>
    </row>
    <row r="233" spans="3:13" ht="13">
      <c r="C233" s="25"/>
      <c r="K233" s="26"/>
      <c r="M233" s="27"/>
    </row>
    <row r="234" spans="3:13" ht="13">
      <c r="C234" s="25"/>
      <c r="K234" s="26"/>
      <c r="M234" s="27"/>
    </row>
    <row r="235" spans="3:13" ht="13">
      <c r="C235" s="25"/>
      <c r="K235" s="26"/>
      <c r="M235" s="27"/>
    </row>
    <row r="236" spans="3:13" ht="13">
      <c r="C236" s="25"/>
      <c r="K236" s="26"/>
      <c r="M236" s="27"/>
    </row>
    <row r="237" spans="3:13" ht="13">
      <c r="C237" s="25"/>
      <c r="K237" s="26"/>
      <c r="M237" s="27"/>
    </row>
    <row r="238" spans="3:13" ht="13">
      <c r="C238" s="25"/>
      <c r="K238" s="26"/>
      <c r="M238" s="27"/>
    </row>
    <row r="239" spans="3:13" ht="13">
      <c r="C239" s="25"/>
      <c r="K239" s="26"/>
      <c r="M239" s="27"/>
    </row>
    <row r="240" spans="3:13" ht="13">
      <c r="C240" s="25"/>
      <c r="K240" s="26"/>
      <c r="M240" s="27"/>
    </row>
    <row r="241" spans="3:13" ht="13">
      <c r="C241" s="25"/>
      <c r="K241" s="26"/>
      <c r="M241" s="27"/>
    </row>
    <row r="242" spans="3:13" ht="13">
      <c r="C242" s="25"/>
      <c r="K242" s="26"/>
      <c r="M242" s="27"/>
    </row>
    <row r="243" spans="3:13" ht="13">
      <c r="C243" s="25"/>
      <c r="K243" s="26"/>
      <c r="M243" s="27"/>
    </row>
    <row r="244" spans="3:13" ht="13">
      <c r="C244" s="25"/>
      <c r="K244" s="26"/>
      <c r="M244" s="27"/>
    </row>
    <row r="245" spans="3:13" ht="13">
      <c r="C245" s="25"/>
      <c r="K245" s="26"/>
      <c r="M245" s="27"/>
    </row>
    <row r="246" spans="3:13" ht="13">
      <c r="C246" s="25"/>
      <c r="K246" s="26"/>
      <c r="M246" s="27"/>
    </row>
    <row r="247" spans="3:13" ht="13">
      <c r="C247" s="25"/>
      <c r="K247" s="26"/>
      <c r="M247" s="27"/>
    </row>
    <row r="248" spans="3:13" ht="13">
      <c r="C248" s="25"/>
      <c r="K248" s="26"/>
      <c r="M248" s="27"/>
    </row>
    <row r="249" spans="3:13" ht="13">
      <c r="C249" s="25"/>
      <c r="K249" s="26"/>
      <c r="M249" s="27"/>
    </row>
    <row r="250" spans="3:13" ht="13">
      <c r="C250" s="25"/>
      <c r="K250" s="26"/>
      <c r="M250" s="27"/>
    </row>
    <row r="251" spans="3:13" ht="13">
      <c r="C251" s="25"/>
      <c r="K251" s="26"/>
      <c r="M251" s="27"/>
    </row>
    <row r="252" spans="3:13" ht="13">
      <c r="C252" s="25"/>
      <c r="K252" s="26"/>
      <c r="M252" s="27"/>
    </row>
    <row r="253" spans="3:13" ht="13">
      <c r="C253" s="25"/>
      <c r="K253" s="26"/>
      <c r="M253" s="27"/>
    </row>
    <row r="254" spans="3:13" ht="13">
      <c r="C254" s="25"/>
      <c r="K254" s="26"/>
      <c r="M254" s="27"/>
    </row>
    <row r="255" spans="3:13" ht="13">
      <c r="C255" s="25"/>
      <c r="K255" s="26"/>
      <c r="M255" s="27"/>
    </row>
    <row r="256" spans="3:13" ht="13">
      <c r="C256" s="25"/>
      <c r="K256" s="26"/>
      <c r="M256" s="27"/>
    </row>
    <row r="257" spans="3:13" ht="13">
      <c r="C257" s="25"/>
      <c r="K257" s="26"/>
      <c r="M257" s="27"/>
    </row>
    <row r="258" spans="3:13" ht="13">
      <c r="C258" s="25"/>
      <c r="K258" s="26"/>
      <c r="M258" s="27"/>
    </row>
    <row r="259" spans="3:13" ht="13">
      <c r="C259" s="25"/>
      <c r="K259" s="26"/>
      <c r="M259" s="27"/>
    </row>
    <row r="260" spans="3:13" ht="13">
      <c r="C260" s="25"/>
      <c r="K260" s="26"/>
      <c r="M260" s="27"/>
    </row>
    <row r="261" spans="3:13" ht="13">
      <c r="C261" s="25"/>
      <c r="K261" s="26"/>
      <c r="M261" s="27"/>
    </row>
    <row r="262" spans="3:13" ht="13">
      <c r="C262" s="25"/>
      <c r="K262" s="26"/>
      <c r="M262" s="27"/>
    </row>
    <row r="263" spans="3:13" ht="13">
      <c r="C263" s="25"/>
      <c r="K263" s="26"/>
      <c r="M263" s="27"/>
    </row>
    <row r="264" spans="3:13" ht="13">
      <c r="C264" s="25"/>
      <c r="K264" s="26"/>
      <c r="M264" s="27"/>
    </row>
    <row r="265" spans="3:13" ht="13">
      <c r="C265" s="25"/>
      <c r="K265" s="26"/>
      <c r="M265" s="27"/>
    </row>
    <row r="266" spans="3:13" ht="13">
      <c r="C266" s="25"/>
      <c r="K266" s="26"/>
      <c r="M266" s="27"/>
    </row>
    <row r="267" spans="3:13" ht="13">
      <c r="C267" s="25"/>
      <c r="K267" s="26"/>
      <c r="M267" s="27"/>
    </row>
    <row r="268" spans="3:13" ht="13">
      <c r="C268" s="25"/>
      <c r="K268" s="26"/>
      <c r="M268" s="27"/>
    </row>
    <row r="269" spans="3:13" ht="13">
      <c r="C269" s="25"/>
      <c r="K269" s="26"/>
      <c r="M269" s="27"/>
    </row>
    <row r="270" spans="3:13" ht="13">
      <c r="C270" s="25"/>
      <c r="K270" s="26"/>
      <c r="M270" s="27"/>
    </row>
    <row r="271" spans="3:13" ht="13">
      <c r="C271" s="25"/>
      <c r="K271" s="26"/>
      <c r="M271" s="27"/>
    </row>
    <row r="272" spans="3:13" ht="13">
      <c r="C272" s="25"/>
      <c r="K272" s="26"/>
      <c r="M272" s="27"/>
    </row>
    <row r="273" spans="3:13" ht="13">
      <c r="C273" s="25"/>
      <c r="K273" s="26"/>
      <c r="M273" s="27"/>
    </row>
    <row r="274" spans="3:13" ht="13">
      <c r="C274" s="25"/>
      <c r="K274" s="26"/>
      <c r="M274" s="27"/>
    </row>
    <row r="275" spans="3:13" ht="13">
      <c r="C275" s="25"/>
      <c r="K275" s="26"/>
      <c r="M275" s="27"/>
    </row>
    <row r="276" spans="3:13" ht="13">
      <c r="C276" s="25"/>
      <c r="K276" s="26"/>
      <c r="M276" s="27"/>
    </row>
    <row r="277" spans="3:13" ht="13">
      <c r="C277" s="25"/>
      <c r="K277" s="26"/>
      <c r="M277" s="27"/>
    </row>
    <row r="278" spans="3:13" ht="13">
      <c r="C278" s="25"/>
      <c r="K278" s="26"/>
      <c r="M278" s="27"/>
    </row>
    <row r="279" spans="3:13" ht="13">
      <c r="C279" s="25"/>
      <c r="K279" s="26"/>
      <c r="M279" s="27"/>
    </row>
    <row r="280" spans="3:13" ht="13">
      <c r="C280" s="25"/>
      <c r="K280" s="26"/>
      <c r="M280" s="27"/>
    </row>
    <row r="281" spans="3:13" ht="13">
      <c r="C281" s="25"/>
      <c r="K281" s="26"/>
      <c r="M281" s="27"/>
    </row>
    <row r="282" spans="3:13" ht="13">
      <c r="C282" s="25"/>
      <c r="K282" s="26"/>
      <c r="M282" s="27"/>
    </row>
    <row r="283" spans="3:13" ht="13">
      <c r="C283" s="25"/>
      <c r="K283" s="26"/>
      <c r="M283" s="27"/>
    </row>
    <row r="284" spans="3:13" ht="13">
      <c r="C284" s="25"/>
      <c r="K284" s="26"/>
      <c r="M284" s="27"/>
    </row>
    <row r="285" spans="3:13" ht="13">
      <c r="C285" s="25"/>
      <c r="K285" s="26"/>
      <c r="M285" s="27"/>
    </row>
    <row r="286" spans="3:13" ht="13">
      <c r="C286" s="25"/>
      <c r="K286" s="26"/>
      <c r="M286" s="27"/>
    </row>
    <row r="287" spans="3:13" ht="13">
      <c r="C287" s="25"/>
      <c r="K287" s="26"/>
      <c r="M287" s="27"/>
    </row>
    <row r="288" spans="3:13" ht="13">
      <c r="C288" s="25"/>
      <c r="K288" s="26"/>
      <c r="M288" s="27"/>
    </row>
    <row r="289" spans="3:13" ht="13">
      <c r="C289" s="25"/>
      <c r="K289" s="26"/>
      <c r="M289" s="27"/>
    </row>
    <row r="290" spans="3:13" ht="13">
      <c r="C290" s="25"/>
      <c r="K290" s="26"/>
      <c r="M290" s="27"/>
    </row>
    <row r="291" spans="3:13" ht="13">
      <c r="C291" s="25"/>
      <c r="K291" s="26"/>
      <c r="M291" s="27"/>
    </row>
    <row r="292" spans="3:13" ht="13">
      <c r="C292" s="25"/>
      <c r="K292" s="26"/>
      <c r="M292" s="27"/>
    </row>
    <row r="293" spans="3:13" ht="13">
      <c r="C293" s="25"/>
      <c r="K293" s="26"/>
      <c r="M293" s="27"/>
    </row>
    <row r="294" spans="3:13" ht="13">
      <c r="C294" s="25"/>
      <c r="K294" s="26"/>
      <c r="M294" s="27"/>
    </row>
    <row r="295" spans="3:13" ht="13">
      <c r="C295" s="25"/>
      <c r="K295" s="26"/>
      <c r="M295" s="27"/>
    </row>
    <row r="296" spans="3:13" ht="13">
      <c r="C296" s="25"/>
      <c r="K296" s="26"/>
      <c r="M296" s="27"/>
    </row>
    <row r="297" spans="3:13" ht="13">
      <c r="C297" s="25"/>
      <c r="K297" s="26"/>
      <c r="M297" s="27"/>
    </row>
    <row r="298" spans="3:13" ht="13">
      <c r="C298" s="25"/>
      <c r="K298" s="26"/>
      <c r="M298" s="27"/>
    </row>
    <row r="299" spans="3:13" ht="13">
      <c r="C299" s="25"/>
      <c r="K299" s="26"/>
      <c r="M299" s="27"/>
    </row>
    <row r="300" spans="3:13" ht="13">
      <c r="C300" s="25"/>
      <c r="K300" s="26"/>
      <c r="M300" s="27"/>
    </row>
    <row r="301" spans="3:13" ht="13">
      <c r="C301" s="25"/>
      <c r="K301" s="26"/>
      <c r="M301" s="27"/>
    </row>
    <row r="302" spans="3:13" ht="13">
      <c r="C302" s="25"/>
      <c r="K302" s="26"/>
      <c r="M302" s="27"/>
    </row>
    <row r="303" spans="3:13" ht="13">
      <c r="C303" s="25"/>
      <c r="K303" s="26"/>
      <c r="M303" s="27"/>
    </row>
    <row r="304" spans="3:13" ht="13">
      <c r="C304" s="25"/>
      <c r="K304" s="26"/>
      <c r="M304" s="27"/>
    </row>
    <row r="305" spans="3:13" ht="13">
      <c r="C305" s="25"/>
      <c r="K305" s="26"/>
      <c r="M305" s="27"/>
    </row>
    <row r="306" spans="3:13" ht="13">
      <c r="C306" s="25"/>
      <c r="K306" s="26"/>
      <c r="M306" s="27"/>
    </row>
    <row r="307" spans="3:13" ht="13">
      <c r="C307" s="25"/>
      <c r="K307" s="26"/>
      <c r="M307" s="27"/>
    </row>
    <row r="308" spans="3:13" ht="13">
      <c r="C308" s="25"/>
      <c r="K308" s="26"/>
      <c r="M308" s="27"/>
    </row>
    <row r="309" spans="3:13" ht="13">
      <c r="C309" s="25"/>
      <c r="K309" s="26"/>
      <c r="M309" s="27"/>
    </row>
    <row r="310" spans="3:13" ht="13">
      <c r="C310" s="25"/>
      <c r="K310" s="26"/>
      <c r="M310" s="27"/>
    </row>
    <row r="311" spans="3:13" ht="13">
      <c r="C311" s="25"/>
      <c r="K311" s="26"/>
      <c r="M311" s="27"/>
    </row>
    <row r="312" spans="3:13" ht="13">
      <c r="C312" s="25"/>
      <c r="K312" s="26"/>
      <c r="M312" s="27"/>
    </row>
    <row r="313" spans="3:13" ht="13">
      <c r="C313" s="25"/>
      <c r="K313" s="26"/>
      <c r="M313" s="27"/>
    </row>
    <row r="314" spans="3:13" ht="13">
      <c r="C314" s="25"/>
      <c r="K314" s="26"/>
      <c r="M314" s="27"/>
    </row>
    <row r="315" spans="3:13" ht="13">
      <c r="C315" s="25"/>
      <c r="K315" s="26"/>
      <c r="M315" s="27"/>
    </row>
    <row r="316" spans="3:13" ht="13">
      <c r="C316" s="25"/>
      <c r="K316" s="26"/>
      <c r="M316" s="27"/>
    </row>
    <row r="317" spans="3:13" ht="13">
      <c r="C317" s="25"/>
      <c r="K317" s="26"/>
      <c r="M317" s="27"/>
    </row>
    <row r="318" spans="3:13" ht="13">
      <c r="C318" s="25"/>
      <c r="K318" s="26"/>
      <c r="M318" s="27"/>
    </row>
    <row r="319" spans="3:13" ht="13">
      <c r="C319" s="25"/>
      <c r="K319" s="26"/>
      <c r="M319" s="27"/>
    </row>
    <row r="320" spans="3:13" ht="13">
      <c r="C320" s="25"/>
      <c r="K320" s="26"/>
      <c r="M320" s="27"/>
    </row>
    <row r="321" spans="3:13" ht="13">
      <c r="C321" s="25"/>
      <c r="K321" s="26"/>
      <c r="M321" s="27"/>
    </row>
    <row r="322" spans="3:13" ht="13">
      <c r="C322" s="25"/>
      <c r="K322" s="26"/>
      <c r="M322" s="27"/>
    </row>
    <row r="323" spans="3:13" ht="13">
      <c r="C323" s="25"/>
      <c r="K323" s="26"/>
      <c r="M323" s="27"/>
    </row>
    <row r="324" spans="3:13" ht="13">
      <c r="C324" s="25"/>
      <c r="K324" s="26"/>
      <c r="M324" s="27"/>
    </row>
    <row r="325" spans="3:13" ht="13">
      <c r="C325" s="25"/>
      <c r="K325" s="26"/>
      <c r="M325" s="27"/>
    </row>
    <row r="326" spans="3:13" ht="13">
      <c r="C326" s="25"/>
      <c r="K326" s="26"/>
      <c r="M326" s="27"/>
    </row>
    <row r="327" spans="3:13" ht="13">
      <c r="C327" s="25"/>
      <c r="K327" s="26"/>
      <c r="M327" s="27"/>
    </row>
    <row r="328" spans="3:13" ht="13">
      <c r="C328" s="25"/>
      <c r="K328" s="26"/>
      <c r="M328" s="27"/>
    </row>
    <row r="329" spans="3:13" ht="13">
      <c r="C329" s="25"/>
      <c r="K329" s="26"/>
      <c r="M329" s="27"/>
    </row>
    <row r="330" spans="3:13" ht="13">
      <c r="C330" s="25"/>
      <c r="K330" s="26"/>
      <c r="M330" s="27"/>
    </row>
    <row r="331" spans="3:13" ht="13">
      <c r="C331" s="25"/>
      <c r="K331" s="26"/>
      <c r="M331" s="27"/>
    </row>
    <row r="332" spans="3:13" ht="13">
      <c r="C332" s="25"/>
      <c r="K332" s="26"/>
      <c r="M332" s="27"/>
    </row>
    <row r="333" spans="3:13" ht="13">
      <c r="C333" s="25"/>
      <c r="K333" s="26"/>
      <c r="M333" s="27"/>
    </row>
    <row r="334" spans="3:13" ht="13">
      <c r="C334" s="25"/>
      <c r="K334" s="26"/>
      <c r="M334" s="27"/>
    </row>
    <row r="335" spans="3:13" ht="13">
      <c r="C335" s="25"/>
      <c r="K335" s="26"/>
      <c r="M335" s="27"/>
    </row>
    <row r="336" spans="3:13" ht="13">
      <c r="C336" s="25"/>
      <c r="K336" s="26"/>
      <c r="M336" s="27"/>
    </row>
    <row r="337" spans="3:13" ht="13">
      <c r="C337" s="25"/>
      <c r="K337" s="26"/>
      <c r="M337" s="27"/>
    </row>
    <row r="338" spans="3:13" ht="13">
      <c r="C338" s="25"/>
      <c r="K338" s="26"/>
      <c r="M338" s="27"/>
    </row>
    <row r="339" spans="3:13" ht="13">
      <c r="C339" s="25"/>
      <c r="K339" s="26"/>
      <c r="M339" s="27"/>
    </row>
    <row r="340" spans="3:13" ht="13">
      <c r="C340" s="25"/>
      <c r="K340" s="26"/>
      <c r="M340" s="27"/>
    </row>
    <row r="341" spans="3:13" ht="13">
      <c r="C341" s="25"/>
      <c r="K341" s="26"/>
      <c r="M341" s="27"/>
    </row>
    <row r="342" spans="3:13" ht="13">
      <c r="C342" s="25"/>
      <c r="K342" s="26"/>
      <c r="M342" s="27"/>
    </row>
    <row r="343" spans="3:13" ht="13">
      <c r="C343" s="25"/>
      <c r="K343" s="26"/>
      <c r="M343" s="27"/>
    </row>
    <row r="344" spans="3:13" ht="13">
      <c r="C344" s="25"/>
      <c r="K344" s="26"/>
      <c r="M344" s="27"/>
    </row>
    <row r="345" spans="3:13" ht="13">
      <c r="C345" s="25"/>
      <c r="K345" s="26"/>
      <c r="M345" s="27"/>
    </row>
    <row r="346" spans="3:13" ht="13">
      <c r="C346" s="25"/>
      <c r="K346" s="26"/>
      <c r="M346" s="27"/>
    </row>
    <row r="347" spans="3:13" ht="13">
      <c r="C347" s="25"/>
      <c r="K347" s="26"/>
      <c r="M347" s="27"/>
    </row>
    <row r="348" spans="3:13" ht="13">
      <c r="C348" s="25"/>
      <c r="K348" s="26"/>
      <c r="M348" s="27"/>
    </row>
    <row r="349" spans="3:13" ht="13">
      <c r="C349" s="25"/>
      <c r="K349" s="26"/>
      <c r="M349" s="27"/>
    </row>
    <row r="350" spans="3:13" ht="13">
      <c r="C350" s="25"/>
      <c r="K350" s="26"/>
      <c r="M350" s="27"/>
    </row>
    <row r="351" spans="3:13" ht="13">
      <c r="C351" s="25"/>
      <c r="K351" s="26"/>
      <c r="M351" s="27"/>
    </row>
    <row r="352" spans="3:13" ht="13">
      <c r="C352" s="25"/>
      <c r="K352" s="26"/>
      <c r="M352" s="27"/>
    </row>
    <row r="353" spans="3:13" ht="13">
      <c r="C353" s="25"/>
      <c r="K353" s="26"/>
      <c r="M353" s="27"/>
    </row>
    <row r="354" spans="3:13" ht="13">
      <c r="C354" s="25"/>
      <c r="K354" s="26"/>
      <c r="M354" s="27"/>
    </row>
    <row r="355" spans="3:13" ht="13">
      <c r="C355" s="25"/>
      <c r="K355" s="26"/>
      <c r="M355" s="27"/>
    </row>
    <row r="356" spans="3:13" ht="13">
      <c r="C356" s="25"/>
      <c r="K356" s="26"/>
      <c r="M356" s="27"/>
    </row>
    <row r="357" spans="3:13" ht="13">
      <c r="C357" s="25"/>
      <c r="K357" s="26"/>
      <c r="M357" s="27"/>
    </row>
    <row r="358" spans="3:13" ht="13">
      <c r="C358" s="25"/>
      <c r="K358" s="26"/>
      <c r="M358" s="27"/>
    </row>
    <row r="359" spans="3:13" ht="13">
      <c r="C359" s="25"/>
      <c r="K359" s="26"/>
      <c r="M359" s="27"/>
    </row>
    <row r="360" spans="3:13" ht="13">
      <c r="C360" s="25"/>
      <c r="K360" s="26"/>
      <c r="M360" s="27"/>
    </row>
    <row r="361" spans="3:13" ht="13">
      <c r="C361" s="25"/>
      <c r="K361" s="26"/>
      <c r="M361" s="27"/>
    </row>
    <row r="362" spans="3:13" ht="13">
      <c r="C362" s="25"/>
      <c r="K362" s="26"/>
      <c r="M362" s="27"/>
    </row>
    <row r="363" spans="3:13" ht="13">
      <c r="C363" s="25"/>
      <c r="K363" s="26"/>
      <c r="M363" s="27"/>
    </row>
    <row r="364" spans="3:13" ht="13">
      <c r="C364" s="25"/>
      <c r="K364" s="26"/>
      <c r="M364" s="27"/>
    </row>
    <row r="365" spans="3:13" ht="13">
      <c r="C365" s="25"/>
      <c r="K365" s="26"/>
      <c r="M365" s="27"/>
    </row>
    <row r="366" spans="3:13" ht="13">
      <c r="C366" s="25"/>
      <c r="K366" s="26"/>
      <c r="M366" s="27"/>
    </row>
    <row r="367" spans="3:13" ht="13">
      <c r="C367" s="25"/>
      <c r="K367" s="26"/>
      <c r="M367" s="27"/>
    </row>
    <row r="368" spans="3:13" ht="13">
      <c r="C368" s="25"/>
      <c r="K368" s="26"/>
      <c r="M368" s="27"/>
    </row>
    <row r="369" spans="3:13" ht="13">
      <c r="C369" s="25"/>
      <c r="K369" s="26"/>
      <c r="M369" s="27"/>
    </row>
    <row r="370" spans="3:13" ht="13">
      <c r="C370" s="25"/>
      <c r="K370" s="26"/>
      <c r="M370" s="27"/>
    </row>
    <row r="371" spans="3:13" ht="13">
      <c r="C371" s="25"/>
      <c r="K371" s="26"/>
      <c r="M371" s="27"/>
    </row>
    <row r="372" spans="3:13" ht="13">
      <c r="C372" s="25"/>
      <c r="K372" s="26"/>
      <c r="M372" s="27"/>
    </row>
    <row r="373" spans="3:13" ht="13">
      <c r="C373" s="25"/>
      <c r="K373" s="26"/>
      <c r="M373" s="27"/>
    </row>
    <row r="374" spans="3:13" ht="13">
      <c r="C374" s="25"/>
      <c r="K374" s="26"/>
      <c r="M374" s="27"/>
    </row>
    <row r="375" spans="3:13" ht="13">
      <c r="C375" s="25"/>
      <c r="K375" s="26"/>
      <c r="M375" s="27"/>
    </row>
    <row r="376" spans="3:13" ht="13">
      <c r="C376" s="25"/>
      <c r="K376" s="26"/>
      <c r="M376" s="27"/>
    </row>
    <row r="377" spans="3:13" ht="13">
      <c r="C377" s="25"/>
      <c r="K377" s="26"/>
      <c r="M377" s="27"/>
    </row>
    <row r="378" spans="3:13" ht="13">
      <c r="C378" s="25"/>
      <c r="K378" s="26"/>
      <c r="M378" s="27"/>
    </row>
    <row r="379" spans="3:13" ht="13">
      <c r="C379" s="25"/>
      <c r="K379" s="26"/>
      <c r="M379" s="27"/>
    </row>
    <row r="380" spans="3:13" ht="13">
      <c r="C380" s="25"/>
      <c r="K380" s="26"/>
      <c r="M380" s="27"/>
    </row>
    <row r="381" spans="3:13" ht="13">
      <c r="C381" s="25"/>
      <c r="K381" s="26"/>
      <c r="M381" s="27"/>
    </row>
    <row r="382" spans="3:13" ht="13">
      <c r="C382" s="25"/>
      <c r="K382" s="26"/>
      <c r="M382" s="27"/>
    </row>
    <row r="383" spans="3:13" ht="13">
      <c r="C383" s="25"/>
      <c r="K383" s="26"/>
      <c r="M383" s="27"/>
    </row>
    <row r="384" spans="3:13" ht="13">
      <c r="C384" s="25"/>
      <c r="K384" s="26"/>
      <c r="M384" s="27"/>
    </row>
    <row r="385" spans="3:13" ht="13">
      <c r="C385" s="25"/>
      <c r="K385" s="26"/>
      <c r="M385" s="27"/>
    </row>
    <row r="386" spans="3:13" ht="13">
      <c r="C386" s="25"/>
      <c r="K386" s="26"/>
      <c r="M386" s="27"/>
    </row>
    <row r="387" spans="3:13" ht="13">
      <c r="C387" s="25"/>
      <c r="K387" s="26"/>
      <c r="M387" s="27"/>
    </row>
    <row r="388" spans="3:13" ht="13">
      <c r="C388" s="25"/>
      <c r="K388" s="26"/>
      <c r="M388" s="27"/>
    </row>
    <row r="389" spans="3:13" ht="13">
      <c r="C389" s="25"/>
      <c r="K389" s="26"/>
      <c r="M389" s="27"/>
    </row>
    <row r="390" spans="3:13" ht="13">
      <c r="C390" s="25"/>
      <c r="K390" s="26"/>
      <c r="M390" s="27"/>
    </row>
    <row r="391" spans="3:13" ht="13">
      <c r="C391" s="25"/>
      <c r="K391" s="26"/>
      <c r="M391" s="27"/>
    </row>
    <row r="392" spans="3:13" ht="13">
      <c r="C392" s="25"/>
      <c r="K392" s="26"/>
      <c r="M392" s="27"/>
    </row>
    <row r="393" spans="3:13" ht="13">
      <c r="C393" s="25"/>
      <c r="K393" s="26"/>
      <c r="M393" s="27"/>
    </row>
    <row r="394" spans="3:13" ht="13">
      <c r="C394" s="25"/>
      <c r="K394" s="26"/>
      <c r="M394" s="27"/>
    </row>
    <row r="395" spans="3:13" ht="13">
      <c r="C395" s="25"/>
      <c r="K395" s="26"/>
      <c r="M395" s="27"/>
    </row>
    <row r="396" spans="3:13" ht="13">
      <c r="C396" s="25"/>
      <c r="K396" s="26"/>
      <c r="M396" s="27"/>
    </row>
    <row r="397" spans="3:13" ht="13">
      <c r="C397" s="25"/>
      <c r="K397" s="26"/>
      <c r="M397" s="27"/>
    </row>
    <row r="398" spans="3:13" ht="13">
      <c r="C398" s="25"/>
      <c r="K398" s="26"/>
      <c r="M398" s="27"/>
    </row>
    <row r="399" spans="3:13" ht="13">
      <c r="C399" s="25"/>
      <c r="K399" s="26"/>
      <c r="M399" s="27"/>
    </row>
    <row r="400" spans="3:13" ht="13">
      <c r="C400" s="25"/>
      <c r="K400" s="26"/>
      <c r="M400" s="27"/>
    </row>
    <row r="401" spans="3:13" ht="13">
      <c r="C401" s="25"/>
      <c r="K401" s="26"/>
      <c r="M401" s="27"/>
    </row>
    <row r="402" spans="3:13" ht="13">
      <c r="C402" s="25"/>
      <c r="K402" s="26"/>
      <c r="M402" s="27"/>
    </row>
    <row r="403" spans="3:13" ht="13">
      <c r="C403" s="25"/>
      <c r="K403" s="26"/>
      <c r="M403" s="27"/>
    </row>
    <row r="404" spans="3:13" ht="13">
      <c r="C404" s="25"/>
      <c r="K404" s="26"/>
      <c r="M404" s="27"/>
    </row>
    <row r="405" spans="3:13" ht="13">
      <c r="C405" s="25"/>
      <c r="K405" s="26"/>
      <c r="M405" s="27"/>
    </row>
    <row r="406" spans="3:13" ht="13">
      <c r="C406" s="25"/>
      <c r="K406" s="26"/>
      <c r="M406" s="27"/>
    </row>
    <row r="407" spans="3:13" ht="13">
      <c r="C407" s="25"/>
      <c r="K407" s="26"/>
      <c r="M407" s="27"/>
    </row>
    <row r="408" spans="3:13" ht="13">
      <c r="C408" s="25"/>
      <c r="K408" s="26"/>
      <c r="M408" s="27"/>
    </row>
    <row r="409" spans="3:13" ht="13">
      <c r="C409" s="25"/>
      <c r="K409" s="26"/>
      <c r="M409" s="27"/>
    </row>
    <row r="410" spans="3:13" ht="13">
      <c r="C410" s="25"/>
      <c r="K410" s="26"/>
      <c r="M410" s="27"/>
    </row>
    <row r="411" spans="3:13" ht="13">
      <c r="C411" s="25"/>
      <c r="K411" s="26"/>
      <c r="M411" s="27"/>
    </row>
    <row r="412" spans="3:13" ht="13">
      <c r="C412" s="25"/>
      <c r="K412" s="26"/>
      <c r="M412" s="27"/>
    </row>
    <row r="413" spans="3:13" ht="13">
      <c r="C413" s="25"/>
      <c r="K413" s="26"/>
      <c r="M413" s="27"/>
    </row>
    <row r="414" spans="3:13" ht="13">
      <c r="C414" s="25"/>
      <c r="K414" s="26"/>
      <c r="M414" s="27"/>
    </row>
    <row r="415" spans="3:13" ht="13">
      <c r="C415" s="25"/>
      <c r="K415" s="26"/>
      <c r="M415" s="27"/>
    </row>
    <row r="416" spans="3:13" ht="13">
      <c r="C416" s="25"/>
      <c r="K416" s="26"/>
      <c r="M416" s="27"/>
    </row>
    <row r="417" spans="3:13" ht="13">
      <c r="C417" s="25"/>
      <c r="K417" s="26"/>
      <c r="M417" s="27"/>
    </row>
    <row r="418" spans="3:13" ht="13">
      <c r="C418" s="25"/>
      <c r="K418" s="26"/>
      <c r="M418" s="27"/>
    </row>
    <row r="419" spans="3:13" ht="13">
      <c r="C419" s="25"/>
      <c r="K419" s="26"/>
      <c r="M419" s="27"/>
    </row>
    <row r="420" spans="3:13" ht="13">
      <c r="C420" s="25"/>
      <c r="K420" s="26"/>
      <c r="M420" s="27"/>
    </row>
    <row r="421" spans="3:13" ht="13">
      <c r="C421" s="25"/>
      <c r="K421" s="26"/>
      <c r="M421" s="27"/>
    </row>
    <row r="422" spans="3:13" ht="13">
      <c r="C422" s="25"/>
      <c r="K422" s="26"/>
      <c r="M422" s="27"/>
    </row>
    <row r="423" spans="3:13" ht="13">
      <c r="C423" s="25"/>
      <c r="K423" s="26"/>
      <c r="M423" s="27"/>
    </row>
    <row r="424" spans="3:13" ht="13">
      <c r="C424" s="25"/>
      <c r="K424" s="26"/>
      <c r="M424" s="27"/>
    </row>
    <row r="425" spans="3:13" ht="13">
      <c r="C425" s="25"/>
      <c r="K425" s="26"/>
      <c r="M425" s="27"/>
    </row>
    <row r="426" spans="3:13" ht="13">
      <c r="C426" s="25"/>
      <c r="K426" s="26"/>
      <c r="M426" s="27"/>
    </row>
    <row r="427" spans="3:13" ht="13">
      <c r="C427" s="25"/>
      <c r="K427" s="26"/>
      <c r="M427" s="27"/>
    </row>
    <row r="428" spans="3:13" ht="13">
      <c r="C428" s="25"/>
      <c r="K428" s="26"/>
      <c r="M428" s="27"/>
    </row>
    <row r="429" spans="3:13" ht="13">
      <c r="C429" s="25"/>
      <c r="K429" s="26"/>
      <c r="M429" s="27"/>
    </row>
    <row r="430" spans="3:13" ht="13">
      <c r="C430" s="25"/>
      <c r="K430" s="26"/>
      <c r="M430" s="27"/>
    </row>
    <row r="431" spans="3:13" ht="13">
      <c r="C431" s="25"/>
      <c r="K431" s="26"/>
      <c r="M431" s="27"/>
    </row>
    <row r="432" spans="3:13" ht="13">
      <c r="C432" s="25"/>
      <c r="K432" s="26"/>
      <c r="M432" s="27"/>
    </row>
    <row r="433" spans="3:13" ht="13">
      <c r="C433" s="25"/>
      <c r="K433" s="26"/>
      <c r="M433" s="27"/>
    </row>
    <row r="434" spans="3:13" ht="13">
      <c r="C434" s="25"/>
      <c r="K434" s="26"/>
      <c r="M434" s="27"/>
    </row>
    <row r="435" spans="3:13" ht="13">
      <c r="C435" s="25"/>
      <c r="K435" s="26"/>
      <c r="M435" s="27"/>
    </row>
    <row r="436" spans="3:13" ht="13">
      <c r="C436" s="25"/>
      <c r="K436" s="26"/>
      <c r="M436" s="27"/>
    </row>
    <row r="437" spans="3:13" ht="13">
      <c r="C437" s="25"/>
      <c r="K437" s="26"/>
      <c r="M437" s="27"/>
    </row>
    <row r="438" spans="3:13" ht="13">
      <c r="C438" s="25"/>
      <c r="K438" s="26"/>
      <c r="M438" s="27"/>
    </row>
    <row r="439" spans="3:13" ht="13">
      <c r="C439" s="25"/>
      <c r="K439" s="26"/>
      <c r="M439" s="27"/>
    </row>
    <row r="440" spans="3:13" ht="13">
      <c r="C440" s="25"/>
      <c r="K440" s="26"/>
      <c r="M440" s="27"/>
    </row>
    <row r="441" spans="3:13" ht="13">
      <c r="C441" s="25"/>
      <c r="K441" s="26"/>
      <c r="M441" s="27"/>
    </row>
    <row r="442" spans="3:13" ht="13">
      <c r="C442" s="25"/>
      <c r="K442" s="26"/>
      <c r="M442" s="27"/>
    </row>
    <row r="443" spans="3:13" ht="13">
      <c r="C443" s="25"/>
      <c r="K443" s="26"/>
      <c r="M443" s="27"/>
    </row>
    <row r="444" spans="3:13" ht="13">
      <c r="C444" s="25"/>
      <c r="K444" s="26"/>
      <c r="M444" s="27"/>
    </row>
    <row r="445" spans="3:13" ht="13">
      <c r="C445" s="25"/>
      <c r="K445" s="26"/>
      <c r="M445" s="27"/>
    </row>
    <row r="446" spans="3:13" ht="13">
      <c r="C446" s="25"/>
      <c r="K446" s="26"/>
      <c r="M446" s="27"/>
    </row>
    <row r="447" spans="3:13" ht="13">
      <c r="C447" s="25"/>
      <c r="K447" s="26"/>
      <c r="M447" s="27"/>
    </row>
    <row r="448" spans="3:13" ht="13">
      <c r="C448" s="25"/>
      <c r="K448" s="26"/>
      <c r="M448" s="27"/>
    </row>
    <row r="449" spans="3:13" ht="13">
      <c r="C449" s="25"/>
      <c r="K449" s="26"/>
      <c r="M449" s="27"/>
    </row>
    <row r="450" spans="3:13" ht="13">
      <c r="C450" s="25"/>
      <c r="K450" s="26"/>
      <c r="M450" s="27"/>
    </row>
    <row r="451" spans="3:13" ht="13">
      <c r="C451" s="25"/>
      <c r="K451" s="26"/>
      <c r="M451" s="27"/>
    </row>
    <row r="452" spans="3:13" ht="13">
      <c r="C452" s="25"/>
      <c r="K452" s="26"/>
      <c r="M452" s="27"/>
    </row>
    <row r="453" spans="3:13" ht="13">
      <c r="C453" s="25"/>
      <c r="K453" s="26"/>
      <c r="M453" s="27"/>
    </row>
    <row r="454" spans="3:13" ht="13">
      <c r="C454" s="25"/>
      <c r="K454" s="26"/>
      <c r="M454" s="27"/>
    </row>
    <row r="455" spans="3:13" ht="13">
      <c r="C455" s="25"/>
      <c r="K455" s="26"/>
      <c r="M455" s="27"/>
    </row>
    <row r="456" spans="3:13" ht="13">
      <c r="C456" s="25"/>
      <c r="K456" s="26"/>
      <c r="M456" s="27"/>
    </row>
    <row r="457" spans="3:13" ht="13">
      <c r="C457" s="25"/>
      <c r="K457" s="26"/>
      <c r="M457" s="27"/>
    </row>
    <row r="458" spans="3:13" ht="13">
      <c r="C458" s="25"/>
      <c r="K458" s="26"/>
      <c r="M458" s="27"/>
    </row>
    <row r="459" spans="3:13" ht="13">
      <c r="C459" s="25"/>
      <c r="K459" s="26"/>
      <c r="M459" s="27"/>
    </row>
    <row r="460" spans="3:13" ht="13">
      <c r="C460" s="25"/>
      <c r="K460" s="26"/>
      <c r="M460" s="27"/>
    </row>
    <row r="461" spans="3:13" ht="13">
      <c r="C461" s="25"/>
      <c r="K461" s="26"/>
      <c r="M461" s="27"/>
    </row>
    <row r="462" spans="3:13" ht="13">
      <c r="C462" s="25"/>
      <c r="K462" s="26"/>
      <c r="M462" s="27"/>
    </row>
    <row r="463" spans="3:13" ht="13">
      <c r="C463" s="25"/>
      <c r="K463" s="26"/>
      <c r="M463" s="27"/>
    </row>
    <row r="464" spans="3:13" ht="13">
      <c r="C464" s="25"/>
      <c r="K464" s="26"/>
      <c r="M464" s="27"/>
    </row>
    <row r="465" spans="3:13" ht="13">
      <c r="C465" s="25"/>
      <c r="K465" s="26"/>
      <c r="M465" s="27"/>
    </row>
    <row r="466" spans="3:13" ht="13">
      <c r="C466" s="25"/>
      <c r="K466" s="26"/>
      <c r="M466" s="27"/>
    </row>
    <row r="467" spans="3:13" ht="13">
      <c r="C467" s="25"/>
      <c r="K467" s="26"/>
      <c r="M467" s="27"/>
    </row>
    <row r="468" spans="3:13" ht="13">
      <c r="C468" s="25"/>
      <c r="K468" s="26"/>
      <c r="M468" s="27"/>
    </row>
    <row r="469" spans="3:13" ht="13">
      <c r="C469" s="25"/>
      <c r="K469" s="26"/>
      <c r="M469" s="27"/>
    </row>
    <row r="470" spans="3:13" ht="13">
      <c r="C470" s="25"/>
      <c r="K470" s="26"/>
      <c r="M470" s="27"/>
    </row>
    <row r="471" spans="3:13" ht="13">
      <c r="C471" s="25"/>
      <c r="K471" s="26"/>
      <c r="M471" s="27"/>
    </row>
    <row r="472" spans="3:13" ht="13">
      <c r="C472" s="25"/>
      <c r="K472" s="26"/>
      <c r="M472" s="27"/>
    </row>
    <row r="473" spans="3:13" ht="13">
      <c r="C473" s="25"/>
      <c r="K473" s="26"/>
      <c r="M473" s="27"/>
    </row>
    <row r="474" spans="3:13" ht="13">
      <c r="C474" s="25"/>
      <c r="K474" s="26"/>
      <c r="M474" s="27"/>
    </row>
    <row r="475" spans="3:13" ht="13">
      <c r="C475" s="25"/>
      <c r="K475" s="26"/>
      <c r="M475" s="27"/>
    </row>
    <row r="476" spans="3:13" ht="13">
      <c r="C476" s="25"/>
      <c r="K476" s="26"/>
      <c r="M476" s="27"/>
    </row>
    <row r="477" spans="3:13" ht="13">
      <c r="C477" s="25"/>
      <c r="K477" s="26"/>
      <c r="M477" s="27"/>
    </row>
    <row r="478" spans="3:13" ht="13">
      <c r="C478" s="25"/>
      <c r="K478" s="26"/>
      <c r="M478" s="27"/>
    </row>
    <row r="479" spans="3:13" ht="13">
      <c r="C479" s="25"/>
      <c r="K479" s="26"/>
      <c r="M479" s="27"/>
    </row>
    <row r="480" spans="3:13" ht="13">
      <c r="C480" s="25"/>
      <c r="K480" s="26"/>
      <c r="M480" s="27"/>
    </row>
    <row r="481" spans="3:13" ht="13">
      <c r="C481" s="25"/>
      <c r="K481" s="26"/>
      <c r="M481" s="27"/>
    </row>
    <row r="482" spans="3:13" ht="13">
      <c r="C482" s="25"/>
      <c r="K482" s="26"/>
      <c r="M482" s="27"/>
    </row>
    <row r="483" spans="3:13" ht="13">
      <c r="C483" s="25"/>
      <c r="K483" s="26"/>
      <c r="M483" s="27"/>
    </row>
    <row r="484" spans="3:13" ht="13">
      <c r="C484" s="25"/>
      <c r="K484" s="26"/>
      <c r="M484" s="27"/>
    </row>
    <row r="485" spans="3:13" ht="13">
      <c r="C485" s="25"/>
      <c r="K485" s="26"/>
      <c r="M485" s="27"/>
    </row>
    <row r="486" spans="3:13" ht="13">
      <c r="C486" s="25"/>
      <c r="K486" s="26"/>
      <c r="M486" s="27"/>
    </row>
    <row r="487" spans="3:13" ht="13">
      <c r="C487" s="25"/>
      <c r="K487" s="26"/>
      <c r="M487" s="27"/>
    </row>
    <row r="488" spans="3:13" ht="13">
      <c r="C488" s="25"/>
      <c r="K488" s="26"/>
      <c r="M488" s="27"/>
    </row>
    <row r="489" spans="3:13" ht="13">
      <c r="C489" s="25"/>
      <c r="K489" s="26"/>
      <c r="M489" s="27"/>
    </row>
    <row r="490" spans="3:13" ht="13">
      <c r="C490" s="25"/>
      <c r="K490" s="26"/>
      <c r="M490" s="27"/>
    </row>
    <row r="491" spans="3:13" ht="13">
      <c r="C491" s="25"/>
      <c r="K491" s="26"/>
      <c r="M491" s="27"/>
    </row>
    <row r="492" spans="3:13" ht="13">
      <c r="C492" s="25"/>
      <c r="K492" s="26"/>
      <c r="M492" s="27"/>
    </row>
    <row r="493" spans="3:13" ht="13">
      <c r="C493" s="25"/>
      <c r="K493" s="26"/>
      <c r="M493" s="27"/>
    </row>
    <row r="494" spans="3:13" ht="13">
      <c r="C494" s="25"/>
      <c r="K494" s="26"/>
      <c r="M494" s="27"/>
    </row>
    <row r="495" spans="3:13" ht="13">
      <c r="C495" s="25"/>
      <c r="K495" s="26"/>
      <c r="M495" s="27"/>
    </row>
    <row r="496" spans="3:13" ht="13">
      <c r="C496" s="25"/>
      <c r="K496" s="26"/>
      <c r="M496" s="27"/>
    </row>
    <row r="497" spans="3:13" ht="13">
      <c r="C497" s="25"/>
      <c r="K497" s="26"/>
      <c r="M497" s="27"/>
    </row>
    <row r="498" spans="3:13" ht="13">
      <c r="C498" s="25"/>
      <c r="K498" s="26"/>
      <c r="M498" s="27"/>
    </row>
    <row r="499" spans="3:13" ht="13">
      <c r="C499" s="25"/>
      <c r="K499" s="26"/>
      <c r="M499" s="27"/>
    </row>
    <row r="500" spans="3:13" ht="13">
      <c r="C500" s="25"/>
      <c r="K500" s="26"/>
      <c r="M500" s="27"/>
    </row>
    <row r="501" spans="3:13" ht="13">
      <c r="C501" s="25"/>
      <c r="K501" s="26"/>
      <c r="M501" s="27"/>
    </row>
    <row r="502" spans="3:13" ht="13">
      <c r="C502" s="25"/>
      <c r="K502" s="26"/>
      <c r="M502" s="27"/>
    </row>
    <row r="503" spans="3:13" ht="13">
      <c r="C503" s="25"/>
      <c r="K503" s="26"/>
      <c r="M503" s="27"/>
    </row>
    <row r="504" spans="3:13" ht="13">
      <c r="C504" s="25"/>
      <c r="K504" s="26"/>
      <c r="M504" s="27"/>
    </row>
    <row r="505" spans="3:13" ht="13">
      <c r="C505" s="25"/>
      <c r="K505" s="26"/>
      <c r="M505" s="27"/>
    </row>
    <row r="506" spans="3:13" ht="13">
      <c r="C506" s="25"/>
      <c r="K506" s="26"/>
      <c r="M506" s="27"/>
    </row>
    <row r="507" spans="3:13" ht="13">
      <c r="C507" s="25"/>
      <c r="K507" s="26"/>
      <c r="M507" s="27"/>
    </row>
    <row r="508" spans="3:13" ht="13">
      <c r="C508" s="25"/>
      <c r="K508" s="26"/>
      <c r="M508" s="27"/>
    </row>
    <row r="509" spans="3:13" ht="13">
      <c r="C509" s="25"/>
      <c r="K509" s="26"/>
      <c r="M509" s="27"/>
    </row>
    <row r="510" spans="3:13" ht="13">
      <c r="C510" s="25"/>
      <c r="K510" s="26"/>
      <c r="M510" s="27"/>
    </row>
    <row r="511" spans="3:13" ht="13">
      <c r="C511" s="25"/>
      <c r="K511" s="26"/>
      <c r="M511" s="27"/>
    </row>
    <row r="512" spans="3:13" ht="13">
      <c r="C512" s="25"/>
      <c r="K512" s="26"/>
      <c r="M512" s="27"/>
    </row>
    <row r="513" spans="3:13" ht="13">
      <c r="C513" s="25"/>
      <c r="K513" s="26"/>
      <c r="M513" s="27"/>
    </row>
    <row r="514" spans="3:13" ht="13">
      <c r="C514" s="25"/>
      <c r="K514" s="26"/>
      <c r="M514" s="27"/>
    </row>
    <row r="515" spans="3:13" ht="13">
      <c r="C515" s="25"/>
      <c r="K515" s="26"/>
      <c r="M515" s="27"/>
    </row>
    <row r="516" spans="3:13" ht="13">
      <c r="C516" s="25"/>
      <c r="K516" s="26"/>
      <c r="M516" s="27"/>
    </row>
    <row r="517" spans="3:13" ht="13">
      <c r="C517" s="25"/>
      <c r="K517" s="26"/>
      <c r="M517" s="27"/>
    </row>
    <row r="518" spans="3:13" ht="13">
      <c r="C518" s="25"/>
      <c r="K518" s="26"/>
      <c r="M518" s="27"/>
    </row>
    <row r="519" spans="3:13" ht="13">
      <c r="C519" s="25"/>
      <c r="K519" s="26"/>
      <c r="M519" s="27"/>
    </row>
    <row r="520" spans="3:13" ht="13">
      <c r="C520" s="25"/>
      <c r="K520" s="26"/>
      <c r="M520" s="27"/>
    </row>
    <row r="521" spans="3:13" ht="13">
      <c r="C521" s="25"/>
      <c r="K521" s="26"/>
      <c r="M521" s="27"/>
    </row>
    <row r="522" spans="3:13" ht="13">
      <c r="C522" s="25"/>
      <c r="K522" s="26"/>
      <c r="M522" s="27"/>
    </row>
    <row r="523" spans="3:13" ht="13">
      <c r="C523" s="25"/>
      <c r="K523" s="26"/>
      <c r="M523" s="27"/>
    </row>
    <row r="524" spans="3:13" ht="13">
      <c r="C524" s="25"/>
      <c r="K524" s="26"/>
      <c r="M524" s="27"/>
    </row>
    <row r="525" spans="3:13" ht="13">
      <c r="C525" s="25"/>
      <c r="K525" s="26"/>
      <c r="M525" s="27"/>
    </row>
    <row r="526" spans="3:13" ht="13">
      <c r="C526" s="25"/>
      <c r="K526" s="26"/>
      <c r="M526" s="27"/>
    </row>
    <row r="527" spans="3:13" ht="13">
      <c r="C527" s="25"/>
      <c r="K527" s="26"/>
      <c r="M527" s="27"/>
    </row>
    <row r="528" spans="3:13" ht="13">
      <c r="C528" s="25"/>
      <c r="K528" s="26"/>
      <c r="M528" s="27"/>
    </row>
    <row r="529" spans="3:13" ht="13">
      <c r="C529" s="25"/>
      <c r="K529" s="26"/>
      <c r="M529" s="27"/>
    </row>
    <row r="530" spans="3:13" ht="13">
      <c r="C530" s="25"/>
      <c r="K530" s="26"/>
      <c r="M530" s="27"/>
    </row>
    <row r="531" spans="3:13" ht="13">
      <c r="C531" s="25"/>
      <c r="K531" s="26"/>
      <c r="M531" s="27"/>
    </row>
    <row r="532" spans="3:13" ht="13">
      <c r="C532" s="25"/>
      <c r="K532" s="26"/>
      <c r="M532" s="27"/>
    </row>
    <row r="533" spans="3:13" ht="13">
      <c r="C533" s="25"/>
      <c r="K533" s="26"/>
      <c r="M533" s="27"/>
    </row>
    <row r="534" spans="3:13" ht="13">
      <c r="C534" s="25"/>
      <c r="K534" s="26"/>
      <c r="M534" s="27"/>
    </row>
    <row r="535" spans="3:13" ht="13">
      <c r="C535" s="25"/>
      <c r="K535" s="26"/>
      <c r="M535" s="27"/>
    </row>
    <row r="536" spans="3:13" ht="13">
      <c r="C536" s="25"/>
      <c r="K536" s="26"/>
      <c r="M536" s="27"/>
    </row>
    <row r="537" spans="3:13" ht="13">
      <c r="C537" s="25"/>
      <c r="K537" s="26"/>
      <c r="M537" s="27"/>
    </row>
    <row r="538" spans="3:13" ht="13">
      <c r="C538" s="25"/>
      <c r="K538" s="26"/>
      <c r="M538" s="27"/>
    </row>
    <row r="539" spans="3:13" ht="13">
      <c r="C539" s="25"/>
      <c r="K539" s="26"/>
      <c r="M539" s="27"/>
    </row>
    <row r="540" spans="3:13" ht="13">
      <c r="C540" s="25"/>
      <c r="K540" s="26"/>
      <c r="M540" s="27"/>
    </row>
    <row r="541" spans="3:13" ht="13">
      <c r="C541" s="25"/>
      <c r="K541" s="26"/>
      <c r="M541" s="27"/>
    </row>
    <row r="542" spans="3:13" ht="13">
      <c r="C542" s="25"/>
      <c r="K542" s="26"/>
      <c r="M542" s="27"/>
    </row>
    <row r="543" spans="3:13" ht="13">
      <c r="C543" s="25"/>
      <c r="K543" s="26"/>
      <c r="M543" s="27"/>
    </row>
    <row r="544" spans="3:13" ht="13">
      <c r="C544" s="25"/>
      <c r="K544" s="26"/>
      <c r="M544" s="27"/>
    </row>
    <row r="545" spans="3:13" ht="13">
      <c r="C545" s="25"/>
      <c r="K545" s="26"/>
      <c r="M545" s="27"/>
    </row>
    <row r="546" spans="3:13" ht="13">
      <c r="C546" s="25"/>
      <c r="K546" s="26"/>
      <c r="M546" s="27"/>
    </row>
    <row r="547" spans="3:13" ht="13">
      <c r="C547" s="25"/>
      <c r="K547" s="26"/>
      <c r="M547" s="27"/>
    </row>
    <row r="548" spans="3:13" ht="13">
      <c r="C548" s="25"/>
      <c r="K548" s="26"/>
      <c r="M548" s="27"/>
    </row>
    <row r="549" spans="3:13" ht="13">
      <c r="C549" s="25"/>
      <c r="K549" s="26"/>
      <c r="M549" s="27"/>
    </row>
    <row r="550" spans="3:13" ht="13">
      <c r="C550" s="25"/>
      <c r="K550" s="26"/>
      <c r="M550" s="27"/>
    </row>
    <row r="551" spans="3:13" ht="13">
      <c r="C551" s="25"/>
      <c r="K551" s="26"/>
      <c r="M551" s="27"/>
    </row>
    <row r="552" spans="3:13" ht="13">
      <c r="C552" s="25"/>
      <c r="K552" s="26"/>
      <c r="M552" s="27"/>
    </row>
    <row r="553" spans="3:13" ht="13">
      <c r="C553" s="25"/>
      <c r="K553" s="26"/>
      <c r="M553" s="27"/>
    </row>
    <row r="554" spans="3:13" ht="13">
      <c r="C554" s="25"/>
      <c r="K554" s="26"/>
      <c r="M554" s="27"/>
    </row>
    <row r="555" spans="3:13" ht="13">
      <c r="C555" s="25"/>
      <c r="K555" s="26"/>
      <c r="M555" s="27"/>
    </row>
    <row r="556" spans="3:13" ht="13">
      <c r="C556" s="25"/>
      <c r="K556" s="26"/>
      <c r="M556" s="27"/>
    </row>
    <row r="557" spans="3:13" ht="13">
      <c r="C557" s="25"/>
      <c r="K557" s="26"/>
      <c r="M557" s="27"/>
    </row>
    <row r="558" spans="3:13" ht="13">
      <c r="C558" s="25"/>
      <c r="K558" s="26"/>
      <c r="M558" s="27"/>
    </row>
    <row r="559" spans="3:13" ht="13">
      <c r="C559" s="25"/>
      <c r="K559" s="26"/>
      <c r="M559" s="27"/>
    </row>
    <row r="560" spans="3:13" ht="13">
      <c r="C560" s="25"/>
      <c r="K560" s="26"/>
      <c r="M560" s="27"/>
    </row>
    <row r="561" spans="3:13" ht="13">
      <c r="C561" s="25"/>
      <c r="K561" s="26"/>
      <c r="M561" s="27"/>
    </row>
    <row r="562" spans="3:13" ht="13">
      <c r="C562" s="25"/>
      <c r="K562" s="26"/>
      <c r="M562" s="27"/>
    </row>
    <row r="563" spans="3:13" ht="13">
      <c r="C563" s="25"/>
      <c r="K563" s="26"/>
      <c r="M563" s="27"/>
    </row>
    <row r="564" spans="3:13" ht="13">
      <c r="C564" s="25"/>
      <c r="K564" s="26"/>
      <c r="M564" s="27"/>
    </row>
    <row r="565" spans="3:13" ht="13">
      <c r="C565" s="25"/>
      <c r="K565" s="26"/>
      <c r="M565" s="27"/>
    </row>
    <row r="566" spans="3:13" ht="13">
      <c r="C566" s="25"/>
      <c r="K566" s="26"/>
      <c r="M566" s="27"/>
    </row>
    <row r="567" spans="3:13" ht="13">
      <c r="C567" s="25"/>
      <c r="K567" s="26"/>
      <c r="M567" s="27"/>
    </row>
    <row r="568" spans="3:13" ht="13">
      <c r="C568" s="25"/>
      <c r="K568" s="26"/>
      <c r="M568" s="27"/>
    </row>
    <row r="569" spans="3:13" ht="13">
      <c r="C569" s="25"/>
      <c r="K569" s="26"/>
      <c r="M569" s="27"/>
    </row>
    <row r="570" spans="3:13" ht="13">
      <c r="C570" s="25"/>
      <c r="K570" s="26"/>
      <c r="M570" s="27"/>
    </row>
    <row r="571" spans="3:13" ht="13">
      <c r="C571" s="25"/>
      <c r="K571" s="26"/>
      <c r="M571" s="27"/>
    </row>
    <row r="572" spans="3:13" ht="13">
      <c r="C572" s="25"/>
      <c r="K572" s="26"/>
      <c r="M572" s="27"/>
    </row>
    <row r="573" spans="3:13" ht="13">
      <c r="C573" s="25"/>
      <c r="K573" s="26"/>
      <c r="M573" s="27"/>
    </row>
    <row r="574" spans="3:13" ht="13">
      <c r="C574" s="25"/>
      <c r="K574" s="26"/>
      <c r="M574" s="27"/>
    </row>
    <row r="575" spans="3:13" ht="13">
      <c r="C575" s="25"/>
      <c r="K575" s="26"/>
      <c r="M575" s="27"/>
    </row>
    <row r="576" spans="3:13" ht="13">
      <c r="C576" s="25"/>
      <c r="K576" s="26"/>
      <c r="M576" s="27"/>
    </row>
    <row r="577" spans="3:13" ht="13">
      <c r="C577" s="25"/>
      <c r="K577" s="26"/>
      <c r="M577" s="27"/>
    </row>
    <row r="578" spans="3:13" ht="13">
      <c r="C578" s="25"/>
      <c r="K578" s="26"/>
      <c r="M578" s="27"/>
    </row>
    <row r="579" spans="3:13" ht="13">
      <c r="C579" s="25"/>
      <c r="K579" s="26"/>
      <c r="M579" s="27"/>
    </row>
    <row r="580" spans="3:13" ht="13">
      <c r="C580" s="25"/>
      <c r="K580" s="26"/>
      <c r="M580" s="27"/>
    </row>
    <row r="581" spans="3:13" ht="13">
      <c r="C581" s="25"/>
      <c r="K581" s="26"/>
      <c r="M581" s="27"/>
    </row>
    <row r="582" spans="3:13" ht="13">
      <c r="C582" s="25"/>
      <c r="K582" s="26"/>
      <c r="M582" s="27"/>
    </row>
    <row r="583" spans="3:13" ht="13">
      <c r="C583" s="25"/>
      <c r="K583" s="26"/>
      <c r="M583" s="27"/>
    </row>
    <row r="584" spans="3:13" ht="13">
      <c r="C584" s="25"/>
      <c r="K584" s="26"/>
      <c r="M584" s="27"/>
    </row>
    <row r="585" spans="3:13" ht="13">
      <c r="C585" s="25"/>
      <c r="K585" s="26"/>
      <c r="M585" s="27"/>
    </row>
    <row r="586" spans="3:13" ht="13">
      <c r="C586" s="25"/>
      <c r="K586" s="26"/>
      <c r="M586" s="27"/>
    </row>
    <row r="587" spans="3:13" ht="13">
      <c r="C587" s="25"/>
      <c r="K587" s="26"/>
      <c r="M587" s="27"/>
    </row>
    <row r="588" spans="3:13" ht="13">
      <c r="C588" s="25"/>
      <c r="K588" s="26"/>
      <c r="M588" s="27"/>
    </row>
    <row r="589" spans="3:13" ht="13">
      <c r="C589" s="25"/>
      <c r="K589" s="26"/>
      <c r="M589" s="27"/>
    </row>
    <row r="590" spans="3:13" ht="13">
      <c r="C590" s="25"/>
      <c r="K590" s="26"/>
      <c r="M590" s="27"/>
    </row>
    <row r="591" spans="3:13" ht="13">
      <c r="C591" s="25"/>
      <c r="K591" s="26"/>
      <c r="M591" s="27"/>
    </row>
    <row r="592" spans="3:13" ht="13">
      <c r="C592" s="25"/>
      <c r="K592" s="26"/>
      <c r="M592" s="27"/>
    </row>
    <row r="593" spans="3:13" ht="13">
      <c r="C593" s="25"/>
      <c r="K593" s="26"/>
      <c r="M593" s="27"/>
    </row>
    <row r="594" spans="3:13" ht="13">
      <c r="C594" s="25"/>
      <c r="K594" s="26"/>
      <c r="M594" s="27"/>
    </row>
    <row r="595" spans="3:13" ht="13">
      <c r="C595" s="25"/>
      <c r="K595" s="26"/>
      <c r="M595" s="27"/>
    </row>
    <row r="596" spans="3:13" ht="13">
      <c r="C596" s="25"/>
      <c r="K596" s="26"/>
      <c r="M596" s="27"/>
    </row>
    <row r="597" spans="3:13" ht="13">
      <c r="C597" s="25"/>
      <c r="K597" s="26"/>
      <c r="M597" s="27"/>
    </row>
    <row r="598" spans="3:13" ht="13">
      <c r="C598" s="25"/>
      <c r="K598" s="26"/>
      <c r="M598" s="27"/>
    </row>
    <row r="599" spans="3:13" ht="13">
      <c r="C599" s="25"/>
      <c r="K599" s="26"/>
      <c r="M599" s="27"/>
    </row>
    <row r="600" spans="3:13" ht="13">
      <c r="C600" s="25"/>
      <c r="K600" s="26"/>
      <c r="M600" s="27"/>
    </row>
    <row r="601" spans="3:13" ht="13">
      <c r="C601" s="25"/>
      <c r="K601" s="26"/>
      <c r="M601" s="27"/>
    </row>
    <row r="602" spans="3:13" ht="13">
      <c r="C602" s="25"/>
      <c r="K602" s="26"/>
      <c r="M602" s="27"/>
    </row>
    <row r="603" spans="3:13" ht="13">
      <c r="C603" s="25"/>
      <c r="K603" s="26"/>
      <c r="M603" s="27"/>
    </row>
    <row r="604" spans="3:13" ht="13">
      <c r="C604" s="25"/>
      <c r="K604" s="26"/>
      <c r="M604" s="27"/>
    </row>
    <row r="605" spans="3:13" ht="13">
      <c r="C605" s="25"/>
      <c r="K605" s="26"/>
      <c r="M605" s="27"/>
    </row>
    <row r="606" spans="3:13" ht="13">
      <c r="C606" s="25"/>
      <c r="K606" s="26"/>
      <c r="M606" s="27"/>
    </row>
    <row r="607" spans="3:13" ht="13">
      <c r="C607" s="25"/>
      <c r="K607" s="26"/>
      <c r="M607" s="27"/>
    </row>
    <row r="608" spans="3:13" ht="13">
      <c r="C608" s="25"/>
      <c r="K608" s="26"/>
      <c r="M608" s="27"/>
    </row>
    <row r="609" spans="3:13" ht="13">
      <c r="C609" s="25"/>
      <c r="K609" s="26"/>
      <c r="M609" s="27"/>
    </row>
    <row r="610" spans="3:13" ht="13">
      <c r="C610" s="25"/>
      <c r="K610" s="26"/>
      <c r="M610" s="27"/>
    </row>
    <row r="611" spans="3:13" ht="13">
      <c r="C611" s="25"/>
      <c r="K611" s="26"/>
      <c r="M611" s="27"/>
    </row>
    <row r="612" spans="3:13" ht="13">
      <c r="C612" s="25"/>
      <c r="K612" s="26"/>
      <c r="M612" s="27"/>
    </row>
    <row r="613" spans="3:13" ht="13">
      <c r="C613" s="25"/>
      <c r="K613" s="26"/>
      <c r="M613" s="27"/>
    </row>
    <row r="614" spans="3:13" ht="13">
      <c r="C614" s="25"/>
      <c r="K614" s="26"/>
      <c r="M614" s="27"/>
    </row>
    <row r="615" spans="3:13" ht="13">
      <c r="C615" s="25"/>
      <c r="K615" s="26"/>
      <c r="M615" s="27"/>
    </row>
    <row r="616" spans="3:13" ht="13">
      <c r="C616" s="25"/>
      <c r="K616" s="26"/>
      <c r="M616" s="27"/>
    </row>
    <row r="617" spans="3:13" ht="13">
      <c r="C617" s="25"/>
      <c r="K617" s="26"/>
      <c r="M617" s="27"/>
    </row>
    <row r="618" spans="3:13" ht="13">
      <c r="C618" s="25"/>
      <c r="K618" s="26"/>
      <c r="M618" s="27"/>
    </row>
    <row r="619" spans="3:13" ht="13">
      <c r="C619" s="25"/>
      <c r="K619" s="26"/>
      <c r="M619" s="27"/>
    </row>
    <row r="620" spans="3:13" ht="13">
      <c r="C620" s="25"/>
      <c r="K620" s="26"/>
      <c r="M620" s="27"/>
    </row>
    <row r="621" spans="3:13" ht="13">
      <c r="C621" s="25"/>
      <c r="K621" s="26"/>
      <c r="M621" s="27"/>
    </row>
    <row r="622" spans="3:13" ht="13">
      <c r="C622" s="25"/>
      <c r="K622" s="26"/>
      <c r="M622" s="27"/>
    </row>
    <row r="623" spans="3:13" ht="13">
      <c r="C623" s="25"/>
      <c r="K623" s="26"/>
      <c r="M623" s="27"/>
    </row>
    <row r="624" spans="3:13" ht="13">
      <c r="C624" s="25"/>
      <c r="K624" s="26"/>
      <c r="M624" s="27"/>
    </row>
    <row r="625" spans="3:13" ht="13">
      <c r="C625" s="25"/>
      <c r="K625" s="26"/>
      <c r="M625" s="27"/>
    </row>
    <row r="626" spans="3:13" ht="13">
      <c r="C626" s="25"/>
      <c r="K626" s="26"/>
      <c r="M626" s="27"/>
    </row>
    <row r="627" spans="3:13" ht="13">
      <c r="C627" s="25"/>
      <c r="K627" s="26"/>
      <c r="M627" s="27"/>
    </row>
    <row r="628" spans="3:13" ht="13">
      <c r="C628" s="25"/>
      <c r="K628" s="26"/>
      <c r="M628" s="27"/>
    </row>
    <row r="629" spans="3:13" ht="13">
      <c r="C629" s="25"/>
      <c r="K629" s="26"/>
      <c r="M629" s="27"/>
    </row>
    <row r="630" spans="3:13" ht="13">
      <c r="C630" s="25"/>
      <c r="K630" s="26"/>
      <c r="M630" s="27"/>
    </row>
    <row r="631" spans="3:13" ht="13">
      <c r="C631" s="25"/>
      <c r="K631" s="26"/>
      <c r="M631" s="27"/>
    </row>
    <row r="632" spans="3:13" ht="13">
      <c r="C632" s="25"/>
      <c r="K632" s="26"/>
      <c r="M632" s="27"/>
    </row>
    <row r="633" spans="3:13" ht="13">
      <c r="C633" s="25"/>
      <c r="K633" s="26"/>
      <c r="M633" s="27"/>
    </row>
    <row r="634" spans="3:13" ht="13">
      <c r="C634" s="25"/>
      <c r="K634" s="26"/>
      <c r="M634" s="27"/>
    </row>
    <row r="635" spans="3:13" ht="13">
      <c r="C635" s="25"/>
      <c r="K635" s="26"/>
      <c r="M635" s="27"/>
    </row>
    <row r="636" spans="3:13" ht="13">
      <c r="C636" s="25"/>
      <c r="K636" s="26"/>
      <c r="M636" s="27"/>
    </row>
    <row r="637" spans="3:13" ht="13">
      <c r="C637" s="25"/>
      <c r="K637" s="26"/>
      <c r="M637" s="27"/>
    </row>
    <row r="638" spans="3:13" ht="13">
      <c r="C638" s="25"/>
      <c r="K638" s="26"/>
      <c r="M638" s="27"/>
    </row>
    <row r="639" spans="3:13" ht="13">
      <c r="C639" s="25"/>
      <c r="K639" s="26"/>
      <c r="M639" s="27"/>
    </row>
    <row r="640" spans="3:13" ht="13">
      <c r="C640" s="25"/>
      <c r="K640" s="26"/>
      <c r="M640" s="27"/>
    </row>
    <row r="641" spans="3:13" ht="13">
      <c r="C641" s="25"/>
      <c r="K641" s="26"/>
      <c r="M641" s="27"/>
    </row>
    <row r="642" spans="3:13" ht="13">
      <c r="C642" s="25"/>
      <c r="K642" s="26"/>
      <c r="M642" s="27"/>
    </row>
    <row r="643" spans="3:13" ht="13">
      <c r="C643" s="25"/>
      <c r="K643" s="26"/>
      <c r="M643" s="27"/>
    </row>
    <row r="644" spans="3:13" ht="13">
      <c r="C644" s="25"/>
      <c r="K644" s="26"/>
      <c r="M644" s="27"/>
    </row>
    <row r="645" spans="3:13" ht="13">
      <c r="C645" s="25"/>
      <c r="K645" s="26"/>
      <c r="M645" s="27"/>
    </row>
    <row r="646" spans="3:13" ht="13">
      <c r="C646" s="25"/>
      <c r="K646" s="26"/>
      <c r="M646" s="27"/>
    </row>
    <row r="647" spans="3:13" ht="13">
      <c r="C647" s="25"/>
      <c r="K647" s="26"/>
      <c r="M647" s="27"/>
    </row>
    <row r="648" spans="3:13" ht="13">
      <c r="C648" s="25"/>
      <c r="K648" s="26"/>
      <c r="M648" s="27"/>
    </row>
    <row r="649" spans="3:13" ht="13">
      <c r="C649" s="25"/>
      <c r="K649" s="26"/>
      <c r="M649" s="27"/>
    </row>
    <row r="650" spans="3:13" ht="13">
      <c r="C650" s="25"/>
      <c r="K650" s="26"/>
      <c r="M650" s="27"/>
    </row>
    <row r="651" spans="3:13" ht="13">
      <c r="C651" s="25"/>
      <c r="K651" s="26"/>
      <c r="M651" s="27"/>
    </row>
    <row r="652" spans="3:13" ht="13">
      <c r="C652" s="25"/>
      <c r="K652" s="26"/>
      <c r="M652" s="27"/>
    </row>
    <row r="653" spans="3:13" ht="13">
      <c r="C653" s="25"/>
      <c r="K653" s="26"/>
      <c r="M653" s="27"/>
    </row>
    <row r="654" spans="3:13" ht="13">
      <c r="C654" s="25"/>
      <c r="K654" s="26"/>
      <c r="M654" s="27"/>
    </row>
    <row r="655" spans="3:13" ht="13">
      <c r="C655" s="25"/>
      <c r="K655" s="26"/>
      <c r="M655" s="27"/>
    </row>
    <row r="656" spans="3:13" ht="13">
      <c r="C656" s="25"/>
      <c r="K656" s="26"/>
      <c r="M656" s="27"/>
    </row>
    <row r="657" spans="3:13" ht="13">
      <c r="C657" s="25"/>
      <c r="K657" s="26"/>
      <c r="M657" s="27"/>
    </row>
    <row r="658" spans="3:13" ht="13">
      <c r="C658" s="25"/>
      <c r="K658" s="26"/>
      <c r="M658" s="27"/>
    </row>
    <row r="659" spans="3:13" ht="13">
      <c r="C659" s="25"/>
      <c r="K659" s="26"/>
      <c r="M659" s="27"/>
    </row>
    <row r="660" spans="3:13" ht="13">
      <c r="C660" s="25"/>
      <c r="K660" s="26"/>
      <c r="M660" s="27"/>
    </row>
    <row r="661" spans="3:13" ht="13">
      <c r="C661" s="25"/>
      <c r="K661" s="26"/>
      <c r="M661" s="27"/>
    </row>
    <row r="662" spans="3:13" ht="13">
      <c r="C662" s="25"/>
      <c r="K662" s="26"/>
      <c r="M662" s="27"/>
    </row>
    <row r="663" spans="3:13" ht="13">
      <c r="C663" s="25"/>
      <c r="K663" s="26"/>
      <c r="M663" s="27"/>
    </row>
    <row r="664" spans="3:13" ht="13">
      <c r="C664" s="25"/>
      <c r="K664" s="26"/>
      <c r="M664" s="27"/>
    </row>
    <row r="665" spans="3:13" ht="13">
      <c r="C665" s="25"/>
      <c r="K665" s="26"/>
      <c r="M665" s="27"/>
    </row>
    <row r="666" spans="3:13" ht="13">
      <c r="C666" s="25"/>
      <c r="K666" s="26"/>
      <c r="M666" s="27"/>
    </row>
    <row r="667" spans="3:13" ht="13">
      <c r="C667" s="25"/>
      <c r="K667" s="26"/>
      <c r="M667" s="27"/>
    </row>
    <row r="668" spans="3:13" ht="13">
      <c r="C668" s="25"/>
      <c r="K668" s="26"/>
      <c r="M668" s="27"/>
    </row>
    <row r="669" spans="3:13" ht="13">
      <c r="C669" s="25"/>
      <c r="K669" s="26"/>
      <c r="M669" s="27"/>
    </row>
    <row r="670" spans="3:13" ht="13">
      <c r="C670" s="25"/>
      <c r="K670" s="26"/>
      <c r="M670" s="27"/>
    </row>
    <row r="671" spans="3:13" ht="13">
      <c r="C671" s="25"/>
      <c r="K671" s="26"/>
      <c r="M671" s="27"/>
    </row>
    <row r="672" spans="3:13" ht="13">
      <c r="C672" s="25"/>
      <c r="K672" s="26"/>
      <c r="M672" s="27"/>
    </row>
    <row r="673" spans="3:13" ht="13">
      <c r="C673" s="25"/>
      <c r="K673" s="26"/>
      <c r="M673" s="27"/>
    </row>
    <row r="674" spans="3:13" ht="13">
      <c r="C674" s="25"/>
      <c r="K674" s="26"/>
      <c r="M674" s="27"/>
    </row>
    <row r="675" spans="3:13" ht="13">
      <c r="C675" s="25"/>
      <c r="K675" s="26"/>
      <c r="M675" s="27"/>
    </row>
    <row r="676" spans="3:13" ht="13">
      <c r="C676" s="25"/>
      <c r="K676" s="26"/>
      <c r="M676" s="27"/>
    </row>
    <row r="677" spans="3:13" ht="13">
      <c r="C677" s="25"/>
      <c r="K677" s="26"/>
      <c r="M677" s="27"/>
    </row>
    <row r="678" spans="3:13" ht="13">
      <c r="C678" s="25"/>
      <c r="K678" s="26"/>
      <c r="M678" s="27"/>
    </row>
    <row r="679" spans="3:13" ht="13">
      <c r="C679" s="25"/>
      <c r="K679" s="26"/>
      <c r="M679" s="27"/>
    </row>
    <row r="680" spans="3:13" ht="13">
      <c r="C680" s="25"/>
      <c r="K680" s="26"/>
      <c r="M680" s="27"/>
    </row>
    <row r="681" spans="3:13" ht="13">
      <c r="C681" s="25"/>
      <c r="K681" s="26"/>
      <c r="M681" s="27"/>
    </row>
    <row r="682" spans="3:13" ht="13">
      <c r="C682" s="25"/>
      <c r="K682" s="26"/>
      <c r="M682" s="27"/>
    </row>
    <row r="683" spans="3:13" ht="13">
      <c r="C683" s="25"/>
      <c r="K683" s="26"/>
      <c r="M683" s="27"/>
    </row>
    <row r="684" spans="3:13" ht="13">
      <c r="C684" s="25"/>
      <c r="K684" s="26"/>
      <c r="M684" s="27"/>
    </row>
    <row r="685" spans="3:13" ht="13">
      <c r="C685" s="25"/>
      <c r="K685" s="26"/>
      <c r="M685" s="27"/>
    </row>
    <row r="686" spans="3:13" ht="13">
      <c r="C686" s="25"/>
      <c r="K686" s="26"/>
      <c r="M686" s="27"/>
    </row>
    <row r="687" spans="3:13" ht="13">
      <c r="C687" s="25"/>
      <c r="K687" s="26"/>
      <c r="M687" s="27"/>
    </row>
    <row r="688" spans="3:13" ht="13">
      <c r="C688" s="25"/>
      <c r="K688" s="26"/>
      <c r="M688" s="27"/>
    </row>
    <row r="689" spans="3:13" ht="13">
      <c r="C689" s="25"/>
      <c r="K689" s="26"/>
      <c r="M689" s="27"/>
    </row>
    <row r="690" spans="3:13" ht="13">
      <c r="C690" s="25"/>
      <c r="K690" s="26"/>
      <c r="M690" s="27"/>
    </row>
    <row r="691" spans="3:13" ht="13">
      <c r="C691" s="25"/>
      <c r="K691" s="26"/>
      <c r="M691" s="27"/>
    </row>
    <row r="692" spans="3:13" ht="13">
      <c r="C692" s="25"/>
      <c r="K692" s="26"/>
      <c r="M692" s="27"/>
    </row>
    <row r="693" spans="3:13" ht="13">
      <c r="C693" s="25"/>
      <c r="K693" s="26"/>
      <c r="M693" s="27"/>
    </row>
    <row r="694" spans="3:13" ht="13">
      <c r="C694" s="25"/>
      <c r="K694" s="26"/>
      <c r="M694" s="27"/>
    </row>
    <row r="695" spans="3:13" ht="13">
      <c r="C695" s="25"/>
      <c r="K695" s="26"/>
      <c r="M695" s="27"/>
    </row>
    <row r="696" spans="3:13" ht="13">
      <c r="C696" s="25"/>
      <c r="K696" s="26"/>
      <c r="M696" s="27"/>
    </row>
    <row r="697" spans="3:13" ht="13">
      <c r="C697" s="25"/>
      <c r="K697" s="26"/>
      <c r="M697" s="27"/>
    </row>
    <row r="698" spans="3:13" ht="13">
      <c r="C698" s="25"/>
      <c r="K698" s="26"/>
      <c r="M698" s="27"/>
    </row>
    <row r="699" spans="3:13" ht="13">
      <c r="C699" s="25"/>
      <c r="K699" s="26"/>
      <c r="M699" s="27"/>
    </row>
    <row r="700" spans="3:13" ht="13">
      <c r="C700" s="25"/>
      <c r="K700" s="26"/>
      <c r="M700" s="27"/>
    </row>
    <row r="701" spans="3:13" ht="13">
      <c r="C701" s="25"/>
      <c r="K701" s="26"/>
      <c r="M701" s="27"/>
    </row>
    <row r="702" spans="3:13" ht="13">
      <c r="C702" s="25"/>
      <c r="K702" s="26"/>
      <c r="M702" s="27"/>
    </row>
    <row r="703" spans="3:13" ht="13">
      <c r="C703" s="25"/>
      <c r="K703" s="26"/>
      <c r="M703" s="27"/>
    </row>
    <row r="704" spans="3:13" ht="13">
      <c r="C704" s="25"/>
      <c r="K704" s="26"/>
      <c r="M704" s="27"/>
    </row>
    <row r="705" spans="3:13" ht="13">
      <c r="C705" s="25"/>
      <c r="K705" s="26"/>
      <c r="M705" s="27"/>
    </row>
    <row r="706" spans="3:13" ht="13">
      <c r="C706" s="25"/>
      <c r="K706" s="26"/>
      <c r="M706" s="27"/>
    </row>
    <row r="707" spans="3:13" ht="13">
      <c r="C707" s="25"/>
      <c r="K707" s="26"/>
      <c r="M707" s="27"/>
    </row>
    <row r="708" spans="3:13" ht="13">
      <c r="C708" s="25"/>
      <c r="K708" s="26"/>
      <c r="M708" s="27"/>
    </row>
    <row r="709" spans="3:13" ht="13">
      <c r="C709" s="25"/>
      <c r="K709" s="26"/>
      <c r="M709" s="27"/>
    </row>
    <row r="710" spans="3:13" ht="13">
      <c r="C710" s="25"/>
      <c r="K710" s="26"/>
      <c r="M710" s="27"/>
    </row>
    <row r="711" spans="3:13" ht="13">
      <c r="C711" s="25"/>
      <c r="K711" s="26"/>
      <c r="M711" s="27"/>
    </row>
    <row r="712" spans="3:13" ht="13">
      <c r="C712" s="25"/>
      <c r="K712" s="26"/>
      <c r="M712" s="27"/>
    </row>
    <row r="713" spans="3:13" ht="13">
      <c r="C713" s="25"/>
      <c r="K713" s="26"/>
      <c r="M713" s="27"/>
    </row>
    <row r="714" spans="3:13" ht="13">
      <c r="C714" s="25"/>
      <c r="K714" s="26"/>
      <c r="M714" s="27"/>
    </row>
    <row r="715" spans="3:13" ht="13">
      <c r="C715" s="25"/>
      <c r="K715" s="26"/>
      <c r="M715" s="27"/>
    </row>
    <row r="716" spans="3:13" ht="13">
      <c r="C716" s="25"/>
      <c r="K716" s="26"/>
      <c r="M716" s="27"/>
    </row>
    <row r="717" spans="3:13" ht="13">
      <c r="C717" s="25"/>
      <c r="K717" s="26"/>
      <c r="M717" s="27"/>
    </row>
    <row r="718" spans="3:13" ht="13">
      <c r="C718" s="25"/>
      <c r="K718" s="26"/>
      <c r="M718" s="27"/>
    </row>
    <row r="719" spans="3:13" ht="13">
      <c r="C719" s="25"/>
      <c r="K719" s="26"/>
      <c r="M719" s="27"/>
    </row>
    <row r="720" spans="3:13" ht="13">
      <c r="C720" s="25"/>
      <c r="K720" s="26"/>
      <c r="M720" s="27"/>
    </row>
    <row r="721" spans="3:13" ht="13">
      <c r="C721" s="25"/>
      <c r="K721" s="26"/>
      <c r="M721" s="27"/>
    </row>
    <row r="722" spans="3:13" ht="13">
      <c r="C722" s="25"/>
      <c r="K722" s="26"/>
      <c r="M722" s="27"/>
    </row>
    <row r="723" spans="3:13" ht="13">
      <c r="C723" s="25"/>
      <c r="K723" s="26"/>
      <c r="M723" s="27"/>
    </row>
    <row r="724" spans="3:13" ht="13">
      <c r="C724" s="25"/>
      <c r="K724" s="26"/>
      <c r="M724" s="27"/>
    </row>
    <row r="725" spans="3:13" ht="13">
      <c r="C725" s="25"/>
      <c r="K725" s="26"/>
      <c r="M725" s="27"/>
    </row>
    <row r="726" spans="3:13" ht="13">
      <c r="C726" s="25"/>
      <c r="K726" s="26"/>
      <c r="M726" s="27"/>
    </row>
    <row r="727" spans="3:13" ht="13">
      <c r="C727" s="25"/>
      <c r="K727" s="26"/>
      <c r="M727" s="27"/>
    </row>
    <row r="728" spans="3:13" ht="13">
      <c r="C728" s="25"/>
      <c r="K728" s="26"/>
      <c r="M728" s="27"/>
    </row>
    <row r="729" spans="3:13" ht="13">
      <c r="C729" s="25"/>
      <c r="K729" s="26"/>
      <c r="M729" s="27"/>
    </row>
    <row r="730" spans="3:13" ht="13">
      <c r="C730" s="25"/>
      <c r="K730" s="26"/>
      <c r="M730" s="27"/>
    </row>
    <row r="731" spans="3:13" ht="13">
      <c r="C731" s="25"/>
      <c r="K731" s="26"/>
      <c r="M731" s="27"/>
    </row>
    <row r="732" spans="3:13" ht="13">
      <c r="C732" s="25"/>
      <c r="K732" s="26"/>
      <c r="M732" s="27"/>
    </row>
    <row r="733" spans="3:13" ht="13">
      <c r="C733" s="25"/>
      <c r="K733" s="26"/>
      <c r="M733" s="27"/>
    </row>
    <row r="734" spans="3:13" ht="13">
      <c r="C734" s="25"/>
      <c r="K734" s="26"/>
      <c r="M734" s="27"/>
    </row>
    <row r="735" spans="3:13" ht="13">
      <c r="C735" s="25"/>
      <c r="K735" s="26"/>
      <c r="M735" s="27"/>
    </row>
    <row r="736" spans="3:13" ht="13">
      <c r="C736" s="25"/>
      <c r="K736" s="26"/>
      <c r="M736" s="27"/>
    </row>
    <row r="737" spans="3:13" ht="13">
      <c r="C737" s="25"/>
      <c r="K737" s="26"/>
      <c r="M737" s="27"/>
    </row>
    <row r="738" spans="3:13" ht="13">
      <c r="C738" s="25"/>
      <c r="K738" s="26"/>
      <c r="M738" s="27"/>
    </row>
    <row r="739" spans="3:13" ht="13">
      <c r="C739" s="25"/>
      <c r="K739" s="26"/>
      <c r="M739" s="27"/>
    </row>
    <row r="740" spans="3:13" ht="13">
      <c r="C740" s="25"/>
      <c r="K740" s="26"/>
      <c r="M740" s="27"/>
    </row>
    <row r="741" spans="3:13" ht="13">
      <c r="C741" s="25"/>
      <c r="K741" s="26"/>
      <c r="M741" s="27"/>
    </row>
    <row r="742" spans="3:13" ht="13">
      <c r="C742" s="25"/>
      <c r="K742" s="26"/>
      <c r="M742" s="27"/>
    </row>
    <row r="743" spans="3:13" ht="13">
      <c r="C743" s="25"/>
      <c r="K743" s="26"/>
      <c r="M743" s="27"/>
    </row>
    <row r="744" spans="3:13" ht="13">
      <c r="C744" s="25"/>
      <c r="K744" s="26"/>
      <c r="M744" s="27"/>
    </row>
    <row r="745" spans="3:13" ht="13">
      <c r="C745" s="25"/>
      <c r="K745" s="26"/>
      <c r="M745" s="27"/>
    </row>
    <row r="746" spans="3:13" ht="13">
      <c r="C746" s="25"/>
      <c r="K746" s="26"/>
      <c r="M746" s="27"/>
    </row>
    <row r="747" spans="3:13" ht="13">
      <c r="C747" s="25"/>
      <c r="K747" s="26"/>
      <c r="M747" s="27"/>
    </row>
    <row r="748" spans="3:13" ht="13">
      <c r="C748" s="25"/>
      <c r="K748" s="26"/>
      <c r="M748" s="27"/>
    </row>
    <row r="749" spans="3:13" ht="13">
      <c r="C749" s="25"/>
      <c r="K749" s="26"/>
      <c r="M749" s="27"/>
    </row>
    <row r="750" spans="3:13" ht="13">
      <c r="C750" s="25"/>
      <c r="K750" s="26"/>
      <c r="M750" s="27"/>
    </row>
    <row r="751" spans="3:13" ht="13">
      <c r="C751" s="25"/>
      <c r="K751" s="26"/>
      <c r="M751" s="27"/>
    </row>
    <row r="752" spans="3:13" ht="13">
      <c r="C752" s="25"/>
      <c r="K752" s="26"/>
      <c r="M752" s="27"/>
    </row>
    <row r="753" spans="3:13" ht="13">
      <c r="C753" s="25"/>
      <c r="K753" s="26"/>
      <c r="M753" s="27"/>
    </row>
    <row r="754" spans="3:13" ht="13">
      <c r="C754" s="25"/>
      <c r="K754" s="26"/>
      <c r="M754" s="27"/>
    </row>
    <row r="755" spans="3:13" ht="13">
      <c r="C755" s="25"/>
      <c r="K755" s="26"/>
      <c r="M755" s="27"/>
    </row>
    <row r="756" spans="3:13" ht="13">
      <c r="C756" s="25"/>
      <c r="K756" s="26"/>
      <c r="M756" s="27"/>
    </row>
    <row r="757" spans="3:13" ht="13">
      <c r="C757" s="25"/>
      <c r="K757" s="26"/>
      <c r="M757" s="27"/>
    </row>
    <row r="758" spans="3:13" ht="13">
      <c r="C758" s="25"/>
      <c r="K758" s="26"/>
      <c r="M758" s="27"/>
    </row>
    <row r="759" spans="3:13" ht="13">
      <c r="C759" s="25"/>
      <c r="K759" s="26"/>
      <c r="M759" s="27"/>
    </row>
    <row r="760" spans="3:13" ht="13">
      <c r="C760" s="25"/>
      <c r="K760" s="26"/>
      <c r="M760" s="27"/>
    </row>
    <row r="761" spans="3:13" ht="13">
      <c r="C761" s="25"/>
      <c r="K761" s="26"/>
      <c r="M761" s="27"/>
    </row>
    <row r="762" spans="3:13" ht="13">
      <c r="C762" s="25"/>
      <c r="K762" s="26"/>
      <c r="M762" s="27"/>
    </row>
    <row r="763" spans="3:13" ht="13">
      <c r="C763" s="25"/>
      <c r="K763" s="26"/>
      <c r="M763" s="27"/>
    </row>
    <row r="764" spans="3:13" ht="13">
      <c r="C764" s="25"/>
      <c r="K764" s="26"/>
      <c r="M764" s="27"/>
    </row>
    <row r="765" spans="3:13" ht="13">
      <c r="C765" s="25"/>
      <c r="K765" s="26"/>
      <c r="M765" s="27"/>
    </row>
    <row r="766" spans="3:13" ht="13">
      <c r="C766" s="25"/>
      <c r="K766" s="26"/>
      <c r="M766" s="27"/>
    </row>
    <row r="767" spans="3:13" ht="13">
      <c r="C767" s="25"/>
      <c r="K767" s="26"/>
      <c r="M767" s="27"/>
    </row>
    <row r="768" spans="3:13" ht="13">
      <c r="C768" s="25"/>
      <c r="K768" s="26"/>
      <c r="M768" s="27"/>
    </row>
    <row r="769" spans="3:13" ht="13">
      <c r="C769" s="25"/>
      <c r="K769" s="26"/>
      <c r="M769" s="27"/>
    </row>
    <row r="770" spans="3:13" ht="13">
      <c r="C770" s="25"/>
      <c r="K770" s="26"/>
      <c r="M770" s="27"/>
    </row>
    <row r="771" spans="3:13" ht="13">
      <c r="C771" s="25"/>
      <c r="K771" s="26"/>
      <c r="M771" s="27"/>
    </row>
    <row r="772" spans="3:13" ht="13">
      <c r="C772" s="25"/>
      <c r="K772" s="26"/>
      <c r="M772" s="27"/>
    </row>
    <row r="773" spans="3:13" ht="13">
      <c r="C773" s="25"/>
      <c r="K773" s="26"/>
      <c r="M773" s="27"/>
    </row>
    <row r="774" spans="3:13" ht="13">
      <c r="C774" s="25"/>
      <c r="K774" s="26"/>
      <c r="M774" s="27"/>
    </row>
    <row r="775" spans="3:13" ht="13">
      <c r="C775" s="25"/>
      <c r="K775" s="26"/>
      <c r="M775" s="27"/>
    </row>
    <row r="776" spans="3:13" ht="13">
      <c r="C776" s="25"/>
      <c r="K776" s="26"/>
      <c r="M776" s="27"/>
    </row>
    <row r="777" spans="3:13" ht="13">
      <c r="C777" s="25"/>
      <c r="K777" s="26"/>
      <c r="M777" s="27"/>
    </row>
    <row r="778" spans="3:13" ht="13">
      <c r="C778" s="25"/>
      <c r="K778" s="26"/>
      <c r="M778" s="27"/>
    </row>
    <row r="779" spans="3:13" ht="13">
      <c r="C779" s="25"/>
      <c r="K779" s="26"/>
      <c r="M779" s="27"/>
    </row>
    <row r="780" spans="3:13" ht="13">
      <c r="C780" s="25"/>
      <c r="K780" s="26"/>
      <c r="M780" s="27"/>
    </row>
    <row r="781" spans="3:13" ht="13">
      <c r="C781" s="25"/>
      <c r="K781" s="26"/>
      <c r="M781" s="27"/>
    </row>
    <row r="782" spans="3:13" ht="13">
      <c r="C782" s="25"/>
      <c r="K782" s="26"/>
      <c r="M782" s="27"/>
    </row>
    <row r="783" spans="3:13" ht="13">
      <c r="C783" s="25"/>
      <c r="K783" s="26"/>
      <c r="M783" s="27"/>
    </row>
    <row r="784" spans="3:13" ht="13">
      <c r="C784" s="25"/>
      <c r="K784" s="26"/>
      <c r="M784" s="27"/>
    </row>
    <row r="785" spans="3:13" ht="13">
      <c r="C785" s="25"/>
      <c r="K785" s="26"/>
      <c r="M785" s="27"/>
    </row>
    <row r="786" spans="3:13" ht="13">
      <c r="C786" s="25"/>
      <c r="K786" s="26"/>
      <c r="M786" s="27"/>
    </row>
    <row r="787" spans="3:13" ht="13">
      <c r="C787" s="25"/>
      <c r="K787" s="26"/>
      <c r="M787" s="27"/>
    </row>
    <row r="788" spans="3:13" ht="13">
      <c r="C788" s="25"/>
      <c r="K788" s="26"/>
      <c r="M788" s="27"/>
    </row>
    <row r="789" spans="3:13" ht="13">
      <c r="C789" s="25"/>
      <c r="K789" s="26"/>
      <c r="M789" s="27"/>
    </row>
    <row r="790" spans="3:13" ht="13">
      <c r="C790" s="25"/>
      <c r="K790" s="26"/>
      <c r="M790" s="27"/>
    </row>
    <row r="791" spans="3:13" ht="13">
      <c r="C791" s="25"/>
      <c r="K791" s="26"/>
      <c r="M791" s="27"/>
    </row>
    <row r="792" spans="3:13" ht="13">
      <c r="C792" s="25"/>
      <c r="K792" s="26"/>
      <c r="M792" s="27"/>
    </row>
    <row r="793" spans="3:13" ht="13">
      <c r="C793" s="25"/>
      <c r="K793" s="26"/>
      <c r="M793" s="27"/>
    </row>
    <row r="794" spans="3:13" ht="13">
      <c r="C794" s="25"/>
      <c r="K794" s="26"/>
      <c r="M794" s="27"/>
    </row>
    <row r="795" spans="3:13" ht="13">
      <c r="C795" s="25"/>
      <c r="K795" s="26"/>
      <c r="M795" s="27"/>
    </row>
    <row r="796" spans="3:13" ht="13">
      <c r="C796" s="25"/>
      <c r="K796" s="26"/>
      <c r="M796" s="27"/>
    </row>
    <row r="797" spans="3:13" ht="13">
      <c r="C797" s="25"/>
      <c r="K797" s="26"/>
      <c r="M797" s="27"/>
    </row>
    <row r="798" spans="3:13" ht="13">
      <c r="C798" s="25"/>
      <c r="K798" s="26"/>
      <c r="M798" s="27"/>
    </row>
    <row r="799" spans="3:13" ht="13">
      <c r="C799" s="25"/>
      <c r="K799" s="26"/>
      <c r="M799" s="27"/>
    </row>
    <row r="800" spans="3:13" ht="13">
      <c r="C800" s="25"/>
      <c r="K800" s="26"/>
      <c r="M800" s="27"/>
    </row>
    <row r="801" spans="3:13" ht="13">
      <c r="C801" s="25"/>
      <c r="K801" s="26"/>
      <c r="M801" s="27"/>
    </row>
    <row r="802" spans="3:13" ht="13">
      <c r="C802" s="25"/>
      <c r="K802" s="26"/>
      <c r="M802" s="27"/>
    </row>
    <row r="803" spans="3:13" ht="13">
      <c r="C803" s="25"/>
      <c r="K803" s="26"/>
      <c r="M803" s="27"/>
    </row>
    <row r="804" spans="3:13" ht="13">
      <c r="C804" s="25"/>
      <c r="K804" s="26"/>
      <c r="M804" s="27"/>
    </row>
    <row r="805" spans="3:13" ht="13">
      <c r="C805" s="25"/>
      <c r="K805" s="26"/>
      <c r="M805" s="27"/>
    </row>
    <row r="806" spans="3:13" ht="13">
      <c r="C806" s="25"/>
      <c r="K806" s="26"/>
      <c r="M806" s="27"/>
    </row>
    <row r="807" spans="3:13" ht="13">
      <c r="C807" s="25"/>
      <c r="K807" s="26"/>
      <c r="M807" s="27"/>
    </row>
    <row r="808" spans="3:13" ht="13">
      <c r="C808" s="25"/>
      <c r="K808" s="26"/>
      <c r="M808" s="27"/>
    </row>
    <row r="809" spans="3:13" ht="13">
      <c r="C809" s="25"/>
      <c r="K809" s="26"/>
      <c r="M809" s="27"/>
    </row>
    <row r="810" spans="3:13" ht="13">
      <c r="C810" s="25"/>
      <c r="K810" s="26"/>
      <c r="M810" s="27"/>
    </row>
    <row r="811" spans="3:13" ht="13">
      <c r="C811" s="25"/>
      <c r="K811" s="26"/>
      <c r="M811" s="27"/>
    </row>
    <row r="812" spans="3:13" ht="13">
      <c r="C812" s="25"/>
      <c r="K812" s="26"/>
      <c r="M812" s="27"/>
    </row>
    <row r="813" spans="3:13" ht="13">
      <c r="C813" s="25"/>
      <c r="K813" s="26"/>
      <c r="M813" s="27"/>
    </row>
    <row r="814" spans="3:13" ht="13">
      <c r="C814" s="25"/>
      <c r="K814" s="26"/>
      <c r="M814" s="27"/>
    </row>
    <row r="815" spans="3:13" ht="13">
      <c r="C815" s="25"/>
      <c r="K815" s="26"/>
      <c r="M815" s="27"/>
    </row>
    <row r="816" spans="3:13" ht="13">
      <c r="C816" s="25"/>
      <c r="K816" s="26"/>
      <c r="M816" s="27"/>
    </row>
    <row r="817" spans="3:13" ht="13">
      <c r="C817" s="25"/>
      <c r="K817" s="26"/>
      <c r="M817" s="27"/>
    </row>
    <row r="818" spans="3:13" ht="13">
      <c r="C818" s="25"/>
      <c r="K818" s="26"/>
      <c r="M818" s="27"/>
    </row>
    <row r="819" spans="3:13" ht="13">
      <c r="C819" s="25"/>
      <c r="K819" s="26"/>
      <c r="M819" s="27"/>
    </row>
    <row r="820" spans="3:13" ht="13">
      <c r="C820" s="25"/>
      <c r="K820" s="26"/>
      <c r="M820" s="27"/>
    </row>
    <row r="821" spans="3:13" ht="13">
      <c r="C821" s="25"/>
      <c r="K821" s="26"/>
      <c r="M821" s="27"/>
    </row>
    <row r="822" spans="3:13" ht="13">
      <c r="C822" s="25"/>
      <c r="K822" s="26"/>
      <c r="M822" s="27"/>
    </row>
    <row r="823" spans="3:13" ht="13">
      <c r="C823" s="25"/>
      <c r="K823" s="26"/>
      <c r="M823" s="27"/>
    </row>
    <row r="824" spans="3:13" ht="13">
      <c r="C824" s="25"/>
      <c r="K824" s="26"/>
      <c r="M824" s="27"/>
    </row>
    <row r="825" spans="3:13" ht="13">
      <c r="C825" s="25"/>
      <c r="K825" s="26"/>
      <c r="M825" s="27"/>
    </row>
    <row r="826" spans="3:13" ht="13">
      <c r="C826" s="25"/>
      <c r="K826" s="26"/>
      <c r="M826" s="27"/>
    </row>
    <row r="827" spans="3:13" ht="13">
      <c r="C827" s="25"/>
      <c r="K827" s="26"/>
      <c r="M827" s="27"/>
    </row>
    <row r="828" spans="3:13" ht="13">
      <c r="C828" s="25"/>
      <c r="K828" s="26"/>
      <c r="M828" s="27"/>
    </row>
    <row r="829" spans="3:13" ht="13">
      <c r="C829" s="25"/>
      <c r="K829" s="26"/>
      <c r="M829" s="27"/>
    </row>
    <row r="830" spans="3:13" ht="13">
      <c r="C830" s="25"/>
      <c r="K830" s="26"/>
      <c r="M830" s="27"/>
    </row>
    <row r="831" spans="3:13" ht="13">
      <c r="C831" s="25"/>
      <c r="K831" s="26"/>
      <c r="M831" s="27"/>
    </row>
    <row r="832" spans="3:13" ht="13">
      <c r="C832" s="25"/>
      <c r="K832" s="26"/>
      <c r="M832" s="27"/>
    </row>
    <row r="833" spans="3:13" ht="13">
      <c r="C833" s="25"/>
      <c r="K833" s="26"/>
      <c r="M833" s="27"/>
    </row>
    <row r="834" spans="3:13" ht="13">
      <c r="C834" s="25"/>
      <c r="K834" s="26"/>
      <c r="M834" s="27"/>
    </row>
    <row r="835" spans="3:13" ht="13">
      <c r="C835" s="25"/>
      <c r="K835" s="26"/>
      <c r="M835" s="27"/>
    </row>
    <row r="836" spans="3:13" ht="13">
      <c r="C836" s="25"/>
      <c r="K836" s="26"/>
      <c r="M836" s="27"/>
    </row>
    <row r="837" spans="3:13" ht="13">
      <c r="C837" s="25"/>
      <c r="K837" s="26"/>
      <c r="M837" s="27"/>
    </row>
    <row r="838" spans="3:13" ht="13">
      <c r="C838" s="25"/>
      <c r="K838" s="26"/>
      <c r="M838" s="27"/>
    </row>
    <row r="839" spans="3:13" ht="13">
      <c r="C839" s="25"/>
      <c r="K839" s="26"/>
      <c r="M839" s="27"/>
    </row>
    <row r="840" spans="3:13" ht="13">
      <c r="C840" s="25"/>
      <c r="K840" s="26"/>
      <c r="M840" s="27"/>
    </row>
    <row r="841" spans="3:13" ht="13">
      <c r="C841" s="25"/>
      <c r="K841" s="26"/>
      <c r="M841" s="27"/>
    </row>
    <row r="842" spans="3:13" ht="13">
      <c r="C842" s="25"/>
      <c r="K842" s="26"/>
      <c r="M842" s="27"/>
    </row>
    <row r="843" spans="3:13" ht="13">
      <c r="C843" s="25"/>
      <c r="K843" s="26"/>
      <c r="M843" s="27"/>
    </row>
    <row r="844" spans="3:13" ht="13">
      <c r="C844" s="25"/>
      <c r="K844" s="26"/>
      <c r="M844" s="27"/>
    </row>
    <row r="845" spans="3:13" ht="13">
      <c r="C845" s="25"/>
      <c r="K845" s="26"/>
      <c r="M845" s="27"/>
    </row>
    <row r="846" spans="3:13" ht="13">
      <c r="C846" s="25"/>
      <c r="K846" s="26"/>
      <c r="M846" s="27"/>
    </row>
    <row r="847" spans="3:13" ht="13">
      <c r="C847" s="25"/>
      <c r="K847" s="26"/>
      <c r="M847" s="27"/>
    </row>
    <row r="848" spans="3:13" ht="13">
      <c r="C848" s="25"/>
      <c r="K848" s="26"/>
      <c r="M848" s="27"/>
    </row>
    <row r="849" spans="3:13" ht="13">
      <c r="C849" s="25"/>
      <c r="K849" s="26"/>
      <c r="M849" s="27"/>
    </row>
    <row r="850" spans="3:13" ht="13">
      <c r="C850" s="25"/>
      <c r="K850" s="26"/>
      <c r="M850" s="27"/>
    </row>
    <row r="851" spans="3:13" ht="13">
      <c r="C851" s="25"/>
      <c r="K851" s="26"/>
      <c r="M851" s="27"/>
    </row>
    <row r="852" spans="3:13" ht="13">
      <c r="C852" s="25"/>
      <c r="K852" s="26"/>
      <c r="M852" s="27"/>
    </row>
    <row r="853" spans="3:13" ht="13">
      <c r="C853" s="25"/>
      <c r="K853" s="26"/>
      <c r="M853" s="27"/>
    </row>
    <row r="854" spans="3:13" ht="13">
      <c r="C854" s="25"/>
      <c r="K854" s="26"/>
      <c r="M854" s="27"/>
    </row>
    <row r="855" spans="3:13" ht="13">
      <c r="C855" s="25"/>
      <c r="K855" s="26"/>
      <c r="M855" s="27"/>
    </row>
    <row r="856" spans="3:13" ht="13">
      <c r="C856" s="25"/>
      <c r="K856" s="26"/>
      <c r="M856" s="27"/>
    </row>
    <row r="857" spans="3:13" ht="13">
      <c r="C857" s="25"/>
      <c r="K857" s="26"/>
      <c r="M857" s="27"/>
    </row>
    <row r="858" spans="3:13" ht="13">
      <c r="C858" s="25"/>
      <c r="K858" s="26"/>
      <c r="M858" s="27"/>
    </row>
    <row r="859" spans="3:13" ht="13">
      <c r="C859" s="25"/>
      <c r="K859" s="26"/>
      <c r="M859" s="27"/>
    </row>
    <row r="860" spans="3:13" ht="13">
      <c r="C860" s="25"/>
      <c r="K860" s="26"/>
      <c r="M860" s="27"/>
    </row>
    <row r="861" spans="3:13" ht="13">
      <c r="C861" s="25"/>
      <c r="K861" s="26"/>
      <c r="M861" s="27"/>
    </row>
    <row r="862" spans="3:13" ht="13">
      <c r="C862" s="25"/>
      <c r="K862" s="26"/>
      <c r="M862" s="27"/>
    </row>
    <row r="863" spans="3:13" ht="13">
      <c r="C863" s="25"/>
      <c r="K863" s="26"/>
      <c r="M863" s="27"/>
    </row>
    <row r="864" spans="3:13" ht="13">
      <c r="C864" s="25"/>
      <c r="K864" s="26"/>
      <c r="M864" s="27"/>
    </row>
    <row r="865" spans="3:13" ht="13">
      <c r="C865" s="25"/>
      <c r="K865" s="26"/>
      <c r="M865" s="27"/>
    </row>
    <row r="866" spans="3:13" ht="13">
      <c r="C866" s="25"/>
      <c r="K866" s="26"/>
      <c r="M866" s="27"/>
    </row>
    <row r="867" spans="3:13" ht="13">
      <c r="C867" s="25"/>
      <c r="K867" s="26"/>
      <c r="M867" s="27"/>
    </row>
    <row r="868" spans="3:13" ht="13">
      <c r="C868" s="25"/>
      <c r="K868" s="26"/>
      <c r="M868" s="27"/>
    </row>
    <row r="869" spans="3:13" ht="13">
      <c r="C869" s="25"/>
      <c r="K869" s="26"/>
      <c r="M869" s="27"/>
    </row>
    <row r="870" spans="3:13" ht="13">
      <c r="C870" s="25"/>
      <c r="K870" s="26"/>
      <c r="M870" s="27"/>
    </row>
    <row r="871" spans="3:13" ht="13">
      <c r="C871" s="25"/>
      <c r="K871" s="26"/>
      <c r="M871" s="27"/>
    </row>
    <row r="872" spans="3:13" ht="13">
      <c r="C872" s="25"/>
      <c r="K872" s="26"/>
      <c r="M872" s="27"/>
    </row>
    <row r="873" spans="3:13" ht="13">
      <c r="C873" s="25"/>
      <c r="K873" s="26"/>
      <c r="M873" s="27"/>
    </row>
    <row r="874" spans="3:13" ht="13">
      <c r="C874" s="25"/>
      <c r="K874" s="26"/>
      <c r="M874" s="27"/>
    </row>
    <row r="875" spans="3:13" ht="13">
      <c r="C875" s="25"/>
      <c r="K875" s="26"/>
      <c r="M875" s="27"/>
    </row>
    <row r="876" spans="3:13" ht="13">
      <c r="C876" s="25"/>
      <c r="K876" s="26"/>
      <c r="M876" s="27"/>
    </row>
    <row r="877" spans="3:13" ht="13">
      <c r="C877" s="25"/>
      <c r="K877" s="26"/>
      <c r="M877" s="27"/>
    </row>
    <row r="878" spans="3:13" ht="13">
      <c r="C878" s="25"/>
      <c r="K878" s="26"/>
      <c r="M878" s="27"/>
    </row>
    <row r="879" spans="3:13" ht="13">
      <c r="C879" s="25"/>
      <c r="K879" s="26"/>
      <c r="M879" s="27"/>
    </row>
    <row r="880" spans="3:13" ht="13">
      <c r="C880" s="25"/>
      <c r="K880" s="26"/>
      <c r="M880" s="27"/>
    </row>
    <row r="881" spans="3:13" ht="13">
      <c r="C881" s="25"/>
      <c r="K881" s="26"/>
      <c r="M881" s="27"/>
    </row>
    <row r="882" spans="3:13" ht="13">
      <c r="C882" s="25"/>
      <c r="K882" s="26"/>
      <c r="M882" s="27"/>
    </row>
    <row r="883" spans="3:13" ht="13">
      <c r="C883" s="25"/>
      <c r="K883" s="26"/>
      <c r="M883" s="27"/>
    </row>
    <row r="884" spans="3:13" ht="13">
      <c r="C884" s="25"/>
      <c r="K884" s="26"/>
      <c r="M884" s="27"/>
    </row>
    <row r="885" spans="3:13" ht="13">
      <c r="C885" s="25"/>
      <c r="K885" s="26"/>
      <c r="M885" s="27"/>
    </row>
    <row r="886" spans="3:13" ht="13">
      <c r="C886" s="25"/>
      <c r="K886" s="26"/>
      <c r="M886" s="27"/>
    </row>
    <row r="887" spans="3:13" ht="13">
      <c r="C887" s="25"/>
      <c r="K887" s="26"/>
      <c r="M887" s="27"/>
    </row>
    <row r="888" spans="3:13" ht="13">
      <c r="C888" s="25"/>
      <c r="K888" s="26"/>
      <c r="M888" s="27"/>
    </row>
    <row r="889" spans="3:13" ht="13">
      <c r="C889" s="25"/>
      <c r="K889" s="26"/>
      <c r="M889" s="27"/>
    </row>
    <row r="890" spans="3:13" ht="13">
      <c r="C890" s="25"/>
      <c r="K890" s="26"/>
      <c r="M890" s="27"/>
    </row>
    <row r="891" spans="3:13" ht="13">
      <c r="C891" s="25"/>
      <c r="K891" s="26"/>
      <c r="M891" s="27"/>
    </row>
    <row r="892" spans="3:13" ht="13">
      <c r="C892" s="25"/>
      <c r="K892" s="26"/>
      <c r="M892" s="27"/>
    </row>
    <row r="893" spans="3:13" ht="13">
      <c r="C893" s="25"/>
      <c r="K893" s="26"/>
      <c r="M893" s="27"/>
    </row>
    <row r="894" spans="3:13" ht="13">
      <c r="C894" s="25"/>
      <c r="K894" s="26"/>
      <c r="M894" s="27"/>
    </row>
    <row r="895" spans="3:13" ht="13">
      <c r="C895" s="25"/>
      <c r="K895" s="26"/>
      <c r="M895" s="27"/>
    </row>
    <row r="896" spans="3:13" ht="13">
      <c r="C896" s="25"/>
      <c r="K896" s="26"/>
      <c r="M896" s="27"/>
    </row>
    <row r="897" spans="3:13" ht="13">
      <c r="C897" s="25"/>
      <c r="K897" s="26"/>
      <c r="M897" s="27"/>
    </row>
    <row r="898" spans="3:13" ht="13">
      <c r="C898" s="25"/>
      <c r="K898" s="26"/>
      <c r="M898" s="27"/>
    </row>
    <row r="899" spans="3:13" ht="13">
      <c r="C899" s="25"/>
      <c r="K899" s="26"/>
      <c r="M899" s="27"/>
    </row>
    <row r="900" spans="3:13" ht="13">
      <c r="C900" s="25"/>
      <c r="K900" s="26"/>
      <c r="M900" s="27"/>
    </row>
    <row r="901" spans="3:13" ht="13">
      <c r="C901" s="25"/>
      <c r="K901" s="26"/>
      <c r="M901" s="27"/>
    </row>
    <row r="902" spans="3:13" ht="13">
      <c r="C902" s="25"/>
      <c r="K902" s="26"/>
      <c r="M902" s="27"/>
    </row>
    <row r="903" spans="3:13" ht="13">
      <c r="C903" s="25"/>
      <c r="K903" s="26"/>
      <c r="M903" s="27"/>
    </row>
    <row r="904" spans="3:13" ht="13">
      <c r="C904" s="25"/>
      <c r="K904" s="26"/>
      <c r="M904" s="27"/>
    </row>
    <row r="905" spans="3:13" ht="13">
      <c r="C905" s="25"/>
      <c r="K905" s="26"/>
      <c r="M905" s="27"/>
    </row>
    <row r="906" spans="3:13" ht="13">
      <c r="C906" s="25"/>
      <c r="K906" s="26"/>
      <c r="M906" s="27"/>
    </row>
    <row r="907" spans="3:13" ht="13">
      <c r="C907" s="25"/>
      <c r="K907" s="26"/>
      <c r="M907" s="27"/>
    </row>
    <row r="908" spans="3:13" ht="13">
      <c r="C908" s="25"/>
      <c r="K908" s="26"/>
      <c r="M908" s="27"/>
    </row>
    <row r="909" spans="3:13" ht="13">
      <c r="C909" s="25"/>
      <c r="K909" s="26"/>
      <c r="M909" s="27"/>
    </row>
    <row r="910" spans="3:13" ht="13">
      <c r="C910" s="25"/>
      <c r="K910" s="26"/>
      <c r="M910" s="27"/>
    </row>
    <row r="911" spans="3:13" ht="13">
      <c r="C911" s="25"/>
      <c r="K911" s="26"/>
      <c r="M911" s="27"/>
    </row>
    <row r="912" spans="3:13" ht="13">
      <c r="C912" s="25"/>
      <c r="K912" s="26"/>
      <c r="M912" s="27"/>
    </row>
    <row r="913" spans="3:13" ht="13">
      <c r="C913" s="25"/>
      <c r="K913" s="26"/>
      <c r="M913" s="27"/>
    </row>
    <row r="914" spans="3:13" ht="13">
      <c r="C914" s="25"/>
      <c r="K914" s="26"/>
      <c r="M914" s="27"/>
    </row>
    <row r="915" spans="3:13" ht="13">
      <c r="C915" s="25"/>
      <c r="K915" s="26"/>
      <c r="M915" s="27"/>
    </row>
    <row r="916" spans="3:13" ht="13">
      <c r="C916" s="25"/>
      <c r="K916" s="26"/>
      <c r="M916" s="27"/>
    </row>
    <row r="917" spans="3:13" ht="13">
      <c r="C917" s="25"/>
      <c r="K917" s="26"/>
      <c r="M917" s="27"/>
    </row>
    <row r="918" spans="3:13" ht="13">
      <c r="C918" s="25"/>
      <c r="K918" s="26"/>
      <c r="M918" s="27"/>
    </row>
  </sheetData>
  <mergeCells count="29">
    <mergeCell ref="C32:D32"/>
    <mergeCell ref="C33:D33"/>
    <mergeCell ref="C34:D34"/>
    <mergeCell ref="C22:D22"/>
    <mergeCell ref="C23:D23"/>
    <mergeCell ref="C24:D24"/>
    <mergeCell ref="C25:D25"/>
    <mergeCell ref="C26:D26"/>
    <mergeCell ref="C27:D27"/>
    <mergeCell ref="C28:D28"/>
    <mergeCell ref="C20:D20"/>
    <mergeCell ref="C21:D21"/>
    <mergeCell ref="C29:D29"/>
    <mergeCell ref="C30:D30"/>
    <mergeCell ref="C31:D31"/>
    <mergeCell ref="M1:M2"/>
    <mergeCell ref="E2:F2"/>
    <mergeCell ref="K2:L2"/>
    <mergeCell ref="C2:D2"/>
    <mergeCell ref="C3:D3"/>
    <mergeCell ref="E3:F3"/>
    <mergeCell ref="K3:L3"/>
    <mergeCell ref="K4:L4"/>
    <mergeCell ref="B1:B2"/>
    <mergeCell ref="C1:D1"/>
    <mergeCell ref="E1:J1"/>
    <mergeCell ref="K1:L1"/>
    <mergeCell ref="C4:D4"/>
    <mergeCell ref="E4:F4"/>
  </mergeCells>
  <printOptions horizontalCentered="1" gridLines="1"/>
  <pageMargins left="1" right="1" top="10" bottom="1" header="0" footer="0"/>
  <pageSetup scale="200" pageOrder="overThenDown" orientation="portrait"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E1013"/>
  <sheetViews>
    <sheetView workbookViewId="0">
      <pane xSplit="1" topLeftCell="B1" activePane="topRight" state="frozen"/>
      <selection pane="topRight" activeCell="C2" sqref="C2"/>
    </sheetView>
  </sheetViews>
  <sheetFormatPr baseColWidth="10" defaultColWidth="12.6640625" defaultRowHeight="15.75" customHeight="1"/>
  <cols>
    <col min="4" max="4" width="14.83203125" customWidth="1"/>
    <col min="5" max="8" width="10.83203125" customWidth="1"/>
    <col min="10" max="10" width="14.5" customWidth="1"/>
    <col min="15" max="15" width="17.1640625" customWidth="1"/>
    <col min="16" max="17" width="32" customWidth="1"/>
    <col min="18" max="18" width="29.5" customWidth="1"/>
    <col min="21" max="21" width="27.1640625" customWidth="1"/>
    <col min="22" max="22" width="29" customWidth="1"/>
  </cols>
  <sheetData>
    <row r="1" spans="1:31" ht="13">
      <c r="A1" s="61" t="s">
        <v>180</v>
      </c>
      <c r="B1" s="62" t="s">
        <v>181</v>
      </c>
      <c r="C1" s="62"/>
      <c r="D1" s="62"/>
      <c r="E1" s="62"/>
      <c r="F1" s="62"/>
      <c r="G1" s="62"/>
      <c r="H1" s="62"/>
      <c r="I1" s="62"/>
      <c r="J1" s="62"/>
      <c r="K1" s="62"/>
      <c r="R1" s="27"/>
      <c r="U1" s="63"/>
      <c r="V1" s="27"/>
    </row>
    <row r="2" spans="1:31" ht="13">
      <c r="A2" s="64"/>
      <c r="B2" s="62" t="s">
        <v>182</v>
      </c>
      <c r="C2" s="62"/>
      <c r="D2" s="62"/>
      <c r="E2" s="62"/>
      <c r="F2" s="62"/>
      <c r="G2" s="62"/>
      <c r="H2" s="62"/>
      <c r="I2" s="62"/>
      <c r="J2" s="62"/>
      <c r="K2" s="62"/>
      <c r="R2" s="27"/>
      <c r="U2" s="63"/>
      <c r="V2" s="27"/>
    </row>
    <row r="3" spans="1:31" ht="13">
      <c r="A3" s="65"/>
      <c r="B3" s="65"/>
      <c r="C3" s="65"/>
      <c r="D3" s="65"/>
      <c r="E3" s="65"/>
      <c r="F3" s="65"/>
      <c r="G3" s="65"/>
      <c r="H3" s="65"/>
      <c r="I3" s="65"/>
      <c r="J3" s="65"/>
      <c r="K3" s="65"/>
      <c r="L3" s="6"/>
      <c r="M3" s="6"/>
      <c r="N3" s="6"/>
      <c r="O3" s="6"/>
      <c r="P3" s="6"/>
      <c r="Q3" s="6"/>
      <c r="R3" s="66"/>
      <c r="S3" s="6"/>
      <c r="T3" s="6"/>
      <c r="U3" s="25"/>
      <c r="V3" s="66"/>
      <c r="W3" s="6"/>
      <c r="X3" s="6"/>
      <c r="Y3" s="6"/>
      <c r="Z3" s="6"/>
      <c r="AA3" s="6"/>
      <c r="AB3" s="6"/>
      <c r="AC3" s="6"/>
      <c r="AD3" s="6"/>
      <c r="AE3" s="6"/>
    </row>
    <row r="4" spans="1:31" ht="13">
      <c r="A4" s="65"/>
      <c r="B4" s="65">
        <v>45205</v>
      </c>
      <c r="C4" s="65">
        <v>45206</v>
      </c>
      <c r="D4" s="65">
        <v>45207</v>
      </c>
      <c r="E4" s="277">
        <v>45208</v>
      </c>
      <c r="F4" s="222"/>
      <c r="G4" s="222"/>
      <c r="H4" s="222"/>
      <c r="I4" s="65"/>
      <c r="J4" s="65">
        <v>45209</v>
      </c>
      <c r="K4" s="65">
        <v>45210</v>
      </c>
      <c r="L4" s="6"/>
      <c r="M4" s="6"/>
      <c r="N4" s="6"/>
      <c r="O4" s="6"/>
      <c r="P4" s="6"/>
      <c r="Q4" s="6"/>
      <c r="R4" s="66"/>
      <c r="S4" s="6"/>
      <c r="T4" s="6"/>
      <c r="U4" s="25"/>
      <c r="V4" s="66"/>
      <c r="W4" s="6"/>
      <c r="X4" s="6"/>
      <c r="Y4" s="6"/>
      <c r="Z4" s="6"/>
      <c r="AA4" s="6"/>
      <c r="AB4" s="6"/>
      <c r="AC4" s="6"/>
      <c r="AD4" s="6"/>
      <c r="AE4" s="6"/>
    </row>
    <row r="5" spans="1:31" ht="13">
      <c r="A5" s="6"/>
      <c r="B5" s="6" t="s">
        <v>183</v>
      </c>
      <c r="C5" s="6" t="s">
        <v>184</v>
      </c>
      <c r="D5" s="6" t="s">
        <v>185</v>
      </c>
      <c r="E5" s="278" t="s">
        <v>186</v>
      </c>
      <c r="F5" s="222"/>
      <c r="G5" s="222"/>
      <c r="H5" s="222"/>
      <c r="I5" s="222"/>
      <c r="J5" s="6" t="s">
        <v>187</v>
      </c>
      <c r="K5" s="6" t="s">
        <v>188</v>
      </c>
      <c r="L5" s="6"/>
      <c r="M5" s="6"/>
      <c r="N5" s="6"/>
      <c r="O5" s="6"/>
      <c r="P5" s="6"/>
      <c r="Q5" s="6"/>
      <c r="R5" s="66"/>
      <c r="S5" s="6"/>
      <c r="T5" s="6"/>
      <c r="U5" s="25"/>
      <c r="V5" s="66"/>
      <c r="W5" s="6"/>
      <c r="X5" s="6"/>
      <c r="Y5" s="6"/>
      <c r="Z5" s="6"/>
      <c r="AA5" s="6"/>
      <c r="AB5" s="6"/>
      <c r="AC5" s="6"/>
      <c r="AD5" s="6"/>
      <c r="AE5" s="6"/>
    </row>
    <row r="6" spans="1:31" ht="28">
      <c r="A6" s="67">
        <v>0.33333333333333331</v>
      </c>
      <c r="B6" s="68"/>
      <c r="C6" s="69"/>
      <c r="D6" s="69" t="s">
        <v>189</v>
      </c>
      <c r="E6" s="69" t="s">
        <v>189</v>
      </c>
      <c r="F6" s="69" t="s">
        <v>189</v>
      </c>
      <c r="G6" s="69" t="s">
        <v>189</v>
      </c>
      <c r="H6" s="69" t="s">
        <v>189</v>
      </c>
      <c r="I6" s="70" t="s">
        <v>190</v>
      </c>
      <c r="J6" s="69" t="s">
        <v>189</v>
      </c>
      <c r="K6" s="71"/>
      <c r="Q6" s="2" t="s">
        <v>191</v>
      </c>
      <c r="R6" s="72" t="s">
        <v>191</v>
      </c>
      <c r="U6" s="63"/>
      <c r="V6" s="27"/>
    </row>
    <row r="7" spans="1:31" ht="14">
      <c r="A7" s="67">
        <v>0.35416666666666669</v>
      </c>
      <c r="B7" s="68"/>
      <c r="C7" s="69"/>
      <c r="D7" s="69" t="s">
        <v>192</v>
      </c>
      <c r="E7" s="69" t="s">
        <v>192</v>
      </c>
      <c r="F7" s="69" t="s">
        <v>192</v>
      </c>
      <c r="G7" s="69"/>
      <c r="H7" s="69" t="s">
        <v>192</v>
      </c>
      <c r="I7" s="70" t="s">
        <v>192</v>
      </c>
      <c r="J7" s="69" t="s">
        <v>192</v>
      </c>
      <c r="K7" s="71"/>
      <c r="R7" s="27"/>
      <c r="U7" s="63"/>
      <c r="V7" s="27"/>
      <c r="X7" s="2" t="s">
        <v>191</v>
      </c>
    </row>
    <row r="8" spans="1:31" ht="24">
      <c r="A8" s="67">
        <v>0.375</v>
      </c>
      <c r="B8" s="68"/>
      <c r="C8" s="69"/>
      <c r="D8" s="69" t="s">
        <v>193</v>
      </c>
      <c r="E8" s="69" t="s">
        <v>194</v>
      </c>
      <c r="F8" s="69" t="s">
        <v>195</v>
      </c>
      <c r="G8" s="69" t="s">
        <v>196</v>
      </c>
      <c r="H8" s="69" t="s">
        <v>197</v>
      </c>
      <c r="I8" s="70" t="s">
        <v>192</v>
      </c>
      <c r="J8" s="69" t="s">
        <v>198</v>
      </c>
      <c r="K8" s="71" t="s">
        <v>199</v>
      </c>
      <c r="N8" s="57" t="s">
        <v>200</v>
      </c>
      <c r="O8" s="73" t="s">
        <v>201</v>
      </c>
      <c r="P8" s="74" t="s">
        <v>202</v>
      </c>
      <c r="Q8" s="75" t="s">
        <v>203</v>
      </c>
      <c r="R8" s="76"/>
      <c r="S8" s="21"/>
    </row>
    <row r="9" spans="1:31" ht="24">
      <c r="A9" s="67">
        <v>0.39583333333333331</v>
      </c>
      <c r="B9" s="68"/>
      <c r="C9" s="69"/>
      <c r="D9" s="69" t="s">
        <v>192</v>
      </c>
      <c r="E9" s="69" t="s">
        <v>192</v>
      </c>
      <c r="F9" s="69" t="s">
        <v>192</v>
      </c>
      <c r="G9" s="69" t="s">
        <v>192</v>
      </c>
      <c r="H9" s="69" t="s">
        <v>192</v>
      </c>
      <c r="I9" s="70" t="s">
        <v>192</v>
      </c>
      <c r="J9" s="69" t="s">
        <v>192</v>
      </c>
      <c r="K9" s="71" t="s">
        <v>192</v>
      </c>
      <c r="O9" s="73" t="s">
        <v>204</v>
      </c>
      <c r="P9" s="74" t="s">
        <v>205</v>
      </c>
      <c r="Q9" s="75" t="s">
        <v>206</v>
      </c>
      <c r="R9" s="76"/>
      <c r="S9" s="21"/>
    </row>
    <row r="10" spans="1:31" ht="36">
      <c r="A10" s="67">
        <v>0.41666666666666669</v>
      </c>
      <c r="B10" s="68"/>
      <c r="C10" s="69"/>
      <c r="D10" s="69" t="s">
        <v>192</v>
      </c>
      <c r="E10" s="279" t="s">
        <v>207</v>
      </c>
      <c r="F10" s="222"/>
      <c r="G10" s="222"/>
      <c r="H10" s="222"/>
      <c r="I10" s="70" t="s">
        <v>192</v>
      </c>
      <c r="J10" s="69" t="s">
        <v>192</v>
      </c>
      <c r="K10" s="71" t="s">
        <v>192</v>
      </c>
      <c r="O10" s="73" t="s">
        <v>208</v>
      </c>
      <c r="P10" s="74" t="s">
        <v>209</v>
      </c>
      <c r="Q10" s="75" t="s">
        <v>210</v>
      </c>
      <c r="R10" s="77" t="s">
        <v>211</v>
      </c>
      <c r="S10" s="21"/>
    </row>
    <row r="11" spans="1:31" ht="36">
      <c r="A11" s="67">
        <v>0.4375</v>
      </c>
      <c r="B11" s="68"/>
      <c r="C11" s="69"/>
      <c r="D11" s="69" t="s">
        <v>207</v>
      </c>
      <c r="E11" s="69" t="s">
        <v>212</v>
      </c>
      <c r="F11" s="69" t="s">
        <v>195</v>
      </c>
      <c r="G11" s="69" t="s">
        <v>196</v>
      </c>
      <c r="H11" s="69" t="s">
        <v>213</v>
      </c>
      <c r="I11" s="70" t="s">
        <v>192</v>
      </c>
      <c r="J11" s="69" t="s">
        <v>207</v>
      </c>
      <c r="K11" s="71" t="s">
        <v>192</v>
      </c>
      <c r="O11" s="73" t="s">
        <v>195</v>
      </c>
      <c r="P11" s="74" t="s">
        <v>214</v>
      </c>
      <c r="Q11" s="78" t="s">
        <v>215</v>
      </c>
      <c r="R11" s="77" t="s">
        <v>216</v>
      </c>
      <c r="S11" s="21"/>
    </row>
    <row r="12" spans="1:31" ht="15.75" customHeight="1">
      <c r="A12" s="67">
        <v>0.45833333333333331</v>
      </c>
      <c r="B12" s="68"/>
      <c r="C12" s="69"/>
      <c r="D12" s="69" t="s">
        <v>217</v>
      </c>
      <c r="E12" s="69" t="s">
        <v>192</v>
      </c>
      <c r="F12" s="69" t="s">
        <v>192</v>
      </c>
      <c r="G12" s="69" t="s">
        <v>192</v>
      </c>
      <c r="H12" s="69" t="s">
        <v>192</v>
      </c>
      <c r="I12" s="70" t="s">
        <v>192</v>
      </c>
      <c r="J12" s="69" t="s">
        <v>218</v>
      </c>
      <c r="K12" s="71" t="s">
        <v>192</v>
      </c>
      <c r="O12" s="73" t="s">
        <v>219</v>
      </c>
      <c r="P12" s="74" t="s">
        <v>220</v>
      </c>
      <c r="Q12" s="78" t="s">
        <v>221</v>
      </c>
      <c r="R12" s="79" t="s">
        <v>222</v>
      </c>
      <c r="S12" s="21"/>
    </row>
    <row r="13" spans="1:31" ht="28">
      <c r="A13" s="67">
        <v>0.47916666666666669</v>
      </c>
      <c r="B13" s="68"/>
      <c r="C13" s="69"/>
      <c r="D13" s="69" t="s">
        <v>192</v>
      </c>
      <c r="E13" s="279" t="s">
        <v>223</v>
      </c>
      <c r="F13" s="222"/>
      <c r="G13" s="222"/>
      <c r="H13" s="222"/>
      <c r="I13" s="70" t="s">
        <v>224</v>
      </c>
      <c r="J13" s="69" t="s">
        <v>192</v>
      </c>
      <c r="K13" s="71" t="s">
        <v>192</v>
      </c>
      <c r="O13" s="73" t="s">
        <v>225</v>
      </c>
      <c r="P13" s="74" t="s">
        <v>226</v>
      </c>
      <c r="Q13" s="78" t="s">
        <v>227</v>
      </c>
      <c r="R13" s="76"/>
      <c r="S13" s="21"/>
    </row>
    <row r="14" spans="1:31" ht="36">
      <c r="A14" s="67">
        <v>0.5</v>
      </c>
      <c r="B14" s="68"/>
      <c r="C14" s="69"/>
      <c r="D14" s="69" t="s">
        <v>228</v>
      </c>
      <c r="E14" s="279" t="s">
        <v>192</v>
      </c>
      <c r="F14" s="222"/>
      <c r="G14" s="222"/>
      <c r="H14" s="222"/>
      <c r="I14" s="70" t="s">
        <v>192</v>
      </c>
      <c r="J14" s="69" t="s">
        <v>223</v>
      </c>
      <c r="K14" s="71"/>
      <c r="O14" s="73" t="s">
        <v>229</v>
      </c>
      <c r="P14" s="74" t="s">
        <v>230</v>
      </c>
      <c r="Q14" s="78" t="s">
        <v>231</v>
      </c>
      <c r="R14" s="76"/>
      <c r="S14" s="21"/>
    </row>
    <row r="15" spans="1:31" ht="36">
      <c r="A15" s="67">
        <v>0.52083333333333337</v>
      </c>
      <c r="B15" s="68"/>
      <c r="C15" s="69"/>
      <c r="D15" s="69" t="s">
        <v>192</v>
      </c>
      <c r="E15" s="279" t="s">
        <v>192</v>
      </c>
      <c r="F15" s="222"/>
      <c r="G15" s="222"/>
      <c r="H15" s="222"/>
      <c r="I15" s="70" t="s">
        <v>192</v>
      </c>
      <c r="J15" s="69" t="s">
        <v>192</v>
      </c>
      <c r="K15" s="71"/>
      <c r="L15" s="57"/>
      <c r="O15" s="73" t="s">
        <v>232</v>
      </c>
      <c r="P15" s="74" t="s">
        <v>233</v>
      </c>
      <c r="Q15" s="78" t="s">
        <v>234</v>
      </c>
      <c r="R15" s="76"/>
      <c r="S15" s="21"/>
    </row>
    <row r="16" spans="1:31" ht="36">
      <c r="A16" s="67">
        <v>0.54166666666666663</v>
      </c>
      <c r="B16" s="68"/>
      <c r="C16" s="69"/>
      <c r="D16" s="69" t="s">
        <v>192</v>
      </c>
      <c r="E16" s="69" t="s">
        <v>201</v>
      </c>
      <c r="F16" s="69" t="s">
        <v>235</v>
      </c>
      <c r="G16" s="69" t="s">
        <v>219</v>
      </c>
      <c r="H16" s="69" t="s">
        <v>197</v>
      </c>
      <c r="I16" s="70" t="s">
        <v>192</v>
      </c>
      <c r="J16" s="69" t="s">
        <v>192</v>
      </c>
      <c r="K16" s="71"/>
      <c r="O16" s="73" t="s">
        <v>197</v>
      </c>
      <c r="P16" s="74" t="s">
        <v>236</v>
      </c>
      <c r="Q16" s="78" t="s">
        <v>237</v>
      </c>
      <c r="R16" s="76"/>
      <c r="S16" s="21"/>
    </row>
    <row r="17" spans="1:22" ht="24">
      <c r="A17" s="67">
        <v>0.5625</v>
      </c>
      <c r="B17" s="68"/>
      <c r="C17" s="69"/>
      <c r="D17" s="69" t="s">
        <v>238</v>
      </c>
      <c r="E17" s="69" t="s">
        <v>192</v>
      </c>
      <c r="F17" s="69" t="s">
        <v>192</v>
      </c>
      <c r="G17" s="69" t="s">
        <v>192</v>
      </c>
      <c r="H17" s="69" t="s">
        <v>192</v>
      </c>
      <c r="I17" s="70" t="s">
        <v>192</v>
      </c>
      <c r="J17" s="69" t="s">
        <v>193</v>
      </c>
      <c r="K17" s="71"/>
      <c r="O17" s="73" t="s">
        <v>213</v>
      </c>
      <c r="P17" s="74" t="s">
        <v>239</v>
      </c>
      <c r="Q17" s="78" t="s">
        <v>240</v>
      </c>
      <c r="R17" s="76"/>
      <c r="S17" s="21"/>
    </row>
    <row r="18" spans="1:22" ht="24">
      <c r="A18" s="67">
        <v>0.58333333333333337</v>
      </c>
      <c r="B18" s="68"/>
      <c r="C18" s="69"/>
      <c r="D18" s="69" t="s">
        <v>192</v>
      </c>
      <c r="E18" s="279" t="s">
        <v>207</v>
      </c>
      <c r="F18" s="222"/>
      <c r="G18" s="222"/>
      <c r="H18" s="222"/>
      <c r="I18" s="70" t="s">
        <v>192</v>
      </c>
      <c r="J18" s="69" t="s">
        <v>192</v>
      </c>
      <c r="K18" s="71" t="s">
        <v>241</v>
      </c>
      <c r="O18" s="73" t="s">
        <v>235</v>
      </c>
      <c r="P18" s="74" t="s">
        <v>242</v>
      </c>
      <c r="Q18" s="78" t="s">
        <v>243</v>
      </c>
      <c r="R18" s="76"/>
      <c r="S18" s="21"/>
    </row>
    <row r="19" spans="1:22" ht="28">
      <c r="A19" s="67">
        <v>0.60416666666666663</v>
      </c>
      <c r="B19" s="68"/>
      <c r="C19" s="69"/>
      <c r="D19" s="69" t="s">
        <v>192</v>
      </c>
      <c r="E19" s="69" t="s">
        <v>204</v>
      </c>
      <c r="F19" s="69" t="s">
        <v>232</v>
      </c>
      <c r="G19" s="69" t="s">
        <v>244</v>
      </c>
      <c r="H19" s="69" t="s">
        <v>225</v>
      </c>
      <c r="I19" s="70" t="s">
        <v>192</v>
      </c>
      <c r="J19" s="69" t="s">
        <v>192</v>
      </c>
      <c r="K19" s="71" t="s">
        <v>192</v>
      </c>
      <c r="O19" s="73" t="s">
        <v>244</v>
      </c>
      <c r="P19" s="63"/>
      <c r="Q19" s="27"/>
      <c r="R19" s="27"/>
    </row>
    <row r="20" spans="1:22" ht="14">
      <c r="A20" s="67">
        <v>0.625</v>
      </c>
      <c r="B20" s="68"/>
      <c r="C20" s="69"/>
      <c r="D20" s="69" t="s">
        <v>207</v>
      </c>
      <c r="E20" s="69" t="s">
        <v>192</v>
      </c>
      <c r="F20" s="69" t="s">
        <v>192</v>
      </c>
      <c r="G20" s="69" t="s">
        <v>192</v>
      </c>
      <c r="H20" s="69" t="s">
        <v>192</v>
      </c>
      <c r="I20" s="70" t="s">
        <v>192</v>
      </c>
      <c r="J20" s="69" t="s">
        <v>207</v>
      </c>
      <c r="K20" s="71" t="s">
        <v>192</v>
      </c>
      <c r="O20" s="73" t="s">
        <v>196</v>
      </c>
      <c r="P20" s="63"/>
      <c r="Q20" s="27"/>
      <c r="R20" s="27"/>
    </row>
    <row r="21" spans="1:22" ht="42">
      <c r="A21" s="67">
        <v>0.64583333333333337</v>
      </c>
      <c r="B21" s="68"/>
      <c r="C21" s="69"/>
      <c r="D21" s="69" t="s">
        <v>245</v>
      </c>
      <c r="E21" s="281" t="s">
        <v>246</v>
      </c>
      <c r="F21" s="222"/>
      <c r="G21" s="222"/>
      <c r="H21" s="222"/>
      <c r="I21" s="222"/>
      <c r="J21" s="69" t="s">
        <v>247</v>
      </c>
      <c r="K21" s="71" t="s">
        <v>192</v>
      </c>
      <c r="R21" s="27"/>
      <c r="U21" s="63"/>
      <c r="V21" s="27"/>
    </row>
    <row r="22" spans="1:22" ht="28">
      <c r="A22" s="67">
        <v>0.66666666666666663</v>
      </c>
      <c r="B22" s="68"/>
      <c r="C22" s="70" t="s">
        <v>248</v>
      </c>
      <c r="D22" s="69" t="s">
        <v>192</v>
      </c>
      <c r="E22" s="281" t="s">
        <v>192</v>
      </c>
      <c r="F22" s="222"/>
      <c r="G22" s="222"/>
      <c r="H22" s="222"/>
      <c r="I22" s="222"/>
      <c r="J22" s="69" t="s">
        <v>249</v>
      </c>
      <c r="K22" s="71" t="s">
        <v>192</v>
      </c>
      <c r="R22" s="27"/>
      <c r="U22" s="63"/>
      <c r="V22" s="27"/>
    </row>
    <row r="23" spans="1:22" ht="14">
      <c r="A23" s="67">
        <v>0.6875</v>
      </c>
      <c r="B23" s="68"/>
      <c r="C23" s="70" t="s">
        <v>192</v>
      </c>
      <c r="D23" s="69" t="s">
        <v>246</v>
      </c>
      <c r="E23" s="281" t="s">
        <v>192</v>
      </c>
      <c r="F23" s="222"/>
      <c r="G23" s="222"/>
      <c r="H23" s="222"/>
      <c r="I23" s="222"/>
      <c r="J23" s="69" t="s">
        <v>192</v>
      </c>
      <c r="K23" s="71" t="s">
        <v>192</v>
      </c>
      <c r="P23" s="57" t="s">
        <v>250</v>
      </c>
      <c r="Q23" s="57" t="s">
        <v>249</v>
      </c>
      <c r="R23" s="27"/>
      <c r="U23" s="63"/>
      <c r="V23" s="27"/>
    </row>
    <row r="24" spans="1:22" ht="14">
      <c r="A24" s="67">
        <v>0.70833333333333337</v>
      </c>
      <c r="B24" s="68"/>
      <c r="C24" s="70" t="s">
        <v>192</v>
      </c>
      <c r="D24" s="69" t="s">
        <v>192</v>
      </c>
      <c r="E24" s="279" t="s">
        <v>247</v>
      </c>
      <c r="F24" s="222"/>
      <c r="G24" s="222"/>
      <c r="H24" s="222"/>
      <c r="I24" s="222"/>
      <c r="J24" s="69" t="s">
        <v>192</v>
      </c>
      <c r="K24" s="71"/>
      <c r="N24" s="57" t="s">
        <v>251</v>
      </c>
      <c r="O24" s="57" t="s">
        <v>252</v>
      </c>
      <c r="P24" s="57">
        <v>10</v>
      </c>
      <c r="Q24" s="57">
        <v>13</v>
      </c>
      <c r="R24" s="27">
        <v>1</v>
      </c>
      <c r="S24" s="57">
        <v>13</v>
      </c>
      <c r="U24" s="63"/>
      <c r="V24" s="27"/>
    </row>
    <row r="25" spans="1:22" ht="28">
      <c r="A25" s="67">
        <v>0.72916666666666663</v>
      </c>
      <c r="B25" s="68"/>
      <c r="C25" s="70" t="s">
        <v>192</v>
      </c>
      <c r="D25" s="69" t="s">
        <v>192</v>
      </c>
      <c r="E25" s="279" t="s">
        <v>249</v>
      </c>
      <c r="F25" s="222"/>
      <c r="G25" s="222"/>
      <c r="H25" s="222"/>
      <c r="I25" s="222"/>
      <c r="J25" s="69" t="s">
        <v>253</v>
      </c>
      <c r="K25" s="71"/>
      <c r="O25" s="57" t="s">
        <v>254</v>
      </c>
      <c r="P25" s="57">
        <v>3</v>
      </c>
      <c r="Q25" s="57">
        <v>2</v>
      </c>
      <c r="R25" s="27">
        <v>14</v>
      </c>
      <c r="S25" s="57">
        <v>17</v>
      </c>
      <c r="U25" s="63"/>
      <c r="V25" s="27"/>
    </row>
    <row r="26" spans="1:22" ht="14">
      <c r="A26" s="67">
        <v>0.75</v>
      </c>
      <c r="B26" s="68"/>
      <c r="C26" s="70" t="s">
        <v>192</v>
      </c>
      <c r="D26" s="69"/>
      <c r="E26" s="279" t="s">
        <v>192</v>
      </c>
      <c r="F26" s="222"/>
      <c r="G26" s="222"/>
      <c r="H26" s="222"/>
      <c r="I26" s="222"/>
      <c r="J26" s="69" t="s">
        <v>192</v>
      </c>
      <c r="K26" s="71"/>
      <c r="O26" s="57" t="s">
        <v>255</v>
      </c>
      <c r="P26" s="57">
        <v>5</v>
      </c>
      <c r="Q26" s="57">
        <v>6</v>
      </c>
      <c r="R26" s="27">
        <v>18</v>
      </c>
      <c r="S26" s="57">
        <v>23</v>
      </c>
      <c r="U26" s="63"/>
      <c r="V26" s="27"/>
    </row>
    <row r="27" spans="1:22" ht="14">
      <c r="A27" s="67">
        <v>0.77083333333333337</v>
      </c>
      <c r="B27" s="68"/>
      <c r="C27" s="70" t="s">
        <v>192</v>
      </c>
      <c r="D27" s="70" t="s">
        <v>256</v>
      </c>
      <c r="E27" s="279" t="s">
        <v>192</v>
      </c>
      <c r="F27" s="222"/>
      <c r="G27" s="222"/>
      <c r="H27" s="222"/>
      <c r="I27" s="222"/>
      <c r="J27" s="69" t="s">
        <v>192</v>
      </c>
      <c r="K27" s="71"/>
      <c r="O27" s="57" t="s">
        <v>17</v>
      </c>
      <c r="P27" s="57">
        <v>7</v>
      </c>
      <c r="Q27" s="57">
        <v>18</v>
      </c>
      <c r="R27" s="27">
        <v>24</v>
      </c>
      <c r="S27" s="57">
        <v>31</v>
      </c>
      <c r="U27" s="63"/>
      <c r="V27" s="27"/>
    </row>
    <row r="28" spans="1:22" ht="28">
      <c r="A28" s="67">
        <v>0.79166666666666663</v>
      </c>
      <c r="B28" s="68"/>
      <c r="C28" s="69"/>
      <c r="D28" s="70" t="s">
        <v>257</v>
      </c>
      <c r="E28" s="280" t="s">
        <v>258</v>
      </c>
      <c r="F28" s="222"/>
      <c r="G28" s="222"/>
      <c r="H28" s="222"/>
      <c r="I28" s="69"/>
      <c r="J28" s="69"/>
      <c r="K28" s="71"/>
      <c r="O28" s="57" t="s">
        <v>259</v>
      </c>
      <c r="P28" s="57">
        <v>12</v>
      </c>
      <c r="Q28" s="57">
        <v>28</v>
      </c>
      <c r="R28" s="27">
        <v>32</v>
      </c>
      <c r="S28" s="57">
        <v>60</v>
      </c>
      <c r="U28" s="63"/>
      <c r="V28" s="27"/>
    </row>
    <row r="29" spans="1:22" ht="14">
      <c r="A29" s="67">
        <v>0.8125</v>
      </c>
      <c r="B29" s="68"/>
      <c r="C29" s="69"/>
      <c r="D29" s="70" t="s">
        <v>192</v>
      </c>
      <c r="E29" s="280" t="s">
        <v>192</v>
      </c>
      <c r="F29" s="222"/>
      <c r="G29" s="222"/>
      <c r="H29" s="222"/>
      <c r="I29" s="69"/>
      <c r="J29" s="69"/>
      <c r="K29" s="71"/>
      <c r="O29" s="57" t="s">
        <v>260</v>
      </c>
      <c r="Q29" s="57">
        <v>2</v>
      </c>
      <c r="R29" s="27">
        <v>61</v>
      </c>
      <c r="S29" s="57">
        <v>63</v>
      </c>
      <c r="U29" s="63"/>
      <c r="V29" s="27"/>
    </row>
    <row r="30" spans="1:22" ht="14">
      <c r="A30" s="67">
        <v>0.83333333333333337</v>
      </c>
      <c r="B30" s="68"/>
      <c r="C30" s="69"/>
      <c r="D30" s="70" t="s">
        <v>192</v>
      </c>
      <c r="E30" s="280" t="s">
        <v>192</v>
      </c>
      <c r="F30" s="222"/>
      <c r="G30" s="222"/>
      <c r="H30" s="222"/>
      <c r="I30" s="69"/>
      <c r="J30" s="69"/>
      <c r="K30" s="71"/>
      <c r="P30" s="57">
        <f t="shared" ref="P30:Q30" si="0">SUM(P24:P29)</f>
        <v>37</v>
      </c>
      <c r="Q30" s="57">
        <f t="shared" si="0"/>
        <v>69</v>
      </c>
      <c r="R30" s="27"/>
      <c r="U30" s="63"/>
      <c r="V30" s="27"/>
    </row>
    <row r="31" spans="1:22" ht="28">
      <c r="A31" s="67">
        <v>0.85416666666666663</v>
      </c>
      <c r="B31" s="62"/>
      <c r="C31" s="69"/>
      <c r="D31" s="70" t="s">
        <v>261</v>
      </c>
      <c r="E31" s="280" t="s">
        <v>192</v>
      </c>
      <c r="F31" s="222"/>
      <c r="G31" s="222"/>
      <c r="H31" s="222"/>
      <c r="I31" s="69"/>
      <c r="J31" s="69"/>
      <c r="K31" s="71"/>
      <c r="R31" s="27"/>
      <c r="U31" s="63"/>
      <c r="V31" s="27"/>
    </row>
    <row r="32" spans="1:22" ht="14">
      <c r="A32" s="67">
        <v>0.875</v>
      </c>
      <c r="B32" s="62"/>
      <c r="C32" s="69"/>
      <c r="D32" s="70" t="s">
        <v>192</v>
      </c>
      <c r="E32" s="280" t="s">
        <v>192</v>
      </c>
      <c r="F32" s="222"/>
      <c r="G32" s="222"/>
      <c r="H32" s="222"/>
      <c r="I32" s="69"/>
      <c r="J32" s="69"/>
      <c r="K32" s="71"/>
      <c r="R32" s="27"/>
      <c r="U32" s="63"/>
      <c r="V32" s="27"/>
    </row>
    <row r="33" spans="1:22" ht="28">
      <c r="A33" s="67">
        <v>0.89583333333333337</v>
      </c>
      <c r="B33" s="62"/>
      <c r="C33" s="69"/>
      <c r="D33" s="70" t="s">
        <v>262</v>
      </c>
      <c r="E33" s="280" t="s">
        <v>192</v>
      </c>
      <c r="F33" s="222"/>
      <c r="G33" s="222"/>
      <c r="H33" s="222"/>
      <c r="I33" s="69"/>
      <c r="J33" s="69"/>
      <c r="K33" s="71"/>
      <c r="R33" s="27"/>
      <c r="U33" s="63"/>
      <c r="V33" s="27"/>
    </row>
    <row r="34" spans="1:22" ht="13">
      <c r="A34" s="67"/>
      <c r="B34" s="62"/>
      <c r="C34" s="62"/>
      <c r="D34" s="62"/>
      <c r="E34" s="62"/>
      <c r="F34" s="62"/>
      <c r="G34" s="62"/>
      <c r="H34" s="62"/>
      <c r="I34" s="62"/>
      <c r="J34" s="62"/>
      <c r="K34" s="62"/>
      <c r="R34" s="27"/>
      <c r="U34" s="63"/>
      <c r="V34" s="27"/>
    </row>
    <row r="35" spans="1:22" ht="13">
      <c r="A35" s="67"/>
      <c r="B35" s="62"/>
      <c r="C35" s="62"/>
      <c r="D35" s="62"/>
      <c r="E35" s="62"/>
      <c r="F35" s="62"/>
      <c r="G35" s="62"/>
      <c r="H35" s="62"/>
      <c r="I35" s="62"/>
      <c r="J35" s="62"/>
      <c r="K35" s="62"/>
      <c r="R35" s="27"/>
      <c r="U35" s="63"/>
      <c r="V35" s="27"/>
    </row>
    <row r="36" spans="1:22" ht="13">
      <c r="A36" s="67"/>
      <c r="B36" s="62"/>
      <c r="C36" s="62"/>
      <c r="D36" s="62"/>
      <c r="E36" s="62"/>
      <c r="F36" s="62"/>
      <c r="G36" s="62"/>
      <c r="H36" s="62"/>
      <c r="I36" s="62"/>
      <c r="J36" s="62"/>
      <c r="K36" s="62"/>
      <c r="R36" s="27"/>
      <c r="U36" s="63"/>
      <c r="V36" s="27"/>
    </row>
    <row r="37" spans="1:22" ht="13">
      <c r="A37" s="67"/>
      <c r="B37" s="62"/>
      <c r="C37" s="62"/>
      <c r="D37" s="62"/>
      <c r="E37" s="62"/>
      <c r="F37" s="62"/>
      <c r="G37" s="62"/>
      <c r="H37" s="62"/>
      <c r="I37" s="62"/>
      <c r="J37" s="62"/>
      <c r="K37" s="62"/>
      <c r="R37" s="27"/>
      <c r="U37" s="63"/>
      <c r="V37" s="27"/>
    </row>
    <row r="38" spans="1:22" ht="13">
      <c r="A38" s="67"/>
      <c r="B38" s="62"/>
      <c r="C38" s="62"/>
      <c r="D38" s="62"/>
      <c r="E38" s="62"/>
      <c r="F38" s="62"/>
      <c r="G38" s="62"/>
      <c r="H38" s="62"/>
      <c r="I38" s="62"/>
      <c r="J38" s="62"/>
      <c r="K38" s="62"/>
      <c r="R38" s="27"/>
      <c r="U38" s="63"/>
      <c r="V38" s="27"/>
    </row>
    <row r="39" spans="1:22" ht="13">
      <c r="A39" s="67"/>
      <c r="B39" s="62"/>
      <c r="C39" s="62"/>
      <c r="D39" s="62"/>
      <c r="E39" s="62"/>
      <c r="F39" s="62"/>
      <c r="G39" s="62"/>
      <c r="H39" s="62"/>
      <c r="I39" s="62"/>
      <c r="J39" s="62"/>
      <c r="K39" s="62"/>
      <c r="R39" s="27"/>
      <c r="U39" s="63"/>
      <c r="V39" s="27"/>
    </row>
    <row r="40" spans="1:22" ht="13">
      <c r="A40" s="67"/>
      <c r="B40" s="62"/>
      <c r="C40" s="62"/>
      <c r="D40" s="62"/>
      <c r="E40" s="62"/>
      <c r="F40" s="62"/>
      <c r="G40" s="62"/>
      <c r="H40" s="62"/>
      <c r="I40" s="62"/>
      <c r="J40" s="62"/>
      <c r="K40" s="62"/>
      <c r="R40" s="27"/>
      <c r="U40" s="63"/>
      <c r="V40" s="27"/>
    </row>
    <row r="41" spans="1:22" ht="13">
      <c r="B41" s="62"/>
      <c r="C41" s="62"/>
      <c r="D41" s="62"/>
      <c r="E41" s="62"/>
      <c r="F41" s="62"/>
      <c r="G41" s="62"/>
      <c r="H41" s="62"/>
      <c r="I41" s="62"/>
      <c r="J41" s="62"/>
      <c r="K41" s="62"/>
      <c r="R41" s="27"/>
      <c r="U41" s="63"/>
      <c r="V41" s="27"/>
    </row>
    <row r="42" spans="1:22" ht="13">
      <c r="B42" s="62"/>
      <c r="C42" s="62"/>
      <c r="D42" s="62"/>
      <c r="E42" s="62"/>
      <c r="F42" s="62"/>
      <c r="G42" s="62"/>
      <c r="H42" s="62"/>
      <c r="I42" s="62"/>
      <c r="J42" s="62"/>
      <c r="K42" s="62"/>
      <c r="R42" s="27"/>
      <c r="U42" s="63"/>
      <c r="V42" s="27"/>
    </row>
    <row r="43" spans="1:22" ht="13">
      <c r="B43" s="62"/>
      <c r="C43" s="62"/>
      <c r="D43" s="62"/>
      <c r="E43" s="62"/>
      <c r="F43" s="62"/>
      <c r="G43" s="62"/>
      <c r="H43" s="62"/>
      <c r="I43" s="62"/>
      <c r="J43" s="62"/>
      <c r="K43" s="62"/>
      <c r="R43" s="27"/>
      <c r="U43" s="63"/>
      <c r="V43" s="27"/>
    </row>
    <row r="44" spans="1:22" ht="13">
      <c r="B44" s="62"/>
      <c r="C44" s="62"/>
      <c r="D44" s="62"/>
      <c r="E44" s="62"/>
      <c r="F44" s="62"/>
      <c r="G44" s="62"/>
      <c r="H44" s="62"/>
      <c r="I44" s="62"/>
      <c r="J44" s="62"/>
      <c r="K44" s="62"/>
      <c r="R44" s="27"/>
      <c r="U44" s="63"/>
      <c r="V44" s="27"/>
    </row>
    <row r="45" spans="1:22" ht="13">
      <c r="B45" s="62"/>
      <c r="C45" s="62"/>
      <c r="D45" s="62"/>
      <c r="E45" s="62"/>
      <c r="F45" s="62"/>
      <c r="G45" s="62"/>
      <c r="H45" s="62"/>
      <c r="I45" s="62"/>
      <c r="J45" s="62"/>
      <c r="K45" s="62"/>
      <c r="R45" s="27"/>
      <c r="U45" s="63"/>
      <c r="V45" s="27"/>
    </row>
    <row r="46" spans="1:22" ht="13">
      <c r="B46" s="62"/>
      <c r="C46" s="62"/>
      <c r="D46" s="62"/>
      <c r="E46" s="62"/>
      <c r="F46" s="62"/>
      <c r="G46" s="62"/>
      <c r="H46" s="62"/>
      <c r="I46" s="62"/>
      <c r="J46" s="62"/>
      <c r="K46" s="62"/>
      <c r="R46" s="27"/>
      <c r="U46" s="63"/>
      <c r="V46" s="27"/>
    </row>
    <row r="47" spans="1:22" ht="13">
      <c r="B47" s="62"/>
      <c r="C47" s="62"/>
      <c r="D47" s="62"/>
      <c r="E47" s="62"/>
      <c r="F47" s="62"/>
      <c r="G47" s="62"/>
      <c r="H47" s="62"/>
      <c r="I47" s="62"/>
      <c r="J47" s="62"/>
      <c r="K47" s="62"/>
      <c r="R47" s="27"/>
      <c r="U47" s="63"/>
      <c r="V47" s="27"/>
    </row>
    <row r="48" spans="1:22" ht="13">
      <c r="B48" s="62"/>
      <c r="C48" s="62"/>
      <c r="D48" s="62"/>
      <c r="E48" s="62"/>
      <c r="F48" s="62"/>
      <c r="G48" s="62"/>
      <c r="H48" s="62"/>
      <c r="I48" s="62"/>
      <c r="J48" s="62"/>
      <c r="K48" s="62"/>
      <c r="R48" s="27"/>
      <c r="U48" s="63"/>
      <c r="V48" s="27"/>
    </row>
    <row r="49" spans="2:22" ht="13">
      <c r="B49" s="62"/>
      <c r="C49" s="62"/>
      <c r="D49" s="62"/>
      <c r="E49" s="62"/>
      <c r="F49" s="62"/>
      <c r="G49" s="62"/>
      <c r="H49" s="62"/>
      <c r="I49" s="62"/>
      <c r="J49" s="62"/>
      <c r="K49" s="62"/>
      <c r="R49" s="27"/>
      <c r="U49" s="63"/>
      <c r="V49" s="27"/>
    </row>
    <row r="50" spans="2:22" ht="13">
      <c r="B50" s="62"/>
      <c r="C50" s="62"/>
      <c r="D50" s="62"/>
      <c r="E50" s="62"/>
      <c r="F50" s="62"/>
      <c r="G50" s="62"/>
      <c r="H50" s="62"/>
      <c r="I50" s="62"/>
      <c r="J50" s="62"/>
      <c r="K50" s="62"/>
      <c r="R50" s="27"/>
      <c r="U50" s="63"/>
      <c r="V50" s="27"/>
    </row>
    <row r="51" spans="2:22" ht="13">
      <c r="B51" s="62"/>
      <c r="C51" s="62"/>
      <c r="D51" s="62"/>
      <c r="E51" s="62"/>
      <c r="F51" s="62"/>
      <c r="G51" s="62"/>
      <c r="H51" s="62"/>
      <c r="I51" s="62"/>
      <c r="J51" s="62"/>
      <c r="K51" s="62"/>
      <c r="R51" s="27"/>
      <c r="U51" s="63"/>
      <c r="V51" s="27"/>
    </row>
    <row r="52" spans="2:22" ht="13">
      <c r="B52" s="62"/>
      <c r="C52" s="62"/>
      <c r="D52" s="62"/>
      <c r="E52" s="62"/>
      <c r="F52" s="62"/>
      <c r="G52" s="62"/>
      <c r="H52" s="62"/>
      <c r="I52" s="62"/>
      <c r="J52" s="62"/>
      <c r="K52" s="62"/>
      <c r="R52" s="27"/>
      <c r="U52" s="63"/>
      <c r="V52" s="27"/>
    </row>
    <row r="53" spans="2:22" ht="13">
      <c r="B53" s="62"/>
      <c r="C53" s="62"/>
      <c r="D53" s="62"/>
      <c r="E53" s="62"/>
      <c r="F53" s="62"/>
      <c r="G53" s="62"/>
      <c r="H53" s="62"/>
      <c r="I53" s="62"/>
      <c r="J53" s="62"/>
      <c r="K53" s="62"/>
      <c r="R53" s="27"/>
      <c r="U53" s="63"/>
      <c r="V53" s="27"/>
    </row>
    <row r="54" spans="2:22" ht="13">
      <c r="B54" s="62"/>
      <c r="C54" s="62"/>
      <c r="D54" s="62"/>
      <c r="E54" s="62"/>
      <c r="F54" s="62"/>
      <c r="G54" s="62"/>
      <c r="H54" s="62"/>
      <c r="I54" s="62"/>
      <c r="J54" s="62"/>
      <c r="K54" s="62"/>
      <c r="R54" s="27"/>
      <c r="U54" s="63"/>
      <c r="V54" s="27"/>
    </row>
    <row r="55" spans="2:22" ht="13">
      <c r="B55" s="62"/>
      <c r="C55" s="62"/>
      <c r="D55" s="62"/>
      <c r="E55" s="62"/>
      <c r="F55" s="62"/>
      <c r="G55" s="62"/>
      <c r="H55" s="62"/>
      <c r="I55" s="62"/>
      <c r="J55" s="62"/>
      <c r="K55" s="62"/>
      <c r="R55" s="27"/>
      <c r="U55" s="63"/>
      <c r="V55" s="27"/>
    </row>
    <row r="56" spans="2:22" ht="13">
      <c r="B56" s="62"/>
      <c r="C56" s="62"/>
      <c r="D56" s="62"/>
      <c r="E56" s="62"/>
      <c r="F56" s="62"/>
      <c r="G56" s="62"/>
      <c r="H56" s="62"/>
      <c r="I56" s="62"/>
      <c r="J56" s="62"/>
      <c r="K56" s="62"/>
      <c r="R56" s="27"/>
      <c r="U56" s="63"/>
      <c r="V56" s="27"/>
    </row>
    <row r="57" spans="2:22" ht="13">
      <c r="B57" s="62"/>
      <c r="C57" s="62"/>
      <c r="D57" s="62"/>
      <c r="E57" s="62"/>
      <c r="F57" s="62"/>
      <c r="G57" s="62"/>
      <c r="H57" s="62"/>
      <c r="I57" s="62"/>
      <c r="J57" s="62"/>
      <c r="K57" s="62"/>
      <c r="R57" s="27"/>
      <c r="U57" s="63"/>
      <c r="V57" s="27"/>
    </row>
    <row r="58" spans="2:22" ht="13">
      <c r="B58" s="62"/>
      <c r="C58" s="62"/>
      <c r="D58" s="62"/>
      <c r="E58" s="62"/>
      <c r="F58" s="62"/>
      <c r="G58" s="62"/>
      <c r="H58" s="62"/>
      <c r="I58" s="62"/>
      <c r="J58" s="62"/>
      <c r="K58" s="62"/>
      <c r="R58" s="27"/>
      <c r="U58" s="63"/>
      <c r="V58" s="27"/>
    </row>
    <row r="59" spans="2:22" ht="13">
      <c r="B59" s="62"/>
      <c r="C59" s="62"/>
      <c r="D59" s="62"/>
      <c r="E59" s="62"/>
      <c r="F59" s="62"/>
      <c r="G59" s="62"/>
      <c r="H59" s="62"/>
      <c r="I59" s="62"/>
      <c r="J59" s="62"/>
      <c r="K59" s="62"/>
      <c r="R59" s="27"/>
      <c r="U59" s="63"/>
      <c r="V59" s="27"/>
    </row>
    <row r="60" spans="2:22" ht="13">
      <c r="B60" s="62"/>
      <c r="C60" s="62"/>
      <c r="D60" s="62"/>
      <c r="E60" s="62"/>
      <c r="F60" s="62"/>
      <c r="G60" s="62"/>
      <c r="H60" s="62"/>
      <c r="I60" s="62"/>
      <c r="J60" s="62"/>
      <c r="K60" s="62"/>
      <c r="R60" s="27"/>
      <c r="U60" s="63"/>
      <c r="V60" s="27"/>
    </row>
    <row r="61" spans="2:22" ht="13">
      <c r="B61" s="62"/>
      <c r="C61" s="62"/>
      <c r="D61" s="62"/>
      <c r="E61" s="62"/>
      <c r="F61" s="62"/>
      <c r="G61" s="62"/>
      <c r="H61" s="62"/>
      <c r="I61" s="62"/>
      <c r="J61" s="62"/>
      <c r="K61" s="62"/>
      <c r="R61" s="27"/>
      <c r="U61" s="63"/>
      <c r="V61" s="27"/>
    </row>
    <row r="62" spans="2:22" ht="13">
      <c r="B62" s="62"/>
      <c r="C62" s="62"/>
      <c r="D62" s="62"/>
      <c r="E62" s="62"/>
      <c r="F62" s="62"/>
      <c r="G62" s="62"/>
      <c r="H62" s="62"/>
      <c r="I62" s="62"/>
      <c r="J62" s="62"/>
      <c r="K62" s="62"/>
      <c r="R62" s="27"/>
      <c r="U62" s="63"/>
      <c r="V62" s="27"/>
    </row>
    <row r="63" spans="2:22" ht="13">
      <c r="B63" s="62"/>
      <c r="C63" s="62"/>
      <c r="D63" s="62"/>
      <c r="E63" s="62"/>
      <c r="F63" s="62"/>
      <c r="G63" s="62"/>
      <c r="H63" s="62"/>
      <c r="I63" s="62"/>
      <c r="J63" s="62"/>
      <c r="K63" s="62"/>
      <c r="R63" s="27"/>
      <c r="U63" s="63"/>
      <c r="V63" s="27"/>
    </row>
    <row r="64" spans="2:22" ht="13">
      <c r="B64" s="62"/>
      <c r="C64" s="62"/>
      <c r="D64" s="62"/>
      <c r="E64" s="62"/>
      <c r="F64" s="62"/>
      <c r="G64" s="62"/>
      <c r="H64" s="62"/>
      <c r="I64" s="62"/>
      <c r="J64" s="62"/>
      <c r="K64" s="62"/>
      <c r="R64" s="27"/>
      <c r="U64" s="63"/>
      <c r="V64" s="27"/>
    </row>
    <row r="65" spans="2:22" ht="13">
      <c r="B65" s="62"/>
      <c r="C65" s="62"/>
      <c r="D65" s="62"/>
      <c r="E65" s="62"/>
      <c r="F65" s="62"/>
      <c r="G65" s="62"/>
      <c r="H65" s="62"/>
      <c r="I65" s="62"/>
      <c r="J65" s="62"/>
      <c r="K65" s="62"/>
      <c r="R65" s="27"/>
      <c r="U65" s="63"/>
      <c r="V65" s="27"/>
    </row>
    <row r="66" spans="2:22" ht="13">
      <c r="B66" s="62"/>
      <c r="C66" s="62"/>
      <c r="D66" s="62"/>
      <c r="E66" s="62"/>
      <c r="F66" s="62"/>
      <c r="G66" s="62"/>
      <c r="H66" s="62"/>
      <c r="I66" s="62"/>
      <c r="J66" s="62"/>
      <c r="K66" s="62"/>
      <c r="R66" s="27"/>
      <c r="U66" s="63"/>
      <c r="V66" s="27"/>
    </row>
    <row r="67" spans="2:22" ht="13">
      <c r="B67" s="62"/>
      <c r="C67" s="62"/>
      <c r="D67" s="62"/>
      <c r="E67" s="62"/>
      <c r="F67" s="62"/>
      <c r="G67" s="62"/>
      <c r="H67" s="62"/>
      <c r="I67" s="62"/>
      <c r="J67" s="62"/>
      <c r="K67" s="62"/>
      <c r="R67" s="27"/>
      <c r="U67" s="63"/>
      <c r="V67" s="27"/>
    </row>
    <row r="68" spans="2:22" ht="13">
      <c r="B68" s="62"/>
      <c r="C68" s="62"/>
      <c r="D68" s="62"/>
      <c r="E68" s="62"/>
      <c r="F68" s="62"/>
      <c r="G68" s="62"/>
      <c r="H68" s="62"/>
      <c r="I68" s="62"/>
      <c r="J68" s="62"/>
      <c r="K68" s="62"/>
      <c r="R68" s="27"/>
      <c r="U68" s="63"/>
      <c r="V68" s="27"/>
    </row>
    <row r="69" spans="2:22" ht="13">
      <c r="B69" s="62"/>
      <c r="C69" s="62"/>
      <c r="D69" s="62"/>
      <c r="E69" s="62"/>
      <c r="F69" s="62"/>
      <c r="G69" s="62"/>
      <c r="H69" s="62"/>
      <c r="I69" s="62"/>
      <c r="J69" s="62"/>
      <c r="K69" s="62"/>
      <c r="R69" s="27"/>
      <c r="U69" s="63"/>
      <c r="V69" s="27"/>
    </row>
    <row r="70" spans="2:22" ht="13">
      <c r="B70" s="62"/>
      <c r="C70" s="62"/>
      <c r="D70" s="62"/>
      <c r="E70" s="62"/>
      <c r="F70" s="62"/>
      <c r="G70" s="62"/>
      <c r="H70" s="62"/>
      <c r="I70" s="62"/>
      <c r="J70" s="62"/>
      <c r="K70" s="62"/>
      <c r="R70" s="27"/>
      <c r="U70" s="63"/>
      <c r="V70" s="27"/>
    </row>
    <row r="71" spans="2:22" ht="13">
      <c r="B71" s="62"/>
      <c r="C71" s="62"/>
      <c r="D71" s="62"/>
      <c r="E71" s="62"/>
      <c r="F71" s="62"/>
      <c r="G71" s="62"/>
      <c r="H71" s="62"/>
      <c r="I71" s="62"/>
      <c r="J71" s="62"/>
      <c r="K71" s="62"/>
      <c r="R71" s="27"/>
      <c r="U71" s="63"/>
      <c r="V71" s="27"/>
    </row>
    <row r="72" spans="2:22" ht="13">
      <c r="B72" s="62"/>
      <c r="C72" s="62"/>
      <c r="D72" s="62"/>
      <c r="E72" s="62"/>
      <c r="F72" s="62"/>
      <c r="G72" s="62"/>
      <c r="H72" s="62"/>
      <c r="I72" s="62"/>
      <c r="J72" s="62"/>
      <c r="K72" s="62"/>
      <c r="R72" s="27"/>
      <c r="U72" s="63"/>
      <c r="V72" s="27"/>
    </row>
    <row r="73" spans="2:22" ht="13">
      <c r="B73" s="62"/>
      <c r="C73" s="62"/>
      <c r="D73" s="62"/>
      <c r="E73" s="62"/>
      <c r="F73" s="62"/>
      <c r="G73" s="62"/>
      <c r="H73" s="62"/>
      <c r="I73" s="62"/>
      <c r="J73" s="62"/>
      <c r="K73" s="62"/>
      <c r="R73" s="27"/>
      <c r="U73" s="63"/>
      <c r="V73" s="27"/>
    </row>
    <row r="74" spans="2:22" ht="13">
      <c r="B74" s="62"/>
      <c r="C74" s="62"/>
      <c r="D74" s="62"/>
      <c r="E74" s="62"/>
      <c r="F74" s="62"/>
      <c r="G74" s="62"/>
      <c r="H74" s="62"/>
      <c r="I74" s="62"/>
      <c r="J74" s="62"/>
      <c r="K74" s="62"/>
      <c r="R74" s="27"/>
      <c r="U74" s="63"/>
      <c r="V74" s="27"/>
    </row>
    <row r="75" spans="2:22" ht="13">
      <c r="B75" s="62"/>
      <c r="C75" s="62"/>
      <c r="D75" s="62"/>
      <c r="E75" s="62"/>
      <c r="F75" s="62"/>
      <c r="G75" s="62"/>
      <c r="H75" s="62"/>
      <c r="I75" s="62"/>
      <c r="J75" s="62"/>
      <c r="K75" s="62"/>
      <c r="R75" s="27"/>
      <c r="U75" s="63"/>
      <c r="V75" s="27"/>
    </row>
    <row r="76" spans="2:22" ht="13">
      <c r="B76" s="62"/>
      <c r="C76" s="62"/>
      <c r="D76" s="62"/>
      <c r="E76" s="62"/>
      <c r="F76" s="62"/>
      <c r="G76" s="62"/>
      <c r="H76" s="62"/>
      <c r="I76" s="62"/>
      <c r="J76" s="62"/>
      <c r="K76" s="62"/>
      <c r="R76" s="27"/>
      <c r="U76" s="63"/>
      <c r="V76" s="27"/>
    </row>
    <row r="77" spans="2:22" ht="13">
      <c r="B77" s="62"/>
      <c r="C77" s="62"/>
      <c r="D77" s="62"/>
      <c r="E77" s="62"/>
      <c r="F77" s="62"/>
      <c r="G77" s="62"/>
      <c r="H77" s="62"/>
      <c r="I77" s="62"/>
      <c r="J77" s="62"/>
      <c r="K77" s="62"/>
      <c r="R77" s="27"/>
      <c r="U77" s="63"/>
      <c r="V77" s="27"/>
    </row>
    <row r="78" spans="2:22" ht="13">
      <c r="B78" s="62"/>
      <c r="C78" s="62"/>
      <c r="D78" s="62"/>
      <c r="E78" s="62"/>
      <c r="F78" s="62"/>
      <c r="G78" s="62"/>
      <c r="H78" s="62"/>
      <c r="I78" s="62"/>
      <c r="J78" s="62"/>
      <c r="K78" s="62"/>
      <c r="R78" s="27"/>
      <c r="U78" s="63"/>
      <c r="V78" s="27"/>
    </row>
    <row r="79" spans="2:22" ht="13">
      <c r="B79" s="62"/>
      <c r="C79" s="62"/>
      <c r="D79" s="62"/>
      <c r="E79" s="62"/>
      <c r="F79" s="62"/>
      <c r="G79" s="62"/>
      <c r="H79" s="62"/>
      <c r="I79" s="62"/>
      <c r="J79" s="62"/>
      <c r="K79" s="62"/>
      <c r="R79" s="27"/>
      <c r="U79" s="63"/>
      <c r="V79" s="27"/>
    </row>
    <row r="80" spans="2:22" ht="13">
      <c r="B80" s="62"/>
      <c r="C80" s="62"/>
      <c r="D80" s="62"/>
      <c r="E80" s="62"/>
      <c r="F80" s="62"/>
      <c r="G80" s="62"/>
      <c r="H80" s="62"/>
      <c r="I80" s="62"/>
      <c r="J80" s="62"/>
      <c r="K80" s="62"/>
      <c r="R80" s="27"/>
      <c r="U80" s="63"/>
      <c r="V80" s="27"/>
    </row>
    <row r="81" spans="2:22" ht="13">
      <c r="B81" s="62"/>
      <c r="C81" s="62"/>
      <c r="D81" s="62"/>
      <c r="E81" s="62"/>
      <c r="F81" s="62"/>
      <c r="G81" s="62"/>
      <c r="H81" s="62"/>
      <c r="I81" s="62"/>
      <c r="J81" s="62"/>
      <c r="K81" s="62"/>
      <c r="R81" s="27"/>
      <c r="U81" s="63"/>
      <c r="V81" s="27"/>
    </row>
    <row r="82" spans="2:22" ht="13">
      <c r="B82" s="62"/>
      <c r="C82" s="62"/>
      <c r="D82" s="62"/>
      <c r="E82" s="62"/>
      <c r="F82" s="62"/>
      <c r="G82" s="62"/>
      <c r="H82" s="62"/>
      <c r="I82" s="62"/>
      <c r="J82" s="62"/>
      <c r="K82" s="62"/>
      <c r="R82" s="27"/>
      <c r="U82" s="63"/>
      <c r="V82" s="27"/>
    </row>
    <row r="83" spans="2:22" ht="13">
      <c r="B83" s="62"/>
      <c r="C83" s="62"/>
      <c r="D83" s="62"/>
      <c r="E83" s="62"/>
      <c r="F83" s="62"/>
      <c r="G83" s="62"/>
      <c r="H83" s="62"/>
      <c r="I83" s="62"/>
      <c r="J83" s="62"/>
      <c r="K83" s="62"/>
      <c r="R83" s="27"/>
      <c r="U83" s="63"/>
      <c r="V83" s="27"/>
    </row>
    <row r="84" spans="2:22" ht="13">
      <c r="B84" s="62"/>
      <c r="C84" s="62"/>
      <c r="D84" s="62"/>
      <c r="E84" s="62"/>
      <c r="F84" s="62"/>
      <c r="G84" s="62"/>
      <c r="H84" s="62"/>
      <c r="I84" s="62"/>
      <c r="J84" s="62"/>
      <c r="K84" s="62"/>
      <c r="R84" s="27"/>
      <c r="U84" s="63"/>
      <c r="V84" s="27"/>
    </row>
    <row r="85" spans="2:22" ht="13">
      <c r="B85" s="62"/>
      <c r="C85" s="62"/>
      <c r="D85" s="62"/>
      <c r="E85" s="62"/>
      <c r="F85" s="62"/>
      <c r="G85" s="62"/>
      <c r="H85" s="62"/>
      <c r="I85" s="62"/>
      <c r="J85" s="62"/>
      <c r="K85" s="62"/>
      <c r="R85" s="27"/>
      <c r="U85" s="63"/>
      <c r="V85" s="27"/>
    </row>
    <row r="86" spans="2:22" ht="13">
      <c r="B86" s="62"/>
      <c r="C86" s="62"/>
      <c r="D86" s="62"/>
      <c r="E86" s="62"/>
      <c r="F86" s="62"/>
      <c r="G86" s="62"/>
      <c r="H86" s="62"/>
      <c r="I86" s="62"/>
      <c r="J86" s="62"/>
      <c r="K86" s="62"/>
      <c r="R86" s="27"/>
      <c r="U86" s="63"/>
      <c r="V86" s="27"/>
    </row>
    <row r="87" spans="2:22" ht="13">
      <c r="B87" s="62"/>
      <c r="C87" s="62"/>
      <c r="D87" s="62"/>
      <c r="E87" s="62"/>
      <c r="F87" s="62"/>
      <c r="G87" s="62"/>
      <c r="H87" s="62"/>
      <c r="I87" s="62"/>
      <c r="J87" s="62"/>
      <c r="K87" s="62"/>
      <c r="R87" s="27"/>
      <c r="U87" s="63"/>
      <c r="V87" s="27"/>
    </row>
    <row r="88" spans="2:22" ht="13">
      <c r="B88" s="62"/>
      <c r="C88" s="62"/>
      <c r="D88" s="62"/>
      <c r="E88" s="62"/>
      <c r="F88" s="62"/>
      <c r="G88" s="62"/>
      <c r="H88" s="62"/>
      <c r="I88" s="62"/>
      <c r="J88" s="62"/>
      <c r="K88" s="62"/>
      <c r="R88" s="27"/>
      <c r="U88" s="63"/>
      <c r="V88" s="27"/>
    </row>
    <row r="89" spans="2:22" ht="13">
      <c r="B89" s="62"/>
      <c r="C89" s="62"/>
      <c r="D89" s="62"/>
      <c r="E89" s="62"/>
      <c r="F89" s="62"/>
      <c r="G89" s="62"/>
      <c r="H89" s="62"/>
      <c r="I89" s="62"/>
      <c r="J89" s="62"/>
      <c r="K89" s="62"/>
      <c r="R89" s="27"/>
      <c r="U89" s="63"/>
      <c r="V89" s="27"/>
    </row>
    <row r="90" spans="2:22" ht="13">
      <c r="B90" s="62"/>
      <c r="C90" s="62"/>
      <c r="D90" s="62"/>
      <c r="E90" s="62"/>
      <c r="F90" s="62"/>
      <c r="G90" s="62"/>
      <c r="H90" s="62"/>
      <c r="I90" s="62"/>
      <c r="J90" s="62"/>
      <c r="K90" s="62"/>
      <c r="R90" s="27"/>
      <c r="U90" s="63"/>
      <c r="V90" s="27"/>
    </row>
    <row r="91" spans="2:22" ht="13">
      <c r="B91" s="62"/>
      <c r="C91" s="62"/>
      <c r="D91" s="62"/>
      <c r="E91" s="62"/>
      <c r="F91" s="62"/>
      <c r="G91" s="62"/>
      <c r="H91" s="62"/>
      <c r="I91" s="62"/>
      <c r="J91" s="62"/>
      <c r="K91" s="62"/>
      <c r="R91" s="27"/>
      <c r="U91" s="63"/>
      <c r="V91" s="27"/>
    </row>
    <row r="92" spans="2:22" ht="13">
      <c r="B92" s="62"/>
      <c r="C92" s="62"/>
      <c r="D92" s="62"/>
      <c r="E92" s="62"/>
      <c r="F92" s="62"/>
      <c r="G92" s="62"/>
      <c r="H92" s="62"/>
      <c r="I92" s="62"/>
      <c r="J92" s="62"/>
      <c r="K92" s="62"/>
      <c r="R92" s="27"/>
      <c r="U92" s="63"/>
      <c r="V92" s="27"/>
    </row>
    <row r="93" spans="2:22" ht="13">
      <c r="B93" s="62"/>
      <c r="C93" s="62"/>
      <c r="D93" s="62"/>
      <c r="E93" s="62"/>
      <c r="F93" s="62"/>
      <c r="G93" s="62"/>
      <c r="H93" s="62"/>
      <c r="I93" s="62"/>
      <c r="J93" s="62"/>
      <c r="K93" s="62"/>
      <c r="R93" s="27"/>
      <c r="U93" s="63"/>
      <c r="V93" s="27"/>
    </row>
    <row r="94" spans="2:22" ht="13">
      <c r="B94" s="62"/>
      <c r="C94" s="62"/>
      <c r="D94" s="62"/>
      <c r="E94" s="62"/>
      <c r="F94" s="62"/>
      <c r="G94" s="62"/>
      <c r="H94" s="62"/>
      <c r="I94" s="62"/>
      <c r="J94" s="62"/>
      <c r="K94" s="62"/>
      <c r="R94" s="27"/>
      <c r="U94" s="63"/>
      <c r="V94" s="27"/>
    </row>
    <row r="95" spans="2:22" ht="13">
      <c r="B95" s="62"/>
      <c r="C95" s="62"/>
      <c r="D95" s="62"/>
      <c r="E95" s="62"/>
      <c r="F95" s="62"/>
      <c r="G95" s="62"/>
      <c r="H95" s="62"/>
      <c r="I95" s="62"/>
      <c r="J95" s="62"/>
      <c r="K95" s="62"/>
      <c r="R95" s="27"/>
      <c r="U95" s="63"/>
      <c r="V95" s="27"/>
    </row>
    <row r="96" spans="2:22" ht="13">
      <c r="B96" s="62"/>
      <c r="C96" s="62"/>
      <c r="D96" s="62"/>
      <c r="E96" s="62"/>
      <c r="F96" s="62"/>
      <c r="G96" s="62"/>
      <c r="H96" s="62"/>
      <c r="I96" s="62"/>
      <c r="J96" s="62"/>
      <c r="K96" s="62"/>
      <c r="R96" s="27"/>
      <c r="U96" s="63"/>
      <c r="V96" s="27"/>
    </row>
    <row r="97" spans="2:22" ht="13">
      <c r="B97" s="62"/>
      <c r="C97" s="62"/>
      <c r="D97" s="62"/>
      <c r="E97" s="62"/>
      <c r="F97" s="62"/>
      <c r="G97" s="62"/>
      <c r="H97" s="62"/>
      <c r="I97" s="62"/>
      <c r="J97" s="62"/>
      <c r="K97" s="62"/>
      <c r="R97" s="27"/>
      <c r="U97" s="63"/>
      <c r="V97" s="27"/>
    </row>
    <row r="98" spans="2:22" ht="13">
      <c r="B98" s="62"/>
      <c r="C98" s="62"/>
      <c r="D98" s="62"/>
      <c r="E98" s="62"/>
      <c r="F98" s="62"/>
      <c r="G98" s="62"/>
      <c r="H98" s="62"/>
      <c r="I98" s="62"/>
      <c r="J98" s="62"/>
      <c r="K98" s="62"/>
      <c r="R98" s="27"/>
      <c r="U98" s="63"/>
      <c r="V98" s="27"/>
    </row>
    <row r="99" spans="2:22" ht="13">
      <c r="B99" s="62"/>
      <c r="C99" s="62"/>
      <c r="D99" s="62"/>
      <c r="E99" s="62"/>
      <c r="F99" s="62"/>
      <c r="G99" s="62"/>
      <c r="H99" s="62"/>
      <c r="I99" s="62"/>
      <c r="J99" s="62"/>
      <c r="K99" s="62"/>
      <c r="R99" s="27"/>
      <c r="U99" s="63"/>
      <c r="V99" s="27"/>
    </row>
    <row r="100" spans="2:22" ht="13">
      <c r="B100" s="62"/>
      <c r="C100" s="62"/>
      <c r="D100" s="62"/>
      <c r="E100" s="62"/>
      <c r="F100" s="62"/>
      <c r="G100" s="62"/>
      <c r="H100" s="62"/>
      <c r="I100" s="62"/>
      <c r="J100" s="62"/>
      <c r="K100" s="62"/>
      <c r="R100" s="27"/>
      <c r="U100" s="63"/>
      <c r="V100" s="27"/>
    </row>
    <row r="101" spans="2:22" ht="13">
      <c r="B101" s="62"/>
      <c r="C101" s="62"/>
      <c r="D101" s="62"/>
      <c r="E101" s="62"/>
      <c r="F101" s="62"/>
      <c r="G101" s="62"/>
      <c r="H101" s="62"/>
      <c r="I101" s="62"/>
      <c r="J101" s="62"/>
      <c r="K101" s="62"/>
      <c r="R101" s="27"/>
      <c r="U101" s="63"/>
      <c r="V101" s="27"/>
    </row>
    <row r="102" spans="2:22" ht="13">
      <c r="B102" s="62"/>
      <c r="C102" s="62"/>
      <c r="D102" s="62"/>
      <c r="E102" s="62"/>
      <c r="F102" s="62"/>
      <c r="G102" s="62"/>
      <c r="H102" s="62"/>
      <c r="I102" s="62"/>
      <c r="J102" s="62"/>
      <c r="K102" s="62"/>
      <c r="R102" s="27"/>
      <c r="U102" s="63"/>
      <c r="V102" s="27"/>
    </row>
    <row r="103" spans="2:22" ht="13">
      <c r="B103" s="62"/>
      <c r="C103" s="62"/>
      <c r="D103" s="62"/>
      <c r="E103" s="62"/>
      <c r="F103" s="62"/>
      <c r="G103" s="62"/>
      <c r="H103" s="62"/>
      <c r="I103" s="62"/>
      <c r="J103" s="62"/>
      <c r="K103" s="62"/>
      <c r="R103" s="27"/>
      <c r="U103" s="63"/>
      <c r="V103" s="27"/>
    </row>
    <row r="104" spans="2:22" ht="13">
      <c r="B104" s="62"/>
      <c r="C104" s="62"/>
      <c r="D104" s="62"/>
      <c r="E104" s="62"/>
      <c r="F104" s="62"/>
      <c r="G104" s="62"/>
      <c r="H104" s="62"/>
      <c r="I104" s="62"/>
      <c r="J104" s="62"/>
      <c r="K104" s="62"/>
      <c r="R104" s="27"/>
      <c r="U104" s="63"/>
      <c r="V104" s="27"/>
    </row>
    <row r="105" spans="2:22" ht="13">
      <c r="B105" s="62"/>
      <c r="C105" s="62"/>
      <c r="D105" s="62"/>
      <c r="E105" s="62"/>
      <c r="F105" s="62"/>
      <c r="G105" s="62"/>
      <c r="H105" s="62"/>
      <c r="I105" s="62"/>
      <c r="J105" s="62"/>
      <c r="K105" s="62"/>
      <c r="R105" s="27"/>
      <c r="U105" s="63"/>
      <c r="V105" s="27"/>
    </row>
    <row r="106" spans="2:22" ht="13">
      <c r="B106" s="62"/>
      <c r="C106" s="62"/>
      <c r="D106" s="62"/>
      <c r="E106" s="62"/>
      <c r="F106" s="62"/>
      <c r="G106" s="62"/>
      <c r="H106" s="62"/>
      <c r="I106" s="62"/>
      <c r="J106" s="62"/>
      <c r="K106" s="62"/>
      <c r="R106" s="27"/>
      <c r="U106" s="63"/>
      <c r="V106" s="27"/>
    </row>
    <row r="107" spans="2:22" ht="13">
      <c r="B107" s="62"/>
      <c r="C107" s="62"/>
      <c r="D107" s="62"/>
      <c r="E107" s="62"/>
      <c r="F107" s="62"/>
      <c r="G107" s="62"/>
      <c r="H107" s="62"/>
      <c r="I107" s="62"/>
      <c r="J107" s="62"/>
      <c r="K107" s="62"/>
      <c r="R107" s="27"/>
      <c r="U107" s="63"/>
      <c r="V107" s="27"/>
    </row>
    <row r="108" spans="2:22" ht="13">
      <c r="B108" s="62"/>
      <c r="C108" s="62"/>
      <c r="D108" s="62"/>
      <c r="E108" s="62"/>
      <c r="F108" s="62"/>
      <c r="G108" s="62"/>
      <c r="H108" s="62"/>
      <c r="I108" s="62"/>
      <c r="J108" s="62"/>
      <c r="K108" s="62"/>
      <c r="R108" s="27"/>
      <c r="U108" s="63"/>
      <c r="V108" s="27"/>
    </row>
    <row r="109" spans="2:22" ht="13">
      <c r="B109" s="62"/>
      <c r="C109" s="62"/>
      <c r="D109" s="62"/>
      <c r="E109" s="62"/>
      <c r="F109" s="62"/>
      <c r="G109" s="62"/>
      <c r="H109" s="62"/>
      <c r="I109" s="62"/>
      <c r="J109" s="62"/>
      <c r="K109" s="62"/>
      <c r="R109" s="27"/>
      <c r="U109" s="63"/>
      <c r="V109" s="27"/>
    </row>
    <row r="110" spans="2:22" ht="13">
      <c r="B110" s="62"/>
      <c r="C110" s="62"/>
      <c r="D110" s="62"/>
      <c r="E110" s="62"/>
      <c r="F110" s="62"/>
      <c r="G110" s="62"/>
      <c r="H110" s="62"/>
      <c r="I110" s="62"/>
      <c r="J110" s="62"/>
      <c r="K110" s="62"/>
      <c r="R110" s="27"/>
      <c r="U110" s="63"/>
      <c r="V110" s="27"/>
    </row>
    <row r="111" spans="2:22" ht="13">
      <c r="B111" s="62"/>
      <c r="C111" s="62"/>
      <c r="D111" s="62"/>
      <c r="E111" s="62"/>
      <c r="F111" s="62"/>
      <c r="G111" s="62"/>
      <c r="H111" s="62"/>
      <c r="I111" s="62"/>
      <c r="J111" s="62"/>
      <c r="K111" s="62"/>
      <c r="R111" s="27"/>
      <c r="U111" s="63"/>
      <c r="V111" s="27"/>
    </row>
    <row r="112" spans="2:22" ht="13">
      <c r="B112" s="62"/>
      <c r="C112" s="62"/>
      <c r="D112" s="62"/>
      <c r="E112" s="62"/>
      <c r="F112" s="62"/>
      <c r="G112" s="62"/>
      <c r="H112" s="62"/>
      <c r="I112" s="62"/>
      <c r="J112" s="62"/>
      <c r="K112" s="62"/>
      <c r="R112" s="27"/>
      <c r="U112" s="63"/>
      <c r="V112" s="27"/>
    </row>
    <row r="113" spans="2:22" ht="13">
      <c r="B113" s="62"/>
      <c r="C113" s="62"/>
      <c r="D113" s="62"/>
      <c r="E113" s="62"/>
      <c r="F113" s="62"/>
      <c r="G113" s="62"/>
      <c r="H113" s="62"/>
      <c r="I113" s="62"/>
      <c r="J113" s="62"/>
      <c r="K113" s="62"/>
      <c r="R113" s="27"/>
      <c r="U113" s="63"/>
      <c r="V113" s="27"/>
    </row>
    <row r="114" spans="2:22" ht="13">
      <c r="B114" s="62"/>
      <c r="C114" s="62"/>
      <c r="D114" s="62"/>
      <c r="E114" s="62"/>
      <c r="F114" s="62"/>
      <c r="G114" s="62"/>
      <c r="H114" s="62"/>
      <c r="I114" s="62"/>
      <c r="J114" s="62"/>
      <c r="K114" s="62"/>
      <c r="R114" s="27"/>
      <c r="U114" s="63"/>
      <c r="V114" s="27"/>
    </row>
    <row r="115" spans="2:22" ht="13">
      <c r="B115" s="62"/>
      <c r="C115" s="62"/>
      <c r="D115" s="62"/>
      <c r="E115" s="62"/>
      <c r="F115" s="62"/>
      <c r="G115" s="62"/>
      <c r="H115" s="62"/>
      <c r="I115" s="62"/>
      <c r="J115" s="62"/>
      <c r="K115" s="62"/>
      <c r="R115" s="27"/>
      <c r="U115" s="63"/>
      <c r="V115" s="27"/>
    </row>
    <row r="116" spans="2:22" ht="13">
      <c r="B116" s="62"/>
      <c r="C116" s="62"/>
      <c r="D116" s="62"/>
      <c r="E116" s="62"/>
      <c r="F116" s="62"/>
      <c r="G116" s="62"/>
      <c r="H116" s="62"/>
      <c r="I116" s="62"/>
      <c r="J116" s="62"/>
      <c r="K116" s="62"/>
      <c r="R116" s="27"/>
      <c r="U116" s="63"/>
      <c r="V116" s="27"/>
    </row>
    <row r="117" spans="2:22" ht="13">
      <c r="B117" s="62"/>
      <c r="C117" s="62"/>
      <c r="D117" s="62"/>
      <c r="E117" s="62"/>
      <c r="F117" s="62"/>
      <c r="G117" s="62"/>
      <c r="H117" s="62"/>
      <c r="I117" s="62"/>
      <c r="J117" s="62"/>
      <c r="K117" s="62"/>
      <c r="R117" s="27"/>
      <c r="U117" s="63"/>
      <c r="V117" s="27"/>
    </row>
    <row r="118" spans="2:22" ht="13">
      <c r="B118" s="62"/>
      <c r="C118" s="62"/>
      <c r="D118" s="62"/>
      <c r="E118" s="62"/>
      <c r="F118" s="62"/>
      <c r="G118" s="62"/>
      <c r="H118" s="62"/>
      <c r="I118" s="62"/>
      <c r="J118" s="62"/>
      <c r="K118" s="62"/>
      <c r="R118" s="27"/>
      <c r="U118" s="63"/>
      <c r="V118" s="27"/>
    </row>
    <row r="119" spans="2:22" ht="13">
      <c r="B119" s="62"/>
      <c r="C119" s="62"/>
      <c r="D119" s="62"/>
      <c r="E119" s="62"/>
      <c r="F119" s="62"/>
      <c r="G119" s="62"/>
      <c r="H119" s="62"/>
      <c r="I119" s="62"/>
      <c r="J119" s="62"/>
      <c r="K119" s="62"/>
      <c r="R119" s="27"/>
      <c r="U119" s="63"/>
      <c r="V119" s="27"/>
    </row>
    <row r="120" spans="2:22" ht="13">
      <c r="B120" s="62"/>
      <c r="C120" s="62"/>
      <c r="D120" s="62"/>
      <c r="E120" s="62"/>
      <c r="F120" s="62"/>
      <c r="G120" s="62"/>
      <c r="H120" s="62"/>
      <c r="I120" s="62"/>
      <c r="J120" s="62"/>
      <c r="K120" s="62"/>
      <c r="R120" s="27"/>
      <c r="U120" s="63"/>
      <c r="V120" s="27"/>
    </row>
    <row r="121" spans="2:22" ht="13">
      <c r="B121" s="62"/>
      <c r="C121" s="62"/>
      <c r="D121" s="62"/>
      <c r="E121" s="62"/>
      <c r="F121" s="62"/>
      <c r="G121" s="62"/>
      <c r="H121" s="62"/>
      <c r="I121" s="62"/>
      <c r="J121" s="62"/>
      <c r="K121" s="62"/>
      <c r="R121" s="27"/>
      <c r="U121" s="63"/>
      <c r="V121" s="27"/>
    </row>
    <row r="122" spans="2:22" ht="13">
      <c r="B122" s="62"/>
      <c r="C122" s="62"/>
      <c r="D122" s="62"/>
      <c r="E122" s="62"/>
      <c r="F122" s="62"/>
      <c r="G122" s="62"/>
      <c r="H122" s="62"/>
      <c r="I122" s="62"/>
      <c r="J122" s="62"/>
      <c r="K122" s="62"/>
      <c r="R122" s="27"/>
      <c r="U122" s="63"/>
      <c r="V122" s="27"/>
    </row>
    <row r="123" spans="2:22" ht="13">
      <c r="B123" s="62"/>
      <c r="C123" s="62"/>
      <c r="D123" s="62"/>
      <c r="E123" s="62"/>
      <c r="F123" s="62"/>
      <c r="G123" s="62"/>
      <c r="H123" s="62"/>
      <c r="I123" s="62"/>
      <c r="J123" s="62"/>
      <c r="K123" s="62"/>
      <c r="R123" s="27"/>
      <c r="U123" s="63"/>
      <c r="V123" s="27"/>
    </row>
    <row r="124" spans="2:22" ht="13">
      <c r="B124" s="62"/>
      <c r="C124" s="62"/>
      <c r="D124" s="62"/>
      <c r="E124" s="62"/>
      <c r="F124" s="62"/>
      <c r="G124" s="62"/>
      <c r="H124" s="62"/>
      <c r="I124" s="62"/>
      <c r="J124" s="62"/>
      <c r="K124" s="62"/>
      <c r="R124" s="27"/>
      <c r="U124" s="63"/>
      <c r="V124" s="27"/>
    </row>
    <row r="125" spans="2:22" ht="13">
      <c r="B125" s="62"/>
      <c r="C125" s="62"/>
      <c r="D125" s="62"/>
      <c r="E125" s="62"/>
      <c r="F125" s="62"/>
      <c r="G125" s="62"/>
      <c r="H125" s="62"/>
      <c r="I125" s="62"/>
      <c r="J125" s="62"/>
      <c r="K125" s="62"/>
      <c r="R125" s="27"/>
      <c r="U125" s="63"/>
      <c r="V125" s="27"/>
    </row>
    <row r="126" spans="2:22" ht="13">
      <c r="B126" s="62"/>
      <c r="C126" s="62"/>
      <c r="D126" s="62"/>
      <c r="E126" s="62"/>
      <c r="F126" s="62"/>
      <c r="G126" s="62"/>
      <c r="H126" s="62"/>
      <c r="I126" s="62"/>
      <c r="J126" s="62"/>
      <c r="K126" s="62"/>
      <c r="R126" s="27"/>
      <c r="U126" s="63"/>
      <c r="V126" s="27"/>
    </row>
    <row r="127" spans="2:22" ht="13">
      <c r="B127" s="62"/>
      <c r="C127" s="62"/>
      <c r="D127" s="62"/>
      <c r="E127" s="62"/>
      <c r="F127" s="62"/>
      <c r="G127" s="62"/>
      <c r="H127" s="62"/>
      <c r="I127" s="62"/>
      <c r="J127" s="62"/>
      <c r="K127" s="62"/>
      <c r="R127" s="27"/>
      <c r="U127" s="63"/>
      <c r="V127" s="27"/>
    </row>
    <row r="128" spans="2:22" ht="13">
      <c r="B128" s="62"/>
      <c r="C128" s="62"/>
      <c r="D128" s="62"/>
      <c r="E128" s="62"/>
      <c r="F128" s="62"/>
      <c r="G128" s="62"/>
      <c r="H128" s="62"/>
      <c r="I128" s="62"/>
      <c r="J128" s="62"/>
      <c r="K128" s="62"/>
      <c r="R128" s="27"/>
      <c r="U128" s="63"/>
      <c r="V128" s="27"/>
    </row>
    <row r="129" spans="2:22" ht="13">
      <c r="B129" s="62"/>
      <c r="C129" s="62"/>
      <c r="D129" s="62"/>
      <c r="E129" s="62"/>
      <c r="F129" s="62"/>
      <c r="G129" s="62"/>
      <c r="H129" s="62"/>
      <c r="I129" s="62"/>
      <c r="J129" s="62"/>
      <c r="K129" s="62"/>
      <c r="R129" s="27"/>
      <c r="U129" s="63"/>
      <c r="V129" s="27"/>
    </row>
    <row r="130" spans="2:22" ht="13">
      <c r="B130" s="62"/>
      <c r="C130" s="62"/>
      <c r="D130" s="62"/>
      <c r="E130" s="62"/>
      <c r="F130" s="62"/>
      <c r="G130" s="62"/>
      <c r="H130" s="62"/>
      <c r="I130" s="62"/>
      <c r="J130" s="62"/>
      <c r="K130" s="62"/>
      <c r="R130" s="27"/>
      <c r="U130" s="63"/>
      <c r="V130" s="27"/>
    </row>
    <row r="131" spans="2:22" ht="13">
      <c r="B131" s="62"/>
      <c r="C131" s="62"/>
      <c r="D131" s="62"/>
      <c r="E131" s="62"/>
      <c r="F131" s="62"/>
      <c r="G131" s="62"/>
      <c r="H131" s="62"/>
      <c r="I131" s="62"/>
      <c r="J131" s="62"/>
      <c r="K131" s="62"/>
      <c r="R131" s="27"/>
      <c r="U131" s="63"/>
      <c r="V131" s="27"/>
    </row>
    <row r="132" spans="2:22" ht="13">
      <c r="B132" s="62"/>
      <c r="C132" s="62"/>
      <c r="D132" s="62"/>
      <c r="E132" s="62"/>
      <c r="F132" s="62"/>
      <c r="G132" s="62"/>
      <c r="H132" s="62"/>
      <c r="I132" s="62"/>
      <c r="J132" s="62"/>
      <c r="K132" s="62"/>
      <c r="R132" s="27"/>
      <c r="U132" s="63"/>
      <c r="V132" s="27"/>
    </row>
    <row r="133" spans="2:22" ht="13">
      <c r="B133" s="62"/>
      <c r="C133" s="62"/>
      <c r="D133" s="62"/>
      <c r="E133" s="62"/>
      <c r="F133" s="62"/>
      <c r="G133" s="62"/>
      <c r="H133" s="62"/>
      <c r="I133" s="62"/>
      <c r="J133" s="62"/>
      <c r="K133" s="62"/>
      <c r="R133" s="27"/>
      <c r="U133" s="63"/>
      <c r="V133" s="27"/>
    </row>
    <row r="134" spans="2:22" ht="13">
      <c r="B134" s="62"/>
      <c r="C134" s="62"/>
      <c r="D134" s="62"/>
      <c r="E134" s="62"/>
      <c r="F134" s="62"/>
      <c r="G134" s="62"/>
      <c r="H134" s="62"/>
      <c r="I134" s="62"/>
      <c r="J134" s="62"/>
      <c r="K134" s="62"/>
      <c r="R134" s="27"/>
      <c r="U134" s="63"/>
      <c r="V134" s="27"/>
    </row>
    <row r="135" spans="2:22" ht="13">
      <c r="B135" s="62"/>
      <c r="C135" s="62"/>
      <c r="D135" s="62"/>
      <c r="E135" s="62"/>
      <c r="F135" s="62"/>
      <c r="G135" s="62"/>
      <c r="H135" s="62"/>
      <c r="I135" s="62"/>
      <c r="J135" s="62"/>
      <c r="K135" s="62"/>
      <c r="R135" s="27"/>
      <c r="U135" s="63"/>
      <c r="V135" s="27"/>
    </row>
    <row r="136" spans="2:22" ht="13">
      <c r="B136" s="62"/>
      <c r="C136" s="62"/>
      <c r="D136" s="62"/>
      <c r="E136" s="62"/>
      <c r="F136" s="62"/>
      <c r="G136" s="62"/>
      <c r="H136" s="62"/>
      <c r="I136" s="62"/>
      <c r="J136" s="62"/>
      <c r="K136" s="62"/>
      <c r="R136" s="27"/>
      <c r="U136" s="63"/>
      <c r="V136" s="27"/>
    </row>
    <row r="137" spans="2:22" ht="13">
      <c r="B137" s="62"/>
      <c r="C137" s="62"/>
      <c r="D137" s="62"/>
      <c r="E137" s="62"/>
      <c r="F137" s="62"/>
      <c r="G137" s="62"/>
      <c r="H137" s="62"/>
      <c r="I137" s="62"/>
      <c r="J137" s="62"/>
      <c r="K137" s="62"/>
      <c r="R137" s="27"/>
      <c r="U137" s="63"/>
      <c r="V137" s="27"/>
    </row>
    <row r="138" spans="2:22" ht="13">
      <c r="B138" s="62"/>
      <c r="C138" s="62"/>
      <c r="D138" s="62"/>
      <c r="E138" s="62"/>
      <c r="F138" s="62"/>
      <c r="G138" s="62"/>
      <c r="H138" s="62"/>
      <c r="I138" s="62"/>
      <c r="J138" s="62"/>
      <c r="K138" s="62"/>
      <c r="R138" s="27"/>
      <c r="U138" s="63"/>
      <c r="V138" s="27"/>
    </row>
    <row r="139" spans="2:22" ht="13">
      <c r="B139" s="62"/>
      <c r="C139" s="62"/>
      <c r="D139" s="62"/>
      <c r="E139" s="62"/>
      <c r="F139" s="62"/>
      <c r="G139" s="62"/>
      <c r="H139" s="62"/>
      <c r="I139" s="62"/>
      <c r="J139" s="62"/>
      <c r="K139" s="62"/>
      <c r="R139" s="27"/>
      <c r="U139" s="63"/>
      <c r="V139" s="27"/>
    </row>
    <row r="140" spans="2:22" ht="13">
      <c r="B140" s="62"/>
      <c r="C140" s="62"/>
      <c r="D140" s="62"/>
      <c r="E140" s="62"/>
      <c r="F140" s="62"/>
      <c r="G140" s="62"/>
      <c r="H140" s="62"/>
      <c r="I140" s="62"/>
      <c r="J140" s="62"/>
      <c r="K140" s="62"/>
      <c r="R140" s="27"/>
      <c r="U140" s="63"/>
      <c r="V140" s="27"/>
    </row>
    <row r="141" spans="2:22" ht="13">
      <c r="B141" s="62"/>
      <c r="C141" s="62"/>
      <c r="D141" s="62"/>
      <c r="E141" s="62"/>
      <c r="F141" s="62"/>
      <c r="G141" s="62"/>
      <c r="H141" s="62"/>
      <c r="I141" s="62"/>
      <c r="J141" s="62"/>
      <c r="K141" s="62"/>
      <c r="R141" s="27"/>
      <c r="U141" s="63"/>
      <c r="V141" s="27"/>
    </row>
    <row r="142" spans="2:22" ht="13">
      <c r="B142" s="62"/>
      <c r="C142" s="62"/>
      <c r="D142" s="62"/>
      <c r="E142" s="62"/>
      <c r="F142" s="62"/>
      <c r="G142" s="62"/>
      <c r="H142" s="62"/>
      <c r="I142" s="62"/>
      <c r="J142" s="62"/>
      <c r="K142" s="62"/>
      <c r="R142" s="27"/>
      <c r="U142" s="63"/>
      <c r="V142" s="27"/>
    </row>
    <row r="143" spans="2:22" ht="13">
      <c r="B143" s="62"/>
      <c r="C143" s="62"/>
      <c r="D143" s="62"/>
      <c r="E143" s="62"/>
      <c r="F143" s="62"/>
      <c r="G143" s="62"/>
      <c r="H143" s="62"/>
      <c r="I143" s="62"/>
      <c r="J143" s="62"/>
      <c r="K143" s="62"/>
      <c r="R143" s="27"/>
      <c r="U143" s="63"/>
      <c r="V143" s="27"/>
    </row>
    <row r="144" spans="2:22" ht="13">
      <c r="B144" s="62"/>
      <c r="C144" s="62"/>
      <c r="D144" s="62"/>
      <c r="E144" s="62"/>
      <c r="F144" s="62"/>
      <c r="G144" s="62"/>
      <c r="H144" s="62"/>
      <c r="I144" s="62"/>
      <c r="J144" s="62"/>
      <c r="K144" s="62"/>
      <c r="R144" s="27"/>
      <c r="U144" s="63"/>
      <c r="V144" s="27"/>
    </row>
    <row r="145" spans="2:22" ht="13">
      <c r="B145" s="62"/>
      <c r="C145" s="62"/>
      <c r="D145" s="62"/>
      <c r="E145" s="62"/>
      <c r="F145" s="62"/>
      <c r="G145" s="62"/>
      <c r="H145" s="62"/>
      <c r="I145" s="62"/>
      <c r="J145" s="62"/>
      <c r="K145" s="62"/>
      <c r="R145" s="27"/>
      <c r="U145" s="63"/>
      <c r="V145" s="27"/>
    </row>
    <row r="146" spans="2:22" ht="13">
      <c r="B146" s="62"/>
      <c r="C146" s="62"/>
      <c r="D146" s="62"/>
      <c r="E146" s="62"/>
      <c r="F146" s="62"/>
      <c r="G146" s="62"/>
      <c r="H146" s="62"/>
      <c r="I146" s="62"/>
      <c r="J146" s="62"/>
      <c r="K146" s="62"/>
      <c r="R146" s="27"/>
      <c r="U146" s="63"/>
      <c r="V146" s="27"/>
    </row>
    <row r="147" spans="2:22" ht="13">
      <c r="B147" s="62"/>
      <c r="C147" s="62"/>
      <c r="D147" s="62"/>
      <c r="E147" s="62"/>
      <c r="F147" s="62"/>
      <c r="G147" s="62"/>
      <c r="H147" s="62"/>
      <c r="I147" s="62"/>
      <c r="J147" s="62"/>
      <c r="K147" s="62"/>
      <c r="R147" s="27"/>
      <c r="U147" s="63"/>
      <c r="V147" s="27"/>
    </row>
    <row r="148" spans="2:22" ht="13">
      <c r="B148" s="62"/>
      <c r="C148" s="62"/>
      <c r="D148" s="62"/>
      <c r="E148" s="62"/>
      <c r="F148" s="62"/>
      <c r="G148" s="62"/>
      <c r="H148" s="62"/>
      <c r="I148" s="62"/>
      <c r="J148" s="62"/>
      <c r="K148" s="62"/>
      <c r="R148" s="27"/>
      <c r="U148" s="63"/>
      <c r="V148" s="27"/>
    </row>
    <row r="149" spans="2:22" ht="13">
      <c r="B149" s="62"/>
      <c r="C149" s="62"/>
      <c r="D149" s="62"/>
      <c r="E149" s="62"/>
      <c r="F149" s="62"/>
      <c r="G149" s="62"/>
      <c r="H149" s="62"/>
      <c r="I149" s="62"/>
      <c r="J149" s="62"/>
      <c r="K149" s="62"/>
      <c r="R149" s="27"/>
      <c r="U149" s="63"/>
      <c r="V149" s="27"/>
    </row>
    <row r="150" spans="2:22" ht="13">
      <c r="B150" s="62"/>
      <c r="C150" s="62"/>
      <c r="D150" s="62"/>
      <c r="E150" s="62"/>
      <c r="F150" s="62"/>
      <c r="G150" s="62"/>
      <c r="H150" s="62"/>
      <c r="I150" s="62"/>
      <c r="J150" s="62"/>
      <c r="K150" s="62"/>
      <c r="R150" s="27"/>
      <c r="U150" s="63"/>
      <c r="V150" s="27"/>
    </row>
    <row r="151" spans="2:22" ht="13">
      <c r="B151" s="62"/>
      <c r="C151" s="62"/>
      <c r="D151" s="62"/>
      <c r="E151" s="62"/>
      <c r="F151" s="62"/>
      <c r="G151" s="62"/>
      <c r="H151" s="62"/>
      <c r="I151" s="62"/>
      <c r="J151" s="62"/>
      <c r="K151" s="62"/>
      <c r="R151" s="27"/>
      <c r="U151" s="63"/>
      <c r="V151" s="27"/>
    </row>
    <row r="152" spans="2:22" ht="13">
      <c r="B152" s="62"/>
      <c r="C152" s="62"/>
      <c r="D152" s="62"/>
      <c r="E152" s="62"/>
      <c r="F152" s="62"/>
      <c r="G152" s="62"/>
      <c r="H152" s="62"/>
      <c r="I152" s="62"/>
      <c r="J152" s="62"/>
      <c r="K152" s="62"/>
      <c r="R152" s="27"/>
      <c r="U152" s="63"/>
      <c r="V152" s="27"/>
    </row>
    <row r="153" spans="2:22" ht="13">
      <c r="B153" s="62"/>
      <c r="C153" s="62"/>
      <c r="D153" s="62"/>
      <c r="E153" s="62"/>
      <c r="F153" s="62"/>
      <c r="G153" s="62"/>
      <c r="H153" s="62"/>
      <c r="I153" s="62"/>
      <c r="J153" s="62"/>
      <c r="K153" s="62"/>
      <c r="R153" s="27"/>
      <c r="U153" s="63"/>
      <c r="V153" s="27"/>
    </row>
    <row r="154" spans="2:22" ht="13">
      <c r="B154" s="62"/>
      <c r="C154" s="62"/>
      <c r="D154" s="62"/>
      <c r="E154" s="62"/>
      <c r="F154" s="62"/>
      <c r="G154" s="62"/>
      <c r="H154" s="62"/>
      <c r="I154" s="62"/>
      <c r="J154" s="62"/>
      <c r="K154" s="62"/>
      <c r="R154" s="27"/>
      <c r="U154" s="63"/>
      <c r="V154" s="27"/>
    </row>
    <row r="155" spans="2:22" ht="13">
      <c r="B155" s="62"/>
      <c r="C155" s="62"/>
      <c r="D155" s="62"/>
      <c r="E155" s="62"/>
      <c r="F155" s="62"/>
      <c r="G155" s="62"/>
      <c r="H155" s="62"/>
      <c r="I155" s="62"/>
      <c r="J155" s="62"/>
      <c r="K155" s="62"/>
      <c r="R155" s="27"/>
      <c r="U155" s="63"/>
      <c r="V155" s="27"/>
    </row>
    <row r="156" spans="2:22" ht="13">
      <c r="B156" s="62"/>
      <c r="C156" s="62"/>
      <c r="D156" s="62"/>
      <c r="E156" s="62"/>
      <c r="F156" s="62"/>
      <c r="G156" s="62"/>
      <c r="H156" s="62"/>
      <c r="I156" s="62"/>
      <c r="J156" s="62"/>
      <c r="K156" s="62"/>
      <c r="R156" s="27"/>
      <c r="U156" s="63"/>
      <c r="V156" s="27"/>
    </row>
    <row r="157" spans="2:22" ht="13">
      <c r="B157" s="62"/>
      <c r="C157" s="62"/>
      <c r="D157" s="62"/>
      <c r="E157" s="62"/>
      <c r="F157" s="62"/>
      <c r="G157" s="62"/>
      <c r="H157" s="62"/>
      <c r="I157" s="62"/>
      <c r="J157" s="62"/>
      <c r="K157" s="62"/>
      <c r="R157" s="27"/>
      <c r="U157" s="63"/>
      <c r="V157" s="27"/>
    </row>
    <row r="158" spans="2:22" ht="13">
      <c r="B158" s="62"/>
      <c r="C158" s="62"/>
      <c r="D158" s="62"/>
      <c r="E158" s="62"/>
      <c r="F158" s="62"/>
      <c r="G158" s="62"/>
      <c r="H158" s="62"/>
      <c r="I158" s="62"/>
      <c r="J158" s="62"/>
      <c r="K158" s="62"/>
      <c r="R158" s="27"/>
      <c r="U158" s="63"/>
      <c r="V158" s="27"/>
    </row>
    <row r="159" spans="2:22" ht="13">
      <c r="B159" s="62"/>
      <c r="C159" s="62"/>
      <c r="D159" s="62"/>
      <c r="E159" s="62"/>
      <c r="F159" s="62"/>
      <c r="G159" s="62"/>
      <c r="H159" s="62"/>
      <c r="I159" s="62"/>
      <c r="J159" s="62"/>
      <c r="K159" s="62"/>
      <c r="R159" s="27"/>
      <c r="U159" s="63"/>
      <c r="V159" s="27"/>
    </row>
    <row r="160" spans="2:22" ht="13">
      <c r="B160" s="62"/>
      <c r="C160" s="62"/>
      <c r="D160" s="62"/>
      <c r="E160" s="62"/>
      <c r="F160" s="62"/>
      <c r="G160" s="62"/>
      <c r="H160" s="62"/>
      <c r="I160" s="62"/>
      <c r="J160" s="62"/>
      <c r="K160" s="62"/>
      <c r="R160" s="27"/>
      <c r="U160" s="63"/>
      <c r="V160" s="27"/>
    </row>
    <row r="161" spans="2:22" ht="13">
      <c r="B161" s="62"/>
      <c r="C161" s="62"/>
      <c r="D161" s="62"/>
      <c r="E161" s="62"/>
      <c r="F161" s="62"/>
      <c r="G161" s="62"/>
      <c r="H161" s="62"/>
      <c r="I161" s="62"/>
      <c r="J161" s="62"/>
      <c r="K161" s="62"/>
      <c r="R161" s="27"/>
      <c r="U161" s="63"/>
      <c r="V161" s="27"/>
    </row>
    <row r="162" spans="2:22" ht="13">
      <c r="B162" s="62"/>
      <c r="C162" s="62"/>
      <c r="D162" s="62"/>
      <c r="E162" s="62"/>
      <c r="F162" s="62"/>
      <c r="G162" s="62"/>
      <c r="H162" s="62"/>
      <c r="I162" s="62"/>
      <c r="J162" s="62"/>
      <c r="K162" s="62"/>
      <c r="R162" s="27"/>
      <c r="U162" s="63"/>
      <c r="V162" s="27"/>
    </row>
    <row r="163" spans="2:22" ht="13">
      <c r="B163" s="62"/>
      <c r="C163" s="62"/>
      <c r="D163" s="62"/>
      <c r="E163" s="62"/>
      <c r="F163" s="62"/>
      <c r="G163" s="62"/>
      <c r="H163" s="62"/>
      <c r="I163" s="62"/>
      <c r="J163" s="62"/>
      <c r="K163" s="62"/>
      <c r="R163" s="27"/>
      <c r="U163" s="63"/>
      <c r="V163" s="27"/>
    </row>
    <row r="164" spans="2:22" ht="13">
      <c r="B164" s="62"/>
      <c r="C164" s="62"/>
      <c r="D164" s="62"/>
      <c r="E164" s="62"/>
      <c r="F164" s="62"/>
      <c r="G164" s="62"/>
      <c r="H164" s="62"/>
      <c r="I164" s="62"/>
      <c r="J164" s="62"/>
      <c r="K164" s="62"/>
      <c r="R164" s="27"/>
      <c r="U164" s="63"/>
      <c r="V164" s="27"/>
    </row>
    <row r="165" spans="2:22" ht="13">
      <c r="B165" s="62"/>
      <c r="C165" s="62"/>
      <c r="D165" s="62"/>
      <c r="E165" s="62"/>
      <c r="F165" s="62"/>
      <c r="G165" s="62"/>
      <c r="H165" s="62"/>
      <c r="I165" s="62"/>
      <c r="J165" s="62"/>
      <c r="K165" s="62"/>
      <c r="R165" s="27"/>
      <c r="U165" s="63"/>
      <c r="V165" s="27"/>
    </row>
    <row r="166" spans="2:22" ht="13">
      <c r="B166" s="62"/>
      <c r="C166" s="62"/>
      <c r="D166" s="62"/>
      <c r="E166" s="62"/>
      <c r="F166" s="62"/>
      <c r="G166" s="62"/>
      <c r="H166" s="62"/>
      <c r="I166" s="62"/>
      <c r="J166" s="62"/>
      <c r="K166" s="62"/>
      <c r="R166" s="27"/>
      <c r="U166" s="63"/>
      <c r="V166" s="27"/>
    </row>
    <row r="167" spans="2:22" ht="13">
      <c r="B167" s="62"/>
      <c r="C167" s="62"/>
      <c r="D167" s="62"/>
      <c r="E167" s="62"/>
      <c r="F167" s="62"/>
      <c r="G167" s="62"/>
      <c r="H167" s="62"/>
      <c r="I167" s="62"/>
      <c r="J167" s="62"/>
      <c r="K167" s="62"/>
      <c r="R167" s="27"/>
      <c r="U167" s="63"/>
      <c r="V167" s="27"/>
    </row>
    <row r="168" spans="2:22" ht="13">
      <c r="B168" s="62"/>
      <c r="C168" s="62"/>
      <c r="D168" s="62"/>
      <c r="E168" s="62"/>
      <c r="F168" s="62"/>
      <c r="G168" s="62"/>
      <c r="H168" s="62"/>
      <c r="I168" s="62"/>
      <c r="J168" s="62"/>
      <c r="K168" s="62"/>
      <c r="R168" s="27"/>
      <c r="U168" s="63"/>
      <c r="V168" s="27"/>
    </row>
    <row r="169" spans="2:22" ht="13">
      <c r="B169" s="62"/>
      <c r="C169" s="62"/>
      <c r="D169" s="62"/>
      <c r="E169" s="62"/>
      <c r="F169" s="62"/>
      <c r="G169" s="62"/>
      <c r="H169" s="62"/>
      <c r="I169" s="62"/>
      <c r="J169" s="62"/>
      <c r="K169" s="62"/>
      <c r="R169" s="27"/>
      <c r="U169" s="63"/>
      <c r="V169" s="27"/>
    </row>
    <row r="170" spans="2:22" ht="13">
      <c r="B170" s="62"/>
      <c r="C170" s="62"/>
      <c r="D170" s="62"/>
      <c r="E170" s="62"/>
      <c r="F170" s="62"/>
      <c r="G170" s="62"/>
      <c r="H170" s="62"/>
      <c r="I170" s="62"/>
      <c r="J170" s="62"/>
      <c r="K170" s="62"/>
      <c r="R170" s="27"/>
      <c r="U170" s="63"/>
      <c r="V170" s="27"/>
    </row>
    <row r="171" spans="2:22" ht="13">
      <c r="B171" s="62"/>
      <c r="C171" s="62"/>
      <c r="D171" s="62"/>
      <c r="E171" s="62"/>
      <c r="F171" s="62"/>
      <c r="G171" s="62"/>
      <c r="H171" s="62"/>
      <c r="I171" s="62"/>
      <c r="J171" s="62"/>
      <c r="K171" s="62"/>
      <c r="R171" s="27"/>
      <c r="U171" s="63"/>
      <c r="V171" s="27"/>
    </row>
    <row r="172" spans="2:22" ht="13">
      <c r="B172" s="62"/>
      <c r="C172" s="62"/>
      <c r="D172" s="62"/>
      <c r="E172" s="62"/>
      <c r="F172" s="62"/>
      <c r="G172" s="62"/>
      <c r="H172" s="62"/>
      <c r="I172" s="62"/>
      <c r="J172" s="62"/>
      <c r="K172" s="62"/>
      <c r="R172" s="27"/>
      <c r="U172" s="63"/>
      <c r="V172" s="27"/>
    </row>
    <row r="173" spans="2:22" ht="13">
      <c r="B173" s="62"/>
      <c r="C173" s="62"/>
      <c r="D173" s="62"/>
      <c r="E173" s="62"/>
      <c r="F173" s="62"/>
      <c r="G173" s="62"/>
      <c r="H173" s="62"/>
      <c r="I173" s="62"/>
      <c r="J173" s="62"/>
      <c r="K173" s="62"/>
      <c r="R173" s="27"/>
      <c r="U173" s="63"/>
      <c r="V173" s="27"/>
    </row>
    <row r="174" spans="2:22" ht="13">
      <c r="B174" s="62"/>
      <c r="C174" s="62"/>
      <c r="D174" s="62"/>
      <c r="E174" s="62"/>
      <c r="F174" s="62"/>
      <c r="G174" s="62"/>
      <c r="H174" s="62"/>
      <c r="I174" s="62"/>
      <c r="J174" s="62"/>
      <c r="K174" s="62"/>
      <c r="R174" s="27"/>
      <c r="U174" s="63"/>
      <c r="V174" s="27"/>
    </row>
    <row r="175" spans="2:22" ht="13">
      <c r="B175" s="62"/>
      <c r="C175" s="62"/>
      <c r="D175" s="62"/>
      <c r="E175" s="62"/>
      <c r="F175" s="62"/>
      <c r="G175" s="62"/>
      <c r="H175" s="62"/>
      <c r="I175" s="62"/>
      <c r="J175" s="62"/>
      <c r="K175" s="62"/>
      <c r="R175" s="27"/>
      <c r="U175" s="63"/>
      <c r="V175" s="27"/>
    </row>
    <row r="176" spans="2:22" ht="13">
      <c r="B176" s="62"/>
      <c r="C176" s="62"/>
      <c r="D176" s="62"/>
      <c r="E176" s="62"/>
      <c r="F176" s="62"/>
      <c r="G176" s="62"/>
      <c r="H176" s="62"/>
      <c r="I176" s="62"/>
      <c r="J176" s="62"/>
      <c r="K176" s="62"/>
      <c r="R176" s="27"/>
      <c r="U176" s="63"/>
      <c r="V176" s="27"/>
    </row>
    <row r="177" spans="2:22" ht="13">
      <c r="B177" s="62"/>
      <c r="C177" s="62"/>
      <c r="D177" s="62"/>
      <c r="E177" s="62"/>
      <c r="F177" s="62"/>
      <c r="G177" s="62"/>
      <c r="H177" s="62"/>
      <c r="I177" s="62"/>
      <c r="J177" s="62"/>
      <c r="K177" s="62"/>
      <c r="R177" s="27"/>
      <c r="U177" s="63"/>
      <c r="V177" s="27"/>
    </row>
    <row r="178" spans="2:22" ht="13">
      <c r="B178" s="62"/>
      <c r="C178" s="62"/>
      <c r="D178" s="62"/>
      <c r="E178" s="62"/>
      <c r="F178" s="62"/>
      <c r="G178" s="62"/>
      <c r="H178" s="62"/>
      <c r="I178" s="62"/>
      <c r="J178" s="62"/>
      <c r="K178" s="62"/>
      <c r="R178" s="27"/>
      <c r="U178" s="63"/>
      <c r="V178" s="27"/>
    </row>
    <row r="179" spans="2:22" ht="13">
      <c r="B179" s="62"/>
      <c r="C179" s="62"/>
      <c r="D179" s="62"/>
      <c r="E179" s="62"/>
      <c r="F179" s="62"/>
      <c r="G179" s="62"/>
      <c r="H179" s="62"/>
      <c r="I179" s="62"/>
      <c r="J179" s="62"/>
      <c r="K179" s="62"/>
      <c r="R179" s="27"/>
      <c r="U179" s="63"/>
      <c r="V179" s="27"/>
    </row>
    <row r="180" spans="2:22" ht="13">
      <c r="B180" s="62"/>
      <c r="C180" s="62"/>
      <c r="D180" s="62"/>
      <c r="E180" s="62"/>
      <c r="F180" s="62"/>
      <c r="G180" s="62"/>
      <c r="H180" s="62"/>
      <c r="I180" s="62"/>
      <c r="J180" s="62"/>
      <c r="K180" s="62"/>
      <c r="R180" s="27"/>
      <c r="U180" s="63"/>
      <c r="V180" s="27"/>
    </row>
    <row r="181" spans="2:22" ht="13">
      <c r="B181" s="62"/>
      <c r="C181" s="62"/>
      <c r="D181" s="62"/>
      <c r="E181" s="62"/>
      <c r="F181" s="62"/>
      <c r="G181" s="62"/>
      <c r="H181" s="62"/>
      <c r="I181" s="62"/>
      <c r="J181" s="62"/>
      <c r="K181" s="62"/>
      <c r="R181" s="27"/>
      <c r="U181" s="63"/>
      <c r="V181" s="27"/>
    </row>
    <row r="182" spans="2:22" ht="13">
      <c r="B182" s="62"/>
      <c r="C182" s="62"/>
      <c r="D182" s="62"/>
      <c r="E182" s="62"/>
      <c r="F182" s="62"/>
      <c r="G182" s="62"/>
      <c r="H182" s="62"/>
      <c r="I182" s="62"/>
      <c r="J182" s="62"/>
      <c r="K182" s="62"/>
      <c r="R182" s="27"/>
      <c r="U182" s="63"/>
      <c r="V182" s="27"/>
    </row>
    <row r="183" spans="2:22" ht="13">
      <c r="B183" s="62"/>
      <c r="C183" s="62"/>
      <c r="D183" s="62"/>
      <c r="E183" s="62"/>
      <c r="F183" s="62"/>
      <c r="G183" s="62"/>
      <c r="H183" s="62"/>
      <c r="I183" s="62"/>
      <c r="J183" s="62"/>
      <c r="K183" s="62"/>
      <c r="R183" s="27"/>
      <c r="U183" s="63"/>
      <c r="V183" s="27"/>
    </row>
    <row r="184" spans="2:22" ht="13">
      <c r="B184" s="62"/>
      <c r="C184" s="62"/>
      <c r="D184" s="62"/>
      <c r="E184" s="62"/>
      <c r="F184" s="62"/>
      <c r="G184" s="62"/>
      <c r="H184" s="62"/>
      <c r="I184" s="62"/>
      <c r="J184" s="62"/>
      <c r="K184" s="62"/>
      <c r="R184" s="27"/>
      <c r="U184" s="63"/>
      <c r="V184" s="27"/>
    </row>
    <row r="185" spans="2:22" ht="13">
      <c r="B185" s="62"/>
      <c r="C185" s="62"/>
      <c r="D185" s="62"/>
      <c r="E185" s="62"/>
      <c r="F185" s="62"/>
      <c r="G185" s="62"/>
      <c r="H185" s="62"/>
      <c r="I185" s="62"/>
      <c r="J185" s="62"/>
      <c r="K185" s="62"/>
      <c r="R185" s="27"/>
      <c r="U185" s="63"/>
      <c r="V185" s="27"/>
    </row>
    <row r="186" spans="2:22" ht="13">
      <c r="B186" s="62"/>
      <c r="C186" s="62"/>
      <c r="D186" s="62"/>
      <c r="E186" s="62"/>
      <c r="F186" s="62"/>
      <c r="G186" s="62"/>
      <c r="H186" s="62"/>
      <c r="I186" s="62"/>
      <c r="J186" s="62"/>
      <c r="K186" s="62"/>
      <c r="R186" s="27"/>
      <c r="U186" s="63"/>
      <c r="V186" s="27"/>
    </row>
    <row r="187" spans="2:22" ht="13">
      <c r="B187" s="62"/>
      <c r="C187" s="62"/>
      <c r="D187" s="62"/>
      <c r="E187" s="62"/>
      <c r="F187" s="62"/>
      <c r="G187" s="62"/>
      <c r="H187" s="62"/>
      <c r="I187" s="62"/>
      <c r="J187" s="62"/>
      <c r="K187" s="62"/>
      <c r="R187" s="27"/>
      <c r="U187" s="63"/>
      <c r="V187" s="27"/>
    </row>
    <row r="188" spans="2:22" ht="13">
      <c r="B188" s="62"/>
      <c r="C188" s="62"/>
      <c r="D188" s="62"/>
      <c r="E188" s="62"/>
      <c r="F188" s="62"/>
      <c r="G188" s="62"/>
      <c r="H188" s="62"/>
      <c r="I188" s="62"/>
      <c r="J188" s="62"/>
      <c r="K188" s="62"/>
      <c r="R188" s="27"/>
      <c r="U188" s="63"/>
      <c r="V188" s="27"/>
    </row>
    <row r="189" spans="2:22" ht="13">
      <c r="B189" s="62"/>
      <c r="C189" s="62"/>
      <c r="D189" s="62"/>
      <c r="E189" s="62"/>
      <c r="F189" s="62"/>
      <c r="G189" s="62"/>
      <c r="H189" s="62"/>
      <c r="I189" s="62"/>
      <c r="J189" s="62"/>
      <c r="K189" s="62"/>
      <c r="R189" s="27"/>
      <c r="U189" s="63"/>
      <c r="V189" s="27"/>
    </row>
    <row r="190" spans="2:22" ht="13">
      <c r="B190" s="62"/>
      <c r="C190" s="62"/>
      <c r="D190" s="62"/>
      <c r="E190" s="62"/>
      <c r="F190" s="62"/>
      <c r="G190" s="62"/>
      <c r="H190" s="62"/>
      <c r="I190" s="62"/>
      <c r="J190" s="62"/>
      <c r="K190" s="62"/>
      <c r="R190" s="27"/>
      <c r="U190" s="63"/>
      <c r="V190" s="27"/>
    </row>
    <row r="191" spans="2:22" ht="13">
      <c r="B191" s="62"/>
      <c r="C191" s="62"/>
      <c r="D191" s="62"/>
      <c r="E191" s="62"/>
      <c r="F191" s="62"/>
      <c r="G191" s="62"/>
      <c r="H191" s="62"/>
      <c r="I191" s="62"/>
      <c r="J191" s="62"/>
      <c r="K191" s="62"/>
      <c r="R191" s="27"/>
      <c r="U191" s="63"/>
      <c r="V191" s="27"/>
    </row>
    <row r="192" spans="2:22" ht="13">
      <c r="B192" s="62"/>
      <c r="C192" s="62"/>
      <c r="D192" s="62"/>
      <c r="E192" s="62"/>
      <c r="F192" s="62"/>
      <c r="G192" s="62"/>
      <c r="H192" s="62"/>
      <c r="I192" s="62"/>
      <c r="J192" s="62"/>
      <c r="K192" s="62"/>
      <c r="R192" s="27"/>
      <c r="U192" s="63"/>
      <c r="V192" s="27"/>
    </row>
    <row r="193" spans="2:22" ht="13">
      <c r="B193" s="62"/>
      <c r="C193" s="62"/>
      <c r="D193" s="62"/>
      <c r="E193" s="62"/>
      <c r="F193" s="62"/>
      <c r="G193" s="62"/>
      <c r="H193" s="62"/>
      <c r="I193" s="62"/>
      <c r="J193" s="62"/>
      <c r="K193" s="62"/>
      <c r="R193" s="27"/>
      <c r="U193" s="63"/>
      <c r="V193" s="27"/>
    </row>
    <row r="194" spans="2:22" ht="13">
      <c r="B194" s="62"/>
      <c r="C194" s="62"/>
      <c r="D194" s="62"/>
      <c r="E194" s="62"/>
      <c r="F194" s="62"/>
      <c r="G194" s="62"/>
      <c r="H194" s="62"/>
      <c r="I194" s="62"/>
      <c r="J194" s="62"/>
      <c r="K194" s="62"/>
      <c r="R194" s="27"/>
      <c r="U194" s="63"/>
      <c r="V194" s="27"/>
    </row>
    <row r="195" spans="2:22" ht="13">
      <c r="B195" s="62"/>
      <c r="C195" s="62"/>
      <c r="D195" s="62"/>
      <c r="E195" s="62"/>
      <c r="F195" s="62"/>
      <c r="G195" s="62"/>
      <c r="H195" s="62"/>
      <c r="I195" s="62"/>
      <c r="J195" s="62"/>
      <c r="K195" s="62"/>
      <c r="R195" s="27"/>
      <c r="U195" s="63"/>
      <c r="V195" s="27"/>
    </row>
    <row r="196" spans="2:22" ht="13">
      <c r="B196" s="62"/>
      <c r="C196" s="62"/>
      <c r="D196" s="62"/>
      <c r="E196" s="62"/>
      <c r="F196" s="62"/>
      <c r="G196" s="62"/>
      <c r="H196" s="62"/>
      <c r="I196" s="62"/>
      <c r="J196" s="62"/>
      <c r="K196" s="62"/>
      <c r="R196" s="27"/>
      <c r="U196" s="63"/>
      <c r="V196" s="27"/>
    </row>
    <row r="197" spans="2:22" ht="13">
      <c r="B197" s="62"/>
      <c r="C197" s="62"/>
      <c r="D197" s="62"/>
      <c r="E197" s="62"/>
      <c r="F197" s="62"/>
      <c r="G197" s="62"/>
      <c r="H197" s="62"/>
      <c r="I197" s="62"/>
      <c r="J197" s="62"/>
      <c r="K197" s="62"/>
      <c r="R197" s="27"/>
      <c r="U197" s="63"/>
      <c r="V197" s="27"/>
    </row>
    <row r="198" spans="2:22" ht="13">
      <c r="B198" s="62"/>
      <c r="C198" s="62"/>
      <c r="D198" s="62"/>
      <c r="E198" s="62"/>
      <c r="F198" s="62"/>
      <c r="G198" s="62"/>
      <c r="H198" s="62"/>
      <c r="I198" s="62"/>
      <c r="J198" s="62"/>
      <c r="K198" s="62"/>
      <c r="R198" s="27"/>
      <c r="U198" s="63"/>
      <c r="V198" s="27"/>
    </row>
    <row r="199" spans="2:22" ht="13">
      <c r="B199" s="62"/>
      <c r="C199" s="62"/>
      <c r="D199" s="62"/>
      <c r="E199" s="62"/>
      <c r="F199" s="62"/>
      <c r="G199" s="62"/>
      <c r="H199" s="62"/>
      <c r="I199" s="62"/>
      <c r="J199" s="62"/>
      <c r="K199" s="62"/>
      <c r="R199" s="27"/>
      <c r="U199" s="63"/>
      <c r="V199" s="27"/>
    </row>
    <row r="200" spans="2:22" ht="13">
      <c r="B200" s="62"/>
      <c r="C200" s="62"/>
      <c r="D200" s="62"/>
      <c r="E200" s="62"/>
      <c r="F200" s="62"/>
      <c r="G200" s="62"/>
      <c r="H200" s="62"/>
      <c r="I200" s="62"/>
      <c r="J200" s="62"/>
      <c r="K200" s="62"/>
      <c r="R200" s="27"/>
      <c r="U200" s="63"/>
      <c r="V200" s="27"/>
    </row>
    <row r="201" spans="2:22" ht="13">
      <c r="B201" s="62"/>
      <c r="C201" s="62"/>
      <c r="D201" s="62"/>
      <c r="E201" s="62"/>
      <c r="F201" s="62"/>
      <c r="G201" s="62"/>
      <c r="H201" s="62"/>
      <c r="I201" s="62"/>
      <c r="J201" s="62"/>
      <c r="K201" s="62"/>
      <c r="R201" s="27"/>
      <c r="U201" s="63"/>
      <c r="V201" s="27"/>
    </row>
    <row r="202" spans="2:22" ht="13">
      <c r="B202" s="62"/>
      <c r="C202" s="62"/>
      <c r="D202" s="62"/>
      <c r="E202" s="62"/>
      <c r="F202" s="62"/>
      <c r="G202" s="62"/>
      <c r="H202" s="62"/>
      <c r="I202" s="62"/>
      <c r="J202" s="62"/>
      <c r="K202" s="62"/>
      <c r="R202" s="27"/>
      <c r="U202" s="63"/>
      <c r="V202" s="27"/>
    </row>
    <row r="203" spans="2:22" ht="13">
      <c r="B203" s="62"/>
      <c r="C203" s="62"/>
      <c r="D203" s="62"/>
      <c r="E203" s="62"/>
      <c r="F203" s="62"/>
      <c r="G203" s="62"/>
      <c r="H203" s="62"/>
      <c r="I203" s="62"/>
      <c r="J203" s="62"/>
      <c r="K203" s="62"/>
      <c r="R203" s="27"/>
      <c r="U203" s="63"/>
      <c r="V203" s="27"/>
    </row>
    <row r="204" spans="2:22" ht="13">
      <c r="B204" s="62"/>
      <c r="C204" s="62"/>
      <c r="D204" s="62"/>
      <c r="E204" s="62"/>
      <c r="F204" s="62"/>
      <c r="G204" s="62"/>
      <c r="H204" s="62"/>
      <c r="I204" s="62"/>
      <c r="J204" s="62"/>
      <c r="K204" s="62"/>
      <c r="R204" s="27"/>
      <c r="U204" s="63"/>
      <c r="V204" s="27"/>
    </row>
    <row r="205" spans="2:22" ht="13">
      <c r="B205" s="62"/>
      <c r="C205" s="62"/>
      <c r="D205" s="62"/>
      <c r="E205" s="62"/>
      <c r="F205" s="62"/>
      <c r="G205" s="62"/>
      <c r="H205" s="62"/>
      <c r="I205" s="62"/>
      <c r="J205" s="62"/>
      <c r="K205" s="62"/>
      <c r="R205" s="27"/>
      <c r="U205" s="63"/>
      <c r="V205" s="27"/>
    </row>
    <row r="206" spans="2:22" ht="13">
      <c r="B206" s="62"/>
      <c r="C206" s="62"/>
      <c r="D206" s="62"/>
      <c r="E206" s="62"/>
      <c r="F206" s="62"/>
      <c r="G206" s="62"/>
      <c r="H206" s="62"/>
      <c r="I206" s="62"/>
      <c r="J206" s="62"/>
      <c r="K206" s="62"/>
      <c r="R206" s="27"/>
      <c r="U206" s="63"/>
      <c r="V206" s="27"/>
    </row>
    <row r="207" spans="2:22" ht="13">
      <c r="B207" s="62"/>
      <c r="C207" s="62"/>
      <c r="D207" s="62"/>
      <c r="E207" s="62"/>
      <c r="F207" s="62"/>
      <c r="G207" s="62"/>
      <c r="H207" s="62"/>
      <c r="I207" s="62"/>
      <c r="J207" s="62"/>
      <c r="K207" s="62"/>
      <c r="R207" s="27"/>
      <c r="U207" s="63"/>
      <c r="V207" s="27"/>
    </row>
    <row r="208" spans="2:22" ht="13">
      <c r="B208" s="62"/>
      <c r="C208" s="62"/>
      <c r="D208" s="62"/>
      <c r="E208" s="62"/>
      <c r="F208" s="62"/>
      <c r="G208" s="62"/>
      <c r="H208" s="62"/>
      <c r="I208" s="62"/>
      <c r="J208" s="62"/>
      <c r="K208" s="62"/>
      <c r="R208" s="27"/>
      <c r="U208" s="63"/>
      <c r="V208" s="27"/>
    </row>
    <row r="209" spans="2:22" ht="13">
      <c r="B209" s="62"/>
      <c r="C209" s="62"/>
      <c r="D209" s="62"/>
      <c r="E209" s="62"/>
      <c r="F209" s="62"/>
      <c r="G209" s="62"/>
      <c r="H209" s="62"/>
      <c r="I209" s="62"/>
      <c r="J209" s="62"/>
      <c r="K209" s="62"/>
      <c r="R209" s="27"/>
      <c r="U209" s="63"/>
      <c r="V209" s="27"/>
    </row>
    <row r="210" spans="2:22" ht="13">
      <c r="B210" s="62"/>
      <c r="C210" s="62"/>
      <c r="D210" s="62"/>
      <c r="E210" s="62"/>
      <c r="F210" s="62"/>
      <c r="G210" s="62"/>
      <c r="H210" s="62"/>
      <c r="I210" s="62"/>
      <c r="J210" s="62"/>
      <c r="K210" s="62"/>
      <c r="R210" s="27"/>
      <c r="U210" s="63"/>
      <c r="V210" s="27"/>
    </row>
    <row r="211" spans="2:22" ht="13">
      <c r="B211" s="62"/>
      <c r="C211" s="62"/>
      <c r="D211" s="62"/>
      <c r="E211" s="62"/>
      <c r="F211" s="62"/>
      <c r="G211" s="62"/>
      <c r="H211" s="62"/>
      <c r="I211" s="62"/>
      <c r="J211" s="62"/>
      <c r="K211" s="62"/>
      <c r="R211" s="27"/>
      <c r="U211" s="63"/>
      <c r="V211" s="27"/>
    </row>
    <row r="212" spans="2:22" ht="13">
      <c r="B212" s="62"/>
      <c r="C212" s="62"/>
      <c r="D212" s="62"/>
      <c r="E212" s="62"/>
      <c r="F212" s="62"/>
      <c r="G212" s="62"/>
      <c r="H212" s="62"/>
      <c r="I212" s="62"/>
      <c r="J212" s="62"/>
      <c r="K212" s="62"/>
      <c r="R212" s="27"/>
      <c r="U212" s="63"/>
      <c r="V212" s="27"/>
    </row>
    <row r="213" spans="2:22" ht="13">
      <c r="B213" s="62"/>
      <c r="C213" s="62"/>
      <c r="D213" s="62"/>
      <c r="E213" s="62"/>
      <c r="F213" s="62"/>
      <c r="G213" s="62"/>
      <c r="H213" s="62"/>
      <c r="I213" s="62"/>
      <c r="J213" s="62"/>
      <c r="K213" s="62"/>
      <c r="R213" s="27"/>
      <c r="U213" s="63"/>
      <c r="V213" s="27"/>
    </row>
    <row r="214" spans="2:22" ht="13">
      <c r="B214" s="62"/>
      <c r="C214" s="62"/>
      <c r="D214" s="62"/>
      <c r="E214" s="62"/>
      <c r="F214" s="62"/>
      <c r="G214" s="62"/>
      <c r="H214" s="62"/>
      <c r="I214" s="62"/>
      <c r="J214" s="62"/>
      <c r="K214" s="62"/>
      <c r="R214" s="27"/>
      <c r="U214" s="63"/>
      <c r="V214" s="27"/>
    </row>
    <row r="215" spans="2:22" ht="13">
      <c r="B215" s="62"/>
      <c r="C215" s="62"/>
      <c r="D215" s="62"/>
      <c r="E215" s="62"/>
      <c r="F215" s="62"/>
      <c r="G215" s="62"/>
      <c r="H215" s="62"/>
      <c r="I215" s="62"/>
      <c r="J215" s="62"/>
      <c r="K215" s="62"/>
      <c r="R215" s="27"/>
      <c r="U215" s="63"/>
      <c r="V215" s="27"/>
    </row>
    <row r="216" spans="2:22" ht="13">
      <c r="B216" s="62"/>
      <c r="C216" s="62"/>
      <c r="D216" s="62"/>
      <c r="E216" s="62"/>
      <c r="F216" s="62"/>
      <c r="G216" s="62"/>
      <c r="H216" s="62"/>
      <c r="I216" s="62"/>
      <c r="J216" s="62"/>
      <c r="K216" s="62"/>
      <c r="R216" s="27"/>
      <c r="U216" s="63"/>
      <c r="V216" s="27"/>
    </row>
    <row r="217" spans="2:22" ht="13">
      <c r="B217" s="62"/>
      <c r="C217" s="62"/>
      <c r="D217" s="62"/>
      <c r="E217" s="62"/>
      <c r="F217" s="62"/>
      <c r="G217" s="62"/>
      <c r="H217" s="62"/>
      <c r="I217" s="62"/>
      <c r="J217" s="62"/>
      <c r="K217" s="62"/>
      <c r="R217" s="27"/>
      <c r="U217" s="63"/>
      <c r="V217" s="27"/>
    </row>
    <row r="218" spans="2:22" ht="13">
      <c r="B218" s="62"/>
      <c r="C218" s="62"/>
      <c r="D218" s="62"/>
      <c r="E218" s="62"/>
      <c r="F218" s="62"/>
      <c r="G218" s="62"/>
      <c r="H218" s="62"/>
      <c r="I218" s="62"/>
      <c r="J218" s="62"/>
      <c r="K218" s="62"/>
      <c r="R218" s="27"/>
      <c r="U218" s="63"/>
      <c r="V218" s="27"/>
    </row>
    <row r="219" spans="2:22" ht="13">
      <c r="B219" s="62"/>
      <c r="C219" s="62"/>
      <c r="D219" s="62"/>
      <c r="E219" s="62"/>
      <c r="F219" s="62"/>
      <c r="G219" s="62"/>
      <c r="H219" s="62"/>
      <c r="I219" s="62"/>
      <c r="J219" s="62"/>
      <c r="K219" s="62"/>
      <c r="R219" s="27"/>
      <c r="U219" s="63"/>
      <c r="V219" s="27"/>
    </row>
    <row r="220" spans="2:22" ht="13">
      <c r="B220" s="62"/>
      <c r="C220" s="62"/>
      <c r="D220" s="62"/>
      <c r="E220" s="62"/>
      <c r="F220" s="62"/>
      <c r="G220" s="62"/>
      <c r="H220" s="62"/>
      <c r="I220" s="62"/>
      <c r="J220" s="62"/>
      <c r="K220" s="62"/>
      <c r="R220" s="27"/>
      <c r="U220" s="63"/>
      <c r="V220" s="27"/>
    </row>
    <row r="221" spans="2:22" ht="13">
      <c r="B221" s="62"/>
      <c r="C221" s="62"/>
      <c r="D221" s="62"/>
      <c r="E221" s="62"/>
      <c r="F221" s="62"/>
      <c r="G221" s="62"/>
      <c r="H221" s="62"/>
      <c r="I221" s="62"/>
      <c r="J221" s="62"/>
      <c r="K221" s="62"/>
      <c r="R221" s="27"/>
      <c r="U221" s="63"/>
      <c r="V221" s="27"/>
    </row>
    <row r="222" spans="2:22" ht="13">
      <c r="B222" s="62"/>
      <c r="C222" s="62"/>
      <c r="D222" s="62"/>
      <c r="E222" s="62"/>
      <c r="F222" s="62"/>
      <c r="G222" s="62"/>
      <c r="H222" s="62"/>
      <c r="I222" s="62"/>
      <c r="J222" s="62"/>
      <c r="K222" s="62"/>
      <c r="R222" s="27"/>
      <c r="U222" s="63"/>
      <c r="V222" s="27"/>
    </row>
    <row r="223" spans="2:22" ht="13">
      <c r="B223" s="62"/>
      <c r="C223" s="62"/>
      <c r="D223" s="62"/>
      <c r="E223" s="62"/>
      <c r="F223" s="62"/>
      <c r="G223" s="62"/>
      <c r="H223" s="62"/>
      <c r="I223" s="62"/>
      <c r="J223" s="62"/>
      <c r="K223" s="62"/>
      <c r="R223" s="27"/>
      <c r="U223" s="63"/>
      <c r="V223" s="27"/>
    </row>
    <row r="224" spans="2:22" ht="13">
      <c r="B224" s="62"/>
      <c r="C224" s="62"/>
      <c r="D224" s="62"/>
      <c r="E224" s="62"/>
      <c r="F224" s="62"/>
      <c r="G224" s="62"/>
      <c r="H224" s="62"/>
      <c r="I224" s="62"/>
      <c r="J224" s="62"/>
      <c r="K224" s="62"/>
      <c r="R224" s="27"/>
      <c r="U224" s="63"/>
      <c r="V224" s="27"/>
    </row>
    <row r="225" spans="2:22" ht="13">
      <c r="B225" s="62"/>
      <c r="C225" s="62"/>
      <c r="D225" s="62"/>
      <c r="E225" s="62"/>
      <c r="F225" s="62"/>
      <c r="G225" s="62"/>
      <c r="H225" s="62"/>
      <c r="I225" s="62"/>
      <c r="J225" s="62"/>
      <c r="K225" s="62"/>
      <c r="R225" s="27"/>
      <c r="U225" s="63"/>
      <c r="V225" s="27"/>
    </row>
    <row r="226" spans="2:22" ht="13">
      <c r="B226" s="62"/>
      <c r="C226" s="62"/>
      <c r="D226" s="62"/>
      <c r="E226" s="62"/>
      <c r="F226" s="62"/>
      <c r="G226" s="62"/>
      <c r="H226" s="62"/>
      <c r="I226" s="62"/>
      <c r="J226" s="62"/>
      <c r="K226" s="62"/>
      <c r="R226" s="27"/>
      <c r="U226" s="63"/>
      <c r="V226" s="27"/>
    </row>
    <row r="227" spans="2:22" ht="13">
      <c r="B227" s="62"/>
      <c r="C227" s="62"/>
      <c r="D227" s="62"/>
      <c r="E227" s="62"/>
      <c r="F227" s="62"/>
      <c r="G227" s="62"/>
      <c r="H227" s="62"/>
      <c r="I227" s="62"/>
      <c r="J227" s="62"/>
      <c r="K227" s="62"/>
      <c r="R227" s="27"/>
      <c r="U227" s="63"/>
      <c r="V227" s="27"/>
    </row>
    <row r="228" spans="2:22" ht="13">
      <c r="B228" s="62"/>
      <c r="C228" s="62"/>
      <c r="D228" s="62"/>
      <c r="E228" s="62"/>
      <c r="F228" s="62"/>
      <c r="G228" s="62"/>
      <c r="H228" s="62"/>
      <c r="I228" s="62"/>
      <c r="J228" s="62"/>
      <c r="K228" s="62"/>
      <c r="R228" s="27"/>
      <c r="U228" s="63"/>
      <c r="V228" s="27"/>
    </row>
    <row r="229" spans="2:22" ht="13">
      <c r="B229" s="62"/>
      <c r="C229" s="62"/>
      <c r="D229" s="62"/>
      <c r="E229" s="62"/>
      <c r="F229" s="62"/>
      <c r="G229" s="62"/>
      <c r="H229" s="62"/>
      <c r="I229" s="62"/>
      <c r="J229" s="62"/>
      <c r="K229" s="62"/>
      <c r="R229" s="27"/>
      <c r="U229" s="63"/>
      <c r="V229" s="27"/>
    </row>
    <row r="230" spans="2:22" ht="13">
      <c r="B230" s="62"/>
      <c r="C230" s="62"/>
      <c r="D230" s="62"/>
      <c r="E230" s="62"/>
      <c r="F230" s="62"/>
      <c r="G230" s="62"/>
      <c r="H230" s="62"/>
      <c r="I230" s="62"/>
      <c r="J230" s="62"/>
      <c r="K230" s="62"/>
      <c r="R230" s="27"/>
      <c r="U230" s="63"/>
      <c r="V230" s="27"/>
    </row>
    <row r="231" spans="2:22" ht="13">
      <c r="B231" s="62"/>
      <c r="C231" s="62"/>
      <c r="D231" s="62"/>
      <c r="E231" s="62"/>
      <c r="F231" s="62"/>
      <c r="G231" s="62"/>
      <c r="H231" s="62"/>
      <c r="I231" s="62"/>
      <c r="J231" s="62"/>
      <c r="K231" s="62"/>
      <c r="R231" s="27"/>
      <c r="U231" s="63"/>
      <c r="V231" s="27"/>
    </row>
    <row r="232" spans="2:22" ht="13">
      <c r="B232" s="62"/>
      <c r="C232" s="62"/>
      <c r="D232" s="62"/>
      <c r="E232" s="62"/>
      <c r="F232" s="62"/>
      <c r="G232" s="62"/>
      <c r="H232" s="62"/>
      <c r="I232" s="62"/>
      <c r="J232" s="62"/>
      <c r="K232" s="62"/>
      <c r="R232" s="27"/>
      <c r="U232" s="63"/>
      <c r="V232" s="27"/>
    </row>
    <row r="233" spans="2:22" ht="13">
      <c r="B233" s="62"/>
      <c r="C233" s="62"/>
      <c r="D233" s="62"/>
      <c r="E233" s="62"/>
      <c r="F233" s="62"/>
      <c r="G233" s="62"/>
      <c r="H233" s="62"/>
      <c r="I233" s="62"/>
      <c r="J233" s="62"/>
      <c r="K233" s="62"/>
      <c r="R233" s="27"/>
      <c r="U233" s="63"/>
      <c r="V233" s="27"/>
    </row>
    <row r="234" spans="2:22" ht="13">
      <c r="B234" s="62"/>
      <c r="C234" s="62"/>
      <c r="D234" s="62"/>
      <c r="E234" s="62"/>
      <c r="F234" s="62"/>
      <c r="G234" s="62"/>
      <c r="H234" s="62"/>
      <c r="I234" s="62"/>
      <c r="J234" s="62"/>
      <c r="K234" s="62"/>
      <c r="R234" s="27"/>
      <c r="U234" s="63"/>
      <c r="V234" s="27"/>
    </row>
    <row r="235" spans="2:22" ht="13">
      <c r="B235" s="62"/>
      <c r="C235" s="62"/>
      <c r="D235" s="62"/>
      <c r="E235" s="62"/>
      <c r="F235" s="62"/>
      <c r="G235" s="62"/>
      <c r="H235" s="62"/>
      <c r="I235" s="62"/>
      <c r="J235" s="62"/>
      <c r="K235" s="62"/>
      <c r="R235" s="27"/>
      <c r="U235" s="63"/>
      <c r="V235" s="27"/>
    </row>
    <row r="236" spans="2:22" ht="13">
      <c r="B236" s="62"/>
      <c r="C236" s="62"/>
      <c r="D236" s="62"/>
      <c r="E236" s="62"/>
      <c r="F236" s="62"/>
      <c r="G236" s="62"/>
      <c r="H236" s="62"/>
      <c r="I236" s="62"/>
      <c r="J236" s="62"/>
      <c r="K236" s="62"/>
      <c r="R236" s="27"/>
      <c r="U236" s="63"/>
      <c r="V236" s="27"/>
    </row>
    <row r="237" spans="2:22" ht="13">
      <c r="B237" s="62"/>
      <c r="C237" s="62"/>
      <c r="D237" s="62"/>
      <c r="E237" s="62"/>
      <c r="F237" s="62"/>
      <c r="G237" s="62"/>
      <c r="H237" s="62"/>
      <c r="I237" s="62"/>
      <c r="J237" s="62"/>
      <c r="K237" s="62"/>
      <c r="R237" s="27"/>
      <c r="U237" s="63"/>
      <c r="V237" s="27"/>
    </row>
    <row r="238" spans="2:22" ht="13">
      <c r="B238" s="62"/>
      <c r="C238" s="62"/>
      <c r="D238" s="62"/>
      <c r="E238" s="62"/>
      <c r="F238" s="62"/>
      <c r="G238" s="62"/>
      <c r="H238" s="62"/>
      <c r="I238" s="62"/>
      <c r="J238" s="62"/>
      <c r="K238" s="62"/>
      <c r="R238" s="27"/>
      <c r="U238" s="63"/>
      <c r="V238" s="27"/>
    </row>
    <row r="239" spans="2:22" ht="13">
      <c r="B239" s="62"/>
      <c r="C239" s="62"/>
      <c r="D239" s="62"/>
      <c r="E239" s="62"/>
      <c r="F239" s="62"/>
      <c r="G239" s="62"/>
      <c r="H239" s="62"/>
      <c r="I239" s="62"/>
      <c r="J239" s="62"/>
      <c r="K239" s="62"/>
      <c r="R239" s="27"/>
      <c r="U239" s="63"/>
      <c r="V239" s="27"/>
    </row>
    <row r="240" spans="2:22" ht="13">
      <c r="B240" s="62"/>
      <c r="C240" s="62"/>
      <c r="D240" s="62"/>
      <c r="E240" s="62"/>
      <c r="F240" s="62"/>
      <c r="G240" s="62"/>
      <c r="H240" s="62"/>
      <c r="I240" s="62"/>
      <c r="J240" s="62"/>
      <c r="K240" s="62"/>
      <c r="R240" s="27"/>
      <c r="U240" s="63"/>
      <c r="V240" s="27"/>
    </row>
    <row r="241" spans="2:22" ht="13">
      <c r="B241" s="62"/>
      <c r="C241" s="62"/>
      <c r="D241" s="62"/>
      <c r="E241" s="62"/>
      <c r="F241" s="62"/>
      <c r="G241" s="62"/>
      <c r="H241" s="62"/>
      <c r="I241" s="62"/>
      <c r="J241" s="62"/>
      <c r="K241" s="62"/>
      <c r="R241" s="27"/>
      <c r="U241" s="63"/>
      <c r="V241" s="27"/>
    </row>
    <row r="242" spans="2:22" ht="13">
      <c r="B242" s="62"/>
      <c r="C242" s="62"/>
      <c r="D242" s="62"/>
      <c r="E242" s="62"/>
      <c r="F242" s="62"/>
      <c r="G242" s="62"/>
      <c r="H242" s="62"/>
      <c r="I242" s="62"/>
      <c r="J242" s="62"/>
      <c r="K242" s="62"/>
      <c r="R242" s="27"/>
      <c r="U242" s="63"/>
      <c r="V242" s="27"/>
    </row>
    <row r="243" spans="2:22" ht="13">
      <c r="B243" s="62"/>
      <c r="C243" s="62"/>
      <c r="D243" s="62"/>
      <c r="E243" s="62"/>
      <c r="F243" s="62"/>
      <c r="G243" s="62"/>
      <c r="H243" s="62"/>
      <c r="I243" s="62"/>
      <c r="J243" s="62"/>
      <c r="K243" s="62"/>
      <c r="R243" s="27"/>
      <c r="U243" s="63"/>
      <c r="V243" s="27"/>
    </row>
    <row r="244" spans="2:22" ht="13">
      <c r="B244" s="62"/>
      <c r="C244" s="62"/>
      <c r="D244" s="62"/>
      <c r="E244" s="62"/>
      <c r="F244" s="62"/>
      <c r="G244" s="62"/>
      <c r="H244" s="62"/>
      <c r="I244" s="62"/>
      <c r="J244" s="62"/>
      <c r="K244" s="62"/>
      <c r="R244" s="27"/>
      <c r="U244" s="63"/>
      <c r="V244" s="27"/>
    </row>
    <row r="245" spans="2:22" ht="13">
      <c r="B245" s="62"/>
      <c r="C245" s="62"/>
      <c r="D245" s="62"/>
      <c r="E245" s="62"/>
      <c r="F245" s="62"/>
      <c r="G245" s="62"/>
      <c r="H245" s="62"/>
      <c r="I245" s="62"/>
      <c r="J245" s="62"/>
      <c r="K245" s="62"/>
      <c r="R245" s="27"/>
      <c r="U245" s="63"/>
      <c r="V245" s="27"/>
    </row>
    <row r="246" spans="2:22" ht="13">
      <c r="B246" s="62"/>
      <c r="C246" s="62"/>
      <c r="D246" s="62"/>
      <c r="E246" s="62"/>
      <c r="F246" s="62"/>
      <c r="G246" s="62"/>
      <c r="H246" s="62"/>
      <c r="I246" s="62"/>
      <c r="J246" s="62"/>
      <c r="K246" s="62"/>
      <c r="R246" s="27"/>
      <c r="U246" s="63"/>
      <c r="V246" s="27"/>
    </row>
    <row r="247" spans="2:22" ht="13">
      <c r="B247" s="62"/>
      <c r="C247" s="62"/>
      <c r="D247" s="62"/>
      <c r="E247" s="62"/>
      <c r="F247" s="62"/>
      <c r="G247" s="62"/>
      <c r="H247" s="62"/>
      <c r="I247" s="62"/>
      <c r="J247" s="62"/>
      <c r="K247" s="62"/>
      <c r="R247" s="27"/>
      <c r="U247" s="63"/>
      <c r="V247" s="27"/>
    </row>
    <row r="248" spans="2:22" ht="13">
      <c r="B248" s="62"/>
      <c r="C248" s="62"/>
      <c r="D248" s="62"/>
      <c r="E248" s="62"/>
      <c r="F248" s="62"/>
      <c r="G248" s="62"/>
      <c r="H248" s="62"/>
      <c r="I248" s="62"/>
      <c r="J248" s="62"/>
      <c r="K248" s="62"/>
      <c r="R248" s="27"/>
      <c r="U248" s="63"/>
      <c r="V248" s="27"/>
    </row>
    <row r="249" spans="2:22" ht="13">
      <c r="B249" s="62"/>
      <c r="C249" s="62"/>
      <c r="D249" s="62"/>
      <c r="E249" s="62"/>
      <c r="F249" s="62"/>
      <c r="G249" s="62"/>
      <c r="H249" s="62"/>
      <c r="I249" s="62"/>
      <c r="J249" s="62"/>
      <c r="K249" s="62"/>
      <c r="R249" s="27"/>
      <c r="U249" s="63"/>
      <c r="V249" s="27"/>
    </row>
    <row r="250" spans="2:22" ht="13">
      <c r="B250" s="62"/>
      <c r="C250" s="62"/>
      <c r="D250" s="62"/>
      <c r="E250" s="62"/>
      <c r="F250" s="62"/>
      <c r="G250" s="62"/>
      <c r="H250" s="62"/>
      <c r="I250" s="62"/>
      <c r="J250" s="62"/>
      <c r="K250" s="62"/>
      <c r="R250" s="27"/>
      <c r="U250" s="63"/>
      <c r="V250" s="27"/>
    </row>
    <row r="251" spans="2:22" ht="13">
      <c r="B251" s="62"/>
      <c r="C251" s="62"/>
      <c r="D251" s="62"/>
      <c r="E251" s="62"/>
      <c r="F251" s="62"/>
      <c r="G251" s="62"/>
      <c r="H251" s="62"/>
      <c r="I251" s="62"/>
      <c r="J251" s="62"/>
      <c r="K251" s="62"/>
      <c r="R251" s="27"/>
      <c r="U251" s="63"/>
      <c r="V251" s="27"/>
    </row>
    <row r="252" spans="2:22" ht="13">
      <c r="B252" s="62"/>
      <c r="C252" s="62"/>
      <c r="D252" s="62"/>
      <c r="E252" s="62"/>
      <c r="F252" s="62"/>
      <c r="G252" s="62"/>
      <c r="H252" s="62"/>
      <c r="I252" s="62"/>
      <c r="J252" s="62"/>
      <c r="K252" s="62"/>
      <c r="R252" s="27"/>
      <c r="U252" s="63"/>
      <c r="V252" s="27"/>
    </row>
    <row r="253" spans="2:22" ht="13">
      <c r="B253" s="62"/>
      <c r="C253" s="62"/>
      <c r="D253" s="62"/>
      <c r="E253" s="62"/>
      <c r="F253" s="62"/>
      <c r="G253" s="62"/>
      <c r="H253" s="62"/>
      <c r="I253" s="62"/>
      <c r="J253" s="62"/>
      <c r="K253" s="62"/>
      <c r="R253" s="27"/>
      <c r="U253" s="63"/>
      <c r="V253" s="27"/>
    </row>
    <row r="254" spans="2:22" ht="13">
      <c r="B254" s="62"/>
      <c r="C254" s="62"/>
      <c r="D254" s="62"/>
      <c r="E254" s="62"/>
      <c r="F254" s="62"/>
      <c r="G254" s="62"/>
      <c r="H254" s="62"/>
      <c r="I254" s="62"/>
      <c r="J254" s="62"/>
      <c r="K254" s="62"/>
      <c r="R254" s="27"/>
      <c r="U254" s="63"/>
      <c r="V254" s="27"/>
    </row>
    <row r="255" spans="2:22" ht="13">
      <c r="B255" s="62"/>
      <c r="C255" s="62"/>
      <c r="D255" s="62"/>
      <c r="E255" s="62"/>
      <c r="F255" s="62"/>
      <c r="G255" s="62"/>
      <c r="H255" s="62"/>
      <c r="I255" s="62"/>
      <c r="J255" s="62"/>
      <c r="K255" s="62"/>
      <c r="R255" s="27"/>
      <c r="U255" s="63"/>
      <c r="V255" s="27"/>
    </row>
    <row r="256" spans="2:22" ht="13">
      <c r="B256" s="62"/>
      <c r="C256" s="62"/>
      <c r="D256" s="62"/>
      <c r="E256" s="62"/>
      <c r="F256" s="62"/>
      <c r="G256" s="62"/>
      <c r="H256" s="62"/>
      <c r="I256" s="62"/>
      <c r="J256" s="62"/>
      <c r="K256" s="62"/>
      <c r="R256" s="27"/>
      <c r="U256" s="63"/>
      <c r="V256" s="27"/>
    </row>
    <row r="257" spans="2:22" ht="13">
      <c r="B257" s="62"/>
      <c r="C257" s="62"/>
      <c r="D257" s="62"/>
      <c r="E257" s="62"/>
      <c r="F257" s="62"/>
      <c r="G257" s="62"/>
      <c r="H257" s="62"/>
      <c r="I257" s="62"/>
      <c r="J257" s="62"/>
      <c r="K257" s="62"/>
      <c r="R257" s="27"/>
      <c r="U257" s="63"/>
      <c r="V257" s="27"/>
    </row>
    <row r="258" spans="2:22" ht="13">
      <c r="B258" s="62"/>
      <c r="C258" s="62"/>
      <c r="D258" s="62"/>
      <c r="E258" s="62"/>
      <c r="F258" s="62"/>
      <c r="G258" s="62"/>
      <c r="H258" s="62"/>
      <c r="I258" s="62"/>
      <c r="J258" s="62"/>
      <c r="K258" s="62"/>
      <c r="R258" s="27"/>
      <c r="U258" s="63"/>
      <c r="V258" s="27"/>
    </row>
    <row r="259" spans="2:22" ht="13">
      <c r="B259" s="62"/>
      <c r="C259" s="62"/>
      <c r="D259" s="62"/>
      <c r="E259" s="62"/>
      <c r="F259" s="62"/>
      <c r="G259" s="62"/>
      <c r="H259" s="62"/>
      <c r="I259" s="62"/>
      <c r="J259" s="62"/>
      <c r="K259" s="62"/>
      <c r="R259" s="27"/>
      <c r="U259" s="63"/>
      <c r="V259" s="27"/>
    </row>
    <row r="260" spans="2:22" ht="13">
      <c r="B260" s="62"/>
      <c r="C260" s="62"/>
      <c r="D260" s="62"/>
      <c r="E260" s="62"/>
      <c r="F260" s="62"/>
      <c r="G260" s="62"/>
      <c r="H260" s="62"/>
      <c r="I260" s="62"/>
      <c r="J260" s="62"/>
      <c r="K260" s="62"/>
      <c r="R260" s="27"/>
      <c r="U260" s="63"/>
      <c r="V260" s="27"/>
    </row>
    <row r="261" spans="2:22" ht="13">
      <c r="B261" s="62"/>
      <c r="C261" s="62"/>
      <c r="D261" s="62"/>
      <c r="E261" s="62"/>
      <c r="F261" s="62"/>
      <c r="G261" s="62"/>
      <c r="H261" s="62"/>
      <c r="I261" s="62"/>
      <c r="J261" s="62"/>
      <c r="K261" s="62"/>
      <c r="R261" s="27"/>
      <c r="U261" s="63"/>
      <c r="V261" s="27"/>
    </row>
    <row r="262" spans="2:22" ht="13">
      <c r="B262" s="62"/>
      <c r="C262" s="62"/>
      <c r="D262" s="62"/>
      <c r="E262" s="62"/>
      <c r="F262" s="62"/>
      <c r="G262" s="62"/>
      <c r="H262" s="62"/>
      <c r="I262" s="62"/>
      <c r="J262" s="62"/>
      <c r="K262" s="62"/>
      <c r="R262" s="27"/>
      <c r="U262" s="63"/>
      <c r="V262" s="27"/>
    </row>
    <row r="263" spans="2:22" ht="13">
      <c r="B263" s="62"/>
      <c r="C263" s="62"/>
      <c r="D263" s="62"/>
      <c r="E263" s="62"/>
      <c r="F263" s="62"/>
      <c r="G263" s="62"/>
      <c r="H263" s="62"/>
      <c r="I263" s="62"/>
      <c r="J263" s="62"/>
      <c r="K263" s="62"/>
      <c r="R263" s="27"/>
      <c r="U263" s="63"/>
      <c r="V263" s="27"/>
    </row>
    <row r="264" spans="2:22" ht="13">
      <c r="B264" s="62"/>
      <c r="C264" s="62"/>
      <c r="D264" s="62"/>
      <c r="E264" s="62"/>
      <c r="F264" s="62"/>
      <c r="G264" s="62"/>
      <c r="H264" s="62"/>
      <c r="I264" s="62"/>
      <c r="J264" s="62"/>
      <c r="K264" s="62"/>
      <c r="R264" s="27"/>
      <c r="U264" s="63"/>
      <c r="V264" s="27"/>
    </row>
    <row r="265" spans="2:22" ht="13">
      <c r="B265" s="62"/>
      <c r="C265" s="62"/>
      <c r="D265" s="62"/>
      <c r="E265" s="62"/>
      <c r="F265" s="62"/>
      <c r="G265" s="62"/>
      <c r="H265" s="62"/>
      <c r="I265" s="62"/>
      <c r="J265" s="62"/>
      <c r="K265" s="62"/>
      <c r="R265" s="27"/>
      <c r="U265" s="63"/>
      <c r="V265" s="27"/>
    </row>
    <row r="266" spans="2:22" ht="13">
      <c r="B266" s="62"/>
      <c r="C266" s="62"/>
      <c r="D266" s="62"/>
      <c r="E266" s="62"/>
      <c r="F266" s="62"/>
      <c r="G266" s="62"/>
      <c r="H266" s="62"/>
      <c r="I266" s="62"/>
      <c r="J266" s="62"/>
      <c r="K266" s="62"/>
      <c r="R266" s="27"/>
      <c r="U266" s="63"/>
      <c r="V266" s="27"/>
    </row>
    <row r="267" spans="2:22" ht="13">
      <c r="B267" s="62"/>
      <c r="C267" s="62"/>
      <c r="D267" s="62"/>
      <c r="E267" s="62"/>
      <c r="F267" s="62"/>
      <c r="G267" s="62"/>
      <c r="H267" s="62"/>
      <c r="I267" s="62"/>
      <c r="J267" s="62"/>
      <c r="K267" s="62"/>
      <c r="R267" s="27"/>
      <c r="U267" s="63"/>
      <c r="V267" s="27"/>
    </row>
    <row r="268" spans="2:22" ht="13">
      <c r="B268" s="62"/>
      <c r="C268" s="62"/>
      <c r="D268" s="62"/>
      <c r="E268" s="62"/>
      <c r="F268" s="62"/>
      <c r="G268" s="62"/>
      <c r="H268" s="62"/>
      <c r="I268" s="62"/>
      <c r="J268" s="62"/>
      <c r="K268" s="62"/>
      <c r="R268" s="27"/>
      <c r="U268" s="63"/>
      <c r="V268" s="27"/>
    </row>
    <row r="269" spans="2:22" ht="13">
      <c r="B269" s="62"/>
      <c r="C269" s="62"/>
      <c r="D269" s="62"/>
      <c r="E269" s="62"/>
      <c r="F269" s="62"/>
      <c r="G269" s="62"/>
      <c r="H269" s="62"/>
      <c r="I269" s="62"/>
      <c r="J269" s="62"/>
      <c r="K269" s="62"/>
      <c r="R269" s="27"/>
      <c r="U269" s="63"/>
      <c r="V269" s="27"/>
    </row>
    <row r="270" spans="2:22" ht="13">
      <c r="B270" s="62"/>
      <c r="C270" s="62"/>
      <c r="D270" s="62"/>
      <c r="E270" s="62"/>
      <c r="F270" s="62"/>
      <c r="G270" s="62"/>
      <c r="H270" s="62"/>
      <c r="I270" s="62"/>
      <c r="J270" s="62"/>
      <c r="K270" s="62"/>
      <c r="R270" s="27"/>
      <c r="U270" s="63"/>
      <c r="V270" s="27"/>
    </row>
    <row r="271" spans="2:22" ht="13">
      <c r="B271" s="62"/>
      <c r="C271" s="62"/>
      <c r="D271" s="62"/>
      <c r="E271" s="62"/>
      <c r="F271" s="62"/>
      <c r="G271" s="62"/>
      <c r="H271" s="62"/>
      <c r="I271" s="62"/>
      <c r="J271" s="62"/>
      <c r="K271" s="62"/>
      <c r="R271" s="27"/>
      <c r="U271" s="63"/>
      <c r="V271" s="27"/>
    </row>
    <row r="272" spans="2:22" ht="13">
      <c r="B272" s="62"/>
      <c r="C272" s="62"/>
      <c r="D272" s="62"/>
      <c r="E272" s="62"/>
      <c r="F272" s="62"/>
      <c r="G272" s="62"/>
      <c r="H272" s="62"/>
      <c r="I272" s="62"/>
      <c r="J272" s="62"/>
      <c r="K272" s="62"/>
      <c r="R272" s="27"/>
      <c r="U272" s="63"/>
      <c r="V272" s="27"/>
    </row>
    <row r="273" spans="2:22" ht="13">
      <c r="B273" s="62"/>
      <c r="C273" s="62"/>
      <c r="D273" s="62"/>
      <c r="E273" s="62"/>
      <c r="F273" s="62"/>
      <c r="G273" s="62"/>
      <c r="H273" s="62"/>
      <c r="I273" s="62"/>
      <c r="J273" s="62"/>
      <c r="K273" s="62"/>
      <c r="R273" s="27"/>
      <c r="U273" s="63"/>
      <c r="V273" s="27"/>
    </row>
    <row r="274" spans="2:22" ht="13">
      <c r="B274" s="62"/>
      <c r="C274" s="62"/>
      <c r="D274" s="62"/>
      <c r="E274" s="62"/>
      <c r="F274" s="62"/>
      <c r="G274" s="62"/>
      <c r="H274" s="62"/>
      <c r="I274" s="62"/>
      <c r="J274" s="62"/>
      <c r="K274" s="62"/>
      <c r="R274" s="27"/>
      <c r="U274" s="63"/>
      <c r="V274" s="27"/>
    </row>
    <row r="275" spans="2:22" ht="13">
      <c r="B275" s="62"/>
      <c r="C275" s="62"/>
      <c r="D275" s="62"/>
      <c r="E275" s="62"/>
      <c r="F275" s="62"/>
      <c r="G275" s="62"/>
      <c r="H275" s="62"/>
      <c r="I275" s="62"/>
      <c r="J275" s="62"/>
      <c r="K275" s="62"/>
      <c r="R275" s="27"/>
      <c r="U275" s="63"/>
      <c r="V275" s="27"/>
    </row>
    <row r="276" spans="2:22" ht="13">
      <c r="B276" s="62"/>
      <c r="C276" s="62"/>
      <c r="D276" s="62"/>
      <c r="E276" s="62"/>
      <c r="F276" s="62"/>
      <c r="G276" s="62"/>
      <c r="H276" s="62"/>
      <c r="I276" s="62"/>
      <c r="J276" s="62"/>
      <c r="K276" s="62"/>
      <c r="R276" s="27"/>
      <c r="U276" s="63"/>
      <c r="V276" s="27"/>
    </row>
    <row r="277" spans="2:22" ht="13">
      <c r="B277" s="62"/>
      <c r="C277" s="62"/>
      <c r="D277" s="62"/>
      <c r="E277" s="62"/>
      <c r="F277" s="62"/>
      <c r="G277" s="62"/>
      <c r="H277" s="62"/>
      <c r="I277" s="62"/>
      <c r="J277" s="62"/>
      <c r="K277" s="62"/>
      <c r="R277" s="27"/>
      <c r="U277" s="63"/>
      <c r="V277" s="27"/>
    </row>
    <row r="278" spans="2:22" ht="13">
      <c r="B278" s="62"/>
      <c r="C278" s="62"/>
      <c r="D278" s="62"/>
      <c r="E278" s="62"/>
      <c r="F278" s="62"/>
      <c r="G278" s="62"/>
      <c r="H278" s="62"/>
      <c r="I278" s="62"/>
      <c r="J278" s="62"/>
      <c r="K278" s="62"/>
      <c r="R278" s="27"/>
      <c r="U278" s="63"/>
      <c r="V278" s="27"/>
    </row>
    <row r="279" spans="2:22" ht="13">
      <c r="B279" s="62"/>
      <c r="C279" s="62"/>
      <c r="D279" s="62"/>
      <c r="E279" s="62"/>
      <c r="F279" s="62"/>
      <c r="G279" s="62"/>
      <c r="H279" s="62"/>
      <c r="I279" s="62"/>
      <c r="J279" s="62"/>
      <c r="K279" s="62"/>
      <c r="R279" s="27"/>
      <c r="U279" s="63"/>
      <c r="V279" s="27"/>
    </row>
    <row r="280" spans="2:22" ht="13">
      <c r="B280" s="62"/>
      <c r="C280" s="62"/>
      <c r="D280" s="62"/>
      <c r="E280" s="62"/>
      <c r="F280" s="62"/>
      <c r="G280" s="62"/>
      <c r="H280" s="62"/>
      <c r="I280" s="62"/>
      <c r="J280" s="62"/>
      <c r="K280" s="62"/>
      <c r="R280" s="27"/>
      <c r="U280" s="63"/>
      <c r="V280" s="27"/>
    </row>
    <row r="281" spans="2:22" ht="13">
      <c r="B281" s="62"/>
      <c r="C281" s="62"/>
      <c r="D281" s="62"/>
      <c r="E281" s="62"/>
      <c r="F281" s="62"/>
      <c r="G281" s="62"/>
      <c r="H281" s="62"/>
      <c r="I281" s="62"/>
      <c r="J281" s="62"/>
      <c r="K281" s="62"/>
      <c r="R281" s="27"/>
      <c r="U281" s="63"/>
      <c r="V281" s="27"/>
    </row>
    <row r="282" spans="2:22" ht="13">
      <c r="B282" s="62"/>
      <c r="C282" s="62"/>
      <c r="D282" s="62"/>
      <c r="E282" s="62"/>
      <c r="F282" s="62"/>
      <c r="G282" s="62"/>
      <c r="H282" s="62"/>
      <c r="I282" s="62"/>
      <c r="J282" s="62"/>
      <c r="K282" s="62"/>
      <c r="R282" s="27"/>
      <c r="U282" s="63"/>
      <c r="V282" s="27"/>
    </row>
    <row r="283" spans="2:22" ht="13">
      <c r="B283" s="62"/>
      <c r="C283" s="62"/>
      <c r="D283" s="62"/>
      <c r="E283" s="62"/>
      <c r="F283" s="62"/>
      <c r="G283" s="62"/>
      <c r="H283" s="62"/>
      <c r="I283" s="62"/>
      <c r="J283" s="62"/>
      <c r="K283" s="62"/>
      <c r="R283" s="27"/>
      <c r="U283" s="63"/>
      <c r="V283" s="27"/>
    </row>
    <row r="284" spans="2:22" ht="13">
      <c r="B284" s="62"/>
      <c r="C284" s="62"/>
      <c r="D284" s="62"/>
      <c r="E284" s="62"/>
      <c r="F284" s="62"/>
      <c r="G284" s="62"/>
      <c r="H284" s="62"/>
      <c r="I284" s="62"/>
      <c r="J284" s="62"/>
      <c r="K284" s="62"/>
      <c r="R284" s="27"/>
      <c r="U284" s="63"/>
      <c r="V284" s="27"/>
    </row>
    <row r="285" spans="2:22" ht="13">
      <c r="B285" s="62"/>
      <c r="C285" s="62"/>
      <c r="D285" s="62"/>
      <c r="E285" s="62"/>
      <c r="F285" s="62"/>
      <c r="G285" s="62"/>
      <c r="H285" s="62"/>
      <c r="I285" s="62"/>
      <c r="J285" s="62"/>
      <c r="K285" s="62"/>
      <c r="R285" s="27"/>
      <c r="U285" s="63"/>
      <c r="V285" s="27"/>
    </row>
    <row r="286" spans="2:22" ht="13">
      <c r="B286" s="62"/>
      <c r="C286" s="62"/>
      <c r="D286" s="62"/>
      <c r="E286" s="62"/>
      <c r="F286" s="62"/>
      <c r="G286" s="62"/>
      <c r="H286" s="62"/>
      <c r="I286" s="62"/>
      <c r="J286" s="62"/>
      <c r="K286" s="62"/>
      <c r="R286" s="27"/>
      <c r="U286" s="63"/>
      <c r="V286" s="27"/>
    </row>
    <row r="287" spans="2:22" ht="13">
      <c r="B287" s="62"/>
      <c r="C287" s="62"/>
      <c r="D287" s="62"/>
      <c r="E287" s="62"/>
      <c r="F287" s="62"/>
      <c r="G287" s="62"/>
      <c r="H287" s="62"/>
      <c r="I287" s="62"/>
      <c r="J287" s="62"/>
      <c r="K287" s="62"/>
      <c r="R287" s="27"/>
      <c r="U287" s="63"/>
      <c r="V287" s="27"/>
    </row>
    <row r="288" spans="2:22" ht="13">
      <c r="B288" s="62"/>
      <c r="C288" s="62"/>
      <c r="D288" s="62"/>
      <c r="E288" s="62"/>
      <c r="F288" s="62"/>
      <c r="G288" s="62"/>
      <c r="H288" s="62"/>
      <c r="I288" s="62"/>
      <c r="J288" s="62"/>
      <c r="K288" s="62"/>
      <c r="R288" s="27"/>
      <c r="U288" s="63"/>
      <c r="V288" s="27"/>
    </row>
    <row r="289" spans="2:22" ht="13">
      <c r="B289" s="62"/>
      <c r="C289" s="62"/>
      <c r="D289" s="62"/>
      <c r="E289" s="62"/>
      <c r="F289" s="62"/>
      <c r="G289" s="62"/>
      <c r="H289" s="62"/>
      <c r="I289" s="62"/>
      <c r="J289" s="62"/>
      <c r="K289" s="62"/>
      <c r="R289" s="27"/>
      <c r="U289" s="63"/>
      <c r="V289" s="27"/>
    </row>
    <row r="290" spans="2:22" ht="13">
      <c r="B290" s="62"/>
      <c r="C290" s="62"/>
      <c r="D290" s="62"/>
      <c r="E290" s="62"/>
      <c r="F290" s="62"/>
      <c r="G290" s="62"/>
      <c r="H290" s="62"/>
      <c r="I290" s="62"/>
      <c r="J290" s="62"/>
      <c r="K290" s="62"/>
      <c r="R290" s="27"/>
      <c r="U290" s="63"/>
      <c r="V290" s="27"/>
    </row>
    <row r="291" spans="2:22" ht="13">
      <c r="B291" s="62"/>
      <c r="C291" s="62"/>
      <c r="D291" s="62"/>
      <c r="E291" s="62"/>
      <c r="F291" s="62"/>
      <c r="G291" s="62"/>
      <c r="H291" s="62"/>
      <c r="I291" s="62"/>
      <c r="J291" s="62"/>
      <c r="K291" s="62"/>
      <c r="R291" s="27"/>
      <c r="U291" s="63"/>
      <c r="V291" s="27"/>
    </row>
    <row r="292" spans="2:22" ht="13">
      <c r="B292" s="62"/>
      <c r="C292" s="62"/>
      <c r="D292" s="62"/>
      <c r="E292" s="62"/>
      <c r="F292" s="62"/>
      <c r="G292" s="62"/>
      <c r="H292" s="62"/>
      <c r="I292" s="62"/>
      <c r="J292" s="62"/>
      <c r="K292" s="62"/>
      <c r="R292" s="27"/>
      <c r="U292" s="63"/>
      <c r="V292" s="27"/>
    </row>
    <row r="293" spans="2:22" ht="13">
      <c r="B293" s="62"/>
      <c r="C293" s="62"/>
      <c r="D293" s="62"/>
      <c r="E293" s="62"/>
      <c r="F293" s="62"/>
      <c r="G293" s="62"/>
      <c r="H293" s="62"/>
      <c r="I293" s="62"/>
      <c r="J293" s="62"/>
      <c r="K293" s="62"/>
      <c r="R293" s="27"/>
      <c r="U293" s="63"/>
      <c r="V293" s="27"/>
    </row>
    <row r="294" spans="2:22" ht="13">
      <c r="B294" s="62"/>
      <c r="C294" s="62"/>
      <c r="D294" s="62"/>
      <c r="E294" s="62"/>
      <c r="F294" s="62"/>
      <c r="G294" s="62"/>
      <c r="H294" s="62"/>
      <c r="I294" s="62"/>
      <c r="J294" s="62"/>
      <c r="K294" s="62"/>
      <c r="R294" s="27"/>
      <c r="U294" s="63"/>
      <c r="V294" s="27"/>
    </row>
    <row r="295" spans="2:22" ht="13">
      <c r="B295" s="62"/>
      <c r="C295" s="62"/>
      <c r="D295" s="62"/>
      <c r="E295" s="62"/>
      <c r="F295" s="62"/>
      <c r="G295" s="62"/>
      <c r="H295" s="62"/>
      <c r="I295" s="62"/>
      <c r="J295" s="62"/>
      <c r="K295" s="62"/>
      <c r="R295" s="27"/>
      <c r="U295" s="63"/>
      <c r="V295" s="27"/>
    </row>
    <row r="296" spans="2:22" ht="13">
      <c r="B296" s="62"/>
      <c r="C296" s="62"/>
      <c r="D296" s="62"/>
      <c r="E296" s="62"/>
      <c r="F296" s="62"/>
      <c r="G296" s="62"/>
      <c r="H296" s="62"/>
      <c r="I296" s="62"/>
      <c r="J296" s="62"/>
      <c r="K296" s="62"/>
      <c r="R296" s="27"/>
      <c r="U296" s="63"/>
      <c r="V296" s="27"/>
    </row>
    <row r="297" spans="2:22" ht="13">
      <c r="B297" s="62"/>
      <c r="C297" s="62"/>
      <c r="D297" s="62"/>
      <c r="E297" s="62"/>
      <c r="F297" s="62"/>
      <c r="G297" s="62"/>
      <c r="H297" s="62"/>
      <c r="I297" s="62"/>
      <c r="J297" s="62"/>
      <c r="K297" s="62"/>
      <c r="R297" s="27"/>
      <c r="U297" s="63"/>
      <c r="V297" s="27"/>
    </row>
    <row r="298" spans="2:22" ht="13">
      <c r="B298" s="62"/>
      <c r="C298" s="62"/>
      <c r="D298" s="62"/>
      <c r="E298" s="62"/>
      <c r="F298" s="62"/>
      <c r="G298" s="62"/>
      <c r="H298" s="62"/>
      <c r="I298" s="62"/>
      <c r="J298" s="62"/>
      <c r="K298" s="62"/>
      <c r="R298" s="27"/>
      <c r="U298" s="63"/>
      <c r="V298" s="27"/>
    </row>
    <row r="299" spans="2:22" ht="13">
      <c r="B299" s="62"/>
      <c r="C299" s="62"/>
      <c r="D299" s="62"/>
      <c r="E299" s="62"/>
      <c r="F299" s="62"/>
      <c r="G299" s="62"/>
      <c r="H299" s="62"/>
      <c r="I299" s="62"/>
      <c r="J299" s="62"/>
      <c r="K299" s="62"/>
      <c r="R299" s="27"/>
      <c r="U299" s="63"/>
      <c r="V299" s="27"/>
    </row>
    <row r="300" spans="2:22" ht="13">
      <c r="B300" s="62"/>
      <c r="C300" s="62"/>
      <c r="D300" s="62"/>
      <c r="E300" s="62"/>
      <c r="F300" s="62"/>
      <c r="G300" s="62"/>
      <c r="H300" s="62"/>
      <c r="I300" s="62"/>
      <c r="J300" s="62"/>
      <c r="K300" s="62"/>
      <c r="R300" s="27"/>
      <c r="U300" s="63"/>
      <c r="V300" s="27"/>
    </row>
    <row r="301" spans="2:22" ht="13">
      <c r="B301" s="62"/>
      <c r="C301" s="62"/>
      <c r="D301" s="62"/>
      <c r="E301" s="62"/>
      <c r="F301" s="62"/>
      <c r="G301" s="62"/>
      <c r="H301" s="62"/>
      <c r="I301" s="62"/>
      <c r="J301" s="62"/>
      <c r="K301" s="62"/>
      <c r="R301" s="27"/>
      <c r="U301" s="63"/>
      <c r="V301" s="27"/>
    </row>
    <row r="302" spans="2:22" ht="13">
      <c r="B302" s="62"/>
      <c r="C302" s="62"/>
      <c r="D302" s="62"/>
      <c r="E302" s="62"/>
      <c r="F302" s="62"/>
      <c r="G302" s="62"/>
      <c r="H302" s="62"/>
      <c r="I302" s="62"/>
      <c r="J302" s="62"/>
      <c r="K302" s="62"/>
      <c r="R302" s="27"/>
      <c r="U302" s="63"/>
      <c r="V302" s="27"/>
    </row>
    <row r="303" spans="2:22" ht="13">
      <c r="B303" s="62"/>
      <c r="C303" s="62"/>
      <c r="D303" s="62"/>
      <c r="E303" s="62"/>
      <c r="F303" s="62"/>
      <c r="G303" s="62"/>
      <c r="H303" s="62"/>
      <c r="I303" s="62"/>
      <c r="J303" s="62"/>
      <c r="K303" s="62"/>
      <c r="R303" s="27"/>
      <c r="U303" s="63"/>
      <c r="V303" s="27"/>
    </row>
    <row r="304" spans="2:22" ht="13">
      <c r="B304" s="62"/>
      <c r="C304" s="62"/>
      <c r="D304" s="62"/>
      <c r="E304" s="62"/>
      <c r="F304" s="62"/>
      <c r="G304" s="62"/>
      <c r="H304" s="62"/>
      <c r="I304" s="62"/>
      <c r="J304" s="62"/>
      <c r="K304" s="62"/>
      <c r="R304" s="27"/>
      <c r="U304" s="63"/>
      <c r="V304" s="27"/>
    </row>
    <row r="305" spans="2:22" ht="13">
      <c r="B305" s="62"/>
      <c r="C305" s="62"/>
      <c r="D305" s="62"/>
      <c r="E305" s="62"/>
      <c r="F305" s="62"/>
      <c r="G305" s="62"/>
      <c r="H305" s="62"/>
      <c r="I305" s="62"/>
      <c r="J305" s="62"/>
      <c r="K305" s="62"/>
      <c r="R305" s="27"/>
      <c r="U305" s="63"/>
      <c r="V305" s="27"/>
    </row>
    <row r="306" spans="2:22" ht="13">
      <c r="B306" s="62"/>
      <c r="C306" s="62"/>
      <c r="D306" s="62"/>
      <c r="E306" s="62"/>
      <c r="F306" s="62"/>
      <c r="G306" s="62"/>
      <c r="H306" s="62"/>
      <c r="I306" s="62"/>
      <c r="J306" s="62"/>
      <c r="K306" s="62"/>
      <c r="R306" s="27"/>
      <c r="U306" s="63"/>
      <c r="V306" s="27"/>
    </row>
    <row r="307" spans="2:22" ht="13">
      <c r="B307" s="62"/>
      <c r="C307" s="62"/>
      <c r="D307" s="62"/>
      <c r="E307" s="62"/>
      <c r="F307" s="62"/>
      <c r="G307" s="62"/>
      <c r="H307" s="62"/>
      <c r="I307" s="62"/>
      <c r="J307" s="62"/>
      <c r="K307" s="62"/>
      <c r="R307" s="27"/>
      <c r="U307" s="63"/>
      <c r="V307" s="27"/>
    </row>
    <row r="308" spans="2:22" ht="13">
      <c r="B308" s="62"/>
      <c r="C308" s="62"/>
      <c r="D308" s="62"/>
      <c r="E308" s="62"/>
      <c r="F308" s="62"/>
      <c r="G308" s="62"/>
      <c r="H308" s="62"/>
      <c r="I308" s="62"/>
      <c r="J308" s="62"/>
      <c r="K308" s="62"/>
      <c r="R308" s="27"/>
      <c r="U308" s="63"/>
      <c r="V308" s="27"/>
    </row>
    <row r="309" spans="2:22" ht="13">
      <c r="B309" s="62"/>
      <c r="C309" s="62"/>
      <c r="D309" s="62"/>
      <c r="E309" s="62"/>
      <c r="F309" s="62"/>
      <c r="G309" s="62"/>
      <c r="H309" s="62"/>
      <c r="I309" s="62"/>
      <c r="J309" s="62"/>
      <c r="K309" s="62"/>
      <c r="R309" s="27"/>
      <c r="U309" s="63"/>
      <c r="V309" s="27"/>
    </row>
    <row r="310" spans="2:22" ht="13">
      <c r="B310" s="62"/>
      <c r="C310" s="62"/>
      <c r="D310" s="62"/>
      <c r="E310" s="62"/>
      <c r="F310" s="62"/>
      <c r="G310" s="62"/>
      <c r="H310" s="62"/>
      <c r="I310" s="62"/>
      <c r="J310" s="62"/>
      <c r="K310" s="62"/>
      <c r="R310" s="27"/>
      <c r="U310" s="63"/>
      <c r="V310" s="27"/>
    </row>
    <row r="311" spans="2:22" ht="13">
      <c r="B311" s="62"/>
      <c r="C311" s="62"/>
      <c r="D311" s="62"/>
      <c r="E311" s="62"/>
      <c r="F311" s="62"/>
      <c r="G311" s="62"/>
      <c r="H311" s="62"/>
      <c r="I311" s="62"/>
      <c r="J311" s="62"/>
      <c r="K311" s="62"/>
      <c r="R311" s="27"/>
      <c r="U311" s="63"/>
      <c r="V311" s="27"/>
    </row>
    <row r="312" spans="2:22" ht="13">
      <c r="B312" s="62"/>
      <c r="C312" s="62"/>
      <c r="D312" s="62"/>
      <c r="E312" s="62"/>
      <c r="F312" s="62"/>
      <c r="G312" s="62"/>
      <c r="H312" s="62"/>
      <c r="I312" s="62"/>
      <c r="J312" s="62"/>
      <c r="K312" s="62"/>
      <c r="R312" s="27"/>
      <c r="U312" s="63"/>
      <c r="V312" s="27"/>
    </row>
    <row r="313" spans="2:22" ht="13">
      <c r="B313" s="62"/>
      <c r="C313" s="62"/>
      <c r="D313" s="62"/>
      <c r="E313" s="62"/>
      <c r="F313" s="62"/>
      <c r="G313" s="62"/>
      <c r="H313" s="62"/>
      <c r="I313" s="62"/>
      <c r="J313" s="62"/>
      <c r="K313" s="62"/>
      <c r="R313" s="27"/>
      <c r="U313" s="63"/>
      <c r="V313" s="27"/>
    </row>
    <row r="314" spans="2:22" ht="13">
      <c r="B314" s="62"/>
      <c r="C314" s="62"/>
      <c r="D314" s="62"/>
      <c r="E314" s="62"/>
      <c r="F314" s="62"/>
      <c r="G314" s="62"/>
      <c r="H314" s="62"/>
      <c r="I314" s="62"/>
      <c r="J314" s="62"/>
      <c r="K314" s="62"/>
      <c r="R314" s="27"/>
      <c r="U314" s="63"/>
      <c r="V314" s="27"/>
    </row>
    <row r="315" spans="2:22" ht="13">
      <c r="B315" s="62"/>
      <c r="C315" s="62"/>
      <c r="D315" s="62"/>
      <c r="E315" s="62"/>
      <c r="F315" s="62"/>
      <c r="G315" s="62"/>
      <c r="H315" s="62"/>
      <c r="I315" s="62"/>
      <c r="J315" s="62"/>
      <c r="K315" s="62"/>
      <c r="R315" s="27"/>
      <c r="U315" s="63"/>
      <c r="V315" s="27"/>
    </row>
    <row r="316" spans="2:22" ht="13">
      <c r="B316" s="62"/>
      <c r="C316" s="62"/>
      <c r="D316" s="62"/>
      <c r="E316" s="62"/>
      <c r="F316" s="62"/>
      <c r="G316" s="62"/>
      <c r="H316" s="62"/>
      <c r="I316" s="62"/>
      <c r="J316" s="62"/>
      <c r="K316" s="62"/>
      <c r="R316" s="27"/>
      <c r="U316" s="63"/>
      <c r="V316" s="27"/>
    </row>
    <row r="317" spans="2:22" ht="13">
      <c r="B317" s="62"/>
      <c r="C317" s="62"/>
      <c r="D317" s="62"/>
      <c r="E317" s="62"/>
      <c r="F317" s="62"/>
      <c r="G317" s="62"/>
      <c r="H317" s="62"/>
      <c r="I317" s="62"/>
      <c r="J317" s="62"/>
      <c r="K317" s="62"/>
      <c r="R317" s="27"/>
      <c r="U317" s="63"/>
      <c r="V317" s="27"/>
    </row>
    <row r="318" spans="2:22" ht="13">
      <c r="B318" s="62"/>
      <c r="C318" s="62"/>
      <c r="D318" s="62"/>
      <c r="E318" s="62"/>
      <c r="F318" s="62"/>
      <c r="G318" s="62"/>
      <c r="H318" s="62"/>
      <c r="I318" s="62"/>
      <c r="J318" s="62"/>
      <c r="K318" s="62"/>
      <c r="R318" s="27"/>
      <c r="U318" s="63"/>
      <c r="V318" s="27"/>
    </row>
    <row r="319" spans="2:22" ht="13">
      <c r="B319" s="62"/>
      <c r="C319" s="62"/>
      <c r="D319" s="62"/>
      <c r="E319" s="62"/>
      <c r="F319" s="62"/>
      <c r="G319" s="62"/>
      <c r="H319" s="62"/>
      <c r="I319" s="62"/>
      <c r="J319" s="62"/>
      <c r="K319" s="62"/>
      <c r="R319" s="27"/>
      <c r="U319" s="63"/>
      <c r="V319" s="27"/>
    </row>
    <row r="320" spans="2:22" ht="13">
      <c r="B320" s="62"/>
      <c r="C320" s="62"/>
      <c r="D320" s="62"/>
      <c r="E320" s="62"/>
      <c r="F320" s="62"/>
      <c r="G320" s="62"/>
      <c r="H320" s="62"/>
      <c r="I320" s="62"/>
      <c r="J320" s="62"/>
      <c r="K320" s="62"/>
      <c r="R320" s="27"/>
      <c r="U320" s="63"/>
      <c r="V320" s="27"/>
    </row>
    <row r="321" spans="2:22" ht="13">
      <c r="B321" s="62"/>
      <c r="C321" s="62"/>
      <c r="D321" s="62"/>
      <c r="E321" s="62"/>
      <c r="F321" s="62"/>
      <c r="G321" s="62"/>
      <c r="H321" s="62"/>
      <c r="I321" s="62"/>
      <c r="J321" s="62"/>
      <c r="K321" s="62"/>
      <c r="R321" s="27"/>
      <c r="U321" s="63"/>
      <c r="V321" s="27"/>
    </row>
    <row r="322" spans="2:22" ht="13">
      <c r="B322" s="62"/>
      <c r="C322" s="62"/>
      <c r="D322" s="62"/>
      <c r="E322" s="62"/>
      <c r="F322" s="62"/>
      <c r="G322" s="62"/>
      <c r="H322" s="62"/>
      <c r="I322" s="62"/>
      <c r="J322" s="62"/>
      <c r="K322" s="62"/>
      <c r="R322" s="27"/>
      <c r="U322" s="63"/>
      <c r="V322" s="27"/>
    </row>
    <row r="323" spans="2:22" ht="13">
      <c r="B323" s="62"/>
      <c r="C323" s="62"/>
      <c r="D323" s="62"/>
      <c r="E323" s="62"/>
      <c r="F323" s="62"/>
      <c r="G323" s="62"/>
      <c r="H323" s="62"/>
      <c r="I323" s="62"/>
      <c r="J323" s="62"/>
      <c r="K323" s="62"/>
      <c r="R323" s="27"/>
      <c r="U323" s="63"/>
      <c r="V323" s="27"/>
    </row>
    <row r="324" spans="2:22" ht="13">
      <c r="B324" s="62"/>
      <c r="C324" s="62"/>
      <c r="D324" s="62"/>
      <c r="E324" s="62"/>
      <c r="F324" s="62"/>
      <c r="G324" s="62"/>
      <c r="H324" s="62"/>
      <c r="I324" s="62"/>
      <c r="J324" s="62"/>
      <c r="K324" s="62"/>
      <c r="R324" s="27"/>
      <c r="U324" s="63"/>
      <c r="V324" s="27"/>
    </row>
    <row r="325" spans="2:22" ht="13">
      <c r="B325" s="62"/>
      <c r="C325" s="62"/>
      <c r="D325" s="62"/>
      <c r="E325" s="62"/>
      <c r="F325" s="62"/>
      <c r="G325" s="62"/>
      <c r="H325" s="62"/>
      <c r="I325" s="62"/>
      <c r="J325" s="62"/>
      <c r="K325" s="62"/>
      <c r="R325" s="27"/>
      <c r="U325" s="63"/>
      <c r="V325" s="27"/>
    </row>
    <row r="326" spans="2:22" ht="13">
      <c r="B326" s="62"/>
      <c r="C326" s="62"/>
      <c r="D326" s="62"/>
      <c r="E326" s="62"/>
      <c r="F326" s="62"/>
      <c r="G326" s="62"/>
      <c r="H326" s="62"/>
      <c r="I326" s="62"/>
      <c r="J326" s="62"/>
      <c r="K326" s="62"/>
      <c r="R326" s="27"/>
      <c r="U326" s="63"/>
      <c r="V326" s="27"/>
    </row>
    <row r="327" spans="2:22" ht="13">
      <c r="B327" s="62"/>
      <c r="C327" s="62"/>
      <c r="D327" s="62"/>
      <c r="E327" s="62"/>
      <c r="F327" s="62"/>
      <c r="G327" s="62"/>
      <c r="H327" s="62"/>
      <c r="I327" s="62"/>
      <c r="J327" s="62"/>
      <c r="K327" s="62"/>
      <c r="R327" s="27"/>
      <c r="U327" s="63"/>
      <c r="V327" s="27"/>
    </row>
    <row r="328" spans="2:22" ht="13">
      <c r="B328" s="62"/>
      <c r="C328" s="62"/>
      <c r="D328" s="62"/>
      <c r="E328" s="62"/>
      <c r="F328" s="62"/>
      <c r="G328" s="62"/>
      <c r="H328" s="62"/>
      <c r="I328" s="62"/>
      <c r="J328" s="62"/>
      <c r="K328" s="62"/>
      <c r="R328" s="27"/>
      <c r="U328" s="63"/>
      <c r="V328" s="27"/>
    </row>
    <row r="329" spans="2:22" ht="13">
      <c r="B329" s="62"/>
      <c r="C329" s="62"/>
      <c r="D329" s="62"/>
      <c r="E329" s="62"/>
      <c r="F329" s="62"/>
      <c r="G329" s="62"/>
      <c r="H329" s="62"/>
      <c r="I329" s="62"/>
      <c r="J329" s="62"/>
      <c r="K329" s="62"/>
      <c r="R329" s="27"/>
      <c r="U329" s="63"/>
      <c r="V329" s="27"/>
    </row>
    <row r="330" spans="2:22" ht="13">
      <c r="B330" s="62"/>
      <c r="C330" s="62"/>
      <c r="D330" s="62"/>
      <c r="E330" s="62"/>
      <c r="F330" s="62"/>
      <c r="G330" s="62"/>
      <c r="H330" s="62"/>
      <c r="I330" s="62"/>
      <c r="J330" s="62"/>
      <c r="K330" s="62"/>
      <c r="R330" s="27"/>
      <c r="U330" s="63"/>
      <c r="V330" s="27"/>
    </row>
    <row r="331" spans="2:22" ht="13">
      <c r="B331" s="62"/>
      <c r="C331" s="62"/>
      <c r="D331" s="62"/>
      <c r="E331" s="62"/>
      <c r="F331" s="62"/>
      <c r="G331" s="62"/>
      <c r="H331" s="62"/>
      <c r="I331" s="62"/>
      <c r="J331" s="62"/>
      <c r="K331" s="62"/>
      <c r="R331" s="27"/>
      <c r="U331" s="63"/>
      <c r="V331" s="27"/>
    </row>
    <row r="332" spans="2:22" ht="13">
      <c r="B332" s="62"/>
      <c r="C332" s="62"/>
      <c r="D332" s="62"/>
      <c r="E332" s="62"/>
      <c r="F332" s="62"/>
      <c r="G332" s="62"/>
      <c r="H332" s="62"/>
      <c r="I332" s="62"/>
      <c r="J332" s="62"/>
      <c r="K332" s="62"/>
      <c r="R332" s="27"/>
      <c r="U332" s="63"/>
      <c r="V332" s="27"/>
    </row>
    <row r="333" spans="2:22" ht="13">
      <c r="B333" s="62"/>
      <c r="C333" s="62"/>
      <c r="D333" s="62"/>
      <c r="E333" s="62"/>
      <c r="F333" s="62"/>
      <c r="G333" s="62"/>
      <c r="H333" s="62"/>
      <c r="I333" s="62"/>
      <c r="J333" s="62"/>
      <c r="K333" s="62"/>
      <c r="R333" s="27"/>
      <c r="U333" s="63"/>
      <c r="V333" s="27"/>
    </row>
    <row r="334" spans="2:22" ht="13">
      <c r="B334" s="62"/>
      <c r="C334" s="62"/>
      <c r="D334" s="62"/>
      <c r="E334" s="62"/>
      <c r="F334" s="62"/>
      <c r="G334" s="62"/>
      <c r="H334" s="62"/>
      <c r="I334" s="62"/>
      <c r="J334" s="62"/>
      <c r="K334" s="62"/>
      <c r="R334" s="27"/>
      <c r="U334" s="63"/>
      <c r="V334" s="27"/>
    </row>
    <row r="335" spans="2:22" ht="13">
      <c r="B335" s="62"/>
      <c r="C335" s="62"/>
      <c r="D335" s="62"/>
      <c r="E335" s="62"/>
      <c r="F335" s="62"/>
      <c r="G335" s="62"/>
      <c r="H335" s="62"/>
      <c r="I335" s="62"/>
      <c r="J335" s="62"/>
      <c r="K335" s="62"/>
      <c r="R335" s="27"/>
      <c r="U335" s="63"/>
      <c r="V335" s="27"/>
    </row>
    <row r="336" spans="2:22" ht="13">
      <c r="B336" s="62"/>
      <c r="C336" s="62"/>
      <c r="D336" s="62"/>
      <c r="E336" s="62"/>
      <c r="F336" s="62"/>
      <c r="G336" s="62"/>
      <c r="H336" s="62"/>
      <c r="I336" s="62"/>
      <c r="J336" s="62"/>
      <c r="K336" s="62"/>
      <c r="R336" s="27"/>
      <c r="U336" s="63"/>
      <c r="V336" s="27"/>
    </row>
    <row r="337" spans="2:22" ht="13">
      <c r="B337" s="62"/>
      <c r="C337" s="62"/>
      <c r="D337" s="62"/>
      <c r="E337" s="62"/>
      <c r="F337" s="62"/>
      <c r="G337" s="62"/>
      <c r="H337" s="62"/>
      <c r="I337" s="62"/>
      <c r="J337" s="62"/>
      <c r="K337" s="62"/>
      <c r="R337" s="27"/>
      <c r="U337" s="63"/>
      <c r="V337" s="27"/>
    </row>
    <row r="338" spans="2:22" ht="13">
      <c r="B338" s="62"/>
      <c r="C338" s="62"/>
      <c r="D338" s="62"/>
      <c r="E338" s="62"/>
      <c r="F338" s="62"/>
      <c r="G338" s="62"/>
      <c r="H338" s="62"/>
      <c r="I338" s="62"/>
      <c r="J338" s="62"/>
      <c r="K338" s="62"/>
      <c r="R338" s="27"/>
      <c r="U338" s="63"/>
      <c r="V338" s="27"/>
    </row>
    <row r="339" spans="2:22" ht="13">
      <c r="B339" s="62"/>
      <c r="C339" s="62"/>
      <c r="D339" s="62"/>
      <c r="E339" s="62"/>
      <c r="F339" s="62"/>
      <c r="G339" s="62"/>
      <c r="H339" s="62"/>
      <c r="I339" s="62"/>
      <c r="J339" s="62"/>
      <c r="K339" s="62"/>
      <c r="R339" s="27"/>
      <c r="U339" s="63"/>
      <c r="V339" s="27"/>
    </row>
    <row r="340" spans="2:22" ht="13">
      <c r="B340" s="62"/>
      <c r="C340" s="62"/>
      <c r="D340" s="62"/>
      <c r="E340" s="62"/>
      <c r="F340" s="62"/>
      <c r="G340" s="62"/>
      <c r="H340" s="62"/>
      <c r="I340" s="62"/>
      <c r="J340" s="62"/>
      <c r="K340" s="62"/>
      <c r="R340" s="27"/>
      <c r="U340" s="63"/>
      <c r="V340" s="27"/>
    </row>
    <row r="341" spans="2:22" ht="13">
      <c r="B341" s="62"/>
      <c r="C341" s="62"/>
      <c r="D341" s="62"/>
      <c r="E341" s="62"/>
      <c r="F341" s="62"/>
      <c r="G341" s="62"/>
      <c r="H341" s="62"/>
      <c r="I341" s="62"/>
      <c r="J341" s="62"/>
      <c r="K341" s="62"/>
      <c r="R341" s="27"/>
      <c r="U341" s="63"/>
      <c r="V341" s="27"/>
    </row>
    <row r="342" spans="2:22" ht="13">
      <c r="B342" s="62"/>
      <c r="C342" s="62"/>
      <c r="D342" s="62"/>
      <c r="E342" s="62"/>
      <c r="F342" s="62"/>
      <c r="G342" s="62"/>
      <c r="H342" s="62"/>
      <c r="I342" s="62"/>
      <c r="J342" s="62"/>
      <c r="K342" s="62"/>
      <c r="R342" s="27"/>
      <c r="U342" s="63"/>
      <c r="V342" s="27"/>
    </row>
    <row r="343" spans="2:22" ht="13">
      <c r="B343" s="62"/>
      <c r="C343" s="62"/>
      <c r="D343" s="62"/>
      <c r="E343" s="62"/>
      <c r="F343" s="62"/>
      <c r="G343" s="62"/>
      <c r="H343" s="62"/>
      <c r="I343" s="62"/>
      <c r="J343" s="62"/>
      <c r="K343" s="62"/>
      <c r="R343" s="27"/>
      <c r="U343" s="63"/>
      <c r="V343" s="27"/>
    </row>
    <row r="344" spans="2:22" ht="13">
      <c r="B344" s="62"/>
      <c r="C344" s="62"/>
      <c r="D344" s="62"/>
      <c r="E344" s="62"/>
      <c r="F344" s="62"/>
      <c r="G344" s="62"/>
      <c r="H344" s="62"/>
      <c r="I344" s="62"/>
      <c r="J344" s="62"/>
      <c r="K344" s="62"/>
      <c r="R344" s="27"/>
      <c r="U344" s="63"/>
      <c r="V344" s="27"/>
    </row>
    <row r="345" spans="2:22" ht="13">
      <c r="B345" s="62"/>
      <c r="C345" s="62"/>
      <c r="D345" s="62"/>
      <c r="E345" s="62"/>
      <c r="F345" s="62"/>
      <c r="G345" s="62"/>
      <c r="H345" s="62"/>
      <c r="I345" s="62"/>
      <c r="J345" s="62"/>
      <c r="K345" s="62"/>
      <c r="R345" s="27"/>
      <c r="U345" s="63"/>
      <c r="V345" s="27"/>
    </row>
    <row r="346" spans="2:22" ht="13">
      <c r="B346" s="62"/>
      <c r="C346" s="62"/>
      <c r="D346" s="62"/>
      <c r="E346" s="62"/>
      <c r="F346" s="62"/>
      <c r="G346" s="62"/>
      <c r="H346" s="62"/>
      <c r="I346" s="62"/>
      <c r="J346" s="62"/>
      <c r="K346" s="62"/>
      <c r="R346" s="27"/>
      <c r="U346" s="63"/>
      <c r="V346" s="27"/>
    </row>
    <row r="347" spans="2:22" ht="13">
      <c r="B347" s="62"/>
      <c r="C347" s="62"/>
      <c r="D347" s="62"/>
      <c r="E347" s="62"/>
      <c r="F347" s="62"/>
      <c r="G347" s="62"/>
      <c r="H347" s="62"/>
      <c r="I347" s="62"/>
      <c r="J347" s="62"/>
      <c r="K347" s="62"/>
      <c r="R347" s="27"/>
      <c r="U347" s="63"/>
      <c r="V347" s="27"/>
    </row>
    <row r="348" spans="2:22" ht="13">
      <c r="B348" s="62"/>
      <c r="C348" s="62"/>
      <c r="D348" s="62"/>
      <c r="E348" s="62"/>
      <c r="F348" s="62"/>
      <c r="G348" s="62"/>
      <c r="H348" s="62"/>
      <c r="I348" s="62"/>
      <c r="J348" s="62"/>
      <c r="K348" s="62"/>
      <c r="R348" s="27"/>
      <c r="U348" s="63"/>
      <c r="V348" s="27"/>
    </row>
    <row r="349" spans="2:22" ht="13">
      <c r="B349" s="62"/>
      <c r="C349" s="62"/>
      <c r="D349" s="62"/>
      <c r="E349" s="62"/>
      <c r="F349" s="62"/>
      <c r="G349" s="62"/>
      <c r="H349" s="62"/>
      <c r="I349" s="62"/>
      <c r="J349" s="62"/>
      <c r="K349" s="62"/>
      <c r="R349" s="27"/>
      <c r="U349" s="63"/>
      <c r="V349" s="27"/>
    </row>
    <row r="350" spans="2:22" ht="13">
      <c r="B350" s="62"/>
      <c r="C350" s="62"/>
      <c r="D350" s="62"/>
      <c r="E350" s="62"/>
      <c r="F350" s="62"/>
      <c r="G350" s="62"/>
      <c r="H350" s="62"/>
      <c r="I350" s="62"/>
      <c r="J350" s="62"/>
      <c r="K350" s="62"/>
      <c r="R350" s="27"/>
      <c r="U350" s="63"/>
      <c r="V350" s="27"/>
    </row>
    <row r="351" spans="2:22" ht="13">
      <c r="B351" s="62"/>
      <c r="C351" s="62"/>
      <c r="D351" s="62"/>
      <c r="E351" s="62"/>
      <c r="F351" s="62"/>
      <c r="G351" s="62"/>
      <c r="H351" s="62"/>
      <c r="I351" s="62"/>
      <c r="J351" s="62"/>
      <c r="K351" s="62"/>
      <c r="R351" s="27"/>
      <c r="U351" s="63"/>
      <c r="V351" s="27"/>
    </row>
    <row r="352" spans="2:22" ht="13">
      <c r="B352" s="62"/>
      <c r="C352" s="62"/>
      <c r="D352" s="62"/>
      <c r="E352" s="62"/>
      <c r="F352" s="62"/>
      <c r="G352" s="62"/>
      <c r="H352" s="62"/>
      <c r="I352" s="62"/>
      <c r="J352" s="62"/>
      <c r="K352" s="62"/>
      <c r="R352" s="27"/>
      <c r="U352" s="63"/>
      <c r="V352" s="27"/>
    </row>
    <row r="353" spans="2:22" ht="13">
      <c r="B353" s="62"/>
      <c r="C353" s="62"/>
      <c r="D353" s="62"/>
      <c r="E353" s="62"/>
      <c r="F353" s="62"/>
      <c r="G353" s="62"/>
      <c r="H353" s="62"/>
      <c r="I353" s="62"/>
      <c r="J353" s="62"/>
      <c r="K353" s="62"/>
      <c r="R353" s="27"/>
      <c r="U353" s="63"/>
      <c r="V353" s="27"/>
    </row>
    <row r="354" spans="2:22" ht="13">
      <c r="B354" s="62"/>
      <c r="C354" s="62"/>
      <c r="D354" s="62"/>
      <c r="E354" s="62"/>
      <c r="F354" s="62"/>
      <c r="G354" s="62"/>
      <c r="H354" s="62"/>
      <c r="I354" s="62"/>
      <c r="J354" s="62"/>
      <c r="K354" s="62"/>
      <c r="R354" s="27"/>
      <c r="U354" s="63"/>
      <c r="V354" s="27"/>
    </row>
    <row r="355" spans="2:22" ht="13">
      <c r="B355" s="62"/>
      <c r="C355" s="62"/>
      <c r="D355" s="62"/>
      <c r="E355" s="62"/>
      <c r="F355" s="62"/>
      <c r="G355" s="62"/>
      <c r="H355" s="62"/>
      <c r="I355" s="62"/>
      <c r="J355" s="62"/>
      <c r="K355" s="62"/>
      <c r="R355" s="27"/>
      <c r="U355" s="63"/>
      <c r="V355" s="27"/>
    </row>
    <row r="356" spans="2:22" ht="13">
      <c r="B356" s="62"/>
      <c r="C356" s="62"/>
      <c r="D356" s="62"/>
      <c r="E356" s="62"/>
      <c r="F356" s="62"/>
      <c r="G356" s="62"/>
      <c r="H356" s="62"/>
      <c r="I356" s="62"/>
      <c r="J356" s="62"/>
      <c r="K356" s="62"/>
      <c r="R356" s="27"/>
      <c r="U356" s="63"/>
      <c r="V356" s="27"/>
    </row>
    <row r="357" spans="2:22" ht="13">
      <c r="B357" s="62"/>
      <c r="C357" s="62"/>
      <c r="D357" s="62"/>
      <c r="E357" s="62"/>
      <c r="F357" s="62"/>
      <c r="G357" s="62"/>
      <c r="H357" s="62"/>
      <c r="I357" s="62"/>
      <c r="J357" s="62"/>
      <c r="K357" s="62"/>
      <c r="R357" s="27"/>
      <c r="U357" s="63"/>
      <c r="V357" s="27"/>
    </row>
    <row r="358" spans="2:22" ht="13">
      <c r="B358" s="62"/>
      <c r="C358" s="62"/>
      <c r="D358" s="62"/>
      <c r="E358" s="62"/>
      <c r="F358" s="62"/>
      <c r="G358" s="62"/>
      <c r="H358" s="62"/>
      <c r="I358" s="62"/>
      <c r="J358" s="62"/>
      <c r="K358" s="62"/>
      <c r="R358" s="27"/>
      <c r="U358" s="63"/>
      <c r="V358" s="27"/>
    </row>
    <row r="359" spans="2:22" ht="13">
      <c r="B359" s="62"/>
      <c r="C359" s="62"/>
      <c r="D359" s="62"/>
      <c r="E359" s="62"/>
      <c r="F359" s="62"/>
      <c r="G359" s="62"/>
      <c r="H359" s="62"/>
      <c r="I359" s="62"/>
      <c r="J359" s="62"/>
      <c r="K359" s="62"/>
      <c r="R359" s="27"/>
      <c r="U359" s="63"/>
      <c r="V359" s="27"/>
    </row>
    <row r="360" spans="2:22" ht="13">
      <c r="B360" s="62"/>
      <c r="C360" s="62"/>
      <c r="D360" s="62"/>
      <c r="E360" s="62"/>
      <c r="F360" s="62"/>
      <c r="G360" s="62"/>
      <c r="H360" s="62"/>
      <c r="I360" s="62"/>
      <c r="J360" s="62"/>
      <c r="K360" s="62"/>
      <c r="R360" s="27"/>
      <c r="U360" s="63"/>
      <c r="V360" s="27"/>
    </row>
    <row r="361" spans="2:22" ht="13">
      <c r="B361" s="62"/>
      <c r="C361" s="62"/>
      <c r="D361" s="62"/>
      <c r="E361" s="62"/>
      <c r="F361" s="62"/>
      <c r="G361" s="62"/>
      <c r="H361" s="62"/>
      <c r="I361" s="62"/>
      <c r="J361" s="62"/>
      <c r="K361" s="62"/>
      <c r="R361" s="27"/>
      <c r="U361" s="63"/>
      <c r="V361" s="27"/>
    </row>
    <row r="362" spans="2:22" ht="13">
      <c r="B362" s="62"/>
      <c r="C362" s="62"/>
      <c r="D362" s="62"/>
      <c r="E362" s="62"/>
      <c r="F362" s="62"/>
      <c r="G362" s="62"/>
      <c r="H362" s="62"/>
      <c r="I362" s="62"/>
      <c r="J362" s="62"/>
      <c r="K362" s="62"/>
      <c r="R362" s="27"/>
      <c r="U362" s="63"/>
      <c r="V362" s="27"/>
    </row>
    <row r="363" spans="2:22" ht="13">
      <c r="B363" s="62"/>
      <c r="C363" s="62"/>
      <c r="D363" s="62"/>
      <c r="E363" s="62"/>
      <c r="F363" s="62"/>
      <c r="G363" s="62"/>
      <c r="H363" s="62"/>
      <c r="I363" s="62"/>
      <c r="J363" s="62"/>
      <c r="K363" s="62"/>
      <c r="R363" s="27"/>
      <c r="U363" s="63"/>
      <c r="V363" s="27"/>
    </row>
    <row r="364" spans="2:22" ht="13">
      <c r="B364" s="62"/>
      <c r="C364" s="62"/>
      <c r="D364" s="62"/>
      <c r="E364" s="62"/>
      <c r="F364" s="62"/>
      <c r="G364" s="62"/>
      <c r="H364" s="62"/>
      <c r="I364" s="62"/>
      <c r="J364" s="62"/>
      <c r="K364" s="62"/>
      <c r="R364" s="27"/>
      <c r="U364" s="63"/>
      <c r="V364" s="27"/>
    </row>
    <row r="365" spans="2:22" ht="13">
      <c r="B365" s="62"/>
      <c r="C365" s="62"/>
      <c r="D365" s="62"/>
      <c r="E365" s="62"/>
      <c r="F365" s="62"/>
      <c r="G365" s="62"/>
      <c r="H365" s="62"/>
      <c r="I365" s="62"/>
      <c r="J365" s="62"/>
      <c r="K365" s="62"/>
      <c r="R365" s="27"/>
      <c r="U365" s="63"/>
      <c r="V365" s="27"/>
    </row>
    <row r="366" spans="2:22" ht="13">
      <c r="B366" s="62"/>
      <c r="C366" s="62"/>
      <c r="D366" s="62"/>
      <c r="E366" s="62"/>
      <c r="F366" s="62"/>
      <c r="G366" s="62"/>
      <c r="H366" s="62"/>
      <c r="I366" s="62"/>
      <c r="J366" s="62"/>
      <c r="K366" s="62"/>
      <c r="R366" s="27"/>
      <c r="U366" s="63"/>
      <c r="V366" s="27"/>
    </row>
    <row r="367" spans="2:22" ht="13">
      <c r="B367" s="62"/>
      <c r="C367" s="62"/>
      <c r="D367" s="62"/>
      <c r="E367" s="62"/>
      <c r="F367" s="62"/>
      <c r="G367" s="62"/>
      <c r="H367" s="62"/>
      <c r="I367" s="62"/>
      <c r="J367" s="62"/>
      <c r="K367" s="62"/>
      <c r="R367" s="27"/>
      <c r="U367" s="63"/>
      <c r="V367" s="27"/>
    </row>
    <row r="368" spans="2:22" ht="13">
      <c r="B368" s="62"/>
      <c r="C368" s="62"/>
      <c r="D368" s="62"/>
      <c r="E368" s="62"/>
      <c r="F368" s="62"/>
      <c r="G368" s="62"/>
      <c r="H368" s="62"/>
      <c r="I368" s="62"/>
      <c r="J368" s="62"/>
      <c r="K368" s="62"/>
      <c r="R368" s="27"/>
      <c r="U368" s="63"/>
      <c r="V368" s="27"/>
    </row>
    <row r="369" spans="2:22" ht="13">
      <c r="B369" s="62"/>
      <c r="C369" s="62"/>
      <c r="D369" s="62"/>
      <c r="E369" s="62"/>
      <c r="F369" s="62"/>
      <c r="G369" s="62"/>
      <c r="H369" s="62"/>
      <c r="I369" s="62"/>
      <c r="J369" s="62"/>
      <c r="K369" s="62"/>
      <c r="R369" s="27"/>
      <c r="U369" s="63"/>
      <c r="V369" s="27"/>
    </row>
    <row r="370" spans="2:22" ht="13">
      <c r="B370" s="62"/>
      <c r="C370" s="62"/>
      <c r="D370" s="62"/>
      <c r="E370" s="62"/>
      <c r="F370" s="62"/>
      <c r="G370" s="62"/>
      <c r="H370" s="62"/>
      <c r="I370" s="62"/>
      <c r="J370" s="62"/>
      <c r="K370" s="62"/>
      <c r="R370" s="27"/>
      <c r="U370" s="63"/>
      <c r="V370" s="27"/>
    </row>
    <row r="371" spans="2:22" ht="13">
      <c r="B371" s="62"/>
      <c r="C371" s="62"/>
      <c r="D371" s="62"/>
      <c r="E371" s="62"/>
      <c r="F371" s="62"/>
      <c r="G371" s="62"/>
      <c r="H371" s="62"/>
      <c r="I371" s="62"/>
      <c r="J371" s="62"/>
      <c r="K371" s="62"/>
      <c r="R371" s="27"/>
      <c r="U371" s="63"/>
      <c r="V371" s="27"/>
    </row>
    <row r="372" spans="2:22" ht="13">
      <c r="B372" s="62"/>
      <c r="C372" s="62"/>
      <c r="D372" s="62"/>
      <c r="E372" s="62"/>
      <c r="F372" s="62"/>
      <c r="G372" s="62"/>
      <c r="H372" s="62"/>
      <c r="I372" s="62"/>
      <c r="J372" s="62"/>
      <c r="K372" s="62"/>
      <c r="R372" s="27"/>
      <c r="U372" s="63"/>
      <c r="V372" s="27"/>
    </row>
    <row r="373" spans="2:22" ht="13">
      <c r="B373" s="62"/>
      <c r="C373" s="62"/>
      <c r="D373" s="62"/>
      <c r="E373" s="62"/>
      <c r="F373" s="62"/>
      <c r="G373" s="62"/>
      <c r="H373" s="62"/>
      <c r="I373" s="62"/>
      <c r="J373" s="62"/>
      <c r="K373" s="62"/>
      <c r="R373" s="27"/>
      <c r="U373" s="63"/>
      <c r="V373" s="27"/>
    </row>
    <row r="374" spans="2:22" ht="13">
      <c r="B374" s="62"/>
      <c r="C374" s="62"/>
      <c r="D374" s="62"/>
      <c r="E374" s="62"/>
      <c r="F374" s="62"/>
      <c r="G374" s="62"/>
      <c r="H374" s="62"/>
      <c r="I374" s="62"/>
      <c r="J374" s="62"/>
      <c r="K374" s="62"/>
      <c r="R374" s="27"/>
      <c r="U374" s="63"/>
      <c r="V374" s="27"/>
    </row>
    <row r="375" spans="2:22" ht="13">
      <c r="B375" s="62"/>
      <c r="C375" s="62"/>
      <c r="D375" s="62"/>
      <c r="E375" s="62"/>
      <c r="F375" s="62"/>
      <c r="G375" s="62"/>
      <c r="H375" s="62"/>
      <c r="I375" s="62"/>
      <c r="J375" s="62"/>
      <c r="K375" s="62"/>
      <c r="R375" s="27"/>
      <c r="U375" s="63"/>
      <c r="V375" s="27"/>
    </row>
    <row r="376" spans="2:22" ht="13">
      <c r="B376" s="62"/>
      <c r="C376" s="62"/>
      <c r="D376" s="62"/>
      <c r="E376" s="62"/>
      <c r="F376" s="62"/>
      <c r="G376" s="62"/>
      <c r="H376" s="62"/>
      <c r="I376" s="62"/>
      <c r="J376" s="62"/>
      <c r="K376" s="62"/>
      <c r="R376" s="27"/>
      <c r="U376" s="63"/>
      <c r="V376" s="27"/>
    </row>
    <row r="377" spans="2:22" ht="13">
      <c r="B377" s="62"/>
      <c r="C377" s="62"/>
      <c r="D377" s="62"/>
      <c r="E377" s="62"/>
      <c r="F377" s="62"/>
      <c r="G377" s="62"/>
      <c r="H377" s="62"/>
      <c r="I377" s="62"/>
      <c r="J377" s="62"/>
      <c r="K377" s="62"/>
      <c r="R377" s="27"/>
      <c r="U377" s="63"/>
      <c r="V377" s="27"/>
    </row>
    <row r="378" spans="2:22" ht="13">
      <c r="B378" s="62"/>
      <c r="C378" s="62"/>
      <c r="D378" s="62"/>
      <c r="E378" s="62"/>
      <c r="F378" s="62"/>
      <c r="G378" s="62"/>
      <c r="H378" s="62"/>
      <c r="I378" s="62"/>
      <c r="J378" s="62"/>
      <c r="K378" s="62"/>
      <c r="R378" s="27"/>
      <c r="U378" s="63"/>
      <c r="V378" s="27"/>
    </row>
    <row r="379" spans="2:22" ht="13">
      <c r="B379" s="62"/>
      <c r="C379" s="62"/>
      <c r="D379" s="62"/>
      <c r="E379" s="62"/>
      <c r="F379" s="62"/>
      <c r="G379" s="62"/>
      <c r="H379" s="62"/>
      <c r="I379" s="62"/>
      <c r="J379" s="62"/>
      <c r="K379" s="62"/>
      <c r="R379" s="27"/>
      <c r="U379" s="63"/>
      <c r="V379" s="27"/>
    </row>
    <row r="380" spans="2:22" ht="13">
      <c r="B380" s="62"/>
      <c r="C380" s="62"/>
      <c r="D380" s="62"/>
      <c r="E380" s="62"/>
      <c r="F380" s="62"/>
      <c r="G380" s="62"/>
      <c r="H380" s="62"/>
      <c r="I380" s="62"/>
      <c r="J380" s="62"/>
      <c r="K380" s="62"/>
      <c r="R380" s="27"/>
      <c r="U380" s="63"/>
      <c r="V380" s="27"/>
    </row>
    <row r="381" spans="2:22" ht="13">
      <c r="B381" s="62"/>
      <c r="C381" s="62"/>
      <c r="D381" s="62"/>
      <c r="E381" s="62"/>
      <c r="F381" s="62"/>
      <c r="G381" s="62"/>
      <c r="H381" s="62"/>
      <c r="I381" s="62"/>
      <c r="J381" s="62"/>
      <c r="K381" s="62"/>
      <c r="R381" s="27"/>
      <c r="U381" s="63"/>
      <c r="V381" s="27"/>
    </row>
    <row r="382" spans="2:22" ht="13">
      <c r="B382" s="62"/>
      <c r="C382" s="62"/>
      <c r="D382" s="62"/>
      <c r="E382" s="62"/>
      <c r="F382" s="62"/>
      <c r="G382" s="62"/>
      <c r="H382" s="62"/>
      <c r="I382" s="62"/>
      <c r="J382" s="62"/>
      <c r="K382" s="62"/>
      <c r="R382" s="27"/>
      <c r="U382" s="63"/>
      <c r="V382" s="27"/>
    </row>
    <row r="383" spans="2:22" ht="13">
      <c r="B383" s="62"/>
      <c r="C383" s="62"/>
      <c r="D383" s="62"/>
      <c r="E383" s="62"/>
      <c r="F383" s="62"/>
      <c r="G383" s="62"/>
      <c r="H383" s="62"/>
      <c r="I383" s="62"/>
      <c r="J383" s="62"/>
      <c r="K383" s="62"/>
      <c r="R383" s="27"/>
      <c r="U383" s="63"/>
      <c r="V383" s="27"/>
    </row>
    <row r="384" spans="2:22" ht="13">
      <c r="B384" s="62"/>
      <c r="C384" s="62"/>
      <c r="D384" s="62"/>
      <c r="E384" s="62"/>
      <c r="F384" s="62"/>
      <c r="G384" s="62"/>
      <c r="H384" s="62"/>
      <c r="I384" s="62"/>
      <c r="J384" s="62"/>
      <c r="K384" s="62"/>
      <c r="R384" s="27"/>
      <c r="U384" s="63"/>
      <c r="V384" s="27"/>
    </row>
    <row r="385" spans="2:22" ht="13">
      <c r="B385" s="62"/>
      <c r="C385" s="62"/>
      <c r="D385" s="62"/>
      <c r="E385" s="62"/>
      <c r="F385" s="62"/>
      <c r="G385" s="62"/>
      <c r="H385" s="62"/>
      <c r="I385" s="62"/>
      <c r="J385" s="62"/>
      <c r="K385" s="62"/>
      <c r="R385" s="27"/>
      <c r="U385" s="63"/>
      <c r="V385" s="27"/>
    </row>
    <row r="386" spans="2:22" ht="13">
      <c r="B386" s="62"/>
      <c r="C386" s="62"/>
      <c r="D386" s="62"/>
      <c r="E386" s="62"/>
      <c r="F386" s="62"/>
      <c r="G386" s="62"/>
      <c r="H386" s="62"/>
      <c r="I386" s="62"/>
      <c r="J386" s="62"/>
      <c r="K386" s="62"/>
      <c r="R386" s="27"/>
      <c r="U386" s="63"/>
      <c r="V386" s="27"/>
    </row>
    <row r="387" spans="2:22" ht="13">
      <c r="B387" s="62"/>
      <c r="C387" s="62"/>
      <c r="D387" s="62"/>
      <c r="E387" s="62"/>
      <c r="F387" s="62"/>
      <c r="G387" s="62"/>
      <c r="H387" s="62"/>
      <c r="I387" s="62"/>
      <c r="J387" s="62"/>
      <c r="K387" s="62"/>
      <c r="R387" s="27"/>
      <c r="U387" s="63"/>
      <c r="V387" s="27"/>
    </row>
    <row r="388" spans="2:22" ht="13">
      <c r="B388" s="62"/>
      <c r="C388" s="62"/>
      <c r="D388" s="62"/>
      <c r="E388" s="62"/>
      <c r="F388" s="62"/>
      <c r="G388" s="62"/>
      <c r="H388" s="62"/>
      <c r="I388" s="62"/>
      <c r="J388" s="62"/>
      <c r="K388" s="62"/>
      <c r="R388" s="27"/>
      <c r="U388" s="63"/>
      <c r="V388" s="27"/>
    </row>
    <row r="389" spans="2:22" ht="13">
      <c r="B389" s="62"/>
      <c r="C389" s="62"/>
      <c r="D389" s="62"/>
      <c r="E389" s="62"/>
      <c r="F389" s="62"/>
      <c r="G389" s="62"/>
      <c r="H389" s="62"/>
      <c r="I389" s="62"/>
      <c r="J389" s="62"/>
      <c r="K389" s="62"/>
      <c r="R389" s="27"/>
      <c r="U389" s="63"/>
      <c r="V389" s="27"/>
    </row>
    <row r="390" spans="2:22" ht="13">
      <c r="B390" s="62"/>
      <c r="C390" s="62"/>
      <c r="D390" s="62"/>
      <c r="E390" s="62"/>
      <c r="F390" s="62"/>
      <c r="G390" s="62"/>
      <c r="H390" s="62"/>
      <c r="I390" s="62"/>
      <c r="J390" s="62"/>
      <c r="K390" s="62"/>
      <c r="R390" s="27"/>
      <c r="U390" s="63"/>
      <c r="V390" s="27"/>
    </row>
    <row r="391" spans="2:22" ht="13">
      <c r="B391" s="62"/>
      <c r="C391" s="62"/>
      <c r="D391" s="62"/>
      <c r="E391" s="62"/>
      <c r="F391" s="62"/>
      <c r="G391" s="62"/>
      <c r="H391" s="62"/>
      <c r="I391" s="62"/>
      <c r="J391" s="62"/>
      <c r="K391" s="62"/>
      <c r="R391" s="27"/>
      <c r="U391" s="63"/>
      <c r="V391" s="27"/>
    </row>
    <row r="392" spans="2:22" ht="13">
      <c r="B392" s="62"/>
      <c r="C392" s="62"/>
      <c r="D392" s="62"/>
      <c r="E392" s="62"/>
      <c r="F392" s="62"/>
      <c r="G392" s="62"/>
      <c r="H392" s="62"/>
      <c r="I392" s="62"/>
      <c r="J392" s="62"/>
      <c r="K392" s="62"/>
      <c r="R392" s="27"/>
      <c r="U392" s="63"/>
      <c r="V392" s="27"/>
    </row>
    <row r="393" spans="2:22" ht="13">
      <c r="B393" s="62"/>
      <c r="C393" s="62"/>
      <c r="D393" s="62"/>
      <c r="E393" s="62"/>
      <c r="F393" s="62"/>
      <c r="G393" s="62"/>
      <c r="H393" s="62"/>
      <c r="I393" s="62"/>
      <c r="J393" s="62"/>
      <c r="K393" s="62"/>
      <c r="R393" s="27"/>
      <c r="U393" s="63"/>
      <c r="V393" s="27"/>
    </row>
    <row r="394" spans="2:22" ht="13">
      <c r="B394" s="62"/>
      <c r="C394" s="62"/>
      <c r="D394" s="62"/>
      <c r="E394" s="62"/>
      <c r="F394" s="62"/>
      <c r="G394" s="62"/>
      <c r="H394" s="62"/>
      <c r="I394" s="62"/>
      <c r="J394" s="62"/>
      <c r="K394" s="62"/>
      <c r="R394" s="27"/>
      <c r="U394" s="63"/>
      <c r="V394" s="27"/>
    </row>
    <row r="395" spans="2:22" ht="13">
      <c r="B395" s="62"/>
      <c r="C395" s="62"/>
      <c r="D395" s="62"/>
      <c r="E395" s="62"/>
      <c r="F395" s="62"/>
      <c r="G395" s="62"/>
      <c r="H395" s="62"/>
      <c r="I395" s="62"/>
      <c r="J395" s="62"/>
      <c r="K395" s="62"/>
      <c r="R395" s="27"/>
      <c r="U395" s="63"/>
      <c r="V395" s="27"/>
    </row>
    <row r="396" spans="2:22" ht="13">
      <c r="B396" s="62"/>
      <c r="C396" s="62"/>
      <c r="D396" s="62"/>
      <c r="E396" s="62"/>
      <c r="F396" s="62"/>
      <c r="G396" s="62"/>
      <c r="H396" s="62"/>
      <c r="I396" s="62"/>
      <c r="J396" s="62"/>
      <c r="K396" s="62"/>
      <c r="R396" s="27"/>
      <c r="U396" s="63"/>
      <c r="V396" s="27"/>
    </row>
    <row r="397" spans="2:22" ht="13">
      <c r="B397" s="62"/>
      <c r="C397" s="62"/>
      <c r="D397" s="62"/>
      <c r="E397" s="62"/>
      <c r="F397" s="62"/>
      <c r="G397" s="62"/>
      <c r="H397" s="62"/>
      <c r="I397" s="62"/>
      <c r="J397" s="62"/>
      <c r="K397" s="62"/>
      <c r="R397" s="27"/>
      <c r="U397" s="63"/>
      <c r="V397" s="27"/>
    </row>
    <row r="398" spans="2:22" ht="13">
      <c r="B398" s="62"/>
      <c r="C398" s="62"/>
      <c r="D398" s="62"/>
      <c r="E398" s="62"/>
      <c r="F398" s="62"/>
      <c r="G398" s="62"/>
      <c r="H398" s="62"/>
      <c r="I398" s="62"/>
      <c r="J398" s="62"/>
      <c r="K398" s="62"/>
      <c r="R398" s="27"/>
      <c r="U398" s="63"/>
      <c r="V398" s="27"/>
    </row>
    <row r="399" spans="2:22" ht="13">
      <c r="B399" s="62"/>
      <c r="C399" s="62"/>
      <c r="D399" s="62"/>
      <c r="E399" s="62"/>
      <c r="F399" s="62"/>
      <c r="G399" s="62"/>
      <c r="H399" s="62"/>
      <c r="I399" s="62"/>
      <c r="J399" s="62"/>
      <c r="K399" s="62"/>
      <c r="R399" s="27"/>
      <c r="U399" s="63"/>
      <c r="V399" s="27"/>
    </row>
    <row r="400" spans="2:22" ht="13">
      <c r="B400" s="62"/>
      <c r="C400" s="62"/>
      <c r="D400" s="62"/>
      <c r="E400" s="62"/>
      <c r="F400" s="62"/>
      <c r="G400" s="62"/>
      <c r="H400" s="62"/>
      <c r="I400" s="62"/>
      <c r="J400" s="62"/>
      <c r="K400" s="62"/>
      <c r="R400" s="27"/>
      <c r="U400" s="63"/>
      <c r="V400" s="27"/>
    </row>
    <row r="401" spans="2:22" ht="13">
      <c r="B401" s="62"/>
      <c r="C401" s="62"/>
      <c r="D401" s="62"/>
      <c r="E401" s="62"/>
      <c r="F401" s="62"/>
      <c r="G401" s="62"/>
      <c r="H401" s="62"/>
      <c r="I401" s="62"/>
      <c r="J401" s="62"/>
      <c r="K401" s="62"/>
      <c r="R401" s="27"/>
      <c r="U401" s="63"/>
      <c r="V401" s="27"/>
    </row>
    <row r="402" spans="2:22" ht="13">
      <c r="B402" s="62"/>
      <c r="C402" s="62"/>
      <c r="D402" s="62"/>
      <c r="E402" s="62"/>
      <c r="F402" s="62"/>
      <c r="G402" s="62"/>
      <c r="H402" s="62"/>
      <c r="I402" s="62"/>
      <c r="J402" s="62"/>
      <c r="K402" s="62"/>
      <c r="R402" s="27"/>
      <c r="U402" s="63"/>
      <c r="V402" s="27"/>
    </row>
    <row r="403" spans="2:22" ht="13">
      <c r="B403" s="62"/>
      <c r="C403" s="62"/>
      <c r="D403" s="62"/>
      <c r="E403" s="62"/>
      <c r="F403" s="62"/>
      <c r="G403" s="62"/>
      <c r="H403" s="62"/>
      <c r="I403" s="62"/>
      <c r="J403" s="62"/>
      <c r="K403" s="62"/>
      <c r="R403" s="27"/>
      <c r="U403" s="63"/>
      <c r="V403" s="27"/>
    </row>
    <row r="404" spans="2:22" ht="13">
      <c r="B404" s="62"/>
      <c r="C404" s="62"/>
      <c r="D404" s="62"/>
      <c r="E404" s="62"/>
      <c r="F404" s="62"/>
      <c r="G404" s="62"/>
      <c r="H404" s="62"/>
      <c r="I404" s="62"/>
      <c r="J404" s="62"/>
      <c r="K404" s="62"/>
      <c r="R404" s="27"/>
      <c r="U404" s="63"/>
      <c r="V404" s="27"/>
    </row>
    <row r="405" spans="2:22" ht="13">
      <c r="B405" s="62"/>
      <c r="C405" s="62"/>
      <c r="D405" s="62"/>
      <c r="E405" s="62"/>
      <c r="F405" s="62"/>
      <c r="G405" s="62"/>
      <c r="H405" s="62"/>
      <c r="I405" s="62"/>
      <c r="J405" s="62"/>
      <c r="K405" s="62"/>
      <c r="R405" s="27"/>
      <c r="U405" s="63"/>
      <c r="V405" s="27"/>
    </row>
    <row r="406" spans="2:22" ht="13">
      <c r="B406" s="62"/>
      <c r="C406" s="62"/>
      <c r="D406" s="62"/>
      <c r="E406" s="62"/>
      <c r="F406" s="62"/>
      <c r="G406" s="62"/>
      <c r="H406" s="62"/>
      <c r="I406" s="62"/>
      <c r="J406" s="62"/>
      <c r="K406" s="62"/>
      <c r="R406" s="27"/>
      <c r="U406" s="63"/>
      <c r="V406" s="27"/>
    </row>
    <row r="407" spans="2:22" ht="13">
      <c r="B407" s="62"/>
      <c r="C407" s="62"/>
      <c r="D407" s="62"/>
      <c r="E407" s="62"/>
      <c r="F407" s="62"/>
      <c r="G407" s="62"/>
      <c r="H407" s="62"/>
      <c r="I407" s="62"/>
      <c r="J407" s="62"/>
      <c r="K407" s="62"/>
      <c r="R407" s="27"/>
      <c r="U407" s="63"/>
      <c r="V407" s="27"/>
    </row>
    <row r="408" spans="2:22" ht="13">
      <c r="B408" s="62"/>
      <c r="C408" s="62"/>
      <c r="D408" s="62"/>
      <c r="E408" s="62"/>
      <c r="F408" s="62"/>
      <c r="G408" s="62"/>
      <c r="H408" s="62"/>
      <c r="I408" s="62"/>
      <c r="J408" s="62"/>
      <c r="K408" s="62"/>
      <c r="R408" s="27"/>
      <c r="U408" s="63"/>
      <c r="V408" s="27"/>
    </row>
    <row r="409" spans="2:22" ht="13">
      <c r="B409" s="62"/>
      <c r="C409" s="62"/>
      <c r="D409" s="62"/>
      <c r="E409" s="62"/>
      <c r="F409" s="62"/>
      <c r="G409" s="62"/>
      <c r="H409" s="62"/>
      <c r="I409" s="62"/>
      <c r="J409" s="62"/>
      <c r="K409" s="62"/>
      <c r="R409" s="27"/>
      <c r="U409" s="63"/>
      <c r="V409" s="27"/>
    </row>
    <row r="410" spans="2:22" ht="13">
      <c r="B410" s="62"/>
      <c r="C410" s="62"/>
      <c r="D410" s="62"/>
      <c r="E410" s="62"/>
      <c r="F410" s="62"/>
      <c r="G410" s="62"/>
      <c r="H410" s="62"/>
      <c r="I410" s="62"/>
      <c r="J410" s="62"/>
      <c r="K410" s="62"/>
      <c r="R410" s="27"/>
      <c r="U410" s="63"/>
      <c r="V410" s="27"/>
    </row>
    <row r="411" spans="2:22" ht="13">
      <c r="B411" s="62"/>
      <c r="C411" s="62"/>
      <c r="D411" s="62"/>
      <c r="E411" s="62"/>
      <c r="F411" s="62"/>
      <c r="G411" s="62"/>
      <c r="H411" s="62"/>
      <c r="I411" s="62"/>
      <c r="J411" s="62"/>
      <c r="K411" s="62"/>
      <c r="R411" s="27"/>
      <c r="U411" s="63"/>
      <c r="V411" s="27"/>
    </row>
    <row r="412" spans="2:22" ht="13">
      <c r="B412" s="62"/>
      <c r="C412" s="62"/>
      <c r="D412" s="62"/>
      <c r="E412" s="62"/>
      <c r="F412" s="62"/>
      <c r="G412" s="62"/>
      <c r="H412" s="62"/>
      <c r="I412" s="62"/>
      <c r="J412" s="62"/>
      <c r="K412" s="62"/>
      <c r="R412" s="27"/>
      <c r="U412" s="63"/>
      <c r="V412" s="27"/>
    </row>
    <row r="413" spans="2:22" ht="13">
      <c r="B413" s="62"/>
      <c r="C413" s="62"/>
      <c r="D413" s="62"/>
      <c r="E413" s="62"/>
      <c r="F413" s="62"/>
      <c r="G413" s="62"/>
      <c r="H413" s="62"/>
      <c r="I413" s="62"/>
      <c r="J413" s="62"/>
      <c r="K413" s="62"/>
      <c r="R413" s="27"/>
      <c r="U413" s="63"/>
      <c r="V413" s="27"/>
    </row>
    <row r="414" spans="2:22" ht="13">
      <c r="B414" s="62"/>
      <c r="C414" s="62"/>
      <c r="D414" s="62"/>
      <c r="E414" s="62"/>
      <c r="F414" s="62"/>
      <c r="G414" s="62"/>
      <c r="H414" s="62"/>
      <c r="I414" s="62"/>
      <c r="J414" s="62"/>
      <c r="K414" s="62"/>
      <c r="R414" s="27"/>
      <c r="U414" s="63"/>
      <c r="V414" s="27"/>
    </row>
    <row r="415" spans="2:22" ht="13">
      <c r="B415" s="62"/>
      <c r="C415" s="62"/>
      <c r="D415" s="62"/>
      <c r="E415" s="62"/>
      <c r="F415" s="62"/>
      <c r="G415" s="62"/>
      <c r="H415" s="62"/>
      <c r="I415" s="62"/>
      <c r="J415" s="62"/>
      <c r="K415" s="62"/>
      <c r="R415" s="27"/>
      <c r="U415" s="63"/>
      <c r="V415" s="27"/>
    </row>
    <row r="416" spans="2:22" ht="13">
      <c r="B416" s="62"/>
      <c r="C416" s="62"/>
      <c r="D416" s="62"/>
      <c r="E416" s="62"/>
      <c r="F416" s="62"/>
      <c r="G416" s="62"/>
      <c r="H416" s="62"/>
      <c r="I416" s="62"/>
      <c r="J416" s="62"/>
      <c r="K416" s="62"/>
      <c r="R416" s="27"/>
      <c r="U416" s="63"/>
      <c r="V416" s="27"/>
    </row>
    <row r="417" spans="2:22" ht="13">
      <c r="B417" s="62"/>
      <c r="C417" s="62"/>
      <c r="D417" s="62"/>
      <c r="E417" s="62"/>
      <c r="F417" s="62"/>
      <c r="G417" s="62"/>
      <c r="H417" s="62"/>
      <c r="I417" s="62"/>
      <c r="J417" s="62"/>
      <c r="K417" s="62"/>
      <c r="R417" s="27"/>
      <c r="U417" s="63"/>
      <c r="V417" s="27"/>
    </row>
    <row r="418" spans="2:22" ht="13">
      <c r="B418" s="62"/>
      <c r="C418" s="62"/>
      <c r="D418" s="62"/>
      <c r="E418" s="62"/>
      <c r="F418" s="62"/>
      <c r="G418" s="62"/>
      <c r="H418" s="62"/>
      <c r="I418" s="62"/>
      <c r="J418" s="62"/>
      <c r="K418" s="62"/>
      <c r="R418" s="27"/>
      <c r="U418" s="63"/>
      <c r="V418" s="27"/>
    </row>
    <row r="419" spans="2:22" ht="13">
      <c r="B419" s="62"/>
      <c r="C419" s="62"/>
      <c r="D419" s="62"/>
      <c r="E419" s="62"/>
      <c r="F419" s="62"/>
      <c r="G419" s="62"/>
      <c r="H419" s="62"/>
      <c r="I419" s="62"/>
      <c r="J419" s="62"/>
      <c r="K419" s="62"/>
      <c r="R419" s="27"/>
      <c r="U419" s="63"/>
      <c r="V419" s="27"/>
    </row>
    <row r="420" spans="2:22" ht="13">
      <c r="B420" s="62"/>
      <c r="C420" s="62"/>
      <c r="D420" s="62"/>
      <c r="E420" s="62"/>
      <c r="F420" s="62"/>
      <c r="G420" s="62"/>
      <c r="H420" s="62"/>
      <c r="I420" s="62"/>
      <c r="J420" s="62"/>
      <c r="K420" s="62"/>
      <c r="R420" s="27"/>
      <c r="U420" s="63"/>
      <c r="V420" s="27"/>
    </row>
    <row r="421" spans="2:22" ht="13">
      <c r="B421" s="62"/>
      <c r="C421" s="62"/>
      <c r="D421" s="62"/>
      <c r="E421" s="62"/>
      <c r="F421" s="62"/>
      <c r="G421" s="62"/>
      <c r="H421" s="62"/>
      <c r="I421" s="62"/>
      <c r="J421" s="62"/>
      <c r="K421" s="62"/>
      <c r="R421" s="27"/>
      <c r="U421" s="63"/>
      <c r="V421" s="27"/>
    </row>
    <row r="422" spans="2:22" ht="13">
      <c r="B422" s="62"/>
      <c r="C422" s="62"/>
      <c r="D422" s="62"/>
      <c r="E422" s="62"/>
      <c r="F422" s="62"/>
      <c r="G422" s="62"/>
      <c r="H422" s="62"/>
      <c r="I422" s="62"/>
      <c r="J422" s="62"/>
      <c r="K422" s="62"/>
      <c r="R422" s="27"/>
      <c r="U422" s="63"/>
      <c r="V422" s="27"/>
    </row>
    <row r="423" spans="2:22" ht="13">
      <c r="B423" s="62"/>
      <c r="C423" s="62"/>
      <c r="D423" s="62"/>
      <c r="E423" s="62"/>
      <c r="F423" s="62"/>
      <c r="G423" s="62"/>
      <c r="H423" s="62"/>
      <c r="I423" s="62"/>
      <c r="J423" s="62"/>
      <c r="K423" s="62"/>
      <c r="R423" s="27"/>
      <c r="U423" s="63"/>
      <c r="V423" s="27"/>
    </row>
    <row r="424" spans="2:22" ht="13">
      <c r="B424" s="62"/>
      <c r="C424" s="62"/>
      <c r="D424" s="62"/>
      <c r="E424" s="62"/>
      <c r="F424" s="62"/>
      <c r="G424" s="62"/>
      <c r="H424" s="62"/>
      <c r="I424" s="62"/>
      <c r="J424" s="62"/>
      <c r="K424" s="62"/>
      <c r="R424" s="27"/>
      <c r="U424" s="63"/>
      <c r="V424" s="27"/>
    </row>
    <row r="425" spans="2:22" ht="13">
      <c r="B425" s="62"/>
      <c r="C425" s="62"/>
      <c r="D425" s="62"/>
      <c r="E425" s="62"/>
      <c r="F425" s="62"/>
      <c r="G425" s="62"/>
      <c r="H425" s="62"/>
      <c r="I425" s="62"/>
      <c r="J425" s="62"/>
      <c r="K425" s="62"/>
      <c r="R425" s="27"/>
      <c r="U425" s="63"/>
      <c r="V425" s="27"/>
    </row>
    <row r="426" spans="2:22" ht="13">
      <c r="B426" s="62"/>
      <c r="C426" s="62"/>
      <c r="D426" s="62"/>
      <c r="E426" s="62"/>
      <c r="F426" s="62"/>
      <c r="G426" s="62"/>
      <c r="H426" s="62"/>
      <c r="I426" s="62"/>
      <c r="J426" s="62"/>
      <c r="K426" s="62"/>
      <c r="R426" s="27"/>
      <c r="U426" s="63"/>
      <c r="V426" s="27"/>
    </row>
    <row r="427" spans="2:22" ht="13">
      <c r="B427" s="62"/>
      <c r="C427" s="62"/>
      <c r="D427" s="62"/>
      <c r="E427" s="62"/>
      <c r="F427" s="62"/>
      <c r="G427" s="62"/>
      <c r="H427" s="62"/>
      <c r="I427" s="62"/>
      <c r="J427" s="62"/>
      <c r="K427" s="62"/>
      <c r="R427" s="27"/>
      <c r="U427" s="63"/>
      <c r="V427" s="27"/>
    </row>
    <row r="428" spans="2:22" ht="13">
      <c r="B428" s="62"/>
      <c r="C428" s="62"/>
      <c r="D428" s="62"/>
      <c r="E428" s="62"/>
      <c r="F428" s="62"/>
      <c r="G428" s="62"/>
      <c r="H428" s="62"/>
      <c r="I428" s="62"/>
      <c r="J428" s="62"/>
      <c r="K428" s="62"/>
      <c r="R428" s="27"/>
      <c r="U428" s="63"/>
      <c r="V428" s="27"/>
    </row>
    <row r="429" spans="2:22" ht="13">
      <c r="B429" s="62"/>
      <c r="C429" s="62"/>
      <c r="D429" s="62"/>
      <c r="E429" s="62"/>
      <c r="F429" s="62"/>
      <c r="G429" s="62"/>
      <c r="H429" s="62"/>
      <c r="I429" s="62"/>
      <c r="J429" s="62"/>
      <c r="K429" s="62"/>
      <c r="R429" s="27"/>
      <c r="U429" s="63"/>
      <c r="V429" s="27"/>
    </row>
    <row r="430" spans="2:22" ht="13">
      <c r="B430" s="62"/>
      <c r="C430" s="62"/>
      <c r="D430" s="62"/>
      <c r="E430" s="62"/>
      <c r="F430" s="62"/>
      <c r="G430" s="62"/>
      <c r="H430" s="62"/>
      <c r="I430" s="62"/>
      <c r="J430" s="62"/>
      <c r="K430" s="62"/>
      <c r="R430" s="27"/>
      <c r="U430" s="63"/>
      <c r="V430" s="27"/>
    </row>
    <row r="431" spans="2:22" ht="13">
      <c r="B431" s="62"/>
      <c r="C431" s="62"/>
      <c r="D431" s="62"/>
      <c r="E431" s="62"/>
      <c r="F431" s="62"/>
      <c r="G431" s="62"/>
      <c r="H431" s="62"/>
      <c r="I431" s="62"/>
      <c r="J431" s="62"/>
      <c r="K431" s="62"/>
      <c r="R431" s="27"/>
      <c r="U431" s="63"/>
      <c r="V431" s="27"/>
    </row>
    <row r="432" spans="2:22" ht="13">
      <c r="B432" s="62"/>
      <c r="C432" s="62"/>
      <c r="D432" s="62"/>
      <c r="E432" s="62"/>
      <c r="F432" s="62"/>
      <c r="G432" s="62"/>
      <c r="H432" s="62"/>
      <c r="I432" s="62"/>
      <c r="J432" s="62"/>
      <c r="K432" s="62"/>
      <c r="R432" s="27"/>
      <c r="U432" s="63"/>
      <c r="V432" s="27"/>
    </row>
    <row r="433" spans="2:22" ht="13">
      <c r="B433" s="62"/>
      <c r="C433" s="62"/>
      <c r="D433" s="62"/>
      <c r="E433" s="62"/>
      <c r="F433" s="62"/>
      <c r="G433" s="62"/>
      <c r="H433" s="62"/>
      <c r="I433" s="62"/>
      <c r="J433" s="62"/>
      <c r="K433" s="62"/>
      <c r="R433" s="27"/>
      <c r="U433" s="63"/>
      <c r="V433" s="27"/>
    </row>
    <row r="434" spans="2:22" ht="13">
      <c r="B434" s="62"/>
      <c r="C434" s="62"/>
      <c r="D434" s="62"/>
      <c r="E434" s="62"/>
      <c r="F434" s="62"/>
      <c r="G434" s="62"/>
      <c r="H434" s="62"/>
      <c r="I434" s="62"/>
      <c r="J434" s="62"/>
      <c r="K434" s="62"/>
      <c r="R434" s="27"/>
      <c r="U434" s="63"/>
      <c r="V434" s="27"/>
    </row>
    <row r="435" spans="2:22" ht="13">
      <c r="B435" s="62"/>
      <c r="C435" s="62"/>
      <c r="D435" s="62"/>
      <c r="E435" s="62"/>
      <c r="F435" s="62"/>
      <c r="G435" s="62"/>
      <c r="H435" s="62"/>
      <c r="I435" s="62"/>
      <c r="J435" s="62"/>
      <c r="K435" s="62"/>
      <c r="R435" s="27"/>
      <c r="U435" s="63"/>
      <c r="V435" s="27"/>
    </row>
    <row r="436" spans="2:22" ht="13">
      <c r="B436" s="62"/>
      <c r="C436" s="62"/>
      <c r="D436" s="62"/>
      <c r="E436" s="62"/>
      <c r="F436" s="62"/>
      <c r="G436" s="62"/>
      <c r="H436" s="62"/>
      <c r="I436" s="62"/>
      <c r="J436" s="62"/>
      <c r="K436" s="62"/>
      <c r="R436" s="27"/>
      <c r="U436" s="63"/>
      <c r="V436" s="27"/>
    </row>
    <row r="437" spans="2:22" ht="13">
      <c r="B437" s="62"/>
      <c r="C437" s="62"/>
      <c r="D437" s="62"/>
      <c r="E437" s="62"/>
      <c r="F437" s="62"/>
      <c r="G437" s="62"/>
      <c r="H437" s="62"/>
      <c r="I437" s="62"/>
      <c r="J437" s="62"/>
      <c r="K437" s="62"/>
      <c r="R437" s="27"/>
      <c r="U437" s="63"/>
      <c r="V437" s="27"/>
    </row>
    <row r="438" spans="2:22" ht="13">
      <c r="B438" s="62"/>
      <c r="C438" s="62"/>
      <c r="D438" s="62"/>
      <c r="E438" s="62"/>
      <c r="F438" s="62"/>
      <c r="G438" s="62"/>
      <c r="H438" s="62"/>
      <c r="I438" s="62"/>
      <c r="J438" s="62"/>
      <c r="K438" s="62"/>
      <c r="R438" s="27"/>
      <c r="U438" s="63"/>
      <c r="V438" s="27"/>
    </row>
    <row r="439" spans="2:22" ht="13">
      <c r="B439" s="62"/>
      <c r="C439" s="62"/>
      <c r="D439" s="62"/>
      <c r="E439" s="62"/>
      <c r="F439" s="62"/>
      <c r="G439" s="62"/>
      <c r="H439" s="62"/>
      <c r="I439" s="62"/>
      <c r="J439" s="62"/>
      <c r="K439" s="62"/>
      <c r="R439" s="27"/>
      <c r="U439" s="63"/>
      <c r="V439" s="27"/>
    </row>
    <row r="440" spans="2:22" ht="13">
      <c r="B440" s="62"/>
      <c r="C440" s="62"/>
      <c r="D440" s="62"/>
      <c r="E440" s="62"/>
      <c r="F440" s="62"/>
      <c r="G440" s="62"/>
      <c r="H440" s="62"/>
      <c r="I440" s="62"/>
      <c r="J440" s="62"/>
      <c r="K440" s="62"/>
      <c r="R440" s="27"/>
      <c r="U440" s="63"/>
      <c r="V440" s="27"/>
    </row>
    <row r="441" spans="2:22" ht="13">
      <c r="B441" s="62"/>
      <c r="C441" s="62"/>
      <c r="D441" s="62"/>
      <c r="E441" s="62"/>
      <c r="F441" s="62"/>
      <c r="G441" s="62"/>
      <c r="H441" s="62"/>
      <c r="I441" s="62"/>
      <c r="J441" s="62"/>
      <c r="K441" s="62"/>
      <c r="R441" s="27"/>
      <c r="U441" s="63"/>
      <c r="V441" s="27"/>
    </row>
    <row r="442" spans="2:22" ht="13">
      <c r="B442" s="62"/>
      <c r="C442" s="62"/>
      <c r="D442" s="62"/>
      <c r="E442" s="62"/>
      <c r="F442" s="62"/>
      <c r="G442" s="62"/>
      <c r="H442" s="62"/>
      <c r="I442" s="62"/>
      <c r="J442" s="62"/>
      <c r="K442" s="62"/>
      <c r="R442" s="27"/>
      <c r="U442" s="63"/>
      <c r="V442" s="27"/>
    </row>
    <row r="443" spans="2:22" ht="13">
      <c r="B443" s="62"/>
      <c r="C443" s="62"/>
      <c r="D443" s="62"/>
      <c r="E443" s="62"/>
      <c r="F443" s="62"/>
      <c r="G443" s="62"/>
      <c r="H443" s="62"/>
      <c r="I443" s="62"/>
      <c r="J443" s="62"/>
      <c r="K443" s="62"/>
      <c r="R443" s="27"/>
      <c r="U443" s="63"/>
      <c r="V443" s="27"/>
    </row>
    <row r="444" spans="2:22" ht="13">
      <c r="B444" s="62"/>
      <c r="C444" s="62"/>
      <c r="D444" s="62"/>
      <c r="E444" s="62"/>
      <c r="F444" s="62"/>
      <c r="G444" s="62"/>
      <c r="H444" s="62"/>
      <c r="I444" s="62"/>
      <c r="J444" s="62"/>
      <c r="K444" s="62"/>
      <c r="R444" s="27"/>
      <c r="U444" s="63"/>
      <c r="V444" s="27"/>
    </row>
    <row r="445" spans="2:22" ht="13">
      <c r="B445" s="62"/>
      <c r="C445" s="62"/>
      <c r="D445" s="62"/>
      <c r="E445" s="62"/>
      <c r="F445" s="62"/>
      <c r="G445" s="62"/>
      <c r="H445" s="62"/>
      <c r="I445" s="62"/>
      <c r="J445" s="62"/>
      <c r="K445" s="62"/>
      <c r="R445" s="27"/>
      <c r="U445" s="63"/>
      <c r="V445" s="27"/>
    </row>
    <row r="446" spans="2:22" ht="13">
      <c r="B446" s="62"/>
      <c r="C446" s="62"/>
      <c r="D446" s="62"/>
      <c r="E446" s="62"/>
      <c r="F446" s="62"/>
      <c r="G446" s="62"/>
      <c r="H446" s="62"/>
      <c r="I446" s="62"/>
      <c r="J446" s="62"/>
      <c r="K446" s="62"/>
      <c r="R446" s="27"/>
      <c r="U446" s="63"/>
      <c r="V446" s="27"/>
    </row>
    <row r="447" spans="2:22" ht="13">
      <c r="B447" s="62"/>
      <c r="C447" s="62"/>
      <c r="D447" s="62"/>
      <c r="E447" s="62"/>
      <c r="F447" s="62"/>
      <c r="G447" s="62"/>
      <c r="H447" s="62"/>
      <c r="I447" s="62"/>
      <c r="J447" s="62"/>
      <c r="K447" s="62"/>
      <c r="R447" s="27"/>
      <c r="U447" s="63"/>
      <c r="V447" s="27"/>
    </row>
    <row r="448" spans="2:22" ht="13">
      <c r="B448" s="62"/>
      <c r="C448" s="62"/>
      <c r="D448" s="62"/>
      <c r="E448" s="62"/>
      <c r="F448" s="62"/>
      <c r="G448" s="62"/>
      <c r="H448" s="62"/>
      <c r="I448" s="62"/>
      <c r="J448" s="62"/>
      <c r="K448" s="62"/>
      <c r="R448" s="27"/>
      <c r="U448" s="63"/>
      <c r="V448" s="27"/>
    </row>
    <row r="449" spans="2:22" ht="13">
      <c r="B449" s="62"/>
      <c r="C449" s="62"/>
      <c r="D449" s="62"/>
      <c r="E449" s="62"/>
      <c r="F449" s="62"/>
      <c r="G449" s="62"/>
      <c r="H449" s="62"/>
      <c r="I449" s="62"/>
      <c r="J449" s="62"/>
      <c r="K449" s="62"/>
      <c r="R449" s="27"/>
      <c r="U449" s="63"/>
      <c r="V449" s="27"/>
    </row>
    <row r="450" spans="2:22" ht="13">
      <c r="B450" s="62"/>
      <c r="C450" s="62"/>
      <c r="D450" s="62"/>
      <c r="E450" s="62"/>
      <c r="F450" s="62"/>
      <c r="G450" s="62"/>
      <c r="H450" s="62"/>
      <c r="I450" s="62"/>
      <c r="J450" s="62"/>
      <c r="K450" s="62"/>
      <c r="R450" s="27"/>
      <c r="U450" s="63"/>
      <c r="V450" s="27"/>
    </row>
    <row r="451" spans="2:22" ht="13">
      <c r="B451" s="62"/>
      <c r="C451" s="62"/>
      <c r="D451" s="62"/>
      <c r="E451" s="62"/>
      <c r="F451" s="62"/>
      <c r="G451" s="62"/>
      <c r="H451" s="62"/>
      <c r="I451" s="62"/>
      <c r="J451" s="62"/>
      <c r="K451" s="62"/>
      <c r="R451" s="27"/>
      <c r="U451" s="63"/>
      <c r="V451" s="27"/>
    </row>
    <row r="452" spans="2:22" ht="13">
      <c r="B452" s="62"/>
      <c r="C452" s="62"/>
      <c r="D452" s="62"/>
      <c r="E452" s="62"/>
      <c r="F452" s="62"/>
      <c r="G452" s="62"/>
      <c r="H452" s="62"/>
      <c r="I452" s="62"/>
      <c r="J452" s="62"/>
      <c r="K452" s="62"/>
      <c r="R452" s="27"/>
      <c r="U452" s="63"/>
      <c r="V452" s="27"/>
    </row>
    <row r="453" spans="2:22" ht="13">
      <c r="B453" s="62"/>
      <c r="C453" s="62"/>
      <c r="D453" s="62"/>
      <c r="E453" s="62"/>
      <c r="F453" s="62"/>
      <c r="G453" s="62"/>
      <c r="H453" s="62"/>
      <c r="I453" s="62"/>
      <c r="J453" s="62"/>
      <c r="K453" s="62"/>
      <c r="R453" s="27"/>
      <c r="U453" s="63"/>
      <c r="V453" s="27"/>
    </row>
    <row r="454" spans="2:22" ht="13">
      <c r="B454" s="62"/>
      <c r="C454" s="62"/>
      <c r="D454" s="62"/>
      <c r="E454" s="62"/>
      <c r="F454" s="62"/>
      <c r="G454" s="62"/>
      <c r="H454" s="62"/>
      <c r="I454" s="62"/>
      <c r="J454" s="62"/>
      <c r="K454" s="62"/>
      <c r="R454" s="27"/>
      <c r="U454" s="63"/>
      <c r="V454" s="27"/>
    </row>
    <row r="455" spans="2:22" ht="13">
      <c r="B455" s="62"/>
      <c r="C455" s="62"/>
      <c r="D455" s="62"/>
      <c r="E455" s="62"/>
      <c r="F455" s="62"/>
      <c r="G455" s="62"/>
      <c r="H455" s="62"/>
      <c r="I455" s="62"/>
      <c r="J455" s="62"/>
      <c r="K455" s="62"/>
      <c r="R455" s="27"/>
      <c r="U455" s="63"/>
      <c r="V455" s="27"/>
    </row>
    <row r="456" spans="2:22" ht="13">
      <c r="B456" s="62"/>
      <c r="C456" s="62"/>
      <c r="D456" s="62"/>
      <c r="E456" s="62"/>
      <c r="F456" s="62"/>
      <c r="G456" s="62"/>
      <c r="H456" s="62"/>
      <c r="I456" s="62"/>
      <c r="J456" s="62"/>
      <c r="K456" s="62"/>
      <c r="R456" s="27"/>
      <c r="U456" s="63"/>
      <c r="V456" s="27"/>
    </row>
    <row r="457" spans="2:22" ht="13">
      <c r="B457" s="62"/>
      <c r="C457" s="62"/>
      <c r="D457" s="62"/>
      <c r="E457" s="62"/>
      <c r="F457" s="62"/>
      <c r="G457" s="62"/>
      <c r="H457" s="62"/>
      <c r="I457" s="62"/>
      <c r="J457" s="62"/>
      <c r="K457" s="62"/>
      <c r="R457" s="27"/>
      <c r="U457" s="63"/>
      <c r="V457" s="27"/>
    </row>
    <row r="458" spans="2:22" ht="13">
      <c r="B458" s="62"/>
      <c r="C458" s="62"/>
      <c r="D458" s="62"/>
      <c r="E458" s="62"/>
      <c r="F458" s="62"/>
      <c r="G458" s="62"/>
      <c r="H458" s="62"/>
      <c r="I458" s="62"/>
      <c r="J458" s="62"/>
      <c r="K458" s="62"/>
      <c r="R458" s="27"/>
      <c r="U458" s="63"/>
      <c r="V458" s="27"/>
    </row>
    <row r="459" spans="2:22" ht="13">
      <c r="B459" s="62"/>
      <c r="C459" s="62"/>
      <c r="D459" s="62"/>
      <c r="E459" s="62"/>
      <c r="F459" s="62"/>
      <c r="G459" s="62"/>
      <c r="H459" s="62"/>
      <c r="I459" s="62"/>
      <c r="J459" s="62"/>
      <c r="K459" s="62"/>
      <c r="R459" s="27"/>
      <c r="U459" s="63"/>
      <c r="V459" s="27"/>
    </row>
    <row r="460" spans="2:22" ht="13">
      <c r="B460" s="62"/>
      <c r="C460" s="62"/>
      <c r="D460" s="62"/>
      <c r="E460" s="62"/>
      <c r="F460" s="62"/>
      <c r="G460" s="62"/>
      <c r="H460" s="62"/>
      <c r="I460" s="62"/>
      <c r="J460" s="62"/>
      <c r="K460" s="62"/>
      <c r="R460" s="27"/>
      <c r="U460" s="63"/>
      <c r="V460" s="27"/>
    </row>
    <row r="461" spans="2:22" ht="13">
      <c r="B461" s="62"/>
      <c r="C461" s="62"/>
      <c r="D461" s="62"/>
      <c r="E461" s="62"/>
      <c r="F461" s="62"/>
      <c r="G461" s="62"/>
      <c r="H461" s="62"/>
      <c r="I461" s="62"/>
      <c r="J461" s="62"/>
      <c r="K461" s="62"/>
      <c r="R461" s="27"/>
      <c r="U461" s="63"/>
      <c r="V461" s="27"/>
    </row>
    <row r="462" spans="2:22" ht="13">
      <c r="B462" s="62"/>
      <c r="C462" s="62"/>
      <c r="D462" s="62"/>
      <c r="E462" s="62"/>
      <c r="F462" s="62"/>
      <c r="G462" s="62"/>
      <c r="H462" s="62"/>
      <c r="I462" s="62"/>
      <c r="J462" s="62"/>
      <c r="K462" s="62"/>
      <c r="R462" s="27"/>
      <c r="U462" s="63"/>
      <c r="V462" s="27"/>
    </row>
    <row r="463" spans="2:22" ht="13">
      <c r="B463" s="62"/>
      <c r="C463" s="62"/>
      <c r="D463" s="62"/>
      <c r="E463" s="62"/>
      <c r="F463" s="62"/>
      <c r="G463" s="62"/>
      <c r="H463" s="62"/>
      <c r="I463" s="62"/>
      <c r="J463" s="62"/>
      <c r="K463" s="62"/>
      <c r="R463" s="27"/>
      <c r="U463" s="63"/>
      <c r="V463" s="27"/>
    </row>
    <row r="464" spans="2:22" ht="13">
      <c r="B464" s="62"/>
      <c r="C464" s="62"/>
      <c r="D464" s="62"/>
      <c r="E464" s="62"/>
      <c r="F464" s="62"/>
      <c r="G464" s="62"/>
      <c r="H464" s="62"/>
      <c r="I464" s="62"/>
      <c r="J464" s="62"/>
      <c r="K464" s="62"/>
      <c r="R464" s="27"/>
      <c r="U464" s="63"/>
      <c r="V464" s="27"/>
    </row>
    <row r="465" spans="2:22" ht="13">
      <c r="B465" s="62"/>
      <c r="C465" s="62"/>
      <c r="D465" s="62"/>
      <c r="E465" s="62"/>
      <c r="F465" s="62"/>
      <c r="G465" s="62"/>
      <c r="H465" s="62"/>
      <c r="I465" s="62"/>
      <c r="J465" s="62"/>
      <c r="K465" s="62"/>
      <c r="R465" s="27"/>
      <c r="U465" s="63"/>
      <c r="V465" s="27"/>
    </row>
    <row r="466" spans="2:22" ht="13">
      <c r="B466" s="62"/>
      <c r="C466" s="62"/>
      <c r="D466" s="62"/>
      <c r="E466" s="62"/>
      <c r="F466" s="62"/>
      <c r="G466" s="62"/>
      <c r="H466" s="62"/>
      <c r="I466" s="62"/>
      <c r="J466" s="62"/>
      <c r="K466" s="62"/>
      <c r="R466" s="27"/>
      <c r="U466" s="63"/>
      <c r="V466" s="27"/>
    </row>
    <row r="467" spans="2:22" ht="13">
      <c r="B467" s="62"/>
      <c r="C467" s="62"/>
      <c r="D467" s="62"/>
      <c r="E467" s="62"/>
      <c r="F467" s="62"/>
      <c r="G467" s="62"/>
      <c r="H467" s="62"/>
      <c r="I467" s="62"/>
      <c r="J467" s="62"/>
      <c r="K467" s="62"/>
      <c r="R467" s="27"/>
      <c r="U467" s="63"/>
      <c r="V467" s="27"/>
    </row>
    <row r="468" spans="2:22" ht="13">
      <c r="B468" s="62"/>
      <c r="C468" s="62"/>
      <c r="D468" s="62"/>
      <c r="E468" s="62"/>
      <c r="F468" s="62"/>
      <c r="G468" s="62"/>
      <c r="H468" s="62"/>
      <c r="I468" s="62"/>
      <c r="J468" s="62"/>
      <c r="K468" s="62"/>
      <c r="R468" s="27"/>
      <c r="U468" s="63"/>
      <c r="V468" s="27"/>
    </row>
    <row r="469" spans="2:22" ht="13">
      <c r="B469" s="62"/>
      <c r="C469" s="62"/>
      <c r="D469" s="62"/>
      <c r="E469" s="62"/>
      <c r="F469" s="62"/>
      <c r="G469" s="62"/>
      <c r="H469" s="62"/>
      <c r="I469" s="62"/>
      <c r="J469" s="62"/>
      <c r="K469" s="62"/>
      <c r="R469" s="27"/>
      <c r="U469" s="63"/>
      <c r="V469" s="27"/>
    </row>
    <row r="470" spans="2:22" ht="13">
      <c r="B470" s="62"/>
      <c r="C470" s="62"/>
      <c r="D470" s="62"/>
      <c r="E470" s="62"/>
      <c r="F470" s="62"/>
      <c r="G470" s="62"/>
      <c r="H470" s="62"/>
      <c r="I470" s="62"/>
      <c r="J470" s="62"/>
      <c r="K470" s="62"/>
      <c r="R470" s="27"/>
      <c r="U470" s="63"/>
      <c r="V470" s="27"/>
    </row>
    <row r="471" spans="2:22" ht="13">
      <c r="B471" s="62"/>
      <c r="C471" s="62"/>
      <c r="D471" s="62"/>
      <c r="E471" s="62"/>
      <c r="F471" s="62"/>
      <c r="G471" s="62"/>
      <c r="H471" s="62"/>
      <c r="I471" s="62"/>
      <c r="J471" s="62"/>
      <c r="K471" s="62"/>
      <c r="R471" s="27"/>
      <c r="U471" s="63"/>
      <c r="V471" s="27"/>
    </row>
    <row r="472" spans="2:22" ht="13">
      <c r="B472" s="62"/>
      <c r="C472" s="62"/>
      <c r="D472" s="62"/>
      <c r="E472" s="62"/>
      <c r="F472" s="62"/>
      <c r="G472" s="62"/>
      <c r="H472" s="62"/>
      <c r="I472" s="62"/>
      <c r="J472" s="62"/>
      <c r="K472" s="62"/>
      <c r="R472" s="27"/>
      <c r="U472" s="63"/>
      <c r="V472" s="27"/>
    </row>
    <row r="473" spans="2:22" ht="13">
      <c r="B473" s="62"/>
      <c r="C473" s="62"/>
      <c r="D473" s="62"/>
      <c r="E473" s="62"/>
      <c r="F473" s="62"/>
      <c r="G473" s="62"/>
      <c r="H473" s="62"/>
      <c r="I473" s="62"/>
      <c r="J473" s="62"/>
      <c r="K473" s="62"/>
      <c r="R473" s="27"/>
      <c r="U473" s="63"/>
      <c r="V473" s="27"/>
    </row>
    <row r="474" spans="2:22" ht="13">
      <c r="B474" s="62"/>
      <c r="C474" s="62"/>
      <c r="D474" s="62"/>
      <c r="E474" s="62"/>
      <c r="F474" s="62"/>
      <c r="G474" s="62"/>
      <c r="H474" s="62"/>
      <c r="I474" s="62"/>
      <c r="J474" s="62"/>
      <c r="K474" s="62"/>
      <c r="R474" s="27"/>
      <c r="U474" s="63"/>
      <c r="V474" s="27"/>
    </row>
    <row r="475" spans="2:22" ht="13">
      <c r="B475" s="62"/>
      <c r="C475" s="62"/>
      <c r="D475" s="62"/>
      <c r="E475" s="62"/>
      <c r="F475" s="62"/>
      <c r="G475" s="62"/>
      <c r="H475" s="62"/>
      <c r="I475" s="62"/>
      <c r="J475" s="62"/>
      <c r="K475" s="62"/>
      <c r="R475" s="27"/>
      <c r="U475" s="63"/>
      <c r="V475" s="27"/>
    </row>
    <row r="476" spans="2:22" ht="13">
      <c r="B476" s="62"/>
      <c r="C476" s="62"/>
      <c r="D476" s="62"/>
      <c r="E476" s="62"/>
      <c r="F476" s="62"/>
      <c r="G476" s="62"/>
      <c r="H476" s="62"/>
      <c r="I476" s="62"/>
      <c r="J476" s="62"/>
      <c r="K476" s="62"/>
      <c r="R476" s="27"/>
      <c r="U476" s="63"/>
      <c r="V476" s="27"/>
    </row>
    <row r="477" spans="2:22" ht="13">
      <c r="B477" s="62"/>
      <c r="C477" s="62"/>
      <c r="D477" s="62"/>
      <c r="E477" s="62"/>
      <c r="F477" s="62"/>
      <c r="G477" s="62"/>
      <c r="H477" s="62"/>
      <c r="I477" s="62"/>
      <c r="J477" s="62"/>
      <c r="K477" s="62"/>
      <c r="R477" s="27"/>
      <c r="U477" s="63"/>
      <c r="V477" s="27"/>
    </row>
    <row r="478" spans="2:22" ht="13">
      <c r="B478" s="62"/>
      <c r="C478" s="62"/>
      <c r="D478" s="62"/>
      <c r="E478" s="62"/>
      <c r="F478" s="62"/>
      <c r="G478" s="62"/>
      <c r="H478" s="62"/>
      <c r="I478" s="62"/>
      <c r="J478" s="62"/>
      <c r="K478" s="62"/>
      <c r="R478" s="27"/>
      <c r="U478" s="63"/>
      <c r="V478" s="27"/>
    </row>
    <row r="479" spans="2:22" ht="13">
      <c r="B479" s="62"/>
      <c r="C479" s="62"/>
      <c r="D479" s="62"/>
      <c r="E479" s="62"/>
      <c r="F479" s="62"/>
      <c r="G479" s="62"/>
      <c r="H479" s="62"/>
      <c r="I479" s="62"/>
      <c r="J479" s="62"/>
      <c r="K479" s="62"/>
      <c r="R479" s="27"/>
      <c r="U479" s="63"/>
      <c r="V479" s="27"/>
    </row>
    <row r="480" spans="2:22" ht="13">
      <c r="B480" s="62"/>
      <c r="C480" s="62"/>
      <c r="D480" s="62"/>
      <c r="E480" s="62"/>
      <c r="F480" s="62"/>
      <c r="G480" s="62"/>
      <c r="H480" s="62"/>
      <c r="I480" s="62"/>
      <c r="J480" s="62"/>
      <c r="K480" s="62"/>
      <c r="R480" s="27"/>
      <c r="U480" s="63"/>
      <c r="V480" s="27"/>
    </row>
    <row r="481" spans="2:22" ht="13">
      <c r="B481" s="62"/>
      <c r="C481" s="62"/>
      <c r="D481" s="62"/>
      <c r="E481" s="62"/>
      <c r="F481" s="62"/>
      <c r="G481" s="62"/>
      <c r="H481" s="62"/>
      <c r="I481" s="62"/>
      <c r="J481" s="62"/>
      <c r="K481" s="62"/>
      <c r="R481" s="27"/>
      <c r="U481" s="63"/>
      <c r="V481" s="27"/>
    </row>
    <row r="482" spans="2:22" ht="13">
      <c r="B482" s="62"/>
      <c r="C482" s="62"/>
      <c r="D482" s="62"/>
      <c r="E482" s="62"/>
      <c r="F482" s="62"/>
      <c r="G482" s="62"/>
      <c r="H482" s="62"/>
      <c r="I482" s="62"/>
      <c r="J482" s="62"/>
      <c r="K482" s="62"/>
      <c r="R482" s="27"/>
      <c r="U482" s="63"/>
      <c r="V482" s="27"/>
    </row>
    <row r="483" spans="2:22" ht="13">
      <c r="B483" s="62"/>
      <c r="C483" s="62"/>
      <c r="D483" s="62"/>
      <c r="E483" s="62"/>
      <c r="F483" s="62"/>
      <c r="G483" s="62"/>
      <c r="H483" s="62"/>
      <c r="I483" s="62"/>
      <c r="J483" s="62"/>
      <c r="K483" s="62"/>
      <c r="R483" s="27"/>
      <c r="U483" s="63"/>
      <c r="V483" s="27"/>
    </row>
    <row r="484" spans="2:22" ht="13">
      <c r="B484" s="62"/>
      <c r="C484" s="62"/>
      <c r="D484" s="62"/>
      <c r="E484" s="62"/>
      <c r="F484" s="62"/>
      <c r="G484" s="62"/>
      <c r="H484" s="62"/>
      <c r="I484" s="62"/>
      <c r="J484" s="62"/>
      <c r="K484" s="62"/>
      <c r="R484" s="27"/>
      <c r="U484" s="63"/>
      <c r="V484" s="27"/>
    </row>
    <row r="485" spans="2:22" ht="13">
      <c r="B485" s="62"/>
      <c r="C485" s="62"/>
      <c r="D485" s="62"/>
      <c r="E485" s="62"/>
      <c r="F485" s="62"/>
      <c r="G485" s="62"/>
      <c r="H485" s="62"/>
      <c r="I485" s="62"/>
      <c r="J485" s="62"/>
      <c r="K485" s="62"/>
      <c r="R485" s="27"/>
      <c r="U485" s="63"/>
      <c r="V485" s="27"/>
    </row>
    <row r="486" spans="2:22" ht="13">
      <c r="B486" s="62"/>
      <c r="C486" s="62"/>
      <c r="D486" s="62"/>
      <c r="E486" s="62"/>
      <c r="F486" s="62"/>
      <c r="G486" s="62"/>
      <c r="H486" s="62"/>
      <c r="I486" s="62"/>
      <c r="J486" s="62"/>
      <c r="K486" s="62"/>
      <c r="R486" s="27"/>
      <c r="U486" s="63"/>
      <c r="V486" s="27"/>
    </row>
    <row r="487" spans="2:22" ht="13">
      <c r="B487" s="62"/>
      <c r="C487" s="62"/>
      <c r="D487" s="62"/>
      <c r="E487" s="62"/>
      <c r="F487" s="62"/>
      <c r="G487" s="62"/>
      <c r="H487" s="62"/>
      <c r="I487" s="62"/>
      <c r="J487" s="62"/>
      <c r="K487" s="62"/>
      <c r="R487" s="27"/>
      <c r="U487" s="63"/>
      <c r="V487" s="27"/>
    </row>
    <row r="488" spans="2:22" ht="13">
      <c r="B488" s="62"/>
      <c r="C488" s="62"/>
      <c r="D488" s="62"/>
      <c r="E488" s="62"/>
      <c r="F488" s="62"/>
      <c r="G488" s="62"/>
      <c r="H488" s="62"/>
      <c r="I488" s="62"/>
      <c r="J488" s="62"/>
      <c r="K488" s="62"/>
      <c r="R488" s="27"/>
      <c r="U488" s="63"/>
      <c r="V488" s="27"/>
    </row>
    <row r="489" spans="2:22" ht="13">
      <c r="B489" s="62"/>
      <c r="C489" s="62"/>
      <c r="D489" s="62"/>
      <c r="E489" s="62"/>
      <c r="F489" s="62"/>
      <c r="G489" s="62"/>
      <c r="H489" s="62"/>
      <c r="I489" s="62"/>
      <c r="J489" s="62"/>
      <c r="K489" s="62"/>
      <c r="R489" s="27"/>
      <c r="U489" s="63"/>
      <c r="V489" s="27"/>
    </row>
    <row r="490" spans="2:22" ht="13">
      <c r="B490" s="62"/>
      <c r="C490" s="62"/>
      <c r="D490" s="62"/>
      <c r="E490" s="62"/>
      <c r="F490" s="62"/>
      <c r="G490" s="62"/>
      <c r="H490" s="62"/>
      <c r="I490" s="62"/>
      <c r="J490" s="62"/>
      <c r="K490" s="62"/>
      <c r="R490" s="27"/>
      <c r="U490" s="63"/>
      <c r="V490" s="27"/>
    </row>
    <row r="491" spans="2:22" ht="13">
      <c r="B491" s="62"/>
      <c r="C491" s="62"/>
      <c r="D491" s="62"/>
      <c r="E491" s="62"/>
      <c r="F491" s="62"/>
      <c r="G491" s="62"/>
      <c r="H491" s="62"/>
      <c r="I491" s="62"/>
      <c r="J491" s="62"/>
      <c r="K491" s="62"/>
      <c r="R491" s="27"/>
      <c r="U491" s="63"/>
      <c r="V491" s="27"/>
    </row>
    <row r="492" spans="2:22" ht="13">
      <c r="B492" s="62"/>
      <c r="C492" s="62"/>
      <c r="D492" s="62"/>
      <c r="E492" s="62"/>
      <c r="F492" s="62"/>
      <c r="G492" s="62"/>
      <c r="H492" s="62"/>
      <c r="I492" s="62"/>
      <c r="J492" s="62"/>
      <c r="K492" s="62"/>
      <c r="R492" s="27"/>
      <c r="U492" s="63"/>
      <c r="V492" s="27"/>
    </row>
    <row r="493" spans="2:22" ht="13">
      <c r="B493" s="62"/>
      <c r="C493" s="62"/>
      <c r="D493" s="62"/>
      <c r="E493" s="62"/>
      <c r="F493" s="62"/>
      <c r="G493" s="62"/>
      <c r="H493" s="62"/>
      <c r="I493" s="62"/>
      <c r="J493" s="62"/>
      <c r="K493" s="62"/>
      <c r="R493" s="27"/>
      <c r="U493" s="63"/>
      <c r="V493" s="27"/>
    </row>
    <row r="494" spans="2:22" ht="13">
      <c r="B494" s="62"/>
      <c r="C494" s="62"/>
      <c r="D494" s="62"/>
      <c r="E494" s="62"/>
      <c r="F494" s="62"/>
      <c r="G494" s="62"/>
      <c r="H494" s="62"/>
      <c r="I494" s="62"/>
      <c r="J494" s="62"/>
      <c r="K494" s="62"/>
      <c r="R494" s="27"/>
      <c r="U494" s="63"/>
      <c r="V494" s="27"/>
    </row>
    <row r="495" spans="2:22" ht="13">
      <c r="B495" s="62"/>
      <c r="C495" s="62"/>
      <c r="D495" s="62"/>
      <c r="E495" s="62"/>
      <c r="F495" s="62"/>
      <c r="G495" s="62"/>
      <c r="H495" s="62"/>
      <c r="I495" s="62"/>
      <c r="J495" s="62"/>
      <c r="K495" s="62"/>
      <c r="R495" s="27"/>
      <c r="U495" s="63"/>
      <c r="V495" s="27"/>
    </row>
    <row r="496" spans="2:22" ht="13">
      <c r="B496" s="62"/>
      <c r="C496" s="62"/>
      <c r="D496" s="62"/>
      <c r="E496" s="62"/>
      <c r="F496" s="62"/>
      <c r="G496" s="62"/>
      <c r="H496" s="62"/>
      <c r="I496" s="62"/>
      <c r="J496" s="62"/>
      <c r="K496" s="62"/>
      <c r="R496" s="27"/>
      <c r="U496" s="63"/>
      <c r="V496" s="27"/>
    </row>
    <row r="497" spans="2:22" ht="13">
      <c r="B497" s="62"/>
      <c r="C497" s="62"/>
      <c r="D497" s="62"/>
      <c r="E497" s="62"/>
      <c r="F497" s="62"/>
      <c r="G497" s="62"/>
      <c r="H497" s="62"/>
      <c r="I497" s="62"/>
      <c r="J497" s="62"/>
      <c r="K497" s="62"/>
      <c r="R497" s="27"/>
      <c r="U497" s="63"/>
      <c r="V497" s="27"/>
    </row>
    <row r="498" spans="2:22" ht="13">
      <c r="B498" s="62"/>
      <c r="C498" s="62"/>
      <c r="D498" s="62"/>
      <c r="E498" s="62"/>
      <c r="F498" s="62"/>
      <c r="G498" s="62"/>
      <c r="H498" s="62"/>
      <c r="I498" s="62"/>
      <c r="J498" s="62"/>
      <c r="K498" s="62"/>
      <c r="R498" s="27"/>
      <c r="U498" s="63"/>
      <c r="V498" s="27"/>
    </row>
    <row r="499" spans="2:22" ht="13">
      <c r="B499" s="62"/>
      <c r="C499" s="62"/>
      <c r="D499" s="62"/>
      <c r="E499" s="62"/>
      <c r="F499" s="62"/>
      <c r="G499" s="62"/>
      <c r="H499" s="62"/>
      <c r="I499" s="62"/>
      <c r="J499" s="62"/>
      <c r="K499" s="62"/>
      <c r="R499" s="27"/>
      <c r="U499" s="63"/>
      <c r="V499" s="27"/>
    </row>
    <row r="500" spans="2:22" ht="13">
      <c r="B500" s="62"/>
      <c r="C500" s="62"/>
      <c r="D500" s="62"/>
      <c r="E500" s="62"/>
      <c r="F500" s="62"/>
      <c r="G500" s="62"/>
      <c r="H500" s="62"/>
      <c r="I500" s="62"/>
      <c r="J500" s="62"/>
      <c r="K500" s="62"/>
      <c r="R500" s="27"/>
      <c r="U500" s="63"/>
      <c r="V500" s="27"/>
    </row>
    <row r="501" spans="2:22" ht="13">
      <c r="B501" s="62"/>
      <c r="C501" s="62"/>
      <c r="D501" s="62"/>
      <c r="E501" s="62"/>
      <c r="F501" s="62"/>
      <c r="G501" s="62"/>
      <c r="H501" s="62"/>
      <c r="I501" s="62"/>
      <c r="J501" s="62"/>
      <c r="K501" s="62"/>
      <c r="R501" s="27"/>
      <c r="U501" s="63"/>
      <c r="V501" s="27"/>
    </row>
    <row r="502" spans="2:22" ht="13">
      <c r="B502" s="62"/>
      <c r="C502" s="62"/>
      <c r="D502" s="62"/>
      <c r="E502" s="62"/>
      <c r="F502" s="62"/>
      <c r="G502" s="62"/>
      <c r="H502" s="62"/>
      <c r="I502" s="62"/>
      <c r="J502" s="62"/>
      <c r="K502" s="62"/>
      <c r="R502" s="27"/>
      <c r="U502" s="63"/>
      <c r="V502" s="27"/>
    </row>
    <row r="503" spans="2:22" ht="13">
      <c r="B503" s="62"/>
      <c r="C503" s="62"/>
      <c r="D503" s="62"/>
      <c r="E503" s="62"/>
      <c r="F503" s="62"/>
      <c r="G503" s="62"/>
      <c r="H503" s="62"/>
      <c r="I503" s="62"/>
      <c r="J503" s="62"/>
      <c r="K503" s="62"/>
      <c r="R503" s="27"/>
      <c r="U503" s="63"/>
      <c r="V503" s="27"/>
    </row>
    <row r="504" spans="2:22" ht="13">
      <c r="B504" s="62"/>
      <c r="C504" s="62"/>
      <c r="D504" s="62"/>
      <c r="E504" s="62"/>
      <c r="F504" s="62"/>
      <c r="G504" s="62"/>
      <c r="H504" s="62"/>
      <c r="I504" s="62"/>
      <c r="J504" s="62"/>
      <c r="K504" s="62"/>
      <c r="R504" s="27"/>
      <c r="U504" s="63"/>
      <c r="V504" s="27"/>
    </row>
    <row r="505" spans="2:22" ht="13">
      <c r="B505" s="62"/>
      <c r="C505" s="62"/>
      <c r="D505" s="62"/>
      <c r="E505" s="62"/>
      <c r="F505" s="62"/>
      <c r="G505" s="62"/>
      <c r="H505" s="62"/>
      <c r="I505" s="62"/>
      <c r="J505" s="62"/>
      <c r="K505" s="62"/>
      <c r="R505" s="27"/>
      <c r="U505" s="63"/>
      <c r="V505" s="27"/>
    </row>
    <row r="506" spans="2:22" ht="13">
      <c r="B506" s="62"/>
      <c r="C506" s="62"/>
      <c r="D506" s="62"/>
      <c r="E506" s="62"/>
      <c r="F506" s="62"/>
      <c r="G506" s="62"/>
      <c r="H506" s="62"/>
      <c r="I506" s="62"/>
      <c r="J506" s="62"/>
      <c r="K506" s="62"/>
      <c r="R506" s="27"/>
      <c r="U506" s="63"/>
      <c r="V506" s="27"/>
    </row>
    <row r="507" spans="2:22" ht="13">
      <c r="B507" s="62"/>
      <c r="C507" s="62"/>
      <c r="D507" s="62"/>
      <c r="E507" s="62"/>
      <c r="F507" s="62"/>
      <c r="G507" s="62"/>
      <c r="H507" s="62"/>
      <c r="I507" s="62"/>
      <c r="J507" s="62"/>
      <c r="K507" s="62"/>
      <c r="R507" s="27"/>
      <c r="U507" s="63"/>
      <c r="V507" s="27"/>
    </row>
    <row r="508" spans="2:22" ht="13">
      <c r="B508" s="62"/>
      <c r="C508" s="62"/>
      <c r="D508" s="62"/>
      <c r="E508" s="62"/>
      <c r="F508" s="62"/>
      <c r="G508" s="62"/>
      <c r="H508" s="62"/>
      <c r="I508" s="62"/>
      <c r="J508" s="62"/>
      <c r="K508" s="62"/>
      <c r="R508" s="27"/>
      <c r="U508" s="63"/>
      <c r="V508" s="27"/>
    </row>
    <row r="509" spans="2:22" ht="13">
      <c r="B509" s="62"/>
      <c r="C509" s="62"/>
      <c r="D509" s="62"/>
      <c r="E509" s="62"/>
      <c r="F509" s="62"/>
      <c r="G509" s="62"/>
      <c r="H509" s="62"/>
      <c r="I509" s="62"/>
      <c r="J509" s="62"/>
      <c r="K509" s="62"/>
      <c r="R509" s="27"/>
      <c r="U509" s="63"/>
      <c r="V509" s="27"/>
    </row>
    <row r="510" spans="2:22" ht="13">
      <c r="B510" s="62"/>
      <c r="C510" s="62"/>
      <c r="D510" s="62"/>
      <c r="E510" s="62"/>
      <c r="F510" s="62"/>
      <c r="G510" s="62"/>
      <c r="H510" s="62"/>
      <c r="I510" s="62"/>
      <c r="J510" s="62"/>
      <c r="K510" s="62"/>
      <c r="R510" s="27"/>
      <c r="U510" s="63"/>
      <c r="V510" s="27"/>
    </row>
    <row r="511" spans="2:22" ht="13">
      <c r="B511" s="62"/>
      <c r="C511" s="62"/>
      <c r="D511" s="62"/>
      <c r="E511" s="62"/>
      <c r="F511" s="62"/>
      <c r="G511" s="62"/>
      <c r="H511" s="62"/>
      <c r="I511" s="62"/>
      <c r="J511" s="62"/>
      <c r="K511" s="62"/>
      <c r="R511" s="27"/>
      <c r="U511" s="63"/>
      <c r="V511" s="27"/>
    </row>
    <row r="512" spans="2:22" ht="13">
      <c r="B512" s="62"/>
      <c r="C512" s="62"/>
      <c r="D512" s="62"/>
      <c r="E512" s="62"/>
      <c r="F512" s="62"/>
      <c r="G512" s="62"/>
      <c r="H512" s="62"/>
      <c r="I512" s="62"/>
      <c r="J512" s="62"/>
      <c r="K512" s="62"/>
      <c r="R512" s="27"/>
      <c r="U512" s="63"/>
      <c r="V512" s="27"/>
    </row>
    <row r="513" spans="2:22" ht="13">
      <c r="B513" s="62"/>
      <c r="C513" s="62"/>
      <c r="D513" s="62"/>
      <c r="E513" s="62"/>
      <c r="F513" s="62"/>
      <c r="G513" s="62"/>
      <c r="H513" s="62"/>
      <c r="I513" s="62"/>
      <c r="J513" s="62"/>
      <c r="K513" s="62"/>
      <c r="R513" s="27"/>
      <c r="U513" s="63"/>
      <c r="V513" s="27"/>
    </row>
    <row r="514" spans="2:22" ht="13">
      <c r="B514" s="62"/>
      <c r="C514" s="62"/>
      <c r="D514" s="62"/>
      <c r="E514" s="62"/>
      <c r="F514" s="62"/>
      <c r="G514" s="62"/>
      <c r="H514" s="62"/>
      <c r="I514" s="62"/>
      <c r="J514" s="62"/>
      <c r="K514" s="62"/>
      <c r="R514" s="27"/>
      <c r="U514" s="63"/>
      <c r="V514" s="27"/>
    </row>
    <row r="515" spans="2:22" ht="13">
      <c r="B515" s="62"/>
      <c r="C515" s="62"/>
      <c r="D515" s="62"/>
      <c r="E515" s="62"/>
      <c r="F515" s="62"/>
      <c r="G515" s="62"/>
      <c r="H515" s="62"/>
      <c r="I515" s="62"/>
      <c r="J515" s="62"/>
      <c r="K515" s="62"/>
      <c r="R515" s="27"/>
      <c r="U515" s="63"/>
      <c r="V515" s="27"/>
    </row>
    <row r="516" spans="2:22" ht="13">
      <c r="B516" s="62"/>
      <c r="C516" s="62"/>
      <c r="D516" s="62"/>
      <c r="E516" s="62"/>
      <c r="F516" s="62"/>
      <c r="G516" s="62"/>
      <c r="H516" s="62"/>
      <c r="I516" s="62"/>
      <c r="J516" s="62"/>
      <c r="K516" s="62"/>
      <c r="R516" s="27"/>
      <c r="U516" s="63"/>
      <c r="V516" s="27"/>
    </row>
    <row r="517" spans="2:22" ht="13">
      <c r="B517" s="62"/>
      <c r="C517" s="62"/>
      <c r="D517" s="62"/>
      <c r="E517" s="62"/>
      <c r="F517" s="62"/>
      <c r="G517" s="62"/>
      <c r="H517" s="62"/>
      <c r="I517" s="62"/>
      <c r="J517" s="62"/>
      <c r="K517" s="62"/>
      <c r="R517" s="27"/>
      <c r="U517" s="63"/>
      <c r="V517" s="27"/>
    </row>
    <row r="518" spans="2:22" ht="13">
      <c r="B518" s="62"/>
      <c r="C518" s="62"/>
      <c r="D518" s="62"/>
      <c r="E518" s="62"/>
      <c r="F518" s="62"/>
      <c r="G518" s="62"/>
      <c r="H518" s="62"/>
      <c r="I518" s="62"/>
      <c r="J518" s="62"/>
      <c r="K518" s="62"/>
      <c r="R518" s="27"/>
      <c r="U518" s="63"/>
      <c r="V518" s="27"/>
    </row>
    <row r="519" spans="2:22" ht="13">
      <c r="B519" s="62"/>
      <c r="C519" s="62"/>
      <c r="D519" s="62"/>
      <c r="E519" s="62"/>
      <c r="F519" s="62"/>
      <c r="G519" s="62"/>
      <c r="H519" s="62"/>
      <c r="I519" s="62"/>
      <c r="J519" s="62"/>
      <c r="K519" s="62"/>
      <c r="R519" s="27"/>
      <c r="U519" s="63"/>
      <c r="V519" s="27"/>
    </row>
    <row r="520" spans="2:22" ht="13">
      <c r="B520" s="62"/>
      <c r="C520" s="62"/>
      <c r="D520" s="62"/>
      <c r="E520" s="62"/>
      <c r="F520" s="62"/>
      <c r="G520" s="62"/>
      <c r="H520" s="62"/>
      <c r="I520" s="62"/>
      <c r="J520" s="62"/>
      <c r="K520" s="62"/>
      <c r="R520" s="27"/>
      <c r="U520" s="63"/>
      <c r="V520" s="27"/>
    </row>
    <row r="521" spans="2:22" ht="13">
      <c r="B521" s="62"/>
      <c r="C521" s="62"/>
      <c r="D521" s="62"/>
      <c r="E521" s="62"/>
      <c r="F521" s="62"/>
      <c r="G521" s="62"/>
      <c r="H521" s="62"/>
      <c r="I521" s="62"/>
      <c r="J521" s="62"/>
      <c r="K521" s="62"/>
      <c r="R521" s="27"/>
      <c r="U521" s="63"/>
      <c r="V521" s="27"/>
    </row>
    <row r="522" spans="2:22" ht="13">
      <c r="B522" s="62"/>
      <c r="C522" s="62"/>
      <c r="D522" s="62"/>
      <c r="E522" s="62"/>
      <c r="F522" s="62"/>
      <c r="G522" s="62"/>
      <c r="H522" s="62"/>
      <c r="I522" s="62"/>
      <c r="J522" s="62"/>
      <c r="K522" s="62"/>
      <c r="R522" s="27"/>
      <c r="U522" s="63"/>
      <c r="V522" s="27"/>
    </row>
    <row r="523" spans="2:22" ht="13">
      <c r="B523" s="62"/>
      <c r="C523" s="62"/>
      <c r="D523" s="62"/>
      <c r="E523" s="62"/>
      <c r="F523" s="62"/>
      <c r="G523" s="62"/>
      <c r="H523" s="62"/>
      <c r="I523" s="62"/>
      <c r="J523" s="62"/>
      <c r="K523" s="62"/>
      <c r="R523" s="27"/>
      <c r="U523" s="63"/>
      <c r="V523" s="27"/>
    </row>
    <row r="524" spans="2:22" ht="13">
      <c r="B524" s="62"/>
      <c r="C524" s="62"/>
      <c r="D524" s="62"/>
      <c r="E524" s="62"/>
      <c r="F524" s="62"/>
      <c r="G524" s="62"/>
      <c r="H524" s="62"/>
      <c r="I524" s="62"/>
      <c r="J524" s="62"/>
      <c r="K524" s="62"/>
      <c r="R524" s="27"/>
      <c r="U524" s="63"/>
      <c r="V524" s="27"/>
    </row>
    <row r="525" spans="2:22" ht="13">
      <c r="B525" s="62"/>
      <c r="C525" s="62"/>
      <c r="D525" s="62"/>
      <c r="E525" s="62"/>
      <c r="F525" s="62"/>
      <c r="G525" s="62"/>
      <c r="H525" s="62"/>
      <c r="I525" s="62"/>
      <c r="J525" s="62"/>
      <c r="K525" s="62"/>
      <c r="R525" s="27"/>
      <c r="U525" s="63"/>
      <c r="V525" s="27"/>
    </row>
    <row r="526" spans="2:22" ht="13">
      <c r="B526" s="62"/>
      <c r="C526" s="62"/>
      <c r="D526" s="62"/>
      <c r="E526" s="62"/>
      <c r="F526" s="62"/>
      <c r="G526" s="62"/>
      <c r="H526" s="62"/>
      <c r="I526" s="62"/>
      <c r="J526" s="62"/>
      <c r="K526" s="62"/>
      <c r="R526" s="27"/>
      <c r="U526" s="63"/>
      <c r="V526" s="27"/>
    </row>
    <row r="527" spans="2:22" ht="13">
      <c r="B527" s="62"/>
      <c r="C527" s="62"/>
      <c r="D527" s="62"/>
      <c r="E527" s="62"/>
      <c r="F527" s="62"/>
      <c r="G527" s="62"/>
      <c r="H527" s="62"/>
      <c r="I527" s="62"/>
      <c r="J527" s="62"/>
      <c r="K527" s="62"/>
      <c r="R527" s="27"/>
      <c r="U527" s="63"/>
      <c r="V527" s="27"/>
    </row>
    <row r="528" spans="2:22" ht="13">
      <c r="B528" s="62"/>
      <c r="C528" s="62"/>
      <c r="D528" s="62"/>
      <c r="E528" s="62"/>
      <c r="F528" s="62"/>
      <c r="G528" s="62"/>
      <c r="H528" s="62"/>
      <c r="I528" s="62"/>
      <c r="J528" s="62"/>
      <c r="K528" s="62"/>
      <c r="R528" s="27"/>
      <c r="U528" s="63"/>
      <c r="V528" s="27"/>
    </row>
    <row r="529" spans="2:22" ht="13">
      <c r="B529" s="62"/>
      <c r="C529" s="62"/>
      <c r="D529" s="62"/>
      <c r="E529" s="62"/>
      <c r="F529" s="62"/>
      <c r="G529" s="62"/>
      <c r="H529" s="62"/>
      <c r="I529" s="62"/>
      <c r="J529" s="62"/>
      <c r="K529" s="62"/>
      <c r="R529" s="27"/>
      <c r="U529" s="63"/>
      <c r="V529" s="27"/>
    </row>
    <row r="530" spans="2:22" ht="13">
      <c r="B530" s="62"/>
      <c r="C530" s="62"/>
      <c r="D530" s="62"/>
      <c r="E530" s="62"/>
      <c r="F530" s="62"/>
      <c r="G530" s="62"/>
      <c r="H530" s="62"/>
      <c r="I530" s="62"/>
      <c r="J530" s="62"/>
      <c r="K530" s="62"/>
      <c r="R530" s="27"/>
      <c r="U530" s="63"/>
      <c r="V530" s="27"/>
    </row>
    <row r="531" spans="2:22" ht="13">
      <c r="B531" s="62"/>
      <c r="C531" s="62"/>
      <c r="D531" s="62"/>
      <c r="E531" s="62"/>
      <c r="F531" s="62"/>
      <c r="G531" s="62"/>
      <c r="H531" s="62"/>
      <c r="I531" s="62"/>
      <c r="J531" s="62"/>
      <c r="K531" s="62"/>
      <c r="R531" s="27"/>
      <c r="U531" s="63"/>
      <c r="V531" s="27"/>
    </row>
    <row r="532" spans="2:22" ht="13">
      <c r="B532" s="62"/>
      <c r="C532" s="62"/>
      <c r="D532" s="62"/>
      <c r="E532" s="62"/>
      <c r="F532" s="62"/>
      <c r="G532" s="62"/>
      <c r="H532" s="62"/>
      <c r="I532" s="62"/>
      <c r="J532" s="62"/>
      <c r="K532" s="62"/>
      <c r="R532" s="27"/>
      <c r="U532" s="63"/>
      <c r="V532" s="27"/>
    </row>
    <row r="533" spans="2:22" ht="13">
      <c r="B533" s="62"/>
      <c r="C533" s="62"/>
      <c r="D533" s="62"/>
      <c r="E533" s="62"/>
      <c r="F533" s="62"/>
      <c r="G533" s="62"/>
      <c r="H533" s="62"/>
      <c r="I533" s="62"/>
      <c r="J533" s="62"/>
      <c r="K533" s="62"/>
      <c r="R533" s="27"/>
      <c r="U533" s="63"/>
      <c r="V533" s="27"/>
    </row>
    <row r="534" spans="2:22" ht="13">
      <c r="B534" s="62"/>
      <c r="C534" s="62"/>
      <c r="D534" s="62"/>
      <c r="E534" s="62"/>
      <c r="F534" s="62"/>
      <c r="G534" s="62"/>
      <c r="H534" s="62"/>
      <c r="I534" s="62"/>
      <c r="J534" s="62"/>
      <c r="K534" s="62"/>
      <c r="R534" s="27"/>
      <c r="U534" s="63"/>
      <c r="V534" s="27"/>
    </row>
    <row r="535" spans="2:22" ht="13">
      <c r="B535" s="62"/>
      <c r="C535" s="62"/>
      <c r="D535" s="62"/>
      <c r="E535" s="62"/>
      <c r="F535" s="62"/>
      <c r="G535" s="62"/>
      <c r="H535" s="62"/>
      <c r="I535" s="62"/>
      <c r="J535" s="62"/>
      <c r="K535" s="62"/>
      <c r="R535" s="27"/>
      <c r="U535" s="63"/>
      <c r="V535" s="27"/>
    </row>
    <row r="536" spans="2:22" ht="13">
      <c r="B536" s="62"/>
      <c r="C536" s="62"/>
      <c r="D536" s="62"/>
      <c r="E536" s="62"/>
      <c r="F536" s="62"/>
      <c r="G536" s="62"/>
      <c r="H536" s="62"/>
      <c r="I536" s="62"/>
      <c r="J536" s="62"/>
      <c r="K536" s="62"/>
      <c r="R536" s="27"/>
      <c r="U536" s="63"/>
      <c r="V536" s="27"/>
    </row>
    <row r="537" spans="2:22" ht="13">
      <c r="B537" s="62"/>
      <c r="C537" s="62"/>
      <c r="D537" s="62"/>
      <c r="E537" s="62"/>
      <c r="F537" s="62"/>
      <c r="G537" s="62"/>
      <c r="H537" s="62"/>
      <c r="I537" s="62"/>
      <c r="J537" s="62"/>
      <c r="K537" s="62"/>
      <c r="R537" s="27"/>
      <c r="U537" s="63"/>
      <c r="V537" s="27"/>
    </row>
    <row r="538" spans="2:22" ht="13">
      <c r="B538" s="62"/>
      <c r="C538" s="62"/>
      <c r="D538" s="62"/>
      <c r="E538" s="62"/>
      <c r="F538" s="62"/>
      <c r="G538" s="62"/>
      <c r="H538" s="62"/>
      <c r="I538" s="62"/>
      <c r="J538" s="62"/>
      <c r="K538" s="62"/>
      <c r="R538" s="27"/>
      <c r="U538" s="63"/>
      <c r="V538" s="27"/>
    </row>
    <row r="539" spans="2:22" ht="13">
      <c r="B539" s="62"/>
      <c r="C539" s="62"/>
      <c r="D539" s="62"/>
      <c r="E539" s="62"/>
      <c r="F539" s="62"/>
      <c r="G539" s="62"/>
      <c r="H539" s="62"/>
      <c r="I539" s="62"/>
      <c r="J539" s="62"/>
      <c r="K539" s="62"/>
      <c r="R539" s="27"/>
      <c r="U539" s="63"/>
      <c r="V539" s="27"/>
    </row>
    <row r="540" spans="2:22" ht="13">
      <c r="B540" s="62"/>
      <c r="C540" s="62"/>
      <c r="D540" s="62"/>
      <c r="E540" s="62"/>
      <c r="F540" s="62"/>
      <c r="G540" s="62"/>
      <c r="H540" s="62"/>
      <c r="I540" s="62"/>
      <c r="J540" s="62"/>
      <c r="K540" s="62"/>
      <c r="R540" s="27"/>
      <c r="U540" s="63"/>
      <c r="V540" s="27"/>
    </row>
    <row r="541" spans="2:22" ht="13">
      <c r="B541" s="62"/>
      <c r="C541" s="62"/>
      <c r="D541" s="62"/>
      <c r="E541" s="62"/>
      <c r="F541" s="62"/>
      <c r="G541" s="62"/>
      <c r="H541" s="62"/>
      <c r="I541" s="62"/>
      <c r="J541" s="62"/>
      <c r="K541" s="62"/>
      <c r="R541" s="27"/>
      <c r="U541" s="63"/>
      <c r="V541" s="27"/>
    </row>
    <row r="542" spans="2:22" ht="13">
      <c r="B542" s="62"/>
      <c r="C542" s="62"/>
      <c r="D542" s="62"/>
      <c r="E542" s="62"/>
      <c r="F542" s="62"/>
      <c r="G542" s="62"/>
      <c r="H542" s="62"/>
      <c r="I542" s="62"/>
      <c r="J542" s="62"/>
      <c r="K542" s="62"/>
      <c r="R542" s="27"/>
      <c r="U542" s="63"/>
      <c r="V542" s="27"/>
    </row>
    <row r="543" spans="2:22" ht="13">
      <c r="B543" s="62"/>
      <c r="C543" s="62"/>
      <c r="D543" s="62"/>
      <c r="E543" s="62"/>
      <c r="F543" s="62"/>
      <c r="G543" s="62"/>
      <c r="H543" s="62"/>
      <c r="I543" s="62"/>
      <c r="J543" s="62"/>
      <c r="K543" s="62"/>
      <c r="R543" s="27"/>
      <c r="U543" s="63"/>
      <c r="V543" s="27"/>
    </row>
    <row r="544" spans="2:22" ht="13">
      <c r="B544" s="62"/>
      <c r="C544" s="62"/>
      <c r="D544" s="62"/>
      <c r="E544" s="62"/>
      <c r="F544" s="62"/>
      <c r="G544" s="62"/>
      <c r="H544" s="62"/>
      <c r="I544" s="62"/>
      <c r="J544" s="62"/>
      <c r="K544" s="62"/>
      <c r="R544" s="27"/>
      <c r="U544" s="63"/>
      <c r="V544" s="27"/>
    </row>
    <row r="545" spans="2:22" ht="13">
      <c r="B545" s="62"/>
      <c r="C545" s="62"/>
      <c r="D545" s="62"/>
      <c r="E545" s="62"/>
      <c r="F545" s="62"/>
      <c r="G545" s="62"/>
      <c r="H545" s="62"/>
      <c r="I545" s="62"/>
      <c r="J545" s="62"/>
      <c r="K545" s="62"/>
      <c r="R545" s="27"/>
      <c r="U545" s="63"/>
      <c r="V545" s="27"/>
    </row>
    <row r="546" spans="2:22" ht="13">
      <c r="B546" s="62"/>
      <c r="C546" s="62"/>
      <c r="D546" s="62"/>
      <c r="E546" s="62"/>
      <c r="F546" s="62"/>
      <c r="G546" s="62"/>
      <c r="H546" s="62"/>
      <c r="I546" s="62"/>
      <c r="J546" s="62"/>
      <c r="K546" s="62"/>
      <c r="R546" s="27"/>
      <c r="U546" s="63"/>
      <c r="V546" s="27"/>
    </row>
    <row r="547" spans="2:22" ht="13">
      <c r="B547" s="62"/>
      <c r="C547" s="62"/>
      <c r="D547" s="62"/>
      <c r="E547" s="62"/>
      <c r="F547" s="62"/>
      <c r="G547" s="62"/>
      <c r="H547" s="62"/>
      <c r="I547" s="62"/>
      <c r="J547" s="62"/>
      <c r="K547" s="62"/>
      <c r="R547" s="27"/>
      <c r="U547" s="63"/>
      <c r="V547" s="27"/>
    </row>
    <row r="548" spans="2:22" ht="13">
      <c r="B548" s="62"/>
      <c r="C548" s="62"/>
      <c r="D548" s="62"/>
      <c r="E548" s="62"/>
      <c r="F548" s="62"/>
      <c r="G548" s="62"/>
      <c r="H548" s="62"/>
      <c r="I548" s="62"/>
      <c r="J548" s="62"/>
      <c r="K548" s="62"/>
      <c r="R548" s="27"/>
      <c r="U548" s="63"/>
      <c r="V548" s="27"/>
    </row>
    <row r="549" spans="2:22" ht="13">
      <c r="B549" s="62"/>
      <c r="C549" s="62"/>
      <c r="D549" s="62"/>
      <c r="E549" s="62"/>
      <c r="F549" s="62"/>
      <c r="G549" s="62"/>
      <c r="H549" s="62"/>
      <c r="I549" s="62"/>
      <c r="J549" s="62"/>
      <c r="K549" s="62"/>
      <c r="R549" s="27"/>
      <c r="U549" s="63"/>
      <c r="V549" s="27"/>
    </row>
    <row r="550" spans="2:22" ht="13">
      <c r="B550" s="62"/>
      <c r="C550" s="62"/>
      <c r="D550" s="62"/>
      <c r="E550" s="62"/>
      <c r="F550" s="62"/>
      <c r="G550" s="62"/>
      <c r="H550" s="62"/>
      <c r="I550" s="62"/>
      <c r="J550" s="62"/>
      <c r="K550" s="62"/>
      <c r="R550" s="27"/>
      <c r="U550" s="63"/>
      <c r="V550" s="27"/>
    </row>
    <row r="551" spans="2:22" ht="13">
      <c r="B551" s="62"/>
      <c r="C551" s="62"/>
      <c r="D551" s="62"/>
      <c r="E551" s="62"/>
      <c r="F551" s="62"/>
      <c r="G551" s="62"/>
      <c r="H551" s="62"/>
      <c r="I551" s="62"/>
      <c r="J551" s="62"/>
      <c r="K551" s="62"/>
      <c r="R551" s="27"/>
      <c r="U551" s="63"/>
      <c r="V551" s="27"/>
    </row>
    <row r="552" spans="2:22" ht="13">
      <c r="B552" s="62"/>
      <c r="C552" s="62"/>
      <c r="D552" s="62"/>
      <c r="E552" s="62"/>
      <c r="F552" s="62"/>
      <c r="G552" s="62"/>
      <c r="H552" s="62"/>
      <c r="I552" s="62"/>
      <c r="J552" s="62"/>
      <c r="K552" s="62"/>
      <c r="R552" s="27"/>
      <c r="U552" s="63"/>
      <c r="V552" s="27"/>
    </row>
    <row r="553" spans="2:22" ht="13">
      <c r="B553" s="62"/>
      <c r="C553" s="62"/>
      <c r="D553" s="62"/>
      <c r="E553" s="62"/>
      <c r="F553" s="62"/>
      <c r="G553" s="62"/>
      <c r="H553" s="62"/>
      <c r="I553" s="62"/>
      <c r="J553" s="62"/>
      <c r="K553" s="62"/>
      <c r="R553" s="27"/>
      <c r="U553" s="63"/>
      <c r="V553" s="27"/>
    </row>
    <row r="554" spans="2:22" ht="13">
      <c r="B554" s="62"/>
      <c r="C554" s="62"/>
      <c r="D554" s="62"/>
      <c r="E554" s="62"/>
      <c r="F554" s="62"/>
      <c r="G554" s="62"/>
      <c r="H554" s="62"/>
      <c r="I554" s="62"/>
      <c r="J554" s="62"/>
      <c r="K554" s="62"/>
      <c r="R554" s="27"/>
      <c r="U554" s="63"/>
      <c r="V554" s="27"/>
    </row>
    <row r="555" spans="2:22" ht="13">
      <c r="B555" s="62"/>
      <c r="C555" s="62"/>
      <c r="D555" s="62"/>
      <c r="E555" s="62"/>
      <c r="F555" s="62"/>
      <c r="G555" s="62"/>
      <c r="H555" s="62"/>
      <c r="I555" s="62"/>
      <c r="J555" s="62"/>
      <c r="K555" s="62"/>
      <c r="R555" s="27"/>
      <c r="U555" s="63"/>
      <c r="V555" s="27"/>
    </row>
    <row r="556" spans="2:22" ht="13">
      <c r="B556" s="62"/>
      <c r="C556" s="62"/>
      <c r="D556" s="62"/>
      <c r="E556" s="62"/>
      <c r="F556" s="62"/>
      <c r="G556" s="62"/>
      <c r="H556" s="62"/>
      <c r="I556" s="62"/>
      <c r="J556" s="62"/>
      <c r="K556" s="62"/>
      <c r="R556" s="27"/>
      <c r="U556" s="63"/>
      <c r="V556" s="27"/>
    </row>
    <row r="557" spans="2:22" ht="13">
      <c r="B557" s="62"/>
      <c r="C557" s="62"/>
      <c r="D557" s="62"/>
      <c r="E557" s="62"/>
      <c r="F557" s="62"/>
      <c r="G557" s="62"/>
      <c r="H557" s="62"/>
      <c r="I557" s="62"/>
      <c r="J557" s="62"/>
      <c r="K557" s="62"/>
      <c r="R557" s="27"/>
      <c r="U557" s="63"/>
      <c r="V557" s="27"/>
    </row>
    <row r="558" spans="2:22" ht="13">
      <c r="B558" s="62"/>
      <c r="C558" s="62"/>
      <c r="D558" s="62"/>
      <c r="E558" s="62"/>
      <c r="F558" s="62"/>
      <c r="G558" s="62"/>
      <c r="H558" s="62"/>
      <c r="I558" s="62"/>
      <c r="J558" s="62"/>
      <c r="K558" s="62"/>
      <c r="R558" s="27"/>
      <c r="U558" s="63"/>
      <c r="V558" s="27"/>
    </row>
    <row r="559" spans="2:22" ht="13">
      <c r="B559" s="62"/>
      <c r="C559" s="62"/>
      <c r="D559" s="62"/>
      <c r="E559" s="62"/>
      <c r="F559" s="62"/>
      <c r="G559" s="62"/>
      <c r="H559" s="62"/>
      <c r="I559" s="62"/>
      <c r="J559" s="62"/>
      <c r="K559" s="62"/>
      <c r="R559" s="27"/>
      <c r="U559" s="63"/>
      <c r="V559" s="27"/>
    </row>
    <row r="560" spans="2:22" ht="13">
      <c r="B560" s="62"/>
      <c r="C560" s="62"/>
      <c r="D560" s="62"/>
      <c r="E560" s="62"/>
      <c r="F560" s="62"/>
      <c r="G560" s="62"/>
      <c r="H560" s="62"/>
      <c r="I560" s="62"/>
      <c r="J560" s="62"/>
      <c r="K560" s="62"/>
      <c r="R560" s="27"/>
      <c r="U560" s="63"/>
      <c r="V560" s="27"/>
    </row>
    <row r="561" spans="2:22" ht="13">
      <c r="B561" s="62"/>
      <c r="C561" s="62"/>
      <c r="D561" s="62"/>
      <c r="E561" s="62"/>
      <c r="F561" s="62"/>
      <c r="G561" s="62"/>
      <c r="H561" s="62"/>
      <c r="I561" s="62"/>
      <c r="J561" s="62"/>
      <c r="K561" s="62"/>
      <c r="R561" s="27"/>
      <c r="U561" s="63"/>
      <c r="V561" s="27"/>
    </row>
    <row r="562" spans="2:22" ht="13">
      <c r="B562" s="62"/>
      <c r="C562" s="62"/>
      <c r="D562" s="62"/>
      <c r="E562" s="62"/>
      <c r="F562" s="62"/>
      <c r="G562" s="62"/>
      <c r="H562" s="62"/>
      <c r="I562" s="62"/>
      <c r="J562" s="62"/>
      <c r="K562" s="62"/>
      <c r="R562" s="27"/>
      <c r="U562" s="63"/>
      <c r="V562" s="27"/>
    </row>
    <row r="563" spans="2:22" ht="13">
      <c r="B563" s="62"/>
      <c r="C563" s="62"/>
      <c r="D563" s="62"/>
      <c r="E563" s="62"/>
      <c r="F563" s="62"/>
      <c r="G563" s="62"/>
      <c r="H563" s="62"/>
      <c r="I563" s="62"/>
      <c r="J563" s="62"/>
      <c r="K563" s="62"/>
      <c r="R563" s="27"/>
      <c r="U563" s="63"/>
      <c r="V563" s="27"/>
    </row>
    <row r="564" spans="2:22" ht="13">
      <c r="B564" s="62"/>
      <c r="C564" s="62"/>
      <c r="D564" s="62"/>
      <c r="E564" s="62"/>
      <c r="F564" s="62"/>
      <c r="G564" s="62"/>
      <c r="H564" s="62"/>
      <c r="I564" s="62"/>
      <c r="J564" s="62"/>
      <c r="K564" s="62"/>
      <c r="R564" s="27"/>
      <c r="U564" s="63"/>
      <c r="V564" s="27"/>
    </row>
    <row r="565" spans="2:22" ht="13">
      <c r="B565" s="62"/>
      <c r="C565" s="62"/>
      <c r="D565" s="62"/>
      <c r="E565" s="62"/>
      <c r="F565" s="62"/>
      <c r="G565" s="62"/>
      <c r="H565" s="62"/>
      <c r="I565" s="62"/>
      <c r="J565" s="62"/>
      <c r="K565" s="62"/>
      <c r="R565" s="27"/>
      <c r="U565" s="63"/>
      <c r="V565" s="27"/>
    </row>
    <row r="566" spans="2:22" ht="13">
      <c r="B566" s="62"/>
      <c r="C566" s="62"/>
      <c r="D566" s="62"/>
      <c r="E566" s="62"/>
      <c r="F566" s="62"/>
      <c r="G566" s="62"/>
      <c r="H566" s="62"/>
      <c r="I566" s="62"/>
      <c r="J566" s="62"/>
      <c r="K566" s="62"/>
      <c r="R566" s="27"/>
      <c r="U566" s="63"/>
      <c r="V566" s="27"/>
    </row>
    <row r="567" spans="2:22" ht="13">
      <c r="B567" s="62"/>
      <c r="C567" s="62"/>
      <c r="D567" s="62"/>
      <c r="E567" s="62"/>
      <c r="F567" s="62"/>
      <c r="G567" s="62"/>
      <c r="H567" s="62"/>
      <c r="I567" s="62"/>
      <c r="J567" s="62"/>
      <c r="K567" s="62"/>
      <c r="R567" s="27"/>
      <c r="U567" s="63"/>
      <c r="V567" s="27"/>
    </row>
    <row r="568" spans="2:22" ht="13">
      <c r="B568" s="62"/>
      <c r="C568" s="62"/>
      <c r="D568" s="62"/>
      <c r="E568" s="62"/>
      <c r="F568" s="62"/>
      <c r="G568" s="62"/>
      <c r="H568" s="62"/>
      <c r="I568" s="62"/>
      <c r="J568" s="62"/>
      <c r="K568" s="62"/>
      <c r="R568" s="27"/>
      <c r="U568" s="63"/>
      <c r="V568" s="27"/>
    </row>
    <row r="569" spans="2:22" ht="13">
      <c r="B569" s="62"/>
      <c r="C569" s="62"/>
      <c r="D569" s="62"/>
      <c r="E569" s="62"/>
      <c r="F569" s="62"/>
      <c r="G569" s="62"/>
      <c r="H569" s="62"/>
      <c r="I569" s="62"/>
      <c r="J569" s="62"/>
      <c r="K569" s="62"/>
      <c r="R569" s="27"/>
      <c r="U569" s="63"/>
      <c r="V569" s="27"/>
    </row>
    <row r="570" spans="2:22" ht="13">
      <c r="B570" s="62"/>
      <c r="C570" s="62"/>
      <c r="D570" s="62"/>
      <c r="E570" s="62"/>
      <c r="F570" s="62"/>
      <c r="G570" s="62"/>
      <c r="H570" s="62"/>
      <c r="I570" s="62"/>
      <c r="J570" s="62"/>
      <c r="K570" s="62"/>
      <c r="R570" s="27"/>
      <c r="U570" s="63"/>
      <c r="V570" s="27"/>
    </row>
    <row r="571" spans="2:22" ht="13">
      <c r="B571" s="62"/>
      <c r="C571" s="62"/>
      <c r="D571" s="62"/>
      <c r="E571" s="62"/>
      <c r="F571" s="62"/>
      <c r="G571" s="62"/>
      <c r="H571" s="62"/>
      <c r="I571" s="62"/>
      <c r="J571" s="62"/>
      <c r="K571" s="62"/>
      <c r="R571" s="27"/>
      <c r="U571" s="63"/>
      <c r="V571" s="27"/>
    </row>
    <row r="572" spans="2:22" ht="13">
      <c r="B572" s="62"/>
      <c r="C572" s="62"/>
      <c r="D572" s="62"/>
      <c r="E572" s="62"/>
      <c r="F572" s="62"/>
      <c r="G572" s="62"/>
      <c r="H572" s="62"/>
      <c r="I572" s="62"/>
      <c r="J572" s="62"/>
      <c r="K572" s="62"/>
      <c r="R572" s="27"/>
      <c r="U572" s="63"/>
      <c r="V572" s="27"/>
    </row>
    <row r="573" spans="2:22" ht="13">
      <c r="B573" s="62"/>
      <c r="C573" s="62"/>
      <c r="D573" s="62"/>
      <c r="E573" s="62"/>
      <c r="F573" s="62"/>
      <c r="G573" s="62"/>
      <c r="H573" s="62"/>
      <c r="I573" s="62"/>
      <c r="J573" s="62"/>
      <c r="K573" s="62"/>
      <c r="R573" s="27"/>
      <c r="U573" s="63"/>
      <c r="V573" s="27"/>
    </row>
    <row r="574" spans="2:22" ht="13">
      <c r="B574" s="62"/>
      <c r="C574" s="62"/>
      <c r="D574" s="62"/>
      <c r="E574" s="62"/>
      <c r="F574" s="62"/>
      <c r="G574" s="62"/>
      <c r="H574" s="62"/>
      <c r="I574" s="62"/>
      <c r="J574" s="62"/>
      <c r="K574" s="62"/>
      <c r="R574" s="27"/>
      <c r="U574" s="63"/>
      <c r="V574" s="27"/>
    </row>
    <row r="575" spans="2:22" ht="13">
      <c r="B575" s="62"/>
      <c r="C575" s="62"/>
      <c r="D575" s="62"/>
      <c r="E575" s="62"/>
      <c r="F575" s="62"/>
      <c r="G575" s="62"/>
      <c r="H575" s="62"/>
      <c r="I575" s="62"/>
      <c r="J575" s="62"/>
      <c r="K575" s="62"/>
      <c r="R575" s="27"/>
      <c r="U575" s="63"/>
      <c r="V575" s="27"/>
    </row>
    <row r="576" spans="2:22" ht="13">
      <c r="B576" s="62"/>
      <c r="C576" s="62"/>
      <c r="D576" s="62"/>
      <c r="E576" s="62"/>
      <c r="F576" s="62"/>
      <c r="G576" s="62"/>
      <c r="H576" s="62"/>
      <c r="I576" s="62"/>
      <c r="J576" s="62"/>
      <c r="K576" s="62"/>
      <c r="R576" s="27"/>
      <c r="U576" s="63"/>
      <c r="V576" s="27"/>
    </row>
    <row r="577" spans="2:22" ht="13">
      <c r="B577" s="62"/>
      <c r="C577" s="62"/>
      <c r="D577" s="62"/>
      <c r="E577" s="62"/>
      <c r="F577" s="62"/>
      <c r="G577" s="62"/>
      <c r="H577" s="62"/>
      <c r="I577" s="62"/>
      <c r="J577" s="62"/>
      <c r="K577" s="62"/>
      <c r="R577" s="27"/>
      <c r="U577" s="63"/>
      <c r="V577" s="27"/>
    </row>
    <row r="578" spans="2:22" ht="13">
      <c r="B578" s="62"/>
      <c r="C578" s="62"/>
      <c r="D578" s="62"/>
      <c r="E578" s="62"/>
      <c r="F578" s="62"/>
      <c r="G578" s="62"/>
      <c r="H578" s="62"/>
      <c r="I578" s="62"/>
      <c r="J578" s="62"/>
      <c r="K578" s="62"/>
      <c r="R578" s="27"/>
      <c r="U578" s="63"/>
      <c r="V578" s="27"/>
    </row>
    <row r="579" spans="2:22" ht="13">
      <c r="B579" s="62"/>
      <c r="C579" s="62"/>
      <c r="D579" s="62"/>
      <c r="E579" s="62"/>
      <c r="F579" s="62"/>
      <c r="G579" s="62"/>
      <c r="H579" s="62"/>
      <c r="I579" s="62"/>
      <c r="J579" s="62"/>
      <c r="K579" s="62"/>
      <c r="R579" s="27"/>
      <c r="U579" s="63"/>
      <c r="V579" s="27"/>
    </row>
    <row r="580" spans="2:22" ht="13">
      <c r="B580" s="62"/>
      <c r="C580" s="62"/>
      <c r="D580" s="62"/>
      <c r="E580" s="62"/>
      <c r="F580" s="62"/>
      <c r="G580" s="62"/>
      <c r="H580" s="62"/>
      <c r="I580" s="62"/>
      <c r="J580" s="62"/>
      <c r="K580" s="62"/>
      <c r="R580" s="27"/>
      <c r="U580" s="63"/>
      <c r="V580" s="27"/>
    </row>
    <row r="581" spans="2:22" ht="13">
      <c r="B581" s="62"/>
      <c r="C581" s="62"/>
      <c r="D581" s="62"/>
      <c r="E581" s="62"/>
      <c r="F581" s="62"/>
      <c r="G581" s="62"/>
      <c r="H581" s="62"/>
      <c r="I581" s="62"/>
      <c r="J581" s="62"/>
      <c r="K581" s="62"/>
      <c r="R581" s="27"/>
      <c r="U581" s="63"/>
      <c r="V581" s="27"/>
    </row>
    <row r="582" spans="2:22" ht="13">
      <c r="B582" s="62"/>
      <c r="C582" s="62"/>
      <c r="D582" s="62"/>
      <c r="E582" s="62"/>
      <c r="F582" s="62"/>
      <c r="G582" s="62"/>
      <c r="H582" s="62"/>
      <c r="I582" s="62"/>
      <c r="J582" s="62"/>
      <c r="K582" s="62"/>
      <c r="R582" s="27"/>
      <c r="U582" s="63"/>
      <c r="V582" s="27"/>
    </row>
    <row r="583" spans="2:22" ht="13">
      <c r="B583" s="62"/>
      <c r="C583" s="62"/>
      <c r="D583" s="62"/>
      <c r="E583" s="62"/>
      <c r="F583" s="62"/>
      <c r="G583" s="62"/>
      <c r="H583" s="62"/>
      <c r="I583" s="62"/>
      <c r="J583" s="62"/>
      <c r="K583" s="62"/>
      <c r="R583" s="27"/>
      <c r="U583" s="63"/>
      <c r="V583" s="27"/>
    </row>
    <row r="584" spans="2:22" ht="13">
      <c r="B584" s="62"/>
      <c r="C584" s="62"/>
      <c r="D584" s="62"/>
      <c r="E584" s="62"/>
      <c r="F584" s="62"/>
      <c r="G584" s="62"/>
      <c r="H584" s="62"/>
      <c r="I584" s="62"/>
      <c r="J584" s="62"/>
      <c r="K584" s="62"/>
      <c r="R584" s="27"/>
      <c r="U584" s="63"/>
      <c r="V584" s="27"/>
    </row>
    <row r="585" spans="2:22" ht="13">
      <c r="B585" s="62"/>
      <c r="C585" s="62"/>
      <c r="D585" s="62"/>
      <c r="E585" s="62"/>
      <c r="F585" s="62"/>
      <c r="G585" s="62"/>
      <c r="H585" s="62"/>
      <c r="I585" s="62"/>
      <c r="J585" s="62"/>
      <c r="K585" s="62"/>
      <c r="R585" s="27"/>
      <c r="U585" s="63"/>
      <c r="V585" s="27"/>
    </row>
    <row r="586" spans="2:22" ht="13">
      <c r="B586" s="62"/>
      <c r="C586" s="62"/>
      <c r="D586" s="62"/>
      <c r="E586" s="62"/>
      <c r="F586" s="62"/>
      <c r="G586" s="62"/>
      <c r="H586" s="62"/>
      <c r="I586" s="62"/>
      <c r="J586" s="62"/>
      <c r="K586" s="62"/>
      <c r="R586" s="27"/>
      <c r="U586" s="63"/>
      <c r="V586" s="27"/>
    </row>
    <row r="587" spans="2:22" ht="13">
      <c r="B587" s="62"/>
      <c r="C587" s="62"/>
      <c r="D587" s="62"/>
      <c r="E587" s="62"/>
      <c r="F587" s="62"/>
      <c r="G587" s="62"/>
      <c r="H587" s="62"/>
      <c r="I587" s="62"/>
      <c r="J587" s="62"/>
      <c r="K587" s="62"/>
      <c r="R587" s="27"/>
      <c r="U587" s="63"/>
      <c r="V587" s="27"/>
    </row>
    <row r="588" spans="2:22" ht="13">
      <c r="B588" s="62"/>
      <c r="C588" s="62"/>
      <c r="D588" s="62"/>
      <c r="E588" s="62"/>
      <c r="F588" s="62"/>
      <c r="G588" s="62"/>
      <c r="H588" s="62"/>
      <c r="I588" s="62"/>
      <c r="J588" s="62"/>
      <c r="K588" s="62"/>
      <c r="R588" s="27"/>
      <c r="U588" s="63"/>
      <c r="V588" s="27"/>
    </row>
    <row r="589" spans="2:22" ht="13">
      <c r="B589" s="62"/>
      <c r="C589" s="62"/>
      <c r="D589" s="62"/>
      <c r="E589" s="62"/>
      <c r="F589" s="62"/>
      <c r="G589" s="62"/>
      <c r="H589" s="62"/>
      <c r="I589" s="62"/>
      <c r="J589" s="62"/>
      <c r="K589" s="62"/>
      <c r="R589" s="27"/>
      <c r="U589" s="63"/>
      <c r="V589" s="27"/>
    </row>
    <row r="590" spans="2:22" ht="13">
      <c r="B590" s="62"/>
      <c r="C590" s="62"/>
      <c r="D590" s="62"/>
      <c r="E590" s="62"/>
      <c r="F590" s="62"/>
      <c r="G590" s="62"/>
      <c r="H590" s="62"/>
      <c r="I590" s="62"/>
      <c r="J590" s="62"/>
      <c r="K590" s="62"/>
      <c r="R590" s="27"/>
      <c r="U590" s="63"/>
      <c r="V590" s="27"/>
    </row>
    <row r="591" spans="2:22" ht="13">
      <c r="B591" s="62"/>
      <c r="C591" s="62"/>
      <c r="D591" s="62"/>
      <c r="E591" s="62"/>
      <c r="F591" s="62"/>
      <c r="G591" s="62"/>
      <c r="H591" s="62"/>
      <c r="I591" s="62"/>
      <c r="J591" s="62"/>
      <c r="K591" s="62"/>
      <c r="R591" s="27"/>
      <c r="U591" s="63"/>
      <c r="V591" s="27"/>
    </row>
    <row r="592" spans="2:22" ht="13">
      <c r="B592" s="62"/>
      <c r="C592" s="62"/>
      <c r="D592" s="62"/>
      <c r="E592" s="62"/>
      <c r="F592" s="62"/>
      <c r="G592" s="62"/>
      <c r="H592" s="62"/>
      <c r="I592" s="62"/>
      <c r="J592" s="62"/>
      <c r="K592" s="62"/>
      <c r="R592" s="27"/>
      <c r="U592" s="63"/>
      <c r="V592" s="27"/>
    </row>
    <row r="593" spans="2:22" ht="13">
      <c r="B593" s="62"/>
      <c r="C593" s="62"/>
      <c r="D593" s="62"/>
      <c r="E593" s="62"/>
      <c r="F593" s="62"/>
      <c r="G593" s="62"/>
      <c r="H593" s="62"/>
      <c r="I593" s="62"/>
      <c r="J593" s="62"/>
      <c r="K593" s="62"/>
      <c r="R593" s="27"/>
      <c r="U593" s="63"/>
      <c r="V593" s="27"/>
    </row>
    <row r="594" spans="2:22" ht="13">
      <c r="B594" s="62"/>
      <c r="C594" s="62"/>
      <c r="D594" s="62"/>
      <c r="E594" s="62"/>
      <c r="F594" s="62"/>
      <c r="G594" s="62"/>
      <c r="H594" s="62"/>
      <c r="I594" s="62"/>
      <c r="J594" s="62"/>
      <c r="K594" s="62"/>
      <c r="R594" s="27"/>
      <c r="U594" s="63"/>
      <c r="V594" s="27"/>
    </row>
    <row r="595" spans="2:22" ht="13">
      <c r="B595" s="62"/>
      <c r="C595" s="62"/>
      <c r="D595" s="62"/>
      <c r="E595" s="62"/>
      <c r="F595" s="62"/>
      <c r="G595" s="62"/>
      <c r="H595" s="62"/>
      <c r="I595" s="62"/>
      <c r="J595" s="62"/>
      <c r="K595" s="62"/>
      <c r="R595" s="27"/>
      <c r="U595" s="63"/>
      <c r="V595" s="27"/>
    </row>
    <row r="596" spans="2:22" ht="13">
      <c r="B596" s="62"/>
      <c r="C596" s="62"/>
      <c r="D596" s="62"/>
      <c r="E596" s="62"/>
      <c r="F596" s="62"/>
      <c r="G596" s="62"/>
      <c r="H596" s="62"/>
      <c r="I596" s="62"/>
      <c r="J596" s="62"/>
      <c r="K596" s="62"/>
      <c r="R596" s="27"/>
      <c r="U596" s="63"/>
      <c r="V596" s="27"/>
    </row>
    <row r="597" spans="2:22" ht="13">
      <c r="B597" s="62"/>
      <c r="C597" s="62"/>
      <c r="D597" s="62"/>
      <c r="E597" s="62"/>
      <c r="F597" s="62"/>
      <c r="G597" s="62"/>
      <c r="H597" s="62"/>
      <c r="I597" s="62"/>
      <c r="J597" s="62"/>
      <c r="K597" s="62"/>
      <c r="R597" s="27"/>
      <c r="U597" s="63"/>
      <c r="V597" s="27"/>
    </row>
    <row r="598" spans="2:22" ht="13">
      <c r="B598" s="62"/>
      <c r="C598" s="62"/>
      <c r="D598" s="62"/>
      <c r="E598" s="62"/>
      <c r="F598" s="62"/>
      <c r="G598" s="62"/>
      <c r="H598" s="62"/>
      <c r="I598" s="62"/>
      <c r="J598" s="62"/>
      <c r="K598" s="62"/>
      <c r="R598" s="27"/>
      <c r="U598" s="63"/>
      <c r="V598" s="27"/>
    </row>
    <row r="599" spans="2:22" ht="13">
      <c r="B599" s="62"/>
      <c r="C599" s="62"/>
      <c r="D599" s="62"/>
      <c r="E599" s="62"/>
      <c r="F599" s="62"/>
      <c r="G599" s="62"/>
      <c r="H599" s="62"/>
      <c r="I599" s="62"/>
      <c r="J599" s="62"/>
      <c r="K599" s="62"/>
      <c r="R599" s="27"/>
      <c r="U599" s="63"/>
      <c r="V599" s="27"/>
    </row>
    <row r="600" spans="2:22" ht="13">
      <c r="B600" s="62"/>
      <c r="C600" s="62"/>
      <c r="D600" s="62"/>
      <c r="E600" s="62"/>
      <c r="F600" s="62"/>
      <c r="G600" s="62"/>
      <c r="H600" s="62"/>
      <c r="I600" s="62"/>
      <c r="J600" s="62"/>
      <c r="K600" s="62"/>
      <c r="R600" s="27"/>
      <c r="U600" s="63"/>
      <c r="V600" s="27"/>
    </row>
    <row r="601" spans="2:22" ht="13">
      <c r="B601" s="62"/>
      <c r="C601" s="62"/>
      <c r="D601" s="62"/>
      <c r="E601" s="62"/>
      <c r="F601" s="62"/>
      <c r="G601" s="62"/>
      <c r="H601" s="62"/>
      <c r="I601" s="62"/>
      <c r="J601" s="62"/>
      <c r="K601" s="62"/>
      <c r="R601" s="27"/>
      <c r="U601" s="63"/>
      <c r="V601" s="27"/>
    </row>
    <row r="602" spans="2:22" ht="13">
      <c r="B602" s="62"/>
      <c r="C602" s="62"/>
      <c r="D602" s="62"/>
      <c r="E602" s="62"/>
      <c r="F602" s="62"/>
      <c r="G602" s="62"/>
      <c r="H602" s="62"/>
      <c r="I602" s="62"/>
      <c r="J602" s="62"/>
      <c r="K602" s="62"/>
      <c r="R602" s="27"/>
      <c r="U602" s="63"/>
      <c r="V602" s="27"/>
    </row>
    <row r="603" spans="2:22" ht="13">
      <c r="B603" s="62"/>
      <c r="C603" s="62"/>
      <c r="D603" s="62"/>
      <c r="E603" s="62"/>
      <c r="F603" s="62"/>
      <c r="G603" s="62"/>
      <c r="H603" s="62"/>
      <c r="I603" s="62"/>
      <c r="J603" s="62"/>
      <c r="K603" s="62"/>
      <c r="R603" s="27"/>
      <c r="U603" s="63"/>
      <c r="V603" s="27"/>
    </row>
    <row r="604" spans="2:22" ht="13">
      <c r="B604" s="62"/>
      <c r="C604" s="62"/>
      <c r="D604" s="62"/>
      <c r="E604" s="62"/>
      <c r="F604" s="62"/>
      <c r="G604" s="62"/>
      <c r="H604" s="62"/>
      <c r="I604" s="62"/>
      <c r="J604" s="62"/>
      <c r="K604" s="62"/>
      <c r="R604" s="27"/>
      <c r="U604" s="63"/>
      <c r="V604" s="27"/>
    </row>
    <row r="605" spans="2:22" ht="13">
      <c r="B605" s="62"/>
      <c r="C605" s="62"/>
      <c r="D605" s="62"/>
      <c r="E605" s="62"/>
      <c r="F605" s="62"/>
      <c r="G605" s="62"/>
      <c r="H605" s="62"/>
      <c r="I605" s="62"/>
      <c r="J605" s="62"/>
      <c r="K605" s="62"/>
      <c r="R605" s="27"/>
      <c r="U605" s="63"/>
      <c r="V605" s="27"/>
    </row>
    <row r="606" spans="2:22" ht="13">
      <c r="B606" s="62"/>
      <c r="C606" s="62"/>
      <c r="D606" s="62"/>
      <c r="E606" s="62"/>
      <c r="F606" s="62"/>
      <c r="G606" s="62"/>
      <c r="H606" s="62"/>
      <c r="I606" s="62"/>
      <c r="J606" s="62"/>
      <c r="K606" s="62"/>
      <c r="R606" s="27"/>
      <c r="U606" s="63"/>
      <c r="V606" s="27"/>
    </row>
    <row r="607" spans="2:22" ht="13">
      <c r="B607" s="62"/>
      <c r="C607" s="62"/>
      <c r="D607" s="62"/>
      <c r="E607" s="62"/>
      <c r="F607" s="62"/>
      <c r="G607" s="62"/>
      <c r="H607" s="62"/>
      <c r="I607" s="62"/>
      <c r="J607" s="62"/>
      <c r="K607" s="62"/>
      <c r="R607" s="27"/>
      <c r="U607" s="63"/>
      <c r="V607" s="27"/>
    </row>
    <row r="608" spans="2:22" ht="13">
      <c r="B608" s="62"/>
      <c r="C608" s="62"/>
      <c r="D608" s="62"/>
      <c r="E608" s="62"/>
      <c r="F608" s="62"/>
      <c r="G608" s="62"/>
      <c r="H608" s="62"/>
      <c r="I608" s="62"/>
      <c r="J608" s="62"/>
      <c r="K608" s="62"/>
      <c r="R608" s="27"/>
      <c r="U608" s="63"/>
      <c r="V608" s="27"/>
    </row>
    <row r="609" spans="2:22" ht="13">
      <c r="B609" s="62"/>
      <c r="C609" s="62"/>
      <c r="D609" s="62"/>
      <c r="E609" s="62"/>
      <c r="F609" s="62"/>
      <c r="G609" s="62"/>
      <c r="H609" s="62"/>
      <c r="I609" s="62"/>
      <c r="J609" s="62"/>
      <c r="K609" s="62"/>
      <c r="R609" s="27"/>
      <c r="U609" s="63"/>
      <c r="V609" s="27"/>
    </row>
    <row r="610" spans="2:22" ht="13">
      <c r="B610" s="62"/>
      <c r="C610" s="62"/>
      <c r="D610" s="62"/>
      <c r="E610" s="62"/>
      <c r="F610" s="62"/>
      <c r="G610" s="62"/>
      <c r="H610" s="62"/>
      <c r="I610" s="62"/>
      <c r="J610" s="62"/>
      <c r="K610" s="62"/>
      <c r="R610" s="27"/>
      <c r="U610" s="63"/>
      <c r="V610" s="27"/>
    </row>
    <row r="611" spans="2:22" ht="13">
      <c r="B611" s="62"/>
      <c r="C611" s="62"/>
      <c r="D611" s="62"/>
      <c r="E611" s="62"/>
      <c r="F611" s="62"/>
      <c r="G611" s="62"/>
      <c r="H611" s="62"/>
      <c r="I611" s="62"/>
      <c r="J611" s="62"/>
      <c r="K611" s="62"/>
      <c r="R611" s="27"/>
      <c r="U611" s="63"/>
      <c r="V611" s="27"/>
    </row>
    <row r="612" spans="2:22" ht="13">
      <c r="B612" s="62"/>
      <c r="C612" s="62"/>
      <c r="D612" s="62"/>
      <c r="E612" s="62"/>
      <c r="F612" s="62"/>
      <c r="G612" s="62"/>
      <c r="H612" s="62"/>
      <c r="I612" s="62"/>
      <c r="J612" s="62"/>
      <c r="K612" s="62"/>
      <c r="R612" s="27"/>
      <c r="U612" s="63"/>
      <c r="V612" s="27"/>
    </row>
    <row r="613" spans="2:22" ht="13">
      <c r="B613" s="62"/>
      <c r="C613" s="62"/>
      <c r="D613" s="62"/>
      <c r="E613" s="62"/>
      <c r="F613" s="62"/>
      <c r="G613" s="62"/>
      <c r="H613" s="62"/>
      <c r="I613" s="62"/>
      <c r="J613" s="62"/>
      <c r="K613" s="62"/>
      <c r="R613" s="27"/>
      <c r="U613" s="63"/>
      <c r="V613" s="27"/>
    </row>
    <row r="614" spans="2:22" ht="13">
      <c r="B614" s="62"/>
      <c r="C614" s="62"/>
      <c r="D614" s="62"/>
      <c r="E614" s="62"/>
      <c r="F614" s="62"/>
      <c r="G614" s="62"/>
      <c r="H614" s="62"/>
      <c r="I614" s="62"/>
      <c r="J614" s="62"/>
      <c r="K614" s="62"/>
      <c r="R614" s="27"/>
      <c r="U614" s="63"/>
      <c r="V614" s="27"/>
    </row>
    <row r="615" spans="2:22" ht="13">
      <c r="B615" s="62"/>
      <c r="C615" s="62"/>
      <c r="D615" s="62"/>
      <c r="E615" s="62"/>
      <c r="F615" s="62"/>
      <c r="G615" s="62"/>
      <c r="H615" s="62"/>
      <c r="I615" s="62"/>
      <c r="J615" s="62"/>
      <c r="K615" s="62"/>
      <c r="R615" s="27"/>
      <c r="U615" s="63"/>
      <c r="V615" s="27"/>
    </row>
    <row r="616" spans="2:22" ht="13">
      <c r="B616" s="62"/>
      <c r="C616" s="62"/>
      <c r="D616" s="62"/>
      <c r="E616" s="62"/>
      <c r="F616" s="62"/>
      <c r="G616" s="62"/>
      <c r="H616" s="62"/>
      <c r="I616" s="62"/>
      <c r="J616" s="62"/>
      <c r="K616" s="62"/>
      <c r="R616" s="27"/>
      <c r="U616" s="63"/>
      <c r="V616" s="27"/>
    </row>
    <row r="617" spans="2:22" ht="13">
      <c r="B617" s="62"/>
      <c r="C617" s="62"/>
      <c r="D617" s="62"/>
      <c r="E617" s="62"/>
      <c r="F617" s="62"/>
      <c r="G617" s="62"/>
      <c r="H617" s="62"/>
      <c r="I617" s="62"/>
      <c r="J617" s="62"/>
      <c r="K617" s="62"/>
      <c r="R617" s="27"/>
      <c r="U617" s="63"/>
      <c r="V617" s="27"/>
    </row>
    <row r="618" spans="2:22" ht="13">
      <c r="B618" s="62"/>
      <c r="C618" s="62"/>
      <c r="D618" s="62"/>
      <c r="E618" s="62"/>
      <c r="F618" s="62"/>
      <c r="G618" s="62"/>
      <c r="H618" s="62"/>
      <c r="I618" s="62"/>
      <c r="J618" s="62"/>
      <c r="K618" s="62"/>
      <c r="R618" s="27"/>
      <c r="U618" s="63"/>
      <c r="V618" s="27"/>
    </row>
    <row r="619" spans="2:22" ht="13">
      <c r="B619" s="62"/>
      <c r="C619" s="62"/>
      <c r="D619" s="62"/>
      <c r="E619" s="62"/>
      <c r="F619" s="62"/>
      <c r="G619" s="62"/>
      <c r="H619" s="62"/>
      <c r="I619" s="62"/>
      <c r="J619" s="62"/>
      <c r="K619" s="62"/>
      <c r="R619" s="27"/>
      <c r="U619" s="63"/>
      <c r="V619" s="27"/>
    </row>
    <row r="620" spans="2:22" ht="13">
      <c r="B620" s="62"/>
      <c r="C620" s="62"/>
      <c r="D620" s="62"/>
      <c r="E620" s="62"/>
      <c r="F620" s="62"/>
      <c r="G620" s="62"/>
      <c r="H620" s="62"/>
      <c r="I620" s="62"/>
      <c r="J620" s="62"/>
      <c r="K620" s="62"/>
      <c r="R620" s="27"/>
      <c r="U620" s="63"/>
      <c r="V620" s="27"/>
    </row>
    <row r="621" spans="2:22" ht="13">
      <c r="B621" s="62"/>
      <c r="C621" s="62"/>
      <c r="D621" s="62"/>
      <c r="E621" s="62"/>
      <c r="F621" s="62"/>
      <c r="G621" s="62"/>
      <c r="H621" s="62"/>
      <c r="I621" s="62"/>
      <c r="J621" s="62"/>
      <c r="K621" s="62"/>
      <c r="R621" s="27"/>
      <c r="U621" s="63"/>
      <c r="V621" s="27"/>
    </row>
    <row r="622" spans="2:22" ht="13">
      <c r="B622" s="62"/>
      <c r="C622" s="62"/>
      <c r="D622" s="62"/>
      <c r="E622" s="62"/>
      <c r="F622" s="62"/>
      <c r="G622" s="62"/>
      <c r="H622" s="62"/>
      <c r="I622" s="62"/>
      <c r="J622" s="62"/>
      <c r="K622" s="62"/>
      <c r="R622" s="27"/>
      <c r="U622" s="63"/>
      <c r="V622" s="27"/>
    </row>
    <row r="623" spans="2:22" ht="13">
      <c r="B623" s="62"/>
      <c r="C623" s="62"/>
      <c r="D623" s="62"/>
      <c r="E623" s="62"/>
      <c r="F623" s="62"/>
      <c r="G623" s="62"/>
      <c r="H623" s="62"/>
      <c r="I623" s="62"/>
      <c r="J623" s="62"/>
      <c r="K623" s="62"/>
      <c r="R623" s="27"/>
      <c r="U623" s="63"/>
      <c r="V623" s="27"/>
    </row>
    <row r="624" spans="2:22" ht="13">
      <c r="B624" s="62"/>
      <c r="C624" s="62"/>
      <c r="D624" s="62"/>
      <c r="E624" s="62"/>
      <c r="F624" s="62"/>
      <c r="G624" s="62"/>
      <c r="H624" s="62"/>
      <c r="I624" s="62"/>
      <c r="J624" s="62"/>
      <c r="K624" s="62"/>
      <c r="R624" s="27"/>
      <c r="U624" s="63"/>
      <c r="V624" s="27"/>
    </row>
    <row r="625" spans="2:22" ht="13">
      <c r="B625" s="62"/>
      <c r="C625" s="62"/>
      <c r="D625" s="62"/>
      <c r="E625" s="62"/>
      <c r="F625" s="62"/>
      <c r="G625" s="62"/>
      <c r="H625" s="62"/>
      <c r="I625" s="62"/>
      <c r="J625" s="62"/>
      <c r="K625" s="62"/>
      <c r="R625" s="27"/>
      <c r="U625" s="63"/>
      <c r="V625" s="27"/>
    </row>
    <row r="626" spans="2:22" ht="13">
      <c r="B626" s="62"/>
      <c r="C626" s="62"/>
      <c r="D626" s="62"/>
      <c r="E626" s="62"/>
      <c r="F626" s="62"/>
      <c r="G626" s="62"/>
      <c r="H626" s="62"/>
      <c r="I626" s="62"/>
      <c r="J626" s="62"/>
      <c r="K626" s="62"/>
      <c r="R626" s="27"/>
      <c r="U626" s="63"/>
      <c r="V626" s="27"/>
    </row>
    <row r="627" spans="2:22" ht="13">
      <c r="B627" s="62"/>
      <c r="C627" s="62"/>
      <c r="D627" s="62"/>
      <c r="E627" s="62"/>
      <c r="F627" s="62"/>
      <c r="G627" s="62"/>
      <c r="H627" s="62"/>
      <c r="I627" s="62"/>
      <c r="J627" s="62"/>
      <c r="K627" s="62"/>
      <c r="R627" s="27"/>
      <c r="U627" s="63"/>
      <c r="V627" s="27"/>
    </row>
    <row r="628" spans="2:22" ht="13">
      <c r="B628" s="62"/>
      <c r="C628" s="62"/>
      <c r="D628" s="62"/>
      <c r="E628" s="62"/>
      <c r="F628" s="62"/>
      <c r="G628" s="62"/>
      <c r="H628" s="62"/>
      <c r="I628" s="62"/>
      <c r="J628" s="62"/>
      <c r="K628" s="62"/>
      <c r="R628" s="27"/>
      <c r="U628" s="63"/>
      <c r="V628" s="27"/>
    </row>
    <row r="629" spans="2:22" ht="13">
      <c r="B629" s="62"/>
      <c r="C629" s="62"/>
      <c r="D629" s="62"/>
      <c r="E629" s="62"/>
      <c r="F629" s="62"/>
      <c r="G629" s="62"/>
      <c r="H629" s="62"/>
      <c r="I629" s="62"/>
      <c r="J629" s="62"/>
      <c r="K629" s="62"/>
      <c r="R629" s="27"/>
      <c r="U629" s="63"/>
      <c r="V629" s="27"/>
    </row>
    <row r="630" spans="2:22" ht="13">
      <c r="B630" s="62"/>
      <c r="C630" s="62"/>
      <c r="D630" s="62"/>
      <c r="E630" s="62"/>
      <c r="F630" s="62"/>
      <c r="G630" s="62"/>
      <c r="H630" s="62"/>
      <c r="I630" s="62"/>
      <c r="J630" s="62"/>
      <c r="K630" s="62"/>
      <c r="R630" s="27"/>
      <c r="U630" s="63"/>
      <c r="V630" s="27"/>
    </row>
    <row r="631" spans="2:22" ht="13">
      <c r="B631" s="62"/>
      <c r="C631" s="62"/>
      <c r="D631" s="62"/>
      <c r="E631" s="62"/>
      <c r="F631" s="62"/>
      <c r="G631" s="62"/>
      <c r="H631" s="62"/>
      <c r="I631" s="62"/>
      <c r="J631" s="62"/>
      <c r="K631" s="62"/>
      <c r="R631" s="27"/>
      <c r="U631" s="63"/>
      <c r="V631" s="27"/>
    </row>
    <row r="632" spans="2:22" ht="13">
      <c r="B632" s="62"/>
      <c r="C632" s="62"/>
      <c r="D632" s="62"/>
      <c r="E632" s="62"/>
      <c r="F632" s="62"/>
      <c r="G632" s="62"/>
      <c r="H632" s="62"/>
      <c r="I632" s="62"/>
      <c r="J632" s="62"/>
      <c r="K632" s="62"/>
      <c r="R632" s="27"/>
      <c r="U632" s="63"/>
      <c r="V632" s="27"/>
    </row>
    <row r="633" spans="2:22" ht="13">
      <c r="B633" s="62"/>
      <c r="C633" s="62"/>
      <c r="D633" s="62"/>
      <c r="E633" s="62"/>
      <c r="F633" s="62"/>
      <c r="G633" s="62"/>
      <c r="H633" s="62"/>
      <c r="I633" s="62"/>
      <c r="J633" s="62"/>
      <c r="K633" s="62"/>
      <c r="R633" s="27"/>
      <c r="U633" s="63"/>
      <c r="V633" s="27"/>
    </row>
    <row r="634" spans="2:22" ht="13">
      <c r="B634" s="62"/>
      <c r="C634" s="62"/>
      <c r="D634" s="62"/>
      <c r="E634" s="62"/>
      <c r="F634" s="62"/>
      <c r="G634" s="62"/>
      <c r="H634" s="62"/>
      <c r="I634" s="62"/>
      <c r="J634" s="62"/>
      <c r="K634" s="62"/>
      <c r="R634" s="27"/>
      <c r="U634" s="63"/>
      <c r="V634" s="27"/>
    </row>
    <row r="635" spans="2:22" ht="13">
      <c r="B635" s="62"/>
      <c r="C635" s="62"/>
      <c r="D635" s="62"/>
      <c r="E635" s="62"/>
      <c r="F635" s="62"/>
      <c r="G635" s="62"/>
      <c r="H635" s="62"/>
      <c r="I635" s="62"/>
      <c r="J635" s="62"/>
      <c r="K635" s="62"/>
      <c r="R635" s="27"/>
      <c r="U635" s="63"/>
      <c r="V635" s="27"/>
    </row>
    <row r="636" spans="2:22" ht="13">
      <c r="B636" s="62"/>
      <c r="C636" s="62"/>
      <c r="D636" s="62"/>
      <c r="E636" s="62"/>
      <c r="F636" s="62"/>
      <c r="G636" s="62"/>
      <c r="H636" s="62"/>
      <c r="I636" s="62"/>
      <c r="J636" s="62"/>
      <c r="K636" s="62"/>
      <c r="R636" s="27"/>
      <c r="U636" s="63"/>
      <c r="V636" s="27"/>
    </row>
    <row r="637" spans="2:22" ht="13">
      <c r="B637" s="62"/>
      <c r="C637" s="62"/>
      <c r="D637" s="62"/>
      <c r="E637" s="62"/>
      <c r="F637" s="62"/>
      <c r="G637" s="62"/>
      <c r="H637" s="62"/>
      <c r="I637" s="62"/>
      <c r="J637" s="62"/>
      <c r="K637" s="62"/>
      <c r="R637" s="27"/>
      <c r="U637" s="63"/>
      <c r="V637" s="27"/>
    </row>
    <row r="638" spans="2:22" ht="13">
      <c r="B638" s="62"/>
      <c r="C638" s="62"/>
      <c r="D638" s="62"/>
      <c r="E638" s="62"/>
      <c r="F638" s="62"/>
      <c r="G638" s="62"/>
      <c r="H638" s="62"/>
      <c r="I638" s="62"/>
      <c r="J638" s="62"/>
      <c r="K638" s="62"/>
      <c r="R638" s="27"/>
      <c r="U638" s="63"/>
      <c r="V638" s="27"/>
    </row>
    <row r="639" spans="2:22" ht="13">
      <c r="B639" s="62"/>
      <c r="C639" s="62"/>
      <c r="D639" s="62"/>
      <c r="E639" s="62"/>
      <c r="F639" s="62"/>
      <c r="G639" s="62"/>
      <c r="H639" s="62"/>
      <c r="I639" s="62"/>
      <c r="J639" s="62"/>
      <c r="K639" s="62"/>
      <c r="R639" s="27"/>
      <c r="U639" s="63"/>
      <c r="V639" s="27"/>
    </row>
    <row r="640" spans="2:22" ht="13">
      <c r="B640" s="62"/>
      <c r="C640" s="62"/>
      <c r="D640" s="62"/>
      <c r="E640" s="62"/>
      <c r="F640" s="62"/>
      <c r="G640" s="62"/>
      <c r="H640" s="62"/>
      <c r="I640" s="62"/>
      <c r="J640" s="62"/>
      <c r="K640" s="62"/>
      <c r="R640" s="27"/>
      <c r="U640" s="63"/>
      <c r="V640" s="27"/>
    </row>
    <row r="641" spans="2:22" ht="13">
      <c r="B641" s="62"/>
      <c r="C641" s="62"/>
      <c r="D641" s="62"/>
      <c r="E641" s="62"/>
      <c r="F641" s="62"/>
      <c r="G641" s="62"/>
      <c r="H641" s="62"/>
      <c r="I641" s="62"/>
      <c r="J641" s="62"/>
      <c r="K641" s="62"/>
      <c r="R641" s="27"/>
      <c r="U641" s="63"/>
      <c r="V641" s="27"/>
    </row>
    <row r="642" spans="2:22" ht="13">
      <c r="B642" s="62"/>
      <c r="C642" s="62"/>
      <c r="D642" s="62"/>
      <c r="E642" s="62"/>
      <c r="F642" s="62"/>
      <c r="G642" s="62"/>
      <c r="H642" s="62"/>
      <c r="I642" s="62"/>
      <c r="J642" s="62"/>
      <c r="K642" s="62"/>
      <c r="R642" s="27"/>
      <c r="U642" s="63"/>
      <c r="V642" s="27"/>
    </row>
    <row r="643" spans="2:22" ht="13">
      <c r="B643" s="62"/>
      <c r="C643" s="62"/>
      <c r="D643" s="62"/>
      <c r="E643" s="62"/>
      <c r="F643" s="62"/>
      <c r="G643" s="62"/>
      <c r="H643" s="62"/>
      <c r="I643" s="62"/>
      <c r="J643" s="62"/>
      <c r="K643" s="62"/>
      <c r="R643" s="27"/>
      <c r="U643" s="63"/>
      <c r="V643" s="27"/>
    </row>
    <row r="644" spans="2:22" ht="13">
      <c r="B644" s="62"/>
      <c r="C644" s="62"/>
      <c r="D644" s="62"/>
      <c r="E644" s="62"/>
      <c r="F644" s="62"/>
      <c r="G644" s="62"/>
      <c r="H644" s="62"/>
      <c r="I644" s="62"/>
      <c r="J644" s="62"/>
      <c r="K644" s="62"/>
      <c r="R644" s="27"/>
      <c r="U644" s="63"/>
      <c r="V644" s="27"/>
    </row>
    <row r="645" spans="2:22" ht="13">
      <c r="B645" s="62"/>
      <c r="C645" s="62"/>
      <c r="D645" s="62"/>
      <c r="E645" s="62"/>
      <c r="F645" s="62"/>
      <c r="G645" s="62"/>
      <c r="H645" s="62"/>
      <c r="I645" s="62"/>
      <c r="J645" s="62"/>
      <c r="K645" s="62"/>
      <c r="R645" s="27"/>
      <c r="U645" s="63"/>
      <c r="V645" s="27"/>
    </row>
    <row r="646" spans="2:22" ht="13">
      <c r="B646" s="62"/>
      <c r="C646" s="62"/>
      <c r="D646" s="62"/>
      <c r="E646" s="62"/>
      <c r="F646" s="62"/>
      <c r="G646" s="62"/>
      <c r="H646" s="62"/>
      <c r="I646" s="62"/>
      <c r="J646" s="62"/>
      <c r="K646" s="62"/>
      <c r="R646" s="27"/>
      <c r="U646" s="63"/>
      <c r="V646" s="27"/>
    </row>
    <row r="647" spans="2:22" ht="13">
      <c r="B647" s="62"/>
      <c r="C647" s="62"/>
      <c r="D647" s="62"/>
      <c r="E647" s="62"/>
      <c r="F647" s="62"/>
      <c r="G647" s="62"/>
      <c r="H647" s="62"/>
      <c r="I647" s="62"/>
      <c r="J647" s="62"/>
      <c r="K647" s="62"/>
      <c r="R647" s="27"/>
      <c r="U647" s="63"/>
      <c r="V647" s="27"/>
    </row>
    <row r="648" spans="2:22" ht="13">
      <c r="B648" s="62"/>
      <c r="C648" s="62"/>
      <c r="D648" s="62"/>
      <c r="E648" s="62"/>
      <c r="F648" s="62"/>
      <c r="G648" s="62"/>
      <c r="H648" s="62"/>
      <c r="I648" s="62"/>
      <c r="J648" s="62"/>
      <c r="K648" s="62"/>
      <c r="R648" s="27"/>
      <c r="U648" s="63"/>
      <c r="V648" s="27"/>
    </row>
    <row r="649" spans="2:22" ht="13">
      <c r="B649" s="62"/>
      <c r="C649" s="62"/>
      <c r="D649" s="62"/>
      <c r="E649" s="62"/>
      <c r="F649" s="62"/>
      <c r="G649" s="62"/>
      <c r="H649" s="62"/>
      <c r="I649" s="62"/>
      <c r="J649" s="62"/>
      <c r="K649" s="62"/>
      <c r="R649" s="27"/>
      <c r="U649" s="63"/>
      <c r="V649" s="27"/>
    </row>
    <row r="650" spans="2:22" ht="13">
      <c r="B650" s="62"/>
      <c r="C650" s="62"/>
      <c r="D650" s="62"/>
      <c r="E650" s="62"/>
      <c r="F650" s="62"/>
      <c r="G650" s="62"/>
      <c r="H650" s="62"/>
      <c r="I650" s="62"/>
      <c r="J650" s="62"/>
      <c r="K650" s="62"/>
      <c r="R650" s="27"/>
      <c r="U650" s="63"/>
      <c r="V650" s="27"/>
    </row>
    <row r="651" spans="2:22" ht="13">
      <c r="B651" s="62"/>
      <c r="C651" s="62"/>
      <c r="D651" s="62"/>
      <c r="E651" s="62"/>
      <c r="F651" s="62"/>
      <c r="G651" s="62"/>
      <c r="H651" s="62"/>
      <c r="I651" s="62"/>
      <c r="J651" s="62"/>
      <c r="K651" s="62"/>
      <c r="R651" s="27"/>
      <c r="U651" s="63"/>
      <c r="V651" s="27"/>
    </row>
    <row r="652" spans="2:22" ht="13">
      <c r="B652" s="62"/>
      <c r="C652" s="62"/>
      <c r="D652" s="62"/>
      <c r="E652" s="62"/>
      <c r="F652" s="62"/>
      <c r="G652" s="62"/>
      <c r="H652" s="62"/>
      <c r="I652" s="62"/>
      <c r="J652" s="62"/>
      <c r="K652" s="62"/>
      <c r="R652" s="27"/>
      <c r="U652" s="63"/>
      <c r="V652" s="27"/>
    </row>
    <row r="653" spans="2:22" ht="13">
      <c r="B653" s="62"/>
      <c r="C653" s="62"/>
      <c r="D653" s="62"/>
      <c r="E653" s="62"/>
      <c r="F653" s="62"/>
      <c r="G653" s="62"/>
      <c r="H653" s="62"/>
      <c r="I653" s="62"/>
      <c r="J653" s="62"/>
      <c r="K653" s="62"/>
      <c r="R653" s="27"/>
      <c r="U653" s="63"/>
      <c r="V653" s="27"/>
    </row>
    <row r="654" spans="2:22" ht="13">
      <c r="B654" s="62"/>
      <c r="C654" s="62"/>
      <c r="D654" s="62"/>
      <c r="E654" s="62"/>
      <c r="F654" s="62"/>
      <c r="G654" s="62"/>
      <c r="H654" s="62"/>
      <c r="I654" s="62"/>
      <c r="J654" s="62"/>
      <c r="K654" s="62"/>
      <c r="R654" s="27"/>
      <c r="U654" s="63"/>
      <c r="V654" s="27"/>
    </row>
    <row r="655" spans="2:22" ht="13">
      <c r="B655" s="62"/>
      <c r="C655" s="62"/>
      <c r="D655" s="62"/>
      <c r="E655" s="62"/>
      <c r="F655" s="62"/>
      <c r="G655" s="62"/>
      <c r="H655" s="62"/>
      <c r="I655" s="62"/>
      <c r="J655" s="62"/>
      <c r="K655" s="62"/>
      <c r="R655" s="27"/>
      <c r="U655" s="63"/>
      <c r="V655" s="27"/>
    </row>
    <row r="656" spans="2:22" ht="13">
      <c r="B656" s="62"/>
      <c r="C656" s="62"/>
      <c r="D656" s="62"/>
      <c r="E656" s="62"/>
      <c r="F656" s="62"/>
      <c r="G656" s="62"/>
      <c r="H656" s="62"/>
      <c r="I656" s="62"/>
      <c r="J656" s="62"/>
      <c r="K656" s="62"/>
      <c r="R656" s="27"/>
      <c r="U656" s="63"/>
      <c r="V656" s="27"/>
    </row>
    <row r="657" spans="2:22" ht="13">
      <c r="B657" s="62"/>
      <c r="C657" s="62"/>
      <c r="D657" s="62"/>
      <c r="E657" s="62"/>
      <c r="F657" s="62"/>
      <c r="G657" s="62"/>
      <c r="H657" s="62"/>
      <c r="I657" s="62"/>
      <c r="J657" s="62"/>
      <c r="K657" s="62"/>
      <c r="R657" s="27"/>
      <c r="U657" s="63"/>
      <c r="V657" s="27"/>
    </row>
    <row r="658" spans="2:22" ht="13">
      <c r="B658" s="62"/>
      <c r="C658" s="62"/>
      <c r="D658" s="62"/>
      <c r="E658" s="62"/>
      <c r="F658" s="62"/>
      <c r="G658" s="62"/>
      <c r="H658" s="62"/>
      <c r="I658" s="62"/>
      <c r="J658" s="62"/>
      <c r="K658" s="62"/>
      <c r="R658" s="27"/>
      <c r="U658" s="63"/>
      <c r="V658" s="27"/>
    </row>
    <row r="659" spans="2:22" ht="13">
      <c r="B659" s="62"/>
      <c r="C659" s="62"/>
      <c r="D659" s="62"/>
      <c r="E659" s="62"/>
      <c r="F659" s="62"/>
      <c r="G659" s="62"/>
      <c r="H659" s="62"/>
      <c r="I659" s="62"/>
      <c r="J659" s="62"/>
      <c r="K659" s="62"/>
      <c r="R659" s="27"/>
      <c r="U659" s="63"/>
      <c r="V659" s="27"/>
    </row>
    <row r="660" spans="2:22" ht="13">
      <c r="B660" s="62"/>
      <c r="C660" s="62"/>
      <c r="D660" s="62"/>
      <c r="E660" s="62"/>
      <c r="F660" s="62"/>
      <c r="G660" s="62"/>
      <c r="H660" s="62"/>
      <c r="I660" s="62"/>
      <c r="J660" s="62"/>
      <c r="K660" s="62"/>
      <c r="R660" s="27"/>
      <c r="U660" s="63"/>
      <c r="V660" s="27"/>
    </row>
    <row r="661" spans="2:22" ht="13">
      <c r="B661" s="62"/>
      <c r="C661" s="62"/>
      <c r="D661" s="62"/>
      <c r="E661" s="62"/>
      <c r="F661" s="62"/>
      <c r="G661" s="62"/>
      <c r="H661" s="62"/>
      <c r="I661" s="62"/>
      <c r="J661" s="62"/>
      <c r="K661" s="62"/>
      <c r="R661" s="27"/>
      <c r="U661" s="63"/>
      <c r="V661" s="27"/>
    </row>
    <row r="662" spans="2:22" ht="13">
      <c r="B662" s="62"/>
      <c r="C662" s="62"/>
      <c r="D662" s="62"/>
      <c r="E662" s="62"/>
      <c r="F662" s="62"/>
      <c r="G662" s="62"/>
      <c r="H662" s="62"/>
      <c r="I662" s="62"/>
      <c r="J662" s="62"/>
      <c r="K662" s="62"/>
      <c r="R662" s="27"/>
      <c r="U662" s="63"/>
      <c r="V662" s="27"/>
    </row>
    <row r="663" spans="2:22" ht="13">
      <c r="B663" s="62"/>
      <c r="C663" s="62"/>
      <c r="D663" s="62"/>
      <c r="E663" s="62"/>
      <c r="F663" s="62"/>
      <c r="G663" s="62"/>
      <c r="H663" s="62"/>
      <c r="I663" s="62"/>
      <c r="J663" s="62"/>
      <c r="K663" s="62"/>
      <c r="R663" s="27"/>
      <c r="U663" s="63"/>
      <c r="V663" s="27"/>
    </row>
    <row r="664" spans="2:22" ht="13">
      <c r="B664" s="62"/>
      <c r="C664" s="62"/>
      <c r="D664" s="62"/>
      <c r="E664" s="62"/>
      <c r="F664" s="62"/>
      <c r="G664" s="62"/>
      <c r="H664" s="62"/>
      <c r="I664" s="62"/>
      <c r="J664" s="62"/>
      <c r="K664" s="62"/>
      <c r="R664" s="27"/>
      <c r="U664" s="63"/>
      <c r="V664" s="27"/>
    </row>
    <row r="665" spans="2:22" ht="13">
      <c r="B665" s="62"/>
      <c r="C665" s="62"/>
      <c r="D665" s="62"/>
      <c r="E665" s="62"/>
      <c r="F665" s="62"/>
      <c r="G665" s="62"/>
      <c r="H665" s="62"/>
      <c r="I665" s="62"/>
      <c r="J665" s="62"/>
      <c r="K665" s="62"/>
      <c r="R665" s="27"/>
      <c r="U665" s="63"/>
      <c r="V665" s="27"/>
    </row>
    <row r="666" spans="2:22" ht="13">
      <c r="B666" s="62"/>
      <c r="C666" s="62"/>
      <c r="D666" s="62"/>
      <c r="E666" s="62"/>
      <c r="F666" s="62"/>
      <c r="G666" s="62"/>
      <c r="H666" s="62"/>
      <c r="I666" s="62"/>
      <c r="J666" s="62"/>
      <c r="K666" s="62"/>
      <c r="R666" s="27"/>
      <c r="U666" s="63"/>
      <c r="V666" s="27"/>
    </row>
    <row r="667" spans="2:22" ht="13">
      <c r="B667" s="62"/>
      <c r="C667" s="62"/>
      <c r="D667" s="62"/>
      <c r="E667" s="62"/>
      <c r="F667" s="62"/>
      <c r="G667" s="62"/>
      <c r="H667" s="62"/>
      <c r="I667" s="62"/>
      <c r="J667" s="62"/>
      <c r="K667" s="62"/>
      <c r="R667" s="27"/>
      <c r="U667" s="63"/>
      <c r="V667" s="27"/>
    </row>
    <row r="668" spans="2:22" ht="13">
      <c r="B668" s="62"/>
      <c r="C668" s="62"/>
      <c r="D668" s="62"/>
      <c r="E668" s="62"/>
      <c r="F668" s="62"/>
      <c r="G668" s="62"/>
      <c r="H668" s="62"/>
      <c r="I668" s="62"/>
      <c r="J668" s="62"/>
      <c r="K668" s="62"/>
      <c r="R668" s="27"/>
      <c r="U668" s="63"/>
      <c r="V668" s="27"/>
    </row>
    <row r="669" spans="2:22" ht="13">
      <c r="B669" s="62"/>
      <c r="C669" s="62"/>
      <c r="D669" s="62"/>
      <c r="E669" s="62"/>
      <c r="F669" s="62"/>
      <c r="G669" s="62"/>
      <c r="H669" s="62"/>
      <c r="I669" s="62"/>
      <c r="J669" s="62"/>
      <c r="K669" s="62"/>
      <c r="R669" s="27"/>
      <c r="U669" s="63"/>
      <c r="V669" s="27"/>
    </row>
    <row r="670" spans="2:22" ht="13">
      <c r="B670" s="62"/>
      <c r="C670" s="62"/>
      <c r="D670" s="62"/>
      <c r="E670" s="62"/>
      <c r="F670" s="62"/>
      <c r="G670" s="62"/>
      <c r="H670" s="62"/>
      <c r="I670" s="62"/>
      <c r="J670" s="62"/>
      <c r="K670" s="62"/>
      <c r="R670" s="27"/>
      <c r="U670" s="63"/>
      <c r="V670" s="27"/>
    </row>
    <row r="671" spans="2:22" ht="13">
      <c r="B671" s="62"/>
      <c r="C671" s="62"/>
      <c r="D671" s="62"/>
      <c r="E671" s="62"/>
      <c r="F671" s="62"/>
      <c r="G671" s="62"/>
      <c r="H671" s="62"/>
      <c r="I671" s="62"/>
      <c r="J671" s="62"/>
      <c r="K671" s="62"/>
      <c r="R671" s="27"/>
      <c r="U671" s="63"/>
      <c r="V671" s="27"/>
    </row>
    <row r="672" spans="2:22" ht="13">
      <c r="B672" s="62"/>
      <c r="C672" s="62"/>
      <c r="D672" s="62"/>
      <c r="E672" s="62"/>
      <c r="F672" s="62"/>
      <c r="G672" s="62"/>
      <c r="H672" s="62"/>
      <c r="I672" s="62"/>
      <c r="J672" s="62"/>
      <c r="K672" s="62"/>
      <c r="R672" s="27"/>
      <c r="U672" s="63"/>
      <c r="V672" s="27"/>
    </row>
    <row r="673" spans="2:22" ht="13">
      <c r="B673" s="62"/>
      <c r="C673" s="62"/>
      <c r="D673" s="62"/>
      <c r="E673" s="62"/>
      <c r="F673" s="62"/>
      <c r="G673" s="62"/>
      <c r="H673" s="62"/>
      <c r="I673" s="62"/>
      <c r="J673" s="62"/>
      <c r="K673" s="62"/>
      <c r="R673" s="27"/>
      <c r="U673" s="63"/>
      <c r="V673" s="27"/>
    </row>
    <row r="674" spans="2:22" ht="13">
      <c r="B674" s="62"/>
      <c r="C674" s="62"/>
      <c r="D674" s="62"/>
      <c r="E674" s="62"/>
      <c r="F674" s="62"/>
      <c r="G674" s="62"/>
      <c r="H674" s="62"/>
      <c r="I674" s="62"/>
      <c r="J674" s="62"/>
      <c r="K674" s="62"/>
      <c r="R674" s="27"/>
      <c r="U674" s="63"/>
      <c r="V674" s="27"/>
    </row>
    <row r="675" spans="2:22" ht="13">
      <c r="B675" s="62"/>
      <c r="C675" s="62"/>
      <c r="D675" s="62"/>
      <c r="E675" s="62"/>
      <c r="F675" s="62"/>
      <c r="G675" s="62"/>
      <c r="H675" s="62"/>
      <c r="I675" s="62"/>
      <c r="J675" s="62"/>
      <c r="K675" s="62"/>
      <c r="R675" s="27"/>
      <c r="U675" s="63"/>
      <c r="V675" s="27"/>
    </row>
    <row r="676" spans="2:22" ht="13">
      <c r="B676" s="62"/>
      <c r="C676" s="62"/>
      <c r="D676" s="62"/>
      <c r="E676" s="62"/>
      <c r="F676" s="62"/>
      <c r="G676" s="62"/>
      <c r="H676" s="62"/>
      <c r="I676" s="62"/>
      <c r="J676" s="62"/>
      <c r="K676" s="62"/>
      <c r="R676" s="27"/>
      <c r="U676" s="63"/>
      <c r="V676" s="27"/>
    </row>
    <row r="677" spans="2:22" ht="13">
      <c r="B677" s="62"/>
      <c r="C677" s="62"/>
      <c r="D677" s="62"/>
      <c r="E677" s="62"/>
      <c r="F677" s="62"/>
      <c r="G677" s="62"/>
      <c r="H677" s="62"/>
      <c r="I677" s="62"/>
      <c r="J677" s="62"/>
      <c r="K677" s="62"/>
      <c r="R677" s="27"/>
      <c r="U677" s="63"/>
      <c r="V677" s="27"/>
    </row>
    <row r="678" spans="2:22" ht="13">
      <c r="B678" s="62"/>
      <c r="C678" s="62"/>
      <c r="D678" s="62"/>
      <c r="E678" s="62"/>
      <c r="F678" s="62"/>
      <c r="G678" s="62"/>
      <c r="H678" s="62"/>
      <c r="I678" s="62"/>
      <c r="J678" s="62"/>
      <c r="K678" s="62"/>
      <c r="R678" s="27"/>
      <c r="U678" s="63"/>
      <c r="V678" s="27"/>
    </row>
    <row r="679" spans="2:22" ht="13">
      <c r="B679" s="62"/>
      <c r="C679" s="62"/>
      <c r="D679" s="62"/>
      <c r="E679" s="62"/>
      <c r="F679" s="62"/>
      <c r="G679" s="62"/>
      <c r="H679" s="62"/>
      <c r="I679" s="62"/>
      <c r="J679" s="62"/>
      <c r="K679" s="62"/>
      <c r="R679" s="27"/>
      <c r="U679" s="63"/>
      <c r="V679" s="27"/>
    </row>
    <row r="680" spans="2:22" ht="13">
      <c r="B680" s="62"/>
      <c r="C680" s="62"/>
      <c r="D680" s="62"/>
      <c r="E680" s="62"/>
      <c r="F680" s="62"/>
      <c r="G680" s="62"/>
      <c r="H680" s="62"/>
      <c r="I680" s="62"/>
      <c r="J680" s="62"/>
      <c r="K680" s="62"/>
      <c r="R680" s="27"/>
      <c r="U680" s="63"/>
      <c r="V680" s="27"/>
    </row>
    <row r="681" spans="2:22" ht="13">
      <c r="B681" s="62"/>
      <c r="C681" s="62"/>
      <c r="D681" s="62"/>
      <c r="E681" s="62"/>
      <c r="F681" s="62"/>
      <c r="G681" s="62"/>
      <c r="H681" s="62"/>
      <c r="I681" s="62"/>
      <c r="J681" s="62"/>
      <c r="K681" s="62"/>
      <c r="R681" s="27"/>
      <c r="U681" s="63"/>
      <c r="V681" s="27"/>
    </row>
    <row r="682" spans="2:22" ht="13">
      <c r="B682" s="62"/>
      <c r="C682" s="62"/>
      <c r="D682" s="62"/>
      <c r="E682" s="62"/>
      <c r="F682" s="62"/>
      <c r="G682" s="62"/>
      <c r="H682" s="62"/>
      <c r="I682" s="62"/>
      <c r="J682" s="62"/>
      <c r="K682" s="62"/>
      <c r="R682" s="27"/>
      <c r="U682" s="63"/>
      <c r="V682" s="27"/>
    </row>
    <row r="683" spans="2:22" ht="13">
      <c r="B683" s="62"/>
      <c r="C683" s="62"/>
      <c r="D683" s="62"/>
      <c r="E683" s="62"/>
      <c r="F683" s="62"/>
      <c r="G683" s="62"/>
      <c r="H683" s="62"/>
      <c r="I683" s="62"/>
      <c r="J683" s="62"/>
      <c r="K683" s="62"/>
      <c r="R683" s="27"/>
      <c r="U683" s="63"/>
      <c r="V683" s="27"/>
    </row>
    <row r="684" spans="2:22" ht="13">
      <c r="B684" s="62"/>
      <c r="C684" s="62"/>
      <c r="D684" s="62"/>
      <c r="E684" s="62"/>
      <c r="F684" s="62"/>
      <c r="G684" s="62"/>
      <c r="H684" s="62"/>
      <c r="I684" s="62"/>
      <c r="J684" s="62"/>
      <c r="K684" s="62"/>
      <c r="R684" s="27"/>
      <c r="U684" s="63"/>
      <c r="V684" s="27"/>
    </row>
    <row r="685" spans="2:22" ht="13">
      <c r="B685" s="62"/>
      <c r="C685" s="62"/>
      <c r="D685" s="62"/>
      <c r="E685" s="62"/>
      <c r="F685" s="62"/>
      <c r="G685" s="62"/>
      <c r="H685" s="62"/>
      <c r="I685" s="62"/>
      <c r="J685" s="62"/>
      <c r="K685" s="62"/>
      <c r="R685" s="27"/>
      <c r="U685" s="63"/>
      <c r="V685" s="27"/>
    </row>
    <row r="686" spans="2:22" ht="13">
      <c r="B686" s="62"/>
      <c r="C686" s="62"/>
      <c r="D686" s="62"/>
      <c r="E686" s="62"/>
      <c r="F686" s="62"/>
      <c r="G686" s="62"/>
      <c r="H686" s="62"/>
      <c r="I686" s="62"/>
      <c r="J686" s="62"/>
      <c r="K686" s="62"/>
      <c r="R686" s="27"/>
      <c r="U686" s="63"/>
      <c r="V686" s="27"/>
    </row>
    <row r="687" spans="2:22" ht="13">
      <c r="B687" s="62"/>
      <c r="C687" s="62"/>
      <c r="D687" s="62"/>
      <c r="E687" s="62"/>
      <c r="F687" s="62"/>
      <c r="G687" s="62"/>
      <c r="H687" s="62"/>
      <c r="I687" s="62"/>
      <c r="J687" s="62"/>
      <c r="K687" s="62"/>
      <c r="R687" s="27"/>
      <c r="U687" s="63"/>
      <c r="V687" s="27"/>
    </row>
    <row r="688" spans="2:22" ht="13">
      <c r="B688" s="62"/>
      <c r="C688" s="62"/>
      <c r="D688" s="62"/>
      <c r="E688" s="62"/>
      <c r="F688" s="62"/>
      <c r="G688" s="62"/>
      <c r="H688" s="62"/>
      <c r="I688" s="62"/>
      <c r="J688" s="62"/>
      <c r="K688" s="62"/>
      <c r="R688" s="27"/>
      <c r="U688" s="63"/>
      <c r="V688" s="27"/>
    </row>
    <row r="689" spans="2:22" ht="13">
      <c r="B689" s="62"/>
      <c r="C689" s="62"/>
      <c r="D689" s="62"/>
      <c r="E689" s="62"/>
      <c r="F689" s="62"/>
      <c r="G689" s="62"/>
      <c r="H689" s="62"/>
      <c r="I689" s="62"/>
      <c r="J689" s="62"/>
      <c r="K689" s="62"/>
      <c r="R689" s="27"/>
      <c r="U689" s="63"/>
      <c r="V689" s="27"/>
    </row>
    <row r="690" spans="2:22" ht="13">
      <c r="B690" s="62"/>
      <c r="C690" s="62"/>
      <c r="D690" s="62"/>
      <c r="E690" s="62"/>
      <c r="F690" s="62"/>
      <c r="G690" s="62"/>
      <c r="H690" s="62"/>
      <c r="I690" s="62"/>
      <c r="J690" s="62"/>
      <c r="K690" s="62"/>
      <c r="R690" s="27"/>
      <c r="U690" s="63"/>
      <c r="V690" s="27"/>
    </row>
    <row r="691" spans="2:22" ht="13">
      <c r="B691" s="62"/>
      <c r="C691" s="62"/>
      <c r="D691" s="62"/>
      <c r="E691" s="62"/>
      <c r="F691" s="62"/>
      <c r="G691" s="62"/>
      <c r="H691" s="62"/>
      <c r="I691" s="62"/>
      <c r="J691" s="62"/>
      <c r="K691" s="62"/>
      <c r="R691" s="27"/>
      <c r="U691" s="63"/>
      <c r="V691" s="27"/>
    </row>
    <row r="692" spans="2:22" ht="13">
      <c r="B692" s="62"/>
      <c r="C692" s="62"/>
      <c r="D692" s="62"/>
      <c r="E692" s="62"/>
      <c r="F692" s="62"/>
      <c r="G692" s="62"/>
      <c r="H692" s="62"/>
      <c r="I692" s="62"/>
      <c r="J692" s="62"/>
      <c r="K692" s="62"/>
      <c r="R692" s="27"/>
      <c r="U692" s="63"/>
      <c r="V692" s="27"/>
    </row>
    <row r="693" spans="2:22" ht="13">
      <c r="B693" s="62"/>
      <c r="C693" s="62"/>
      <c r="D693" s="62"/>
      <c r="E693" s="62"/>
      <c r="F693" s="62"/>
      <c r="G693" s="62"/>
      <c r="H693" s="62"/>
      <c r="I693" s="62"/>
      <c r="J693" s="62"/>
      <c r="K693" s="62"/>
      <c r="R693" s="27"/>
      <c r="U693" s="63"/>
      <c r="V693" s="27"/>
    </row>
    <row r="694" spans="2:22" ht="13">
      <c r="B694" s="62"/>
      <c r="C694" s="62"/>
      <c r="D694" s="62"/>
      <c r="E694" s="62"/>
      <c r="F694" s="62"/>
      <c r="G694" s="62"/>
      <c r="H694" s="62"/>
      <c r="I694" s="62"/>
      <c r="J694" s="62"/>
      <c r="K694" s="62"/>
      <c r="R694" s="27"/>
      <c r="U694" s="63"/>
      <c r="V694" s="27"/>
    </row>
    <row r="695" spans="2:22" ht="13">
      <c r="B695" s="62"/>
      <c r="C695" s="62"/>
      <c r="D695" s="62"/>
      <c r="E695" s="62"/>
      <c r="F695" s="62"/>
      <c r="G695" s="62"/>
      <c r="H695" s="62"/>
      <c r="I695" s="62"/>
      <c r="J695" s="62"/>
      <c r="K695" s="62"/>
      <c r="R695" s="27"/>
      <c r="U695" s="63"/>
      <c r="V695" s="27"/>
    </row>
    <row r="696" spans="2:22" ht="13">
      <c r="B696" s="62"/>
      <c r="C696" s="62"/>
      <c r="D696" s="62"/>
      <c r="E696" s="62"/>
      <c r="F696" s="62"/>
      <c r="G696" s="62"/>
      <c r="H696" s="62"/>
      <c r="I696" s="62"/>
      <c r="J696" s="62"/>
      <c r="K696" s="62"/>
      <c r="R696" s="27"/>
      <c r="U696" s="63"/>
      <c r="V696" s="27"/>
    </row>
    <row r="697" spans="2:22" ht="13">
      <c r="B697" s="62"/>
      <c r="C697" s="62"/>
      <c r="D697" s="62"/>
      <c r="E697" s="62"/>
      <c r="F697" s="62"/>
      <c r="G697" s="62"/>
      <c r="H697" s="62"/>
      <c r="I697" s="62"/>
      <c r="J697" s="62"/>
      <c r="K697" s="62"/>
      <c r="R697" s="27"/>
      <c r="U697" s="63"/>
      <c r="V697" s="27"/>
    </row>
    <row r="698" spans="2:22" ht="13">
      <c r="B698" s="62"/>
      <c r="C698" s="62"/>
      <c r="D698" s="62"/>
      <c r="E698" s="62"/>
      <c r="F698" s="62"/>
      <c r="G698" s="62"/>
      <c r="H698" s="62"/>
      <c r="I698" s="62"/>
      <c r="J698" s="62"/>
      <c r="K698" s="62"/>
      <c r="R698" s="27"/>
      <c r="U698" s="63"/>
      <c r="V698" s="27"/>
    </row>
    <row r="699" spans="2:22" ht="13">
      <c r="B699" s="62"/>
      <c r="C699" s="62"/>
      <c r="D699" s="62"/>
      <c r="E699" s="62"/>
      <c r="F699" s="62"/>
      <c r="G699" s="62"/>
      <c r="H699" s="62"/>
      <c r="I699" s="62"/>
      <c r="J699" s="62"/>
      <c r="K699" s="62"/>
      <c r="R699" s="27"/>
      <c r="U699" s="63"/>
      <c r="V699" s="27"/>
    </row>
    <row r="700" spans="2:22" ht="13">
      <c r="B700" s="62"/>
      <c r="C700" s="62"/>
      <c r="D700" s="62"/>
      <c r="E700" s="62"/>
      <c r="F700" s="62"/>
      <c r="G700" s="62"/>
      <c r="H700" s="62"/>
      <c r="I700" s="62"/>
      <c r="J700" s="62"/>
      <c r="K700" s="62"/>
      <c r="R700" s="27"/>
      <c r="U700" s="63"/>
      <c r="V700" s="27"/>
    </row>
    <row r="701" spans="2:22" ht="13">
      <c r="B701" s="62"/>
      <c r="C701" s="62"/>
      <c r="D701" s="62"/>
      <c r="E701" s="62"/>
      <c r="F701" s="62"/>
      <c r="G701" s="62"/>
      <c r="H701" s="62"/>
      <c r="I701" s="62"/>
      <c r="J701" s="62"/>
      <c r="K701" s="62"/>
      <c r="R701" s="27"/>
      <c r="U701" s="63"/>
      <c r="V701" s="27"/>
    </row>
    <row r="702" spans="2:22" ht="13">
      <c r="B702" s="62"/>
      <c r="C702" s="62"/>
      <c r="D702" s="62"/>
      <c r="E702" s="62"/>
      <c r="F702" s="62"/>
      <c r="G702" s="62"/>
      <c r="H702" s="62"/>
      <c r="I702" s="62"/>
      <c r="J702" s="62"/>
      <c r="K702" s="62"/>
      <c r="R702" s="27"/>
      <c r="U702" s="63"/>
      <c r="V702" s="27"/>
    </row>
    <row r="703" spans="2:22" ht="13">
      <c r="B703" s="62"/>
      <c r="C703" s="62"/>
      <c r="D703" s="62"/>
      <c r="E703" s="62"/>
      <c r="F703" s="62"/>
      <c r="G703" s="62"/>
      <c r="H703" s="62"/>
      <c r="I703" s="62"/>
      <c r="J703" s="62"/>
      <c r="K703" s="62"/>
      <c r="R703" s="27"/>
      <c r="U703" s="63"/>
      <c r="V703" s="27"/>
    </row>
    <row r="704" spans="2:22" ht="13">
      <c r="B704" s="62"/>
      <c r="C704" s="62"/>
      <c r="D704" s="62"/>
      <c r="E704" s="62"/>
      <c r="F704" s="62"/>
      <c r="G704" s="62"/>
      <c r="H704" s="62"/>
      <c r="I704" s="62"/>
      <c r="J704" s="62"/>
      <c r="K704" s="62"/>
      <c r="R704" s="27"/>
      <c r="U704" s="63"/>
      <c r="V704" s="27"/>
    </row>
    <row r="705" spans="2:22" ht="13">
      <c r="B705" s="62"/>
      <c r="C705" s="62"/>
      <c r="D705" s="62"/>
      <c r="E705" s="62"/>
      <c r="F705" s="62"/>
      <c r="G705" s="62"/>
      <c r="H705" s="62"/>
      <c r="I705" s="62"/>
      <c r="J705" s="62"/>
      <c r="K705" s="62"/>
      <c r="R705" s="27"/>
      <c r="U705" s="63"/>
      <c r="V705" s="27"/>
    </row>
    <row r="706" spans="2:22" ht="13">
      <c r="B706" s="62"/>
      <c r="C706" s="62"/>
      <c r="D706" s="62"/>
      <c r="E706" s="62"/>
      <c r="F706" s="62"/>
      <c r="G706" s="62"/>
      <c r="H706" s="62"/>
      <c r="I706" s="62"/>
      <c r="J706" s="62"/>
      <c r="K706" s="62"/>
      <c r="R706" s="27"/>
      <c r="U706" s="63"/>
      <c r="V706" s="27"/>
    </row>
    <row r="707" spans="2:22" ht="13">
      <c r="B707" s="62"/>
      <c r="C707" s="62"/>
      <c r="D707" s="62"/>
      <c r="E707" s="62"/>
      <c r="F707" s="62"/>
      <c r="G707" s="62"/>
      <c r="H707" s="62"/>
      <c r="I707" s="62"/>
      <c r="J707" s="62"/>
      <c r="K707" s="62"/>
      <c r="R707" s="27"/>
      <c r="U707" s="63"/>
      <c r="V707" s="27"/>
    </row>
    <row r="708" spans="2:22" ht="13">
      <c r="B708" s="62"/>
      <c r="C708" s="62"/>
      <c r="D708" s="62"/>
      <c r="E708" s="62"/>
      <c r="F708" s="62"/>
      <c r="G708" s="62"/>
      <c r="H708" s="62"/>
      <c r="I708" s="62"/>
      <c r="J708" s="62"/>
      <c r="K708" s="62"/>
      <c r="R708" s="27"/>
      <c r="U708" s="63"/>
      <c r="V708" s="27"/>
    </row>
    <row r="709" spans="2:22" ht="13">
      <c r="B709" s="62"/>
      <c r="C709" s="62"/>
      <c r="D709" s="62"/>
      <c r="E709" s="62"/>
      <c r="F709" s="62"/>
      <c r="G709" s="62"/>
      <c r="H709" s="62"/>
      <c r="I709" s="62"/>
      <c r="J709" s="62"/>
      <c r="K709" s="62"/>
      <c r="R709" s="27"/>
      <c r="U709" s="63"/>
      <c r="V709" s="27"/>
    </row>
    <row r="710" spans="2:22" ht="13">
      <c r="B710" s="62"/>
      <c r="C710" s="62"/>
      <c r="D710" s="62"/>
      <c r="E710" s="62"/>
      <c r="F710" s="62"/>
      <c r="G710" s="62"/>
      <c r="H710" s="62"/>
      <c r="I710" s="62"/>
      <c r="J710" s="62"/>
      <c r="K710" s="62"/>
      <c r="R710" s="27"/>
      <c r="U710" s="63"/>
      <c r="V710" s="27"/>
    </row>
    <row r="711" spans="2:22" ht="13">
      <c r="B711" s="62"/>
      <c r="C711" s="62"/>
      <c r="D711" s="62"/>
      <c r="E711" s="62"/>
      <c r="F711" s="62"/>
      <c r="G711" s="62"/>
      <c r="H711" s="62"/>
      <c r="I711" s="62"/>
      <c r="J711" s="62"/>
      <c r="K711" s="62"/>
      <c r="R711" s="27"/>
      <c r="U711" s="63"/>
      <c r="V711" s="27"/>
    </row>
    <row r="712" spans="2:22" ht="13">
      <c r="B712" s="62"/>
      <c r="C712" s="62"/>
      <c r="D712" s="62"/>
      <c r="E712" s="62"/>
      <c r="F712" s="62"/>
      <c r="G712" s="62"/>
      <c r="H712" s="62"/>
      <c r="I712" s="62"/>
      <c r="J712" s="62"/>
      <c r="K712" s="62"/>
      <c r="R712" s="27"/>
      <c r="U712" s="63"/>
      <c r="V712" s="27"/>
    </row>
    <row r="713" spans="2:22" ht="13">
      <c r="B713" s="62"/>
      <c r="C713" s="62"/>
      <c r="D713" s="62"/>
      <c r="E713" s="62"/>
      <c r="F713" s="62"/>
      <c r="G713" s="62"/>
      <c r="H713" s="62"/>
      <c r="I713" s="62"/>
      <c r="J713" s="62"/>
      <c r="K713" s="62"/>
      <c r="R713" s="27"/>
      <c r="U713" s="63"/>
      <c r="V713" s="27"/>
    </row>
    <row r="714" spans="2:22" ht="13">
      <c r="B714" s="62"/>
      <c r="C714" s="62"/>
      <c r="D714" s="62"/>
      <c r="E714" s="62"/>
      <c r="F714" s="62"/>
      <c r="G714" s="62"/>
      <c r="H714" s="62"/>
      <c r="I714" s="62"/>
      <c r="J714" s="62"/>
      <c r="K714" s="62"/>
      <c r="R714" s="27"/>
      <c r="U714" s="63"/>
      <c r="V714" s="27"/>
    </row>
    <row r="715" spans="2:22" ht="13">
      <c r="B715" s="62"/>
      <c r="C715" s="62"/>
      <c r="D715" s="62"/>
      <c r="E715" s="62"/>
      <c r="F715" s="62"/>
      <c r="G715" s="62"/>
      <c r="H715" s="62"/>
      <c r="I715" s="62"/>
      <c r="J715" s="62"/>
      <c r="K715" s="62"/>
      <c r="R715" s="27"/>
      <c r="U715" s="63"/>
      <c r="V715" s="27"/>
    </row>
    <row r="716" spans="2:22" ht="13">
      <c r="B716" s="62"/>
      <c r="C716" s="62"/>
      <c r="D716" s="62"/>
      <c r="E716" s="62"/>
      <c r="F716" s="62"/>
      <c r="G716" s="62"/>
      <c r="H716" s="62"/>
      <c r="I716" s="62"/>
      <c r="J716" s="62"/>
      <c r="K716" s="62"/>
      <c r="R716" s="27"/>
      <c r="U716" s="63"/>
      <c r="V716" s="27"/>
    </row>
    <row r="717" spans="2:22" ht="13">
      <c r="B717" s="62"/>
      <c r="C717" s="62"/>
      <c r="D717" s="62"/>
      <c r="E717" s="62"/>
      <c r="F717" s="62"/>
      <c r="G717" s="62"/>
      <c r="H717" s="62"/>
      <c r="I717" s="62"/>
      <c r="J717" s="62"/>
      <c r="K717" s="62"/>
      <c r="R717" s="27"/>
      <c r="U717" s="63"/>
      <c r="V717" s="27"/>
    </row>
    <row r="718" spans="2:22" ht="13">
      <c r="B718" s="62"/>
      <c r="C718" s="62"/>
      <c r="D718" s="62"/>
      <c r="E718" s="62"/>
      <c r="F718" s="62"/>
      <c r="G718" s="62"/>
      <c r="H718" s="62"/>
      <c r="I718" s="62"/>
      <c r="J718" s="62"/>
      <c r="K718" s="62"/>
      <c r="R718" s="27"/>
      <c r="U718" s="63"/>
      <c r="V718" s="27"/>
    </row>
    <row r="719" spans="2:22" ht="13">
      <c r="B719" s="62"/>
      <c r="C719" s="62"/>
      <c r="D719" s="62"/>
      <c r="E719" s="62"/>
      <c r="F719" s="62"/>
      <c r="G719" s="62"/>
      <c r="H719" s="62"/>
      <c r="I719" s="62"/>
      <c r="J719" s="62"/>
      <c r="K719" s="62"/>
      <c r="R719" s="27"/>
      <c r="U719" s="63"/>
      <c r="V719" s="27"/>
    </row>
    <row r="720" spans="2:22" ht="13">
      <c r="B720" s="62"/>
      <c r="C720" s="62"/>
      <c r="D720" s="62"/>
      <c r="E720" s="62"/>
      <c r="F720" s="62"/>
      <c r="G720" s="62"/>
      <c r="H720" s="62"/>
      <c r="I720" s="62"/>
      <c r="J720" s="62"/>
      <c r="K720" s="62"/>
      <c r="R720" s="27"/>
      <c r="U720" s="63"/>
      <c r="V720" s="27"/>
    </row>
    <row r="721" spans="2:22" ht="13">
      <c r="B721" s="62"/>
      <c r="C721" s="62"/>
      <c r="D721" s="62"/>
      <c r="E721" s="62"/>
      <c r="F721" s="62"/>
      <c r="G721" s="62"/>
      <c r="H721" s="62"/>
      <c r="I721" s="62"/>
      <c r="J721" s="62"/>
      <c r="K721" s="62"/>
      <c r="R721" s="27"/>
      <c r="U721" s="63"/>
      <c r="V721" s="27"/>
    </row>
    <row r="722" spans="2:22" ht="13">
      <c r="B722" s="62"/>
      <c r="C722" s="62"/>
      <c r="D722" s="62"/>
      <c r="E722" s="62"/>
      <c r="F722" s="62"/>
      <c r="G722" s="62"/>
      <c r="H722" s="62"/>
      <c r="I722" s="62"/>
      <c r="J722" s="62"/>
      <c r="K722" s="62"/>
      <c r="R722" s="27"/>
      <c r="U722" s="63"/>
      <c r="V722" s="27"/>
    </row>
    <row r="723" spans="2:22" ht="13">
      <c r="B723" s="62"/>
      <c r="C723" s="62"/>
      <c r="D723" s="62"/>
      <c r="E723" s="62"/>
      <c r="F723" s="62"/>
      <c r="G723" s="62"/>
      <c r="H723" s="62"/>
      <c r="I723" s="62"/>
      <c r="J723" s="62"/>
      <c r="K723" s="62"/>
      <c r="R723" s="27"/>
      <c r="U723" s="63"/>
      <c r="V723" s="27"/>
    </row>
    <row r="724" spans="2:22" ht="13">
      <c r="B724" s="62"/>
      <c r="C724" s="62"/>
      <c r="D724" s="62"/>
      <c r="E724" s="62"/>
      <c r="F724" s="62"/>
      <c r="G724" s="62"/>
      <c r="H724" s="62"/>
      <c r="I724" s="62"/>
      <c r="J724" s="62"/>
      <c r="K724" s="62"/>
      <c r="R724" s="27"/>
      <c r="U724" s="63"/>
      <c r="V724" s="27"/>
    </row>
    <row r="725" spans="2:22" ht="13">
      <c r="B725" s="62"/>
      <c r="C725" s="62"/>
      <c r="D725" s="62"/>
      <c r="E725" s="62"/>
      <c r="F725" s="62"/>
      <c r="G725" s="62"/>
      <c r="H725" s="62"/>
      <c r="I725" s="62"/>
      <c r="J725" s="62"/>
      <c r="K725" s="62"/>
      <c r="R725" s="27"/>
      <c r="U725" s="63"/>
      <c r="V725" s="27"/>
    </row>
    <row r="726" spans="2:22" ht="13">
      <c r="B726" s="62"/>
      <c r="C726" s="62"/>
      <c r="D726" s="62"/>
      <c r="E726" s="62"/>
      <c r="F726" s="62"/>
      <c r="G726" s="62"/>
      <c r="H726" s="62"/>
      <c r="I726" s="62"/>
      <c r="J726" s="62"/>
      <c r="K726" s="62"/>
      <c r="R726" s="27"/>
      <c r="U726" s="63"/>
      <c r="V726" s="27"/>
    </row>
    <row r="727" spans="2:22" ht="13">
      <c r="B727" s="62"/>
      <c r="C727" s="62"/>
      <c r="D727" s="62"/>
      <c r="E727" s="62"/>
      <c r="F727" s="62"/>
      <c r="G727" s="62"/>
      <c r="H727" s="62"/>
      <c r="I727" s="62"/>
      <c r="J727" s="62"/>
      <c r="K727" s="62"/>
      <c r="R727" s="27"/>
      <c r="U727" s="63"/>
      <c r="V727" s="27"/>
    </row>
    <row r="728" spans="2:22" ht="13">
      <c r="B728" s="62"/>
      <c r="C728" s="62"/>
      <c r="D728" s="62"/>
      <c r="E728" s="62"/>
      <c r="F728" s="62"/>
      <c r="G728" s="62"/>
      <c r="H728" s="62"/>
      <c r="I728" s="62"/>
      <c r="J728" s="62"/>
      <c r="K728" s="62"/>
      <c r="R728" s="27"/>
      <c r="U728" s="63"/>
      <c r="V728" s="27"/>
    </row>
    <row r="729" spans="2:22" ht="13">
      <c r="B729" s="62"/>
      <c r="C729" s="62"/>
      <c r="D729" s="62"/>
      <c r="E729" s="62"/>
      <c r="F729" s="62"/>
      <c r="G729" s="62"/>
      <c r="H729" s="62"/>
      <c r="I729" s="62"/>
      <c r="J729" s="62"/>
      <c r="K729" s="62"/>
      <c r="R729" s="27"/>
      <c r="U729" s="63"/>
      <c r="V729" s="27"/>
    </row>
    <row r="730" spans="2:22" ht="13">
      <c r="B730" s="62"/>
      <c r="C730" s="62"/>
      <c r="D730" s="62"/>
      <c r="E730" s="62"/>
      <c r="F730" s="62"/>
      <c r="G730" s="62"/>
      <c r="H730" s="62"/>
      <c r="I730" s="62"/>
      <c r="J730" s="62"/>
      <c r="K730" s="62"/>
      <c r="R730" s="27"/>
      <c r="U730" s="63"/>
      <c r="V730" s="27"/>
    </row>
    <row r="731" spans="2:22" ht="13">
      <c r="B731" s="62"/>
      <c r="C731" s="62"/>
      <c r="D731" s="62"/>
      <c r="E731" s="62"/>
      <c r="F731" s="62"/>
      <c r="G731" s="62"/>
      <c r="H731" s="62"/>
      <c r="I731" s="62"/>
      <c r="J731" s="62"/>
      <c r="K731" s="62"/>
      <c r="R731" s="27"/>
      <c r="U731" s="63"/>
      <c r="V731" s="27"/>
    </row>
    <row r="732" spans="2:22" ht="13">
      <c r="B732" s="62"/>
      <c r="C732" s="62"/>
      <c r="D732" s="62"/>
      <c r="E732" s="62"/>
      <c r="F732" s="62"/>
      <c r="G732" s="62"/>
      <c r="H732" s="62"/>
      <c r="I732" s="62"/>
      <c r="J732" s="62"/>
      <c r="K732" s="62"/>
      <c r="R732" s="27"/>
      <c r="U732" s="63"/>
      <c r="V732" s="27"/>
    </row>
    <row r="733" spans="2:22" ht="13">
      <c r="B733" s="62"/>
      <c r="C733" s="62"/>
      <c r="D733" s="62"/>
      <c r="E733" s="62"/>
      <c r="F733" s="62"/>
      <c r="G733" s="62"/>
      <c r="H733" s="62"/>
      <c r="I733" s="62"/>
      <c r="J733" s="62"/>
      <c r="K733" s="62"/>
      <c r="R733" s="27"/>
      <c r="U733" s="63"/>
      <c r="V733" s="27"/>
    </row>
    <row r="734" spans="2:22" ht="13">
      <c r="B734" s="62"/>
      <c r="C734" s="62"/>
      <c r="D734" s="62"/>
      <c r="E734" s="62"/>
      <c r="F734" s="62"/>
      <c r="G734" s="62"/>
      <c r="H734" s="62"/>
      <c r="I734" s="62"/>
      <c r="J734" s="62"/>
      <c r="K734" s="62"/>
      <c r="R734" s="27"/>
      <c r="U734" s="63"/>
      <c r="V734" s="27"/>
    </row>
    <row r="735" spans="2:22" ht="13">
      <c r="B735" s="62"/>
      <c r="C735" s="62"/>
      <c r="D735" s="62"/>
      <c r="E735" s="62"/>
      <c r="F735" s="62"/>
      <c r="G735" s="62"/>
      <c r="H735" s="62"/>
      <c r="I735" s="62"/>
      <c r="J735" s="62"/>
      <c r="K735" s="62"/>
      <c r="R735" s="27"/>
      <c r="U735" s="63"/>
      <c r="V735" s="27"/>
    </row>
    <row r="736" spans="2:22" ht="13">
      <c r="B736" s="62"/>
      <c r="C736" s="62"/>
      <c r="D736" s="62"/>
      <c r="E736" s="62"/>
      <c r="F736" s="62"/>
      <c r="G736" s="62"/>
      <c r="H736" s="62"/>
      <c r="I736" s="62"/>
      <c r="J736" s="62"/>
      <c r="K736" s="62"/>
      <c r="R736" s="27"/>
      <c r="U736" s="63"/>
      <c r="V736" s="27"/>
    </row>
    <row r="737" spans="2:22" ht="13">
      <c r="B737" s="62"/>
      <c r="C737" s="62"/>
      <c r="D737" s="62"/>
      <c r="E737" s="62"/>
      <c r="F737" s="62"/>
      <c r="G737" s="62"/>
      <c r="H737" s="62"/>
      <c r="I737" s="62"/>
      <c r="J737" s="62"/>
      <c r="K737" s="62"/>
      <c r="R737" s="27"/>
      <c r="U737" s="63"/>
      <c r="V737" s="27"/>
    </row>
    <row r="738" spans="2:22" ht="13">
      <c r="B738" s="62"/>
      <c r="C738" s="62"/>
      <c r="D738" s="62"/>
      <c r="E738" s="62"/>
      <c r="F738" s="62"/>
      <c r="G738" s="62"/>
      <c r="H738" s="62"/>
      <c r="I738" s="62"/>
      <c r="J738" s="62"/>
      <c r="K738" s="62"/>
      <c r="R738" s="27"/>
      <c r="U738" s="63"/>
      <c r="V738" s="27"/>
    </row>
    <row r="739" spans="2:22" ht="13">
      <c r="B739" s="62"/>
      <c r="C739" s="62"/>
      <c r="D739" s="62"/>
      <c r="E739" s="62"/>
      <c r="F739" s="62"/>
      <c r="G739" s="62"/>
      <c r="H739" s="62"/>
      <c r="I739" s="62"/>
      <c r="J739" s="62"/>
      <c r="K739" s="62"/>
      <c r="R739" s="27"/>
      <c r="U739" s="63"/>
      <c r="V739" s="27"/>
    </row>
    <row r="740" spans="2:22" ht="13">
      <c r="B740" s="62"/>
      <c r="C740" s="62"/>
      <c r="D740" s="62"/>
      <c r="E740" s="62"/>
      <c r="F740" s="62"/>
      <c r="G740" s="62"/>
      <c r="H740" s="62"/>
      <c r="I740" s="62"/>
      <c r="J740" s="62"/>
      <c r="K740" s="62"/>
      <c r="R740" s="27"/>
      <c r="U740" s="63"/>
      <c r="V740" s="27"/>
    </row>
    <row r="741" spans="2:22" ht="13">
      <c r="B741" s="62"/>
      <c r="C741" s="62"/>
      <c r="D741" s="62"/>
      <c r="E741" s="62"/>
      <c r="F741" s="62"/>
      <c r="G741" s="62"/>
      <c r="H741" s="62"/>
      <c r="I741" s="62"/>
      <c r="J741" s="62"/>
      <c r="K741" s="62"/>
      <c r="R741" s="27"/>
      <c r="U741" s="63"/>
      <c r="V741" s="27"/>
    </row>
    <row r="742" spans="2:22" ht="13">
      <c r="B742" s="62"/>
      <c r="C742" s="62"/>
      <c r="D742" s="62"/>
      <c r="E742" s="62"/>
      <c r="F742" s="62"/>
      <c r="G742" s="62"/>
      <c r="H742" s="62"/>
      <c r="I742" s="62"/>
      <c r="J742" s="62"/>
      <c r="K742" s="62"/>
      <c r="R742" s="27"/>
      <c r="U742" s="63"/>
      <c r="V742" s="27"/>
    </row>
    <row r="743" spans="2:22" ht="13">
      <c r="B743" s="62"/>
      <c r="C743" s="62"/>
      <c r="D743" s="62"/>
      <c r="E743" s="62"/>
      <c r="F743" s="62"/>
      <c r="G743" s="62"/>
      <c r="H743" s="62"/>
      <c r="I743" s="62"/>
      <c r="J743" s="62"/>
      <c r="K743" s="62"/>
      <c r="R743" s="27"/>
      <c r="U743" s="63"/>
      <c r="V743" s="27"/>
    </row>
    <row r="744" spans="2:22" ht="13">
      <c r="B744" s="62"/>
      <c r="C744" s="62"/>
      <c r="D744" s="62"/>
      <c r="E744" s="62"/>
      <c r="F744" s="62"/>
      <c r="G744" s="62"/>
      <c r="H744" s="62"/>
      <c r="I744" s="62"/>
      <c r="J744" s="62"/>
      <c r="K744" s="62"/>
      <c r="R744" s="27"/>
      <c r="U744" s="63"/>
      <c r="V744" s="27"/>
    </row>
    <row r="745" spans="2:22" ht="13">
      <c r="B745" s="62"/>
      <c r="C745" s="62"/>
      <c r="D745" s="62"/>
      <c r="E745" s="62"/>
      <c r="F745" s="62"/>
      <c r="G745" s="62"/>
      <c r="H745" s="62"/>
      <c r="I745" s="62"/>
      <c r="J745" s="62"/>
      <c r="K745" s="62"/>
      <c r="R745" s="27"/>
      <c r="U745" s="63"/>
      <c r="V745" s="27"/>
    </row>
    <row r="746" spans="2:22" ht="13">
      <c r="B746" s="62"/>
      <c r="C746" s="62"/>
      <c r="D746" s="62"/>
      <c r="E746" s="62"/>
      <c r="F746" s="62"/>
      <c r="G746" s="62"/>
      <c r="H746" s="62"/>
      <c r="I746" s="62"/>
      <c r="J746" s="62"/>
      <c r="K746" s="62"/>
      <c r="R746" s="27"/>
      <c r="U746" s="63"/>
      <c r="V746" s="27"/>
    </row>
    <row r="747" spans="2:22" ht="13">
      <c r="B747" s="62"/>
      <c r="C747" s="62"/>
      <c r="D747" s="62"/>
      <c r="E747" s="62"/>
      <c r="F747" s="62"/>
      <c r="G747" s="62"/>
      <c r="H747" s="62"/>
      <c r="I747" s="62"/>
      <c r="J747" s="62"/>
      <c r="K747" s="62"/>
      <c r="R747" s="27"/>
      <c r="U747" s="63"/>
      <c r="V747" s="27"/>
    </row>
    <row r="748" spans="2:22" ht="13">
      <c r="B748" s="62"/>
      <c r="C748" s="62"/>
      <c r="D748" s="62"/>
      <c r="E748" s="62"/>
      <c r="F748" s="62"/>
      <c r="G748" s="62"/>
      <c r="H748" s="62"/>
      <c r="I748" s="62"/>
      <c r="J748" s="62"/>
      <c r="K748" s="62"/>
      <c r="R748" s="27"/>
      <c r="U748" s="63"/>
      <c r="V748" s="27"/>
    </row>
    <row r="749" spans="2:22" ht="13">
      <c r="B749" s="62"/>
      <c r="C749" s="62"/>
      <c r="D749" s="62"/>
      <c r="E749" s="62"/>
      <c r="F749" s="62"/>
      <c r="G749" s="62"/>
      <c r="H749" s="62"/>
      <c r="I749" s="62"/>
      <c r="J749" s="62"/>
      <c r="K749" s="62"/>
      <c r="R749" s="27"/>
      <c r="U749" s="63"/>
      <c r="V749" s="27"/>
    </row>
    <row r="750" spans="2:22" ht="13">
      <c r="B750" s="62"/>
      <c r="C750" s="62"/>
      <c r="D750" s="62"/>
      <c r="E750" s="62"/>
      <c r="F750" s="62"/>
      <c r="G750" s="62"/>
      <c r="H750" s="62"/>
      <c r="I750" s="62"/>
      <c r="J750" s="62"/>
      <c r="K750" s="62"/>
      <c r="R750" s="27"/>
      <c r="U750" s="63"/>
      <c r="V750" s="27"/>
    </row>
    <row r="751" spans="2:22" ht="13">
      <c r="B751" s="62"/>
      <c r="C751" s="62"/>
      <c r="D751" s="62"/>
      <c r="E751" s="62"/>
      <c r="F751" s="62"/>
      <c r="G751" s="62"/>
      <c r="H751" s="62"/>
      <c r="I751" s="62"/>
      <c r="J751" s="62"/>
      <c r="K751" s="62"/>
      <c r="R751" s="27"/>
      <c r="U751" s="63"/>
      <c r="V751" s="27"/>
    </row>
    <row r="752" spans="2:22" ht="13">
      <c r="B752" s="62"/>
      <c r="C752" s="62"/>
      <c r="D752" s="62"/>
      <c r="E752" s="62"/>
      <c r="F752" s="62"/>
      <c r="G752" s="62"/>
      <c r="H752" s="62"/>
      <c r="I752" s="62"/>
      <c r="J752" s="62"/>
      <c r="K752" s="62"/>
      <c r="R752" s="27"/>
      <c r="U752" s="63"/>
      <c r="V752" s="27"/>
    </row>
    <row r="753" spans="2:22" ht="13">
      <c r="B753" s="62"/>
      <c r="C753" s="62"/>
      <c r="D753" s="62"/>
      <c r="E753" s="62"/>
      <c r="F753" s="62"/>
      <c r="G753" s="62"/>
      <c r="H753" s="62"/>
      <c r="I753" s="62"/>
      <c r="J753" s="62"/>
      <c r="K753" s="62"/>
      <c r="R753" s="27"/>
      <c r="U753" s="63"/>
      <c r="V753" s="27"/>
    </row>
    <row r="754" spans="2:22" ht="13">
      <c r="B754" s="62"/>
      <c r="C754" s="62"/>
      <c r="D754" s="62"/>
      <c r="E754" s="62"/>
      <c r="F754" s="62"/>
      <c r="G754" s="62"/>
      <c r="H754" s="62"/>
      <c r="I754" s="62"/>
      <c r="J754" s="62"/>
      <c r="K754" s="62"/>
      <c r="R754" s="27"/>
      <c r="U754" s="63"/>
      <c r="V754" s="27"/>
    </row>
    <row r="755" spans="2:22" ht="13">
      <c r="B755" s="62"/>
      <c r="C755" s="62"/>
      <c r="D755" s="62"/>
      <c r="E755" s="62"/>
      <c r="F755" s="62"/>
      <c r="G755" s="62"/>
      <c r="H755" s="62"/>
      <c r="I755" s="62"/>
      <c r="J755" s="62"/>
      <c r="K755" s="62"/>
      <c r="R755" s="27"/>
      <c r="U755" s="63"/>
      <c r="V755" s="27"/>
    </row>
    <row r="756" spans="2:22" ht="13">
      <c r="B756" s="62"/>
      <c r="C756" s="62"/>
      <c r="D756" s="62"/>
      <c r="E756" s="62"/>
      <c r="F756" s="62"/>
      <c r="G756" s="62"/>
      <c r="H756" s="62"/>
      <c r="I756" s="62"/>
      <c r="J756" s="62"/>
      <c r="K756" s="62"/>
      <c r="R756" s="27"/>
      <c r="U756" s="63"/>
      <c r="V756" s="27"/>
    </row>
    <row r="757" spans="2:22" ht="13">
      <c r="B757" s="62"/>
      <c r="C757" s="62"/>
      <c r="D757" s="62"/>
      <c r="E757" s="62"/>
      <c r="F757" s="62"/>
      <c r="G757" s="62"/>
      <c r="H757" s="62"/>
      <c r="I757" s="62"/>
      <c r="J757" s="62"/>
      <c r="K757" s="62"/>
      <c r="R757" s="27"/>
      <c r="U757" s="63"/>
      <c r="V757" s="27"/>
    </row>
    <row r="758" spans="2:22" ht="13">
      <c r="B758" s="62"/>
      <c r="C758" s="62"/>
      <c r="D758" s="62"/>
      <c r="E758" s="62"/>
      <c r="F758" s="62"/>
      <c r="G758" s="62"/>
      <c r="H758" s="62"/>
      <c r="I758" s="62"/>
      <c r="J758" s="62"/>
      <c r="K758" s="62"/>
      <c r="R758" s="27"/>
      <c r="U758" s="63"/>
      <c r="V758" s="27"/>
    </row>
    <row r="759" spans="2:22" ht="13">
      <c r="B759" s="62"/>
      <c r="C759" s="62"/>
      <c r="D759" s="62"/>
      <c r="E759" s="62"/>
      <c r="F759" s="62"/>
      <c r="G759" s="62"/>
      <c r="H759" s="62"/>
      <c r="I759" s="62"/>
      <c r="J759" s="62"/>
      <c r="K759" s="62"/>
      <c r="R759" s="27"/>
      <c r="U759" s="63"/>
      <c r="V759" s="27"/>
    </row>
    <row r="760" spans="2:22" ht="13">
      <c r="B760" s="62"/>
      <c r="C760" s="62"/>
      <c r="D760" s="62"/>
      <c r="E760" s="62"/>
      <c r="F760" s="62"/>
      <c r="G760" s="62"/>
      <c r="H760" s="62"/>
      <c r="I760" s="62"/>
      <c r="J760" s="62"/>
      <c r="K760" s="62"/>
      <c r="R760" s="27"/>
      <c r="U760" s="63"/>
      <c r="V760" s="27"/>
    </row>
    <row r="761" spans="2:22" ht="13">
      <c r="B761" s="62"/>
      <c r="C761" s="62"/>
      <c r="D761" s="62"/>
      <c r="E761" s="62"/>
      <c r="F761" s="62"/>
      <c r="G761" s="62"/>
      <c r="H761" s="62"/>
      <c r="I761" s="62"/>
      <c r="J761" s="62"/>
      <c r="K761" s="62"/>
      <c r="R761" s="27"/>
      <c r="U761" s="63"/>
      <c r="V761" s="27"/>
    </row>
    <row r="762" spans="2:22" ht="13">
      <c r="B762" s="62"/>
      <c r="C762" s="62"/>
      <c r="D762" s="62"/>
      <c r="E762" s="62"/>
      <c r="F762" s="62"/>
      <c r="G762" s="62"/>
      <c r="H762" s="62"/>
      <c r="I762" s="62"/>
      <c r="J762" s="62"/>
      <c r="K762" s="62"/>
      <c r="R762" s="27"/>
      <c r="U762" s="63"/>
      <c r="V762" s="27"/>
    </row>
    <row r="763" spans="2:22" ht="13">
      <c r="B763" s="62"/>
      <c r="C763" s="62"/>
      <c r="D763" s="62"/>
      <c r="E763" s="62"/>
      <c r="F763" s="62"/>
      <c r="G763" s="62"/>
      <c r="H763" s="62"/>
      <c r="I763" s="62"/>
      <c r="J763" s="62"/>
      <c r="K763" s="62"/>
      <c r="R763" s="27"/>
      <c r="U763" s="63"/>
      <c r="V763" s="27"/>
    </row>
    <row r="764" spans="2:22" ht="13">
      <c r="B764" s="62"/>
      <c r="C764" s="62"/>
      <c r="D764" s="62"/>
      <c r="E764" s="62"/>
      <c r="F764" s="62"/>
      <c r="G764" s="62"/>
      <c r="H764" s="62"/>
      <c r="I764" s="62"/>
      <c r="J764" s="62"/>
      <c r="K764" s="62"/>
      <c r="R764" s="27"/>
      <c r="U764" s="63"/>
      <c r="V764" s="27"/>
    </row>
    <row r="765" spans="2:22" ht="13">
      <c r="B765" s="62"/>
      <c r="C765" s="62"/>
      <c r="D765" s="62"/>
      <c r="E765" s="62"/>
      <c r="F765" s="62"/>
      <c r="G765" s="62"/>
      <c r="H765" s="62"/>
      <c r="I765" s="62"/>
      <c r="J765" s="62"/>
      <c r="K765" s="62"/>
      <c r="R765" s="27"/>
      <c r="U765" s="63"/>
      <c r="V765" s="27"/>
    </row>
    <row r="766" spans="2:22" ht="13">
      <c r="B766" s="62"/>
      <c r="C766" s="62"/>
      <c r="D766" s="62"/>
      <c r="E766" s="62"/>
      <c r="F766" s="62"/>
      <c r="G766" s="62"/>
      <c r="H766" s="62"/>
      <c r="I766" s="62"/>
      <c r="J766" s="62"/>
      <c r="K766" s="62"/>
      <c r="R766" s="27"/>
      <c r="U766" s="63"/>
      <c r="V766" s="27"/>
    </row>
    <row r="767" spans="2:22" ht="13">
      <c r="B767" s="62"/>
      <c r="C767" s="62"/>
      <c r="D767" s="62"/>
      <c r="E767" s="62"/>
      <c r="F767" s="62"/>
      <c r="G767" s="62"/>
      <c r="H767" s="62"/>
      <c r="I767" s="62"/>
      <c r="J767" s="62"/>
      <c r="K767" s="62"/>
      <c r="R767" s="27"/>
      <c r="U767" s="63"/>
      <c r="V767" s="27"/>
    </row>
    <row r="768" spans="2:22" ht="13">
      <c r="B768" s="62"/>
      <c r="C768" s="62"/>
      <c r="D768" s="62"/>
      <c r="E768" s="62"/>
      <c r="F768" s="62"/>
      <c r="G768" s="62"/>
      <c r="H768" s="62"/>
      <c r="I768" s="62"/>
      <c r="J768" s="62"/>
      <c r="K768" s="62"/>
      <c r="R768" s="27"/>
      <c r="U768" s="63"/>
      <c r="V768" s="27"/>
    </row>
    <row r="769" spans="2:22" ht="13">
      <c r="B769" s="62"/>
      <c r="C769" s="62"/>
      <c r="D769" s="62"/>
      <c r="E769" s="62"/>
      <c r="F769" s="62"/>
      <c r="G769" s="62"/>
      <c r="H769" s="62"/>
      <c r="I769" s="62"/>
      <c r="J769" s="62"/>
      <c r="K769" s="62"/>
      <c r="R769" s="27"/>
      <c r="U769" s="63"/>
      <c r="V769" s="27"/>
    </row>
    <row r="770" spans="2:22" ht="13">
      <c r="B770" s="62"/>
      <c r="C770" s="62"/>
      <c r="D770" s="62"/>
      <c r="E770" s="62"/>
      <c r="F770" s="62"/>
      <c r="G770" s="62"/>
      <c r="H770" s="62"/>
      <c r="I770" s="62"/>
      <c r="J770" s="62"/>
      <c r="K770" s="62"/>
      <c r="R770" s="27"/>
      <c r="U770" s="63"/>
      <c r="V770" s="27"/>
    </row>
    <row r="771" spans="2:22" ht="13">
      <c r="B771" s="62"/>
      <c r="C771" s="62"/>
      <c r="D771" s="62"/>
      <c r="E771" s="62"/>
      <c r="F771" s="62"/>
      <c r="G771" s="62"/>
      <c r="H771" s="62"/>
      <c r="I771" s="62"/>
      <c r="J771" s="62"/>
      <c r="K771" s="62"/>
      <c r="R771" s="27"/>
      <c r="U771" s="63"/>
      <c r="V771" s="27"/>
    </row>
    <row r="772" spans="2:22" ht="13">
      <c r="B772" s="62"/>
      <c r="C772" s="62"/>
      <c r="D772" s="62"/>
      <c r="E772" s="62"/>
      <c r="F772" s="62"/>
      <c r="G772" s="62"/>
      <c r="H772" s="62"/>
      <c r="I772" s="62"/>
      <c r="J772" s="62"/>
      <c r="K772" s="62"/>
      <c r="R772" s="27"/>
      <c r="U772" s="63"/>
      <c r="V772" s="27"/>
    </row>
    <row r="773" spans="2:22" ht="13">
      <c r="B773" s="62"/>
      <c r="C773" s="62"/>
      <c r="D773" s="62"/>
      <c r="E773" s="62"/>
      <c r="F773" s="62"/>
      <c r="G773" s="62"/>
      <c r="H773" s="62"/>
      <c r="I773" s="62"/>
      <c r="J773" s="62"/>
      <c r="K773" s="62"/>
      <c r="R773" s="27"/>
      <c r="U773" s="63"/>
      <c r="V773" s="27"/>
    </row>
    <row r="774" spans="2:22" ht="13">
      <c r="B774" s="62"/>
      <c r="C774" s="62"/>
      <c r="D774" s="62"/>
      <c r="E774" s="62"/>
      <c r="F774" s="62"/>
      <c r="G774" s="62"/>
      <c r="H774" s="62"/>
      <c r="I774" s="62"/>
      <c r="J774" s="62"/>
      <c r="K774" s="62"/>
      <c r="R774" s="27"/>
      <c r="U774" s="63"/>
      <c r="V774" s="27"/>
    </row>
    <row r="775" spans="2:22" ht="13">
      <c r="B775" s="62"/>
      <c r="C775" s="62"/>
      <c r="D775" s="62"/>
      <c r="E775" s="62"/>
      <c r="F775" s="62"/>
      <c r="G775" s="62"/>
      <c r="H775" s="62"/>
      <c r="I775" s="62"/>
      <c r="J775" s="62"/>
      <c r="K775" s="62"/>
      <c r="R775" s="27"/>
      <c r="U775" s="63"/>
      <c r="V775" s="27"/>
    </row>
    <row r="776" spans="2:22" ht="13">
      <c r="B776" s="62"/>
      <c r="C776" s="62"/>
      <c r="D776" s="62"/>
      <c r="E776" s="62"/>
      <c r="F776" s="62"/>
      <c r="G776" s="62"/>
      <c r="H776" s="62"/>
      <c r="I776" s="62"/>
      <c r="J776" s="62"/>
      <c r="K776" s="62"/>
      <c r="R776" s="27"/>
      <c r="U776" s="63"/>
      <c r="V776" s="27"/>
    </row>
    <row r="777" spans="2:22" ht="13">
      <c r="B777" s="62"/>
      <c r="C777" s="62"/>
      <c r="D777" s="62"/>
      <c r="E777" s="62"/>
      <c r="F777" s="62"/>
      <c r="G777" s="62"/>
      <c r="H777" s="62"/>
      <c r="I777" s="62"/>
      <c r="J777" s="62"/>
      <c r="K777" s="62"/>
      <c r="R777" s="27"/>
      <c r="U777" s="63"/>
      <c r="V777" s="27"/>
    </row>
    <row r="778" spans="2:22" ht="13">
      <c r="B778" s="62"/>
      <c r="C778" s="62"/>
      <c r="D778" s="62"/>
      <c r="E778" s="62"/>
      <c r="F778" s="62"/>
      <c r="G778" s="62"/>
      <c r="H778" s="62"/>
      <c r="I778" s="62"/>
      <c r="J778" s="62"/>
      <c r="K778" s="62"/>
      <c r="R778" s="27"/>
      <c r="U778" s="63"/>
      <c r="V778" s="27"/>
    </row>
    <row r="779" spans="2:22" ht="13">
      <c r="B779" s="62"/>
      <c r="C779" s="62"/>
      <c r="D779" s="62"/>
      <c r="E779" s="62"/>
      <c r="F779" s="62"/>
      <c r="G779" s="62"/>
      <c r="H779" s="62"/>
      <c r="I779" s="62"/>
      <c r="J779" s="62"/>
      <c r="K779" s="62"/>
      <c r="R779" s="27"/>
      <c r="U779" s="63"/>
      <c r="V779" s="27"/>
    </row>
    <row r="780" spans="2:22" ht="13">
      <c r="B780" s="62"/>
      <c r="C780" s="62"/>
      <c r="D780" s="62"/>
      <c r="E780" s="62"/>
      <c r="F780" s="62"/>
      <c r="G780" s="62"/>
      <c r="H780" s="62"/>
      <c r="I780" s="62"/>
      <c r="J780" s="62"/>
      <c r="K780" s="62"/>
      <c r="R780" s="27"/>
      <c r="U780" s="63"/>
      <c r="V780" s="27"/>
    </row>
    <row r="781" spans="2:22" ht="13">
      <c r="B781" s="62"/>
      <c r="C781" s="62"/>
      <c r="D781" s="62"/>
      <c r="E781" s="62"/>
      <c r="F781" s="62"/>
      <c r="G781" s="62"/>
      <c r="H781" s="62"/>
      <c r="I781" s="62"/>
      <c r="J781" s="62"/>
      <c r="K781" s="62"/>
      <c r="R781" s="27"/>
      <c r="U781" s="63"/>
      <c r="V781" s="27"/>
    </row>
    <row r="782" spans="2:22" ht="13">
      <c r="B782" s="62"/>
      <c r="C782" s="62"/>
      <c r="D782" s="62"/>
      <c r="E782" s="62"/>
      <c r="F782" s="62"/>
      <c r="G782" s="62"/>
      <c r="H782" s="62"/>
      <c r="I782" s="62"/>
      <c r="J782" s="62"/>
      <c r="K782" s="62"/>
      <c r="R782" s="27"/>
      <c r="U782" s="63"/>
      <c r="V782" s="27"/>
    </row>
    <row r="783" spans="2:22" ht="13">
      <c r="B783" s="62"/>
      <c r="C783" s="62"/>
      <c r="D783" s="62"/>
      <c r="E783" s="62"/>
      <c r="F783" s="62"/>
      <c r="G783" s="62"/>
      <c r="H783" s="62"/>
      <c r="I783" s="62"/>
      <c r="J783" s="62"/>
      <c r="K783" s="62"/>
      <c r="R783" s="27"/>
      <c r="U783" s="63"/>
      <c r="V783" s="27"/>
    </row>
    <row r="784" spans="2:22" ht="13">
      <c r="B784" s="62"/>
      <c r="C784" s="62"/>
      <c r="D784" s="62"/>
      <c r="E784" s="62"/>
      <c r="F784" s="62"/>
      <c r="G784" s="62"/>
      <c r="H784" s="62"/>
      <c r="I784" s="62"/>
      <c r="J784" s="62"/>
      <c r="K784" s="62"/>
      <c r="R784" s="27"/>
      <c r="U784" s="63"/>
      <c r="V784" s="27"/>
    </row>
    <row r="785" spans="2:22" ht="13">
      <c r="B785" s="62"/>
      <c r="C785" s="62"/>
      <c r="D785" s="62"/>
      <c r="E785" s="62"/>
      <c r="F785" s="62"/>
      <c r="G785" s="62"/>
      <c r="H785" s="62"/>
      <c r="I785" s="62"/>
      <c r="J785" s="62"/>
      <c r="K785" s="62"/>
      <c r="R785" s="27"/>
      <c r="U785" s="63"/>
      <c r="V785" s="27"/>
    </row>
    <row r="786" spans="2:22" ht="13">
      <c r="B786" s="62"/>
      <c r="C786" s="62"/>
      <c r="D786" s="62"/>
      <c r="E786" s="62"/>
      <c r="F786" s="62"/>
      <c r="G786" s="62"/>
      <c r="H786" s="62"/>
      <c r="I786" s="62"/>
      <c r="J786" s="62"/>
      <c r="K786" s="62"/>
      <c r="R786" s="27"/>
      <c r="U786" s="63"/>
      <c r="V786" s="27"/>
    </row>
    <row r="787" spans="2:22" ht="13">
      <c r="B787" s="62"/>
      <c r="C787" s="62"/>
      <c r="D787" s="62"/>
      <c r="E787" s="62"/>
      <c r="F787" s="62"/>
      <c r="G787" s="62"/>
      <c r="H787" s="62"/>
      <c r="I787" s="62"/>
      <c r="J787" s="62"/>
      <c r="K787" s="62"/>
      <c r="R787" s="27"/>
      <c r="U787" s="63"/>
      <c r="V787" s="27"/>
    </row>
    <row r="788" spans="2:22" ht="13">
      <c r="B788" s="62"/>
      <c r="C788" s="62"/>
      <c r="D788" s="62"/>
      <c r="E788" s="62"/>
      <c r="F788" s="62"/>
      <c r="G788" s="62"/>
      <c r="H788" s="62"/>
      <c r="I788" s="62"/>
      <c r="J788" s="62"/>
      <c r="K788" s="62"/>
      <c r="R788" s="27"/>
      <c r="U788" s="63"/>
      <c r="V788" s="27"/>
    </row>
    <row r="789" spans="2:22" ht="13">
      <c r="B789" s="62"/>
      <c r="C789" s="62"/>
      <c r="D789" s="62"/>
      <c r="E789" s="62"/>
      <c r="F789" s="62"/>
      <c r="G789" s="62"/>
      <c r="H789" s="62"/>
      <c r="I789" s="62"/>
      <c r="J789" s="62"/>
      <c r="K789" s="62"/>
      <c r="R789" s="27"/>
      <c r="U789" s="63"/>
      <c r="V789" s="27"/>
    </row>
    <row r="790" spans="2:22" ht="13">
      <c r="B790" s="62"/>
      <c r="C790" s="62"/>
      <c r="D790" s="62"/>
      <c r="E790" s="62"/>
      <c r="F790" s="62"/>
      <c r="G790" s="62"/>
      <c r="H790" s="62"/>
      <c r="I790" s="62"/>
      <c r="J790" s="62"/>
      <c r="K790" s="62"/>
      <c r="R790" s="27"/>
      <c r="U790" s="63"/>
      <c r="V790" s="27"/>
    </row>
    <row r="791" spans="2:22" ht="13">
      <c r="B791" s="62"/>
      <c r="C791" s="62"/>
      <c r="D791" s="62"/>
      <c r="E791" s="62"/>
      <c r="F791" s="62"/>
      <c r="G791" s="62"/>
      <c r="H791" s="62"/>
      <c r="I791" s="62"/>
      <c r="J791" s="62"/>
      <c r="K791" s="62"/>
      <c r="R791" s="27"/>
      <c r="U791" s="63"/>
      <c r="V791" s="27"/>
    </row>
    <row r="792" spans="2:22" ht="13">
      <c r="B792" s="62"/>
      <c r="C792" s="62"/>
      <c r="D792" s="62"/>
      <c r="E792" s="62"/>
      <c r="F792" s="62"/>
      <c r="G792" s="62"/>
      <c r="H792" s="62"/>
      <c r="I792" s="62"/>
      <c r="J792" s="62"/>
      <c r="K792" s="62"/>
      <c r="R792" s="27"/>
      <c r="U792" s="63"/>
      <c r="V792" s="27"/>
    </row>
    <row r="793" spans="2:22" ht="13">
      <c r="B793" s="62"/>
      <c r="C793" s="62"/>
      <c r="D793" s="62"/>
      <c r="E793" s="62"/>
      <c r="F793" s="62"/>
      <c r="G793" s="62"/>
      <c r="H793" s="62"/>
      <c r="I793" s="62"/>
      <c r="J793" s="62"/>
      <c r="K793" s="62"/>
      <c r="R793" s="27"/>
      <c r="U793" s="63"/>
      <c r="V793" s="27"/>
    </row>
    <row r="794" spans="2:22" ht="13">
      <c r="B794" s="62"/>
      <c r="C794" s="62"/>
      <c r="D794" s="62"/>
      <c r="E794" s="62"/>
      <c r="F794" s="62"/>
      <c r="G794" s="62"/>
      <c r="H794" s="62"/>
      <c r="I794" s="62"/>
      <c r="J794" s="62"/>
      <c r="K794" s="62"/>
      <c r="R794" s="27"/>
      <c r="U794" s="63"/>
      <c r="V794" s="27"/>
    </row>
    <row r="795" spans="2:22" ht="13">
      <c r="B795" s="62"/>
      <c r="C795" s="62"/>
      <c r="D795" s="62"/>
      <c r="E795" s="62"/>
      <c r="F795" s="62"/>
      <c r="G795" s="62"/>
      <c r="H795" s="62"/>
      <c r="I795" s="62"/>
      <c r="J795" s="62"/>
      <c r="K795" s="62"/>
      <c r="R795" s="27"/>
      <c r="U795" s="63"/>
      <c r="V795" s="27"/>
    </row>
    <row r="796" spans="2:22" ht="13">
      <c r="B796" s="62"/>
      <c r="C796" s="62"/>
      <c r="D796" s="62"/>
      <c r="E796" s="62"/>
      <c r="F796" s="62"/>
      <c r="G796" s="62"/>
      <c r="H796" s="62"/>
      <c r="I796" s="62"/>
      <c r="J796" s="62"/>
      <c r="K796" s="62"/>
      <c r="R796" s="27"/>
      <c r="U796" s="63"/>
      <c r="V796" s="27"/>
    </row>
    <row r="797" spans="2:22" ht="13">
      <c r="B797" s="62"/>
      <c r="C797" s="62"/>
      <c r="D797" s="62"/>
      <c r="E797" s="62"/>
      <c r="F797" s="62"/>
      <c r="G797" s="62"/>
      <c r="H797" s="62"/>
      <c r="I797" s="62"/>
      <c r="J797" s="62"/>
      <c r="K797" s="62"/>
      <c r="R797" s="27"/>
      <c r="U797" s="63"/>
      <c r="V797" s="27"/>
    </row>
    <row r="798" spans="2:22" ht="13">
      <c r="B798" s="62"/>
      <c r="C798" s="62"/>
      <c r="D798" s="62"/>
      <c r="E798" s="62"/>
      <c r="F798" s="62"/>
      <c r="G798" s="62"/>
      <c r="H798" s="62"/>
      <c r="I798" s="62"/>
      <c r="J798" s="62"/>
      <c r="K798" s="62"/>
      <c r="R798" s="27"/>
      <c r="U798" s="63"/>
      <c r="V798" s="27"/>
    </row>
    <row r="799" spans="2:22" ht="13">
      <c r="B799" s="62"/>
      <c r="C799" s="62"/>
      <c r="D799" s="62"/>
      <c r="E799" s="62"/>
      <c r="F799" s="62"/>
      <c r="G799" s="62"/>
      <c r="H799" s="62"/>
      <c r="I799" s="62"/>
      <c r="J799" s="62"/>
      <c r="K799" s="62"/>
      <c r="R799" s="27"/>
      <c r="U799" s="63"/>
      <c r="V799" s="27"/>
    </row>
    <row r="800" spans="2:22" ht="13">
      <c r="B800" s="62"/>
      <c r="C800" s="62"/>
      <c r="D800" s="62"/>
      <c r="E800" s="62"/>
      <c r="F800" s="62"/>
      <c r="G800" s="62"/>
      <c r="H800" s="62"/>
      <c r="I800" s="62"/>
      <c r="J800" s="62"/>
      <c r="K800" s="62"/>
      <c r="R800" s="27"/>
      <c r="U800" s="63"/>
      <c r="V800" s="27"/>
    </row>
    <row r="801" spans="2:22" ht="13">
      <c r="B801" s="62"/>
      <c r="C801" s="62"/>
      <c r="D801" s="62"/>
      <c r="E801" s="62"/>
      <c r="F801" s="62"/>
      <c r="G801" s="62"/>
      <c r="H801" s="62"/>
      <c r="I801" s="62"/>
      <c r="J801" s="62"/>
      <c r="K801" s="62"/>
      <c r="R801" s="27"/>
      <c r="U801" s="63"/>
      <c r="V801" s="27"/>
    </row>
    <row r="802" spans="2:22" ht="13">
      <c r="B802" s="62"/>
      <c r="C802" s="62"/>
      <c r="D802" s="62"/>
      <c r="E802" s="62"/>
      <c r="F802" s="62"/>
      <c r="G802" s="62"/>
      <c r="H802" s="62"/>
      <c r="I802" s="62"/>
      <c r="J802" s="62"/>
      <c r="K802" s="62"/>
      <c r="R802" s="27"/>
      <c r="U802" s="63"/>
      <c r="V802" s="27"/>
    </row>
    <row r="803" spans="2:22" ht="13">
      <c r="B803" s="62"/>
      <c r="C803" s="62"/>
      <c r="D803" s="62"/>
      <c r="E803" s="62"/>
      <c r="F803" s="62"/>
      <c r="G803" s="62"/>
      <c r="H803" s="62"/>
      <c r="I803" s="62"/>
      <c r="J803" s="62"/>
      <c r="K803" s="62"/>
      <c r="R803" s="27"/>
      <c r="U803" s="63"/>
      <c r="V803" s="27"/>
    </row>
    <row r="804" spans="2:22" ht="13">
      <c r="B804" s="62"/>
      <c r="C804" s="62"/>
      <c r="D804" s="62"/>
      <c r="E804" s="62"/>
      <c r="F804" s="62"/>
      <c r="G804" s="62"/>
      <c r="H804" s="62"/>
      <c r="I804" s="62"/>
      <c r="J804" s="62"/>
      <c r="K804" s="62"/>
      <c r="R804" s="27"/>
      <c r="U804" s="63"/>
      <c r="V804" s="27"/>
    </row>
    <row r="805" spans="2:22" ht="13">
      <c r="B805" s="62"/>
      <c r="C805" s="62"/>
      <c r="D805" s="62"/>
      <c r="E805" s="62"/>
      <c r="F805" s="62"/>
      <c r="G805" s="62"/>
      <c r="H805" s="62"/>
      <c r="I805" s="62"/>
      <c r="J805" s="62"/>
      <c r="K805" s="62"/>
      <c r="R805" s="27"/>
      <c r="U805" s="63"/>
      <c r="V805" s="27"/>
    </row>
    <row r="806" spans="2:22" ht="13">
      <c r="B806" s="62"/>
      <c r="C806" s="62"/>
      <c r="D806" s="62"/>
      <c r="E806" s="62"/>
      <c r="F806" s="62"/>
      <c r="G806" s="62"/>
      <c r="H806" s="62"/>
      <c r="I806" s="62"/>
      <c r="J806" s="62"/>
      <c r="K806" s="62"/>
      <c r="R806" s="27"/>
      <c r="U806" s="63"/>
      <c r="V806" s="27"/>
    </row>
    <row r="807" spans="2:22" ht="13">
      <c r="B807" s="62"/>
      <c r="C807" s="62"/>
      <c r="D807" s="62"/>
      <c r="E807" s="62"/>
      <c r="F807" s="62"/>
      <c r="G807" s="62"/>
      <c r="H807" s="62"/>
      <c r="I807" s="62"/>
      <c r="J807" s="62"/>
      <c r="K807" s="62"/>
      <c r="R807" s="27"/>
      <c r="U807" s="63"/>
      <c r="V807" s="27"/>
    </row>
    <row r="808" spans="2:22" ht="13">
      <c r="B808" s="62"/>
      <c r="C808" s="62"/>
      <c r="D808" s="62"/>
      <c r="E808" s="62"/>
      <c r="F808" s="62"/>
      <c r="G808" s="62"/>
      <c r="H808" s="62"/>
      <c r="I808" s="62"/>
      <c r="J808" s="62"/>
      <c r="K808" s="62"/>
      <c r="R808" s="27"/>
      <c r="U808" s="63"/>
      <c r="V808" s="27"/>
    </row>
    <row r="809" spans="2:22" ht="13">
      <c r="B809" s="62"/>
      <c r="C809" s="62"/>
      <c r="D809" s="62"/>
      <c r="E809" s="62"/>
      <c r="F809" s="62"/>
      <c r="G809" s="62"/>
      <c r="H809" s="62"/>
      <c r="I809" s="62"/>
      <c r="J809" s="62"/>
      <c r="K809" s="62"/>
      <c r="R809" s="27"/>
      <c r="U809" s="63"/>
      <c r="V809" s="27"/>
    </row>
    <row r="810" spans="2:22" ht="13">
      <c r="B810" s="62"/>
      <c r="C810" s="62"/>
      <c r="D810" s="62"/>
      <c r="E810" s="62"/>
      <c r="F810" s="62"/>
      <c r="G810" s="62"/>
      <c r="H810" s="62"/>
      <c r="I810" s="62"/>
      <c r="J810" s="62"/>
      <c r="K810" s="62"/>
      <c r="R810" s="27"/>
      <c r="U810" s="63"/>
      <c r="V810" s="27"/>
    </row>
    <row r="811" spans="2:22" ht="13">
      <c r="B811" s="62"/>
      <c r="C811" s="62"/>
      <c r="D811" s="62"/>
      <c r="E811" s="62"/>
      <c r="F811" s="62"/>
      <c r="G811" s="62"/>
      <c r="H811" s="62"/>
      <c r="I811" s="62"/>
      <c r="J811" s="62"/>
      <c r="K811" s="62"/>
      <c r="R811" s="27"/>
      <c r="U811" s="63"/>
      <c r="V811" s="27"/>
    </row>
    <row r="812" spans="2:22" ht="13">
      <c r="B812" s="62"/>
      <c r="C812" s="62"/>
      <c r="D812" s="62"/>
      <c r="E812" s="62"/>
      <c r="F812" s="62"/>
      <c r="G812" s="62"/>
      <c r="H812" s="62"/>
      <c r="I812" s="62"/>
      <c r="J812" s="62"/>
      <c r="K812" s="62"/>
      <c r="R812" s="27"/>
      <c r="U812" s="63"/>
      <c r="V812" s="27"/>
    </row>
    <row r="813" spans="2:22" ht="13">
      <c r="B813" s="62"/>
      <c r="C813" s="62"/>
      <c r="D813" s="62"/>
      <c r="E813" s="62"/>
      <c r="F813" s="62"/>
      <c r="G813" s="62"/>
      <c r="H813" s="62"/>
      <c r="I813" s="62"/>
      <c r="J813" s="62"/>
      <c r="K813" s="62"/>
      <c r="R813" s="27"/>
      <c r="U813" s="63"/>
      <c r="V813" s="27"/>
    </row>
    <row r="814" spans="2:22" ht="13">
      <c r="B814" s="62"/>
      <c r="C814" s="62"/>
      <c r="D814" s="62"/>
      <c r="E814" s="62"/>
      <c r="F814" s="62"/>
      <c r="G814" s="62"/>
      <c r="H814" s="62"/>
      <c r="I814" s="62"/>
      <c r="J814" s="62"/>
      <c r="K814" s="62"/>
      <c r="R814" s="27"/>
      <c r="U814" s="63"/>
      <c r="V814" s="27"/>
    </row>
    <row r="815" spans="2:22" ht="13">
      <c r="B815" s="62"/>
      <c r="C815" s="62"/>
      <c r="D815" s="62"/>
      <c r="E815" s="62"/>
      <c r="F815" s="62"/>
      <c r="G815" s="62"/>
      <c r="H815" s="62"/>
      <c r="I815" s="62"/>
      <c r="J815" s="62"/>
      <c r="K815" s="62"/>
      <c r="R815" s="27"/>
      <c r="U815" s="63"/>
      <c r="V815" s="27"/>
    </row>
    <row r="816" spans="2:22" ht="13">
      <c r="B816" s="62"/>
      <c r="C816" s="62"/>
      <c r="D816" s="62"/>
      <c r="E816" s="62"/>
      <c r="F816" s="62"/>
      <c r="G816" s="62"/>
      <c r="H816" s="62"/>
      <c r="I816" s="62"/>
      <c r="J816" s="62"/>
      <c r="K816" s="62"/>
      <c r="R816" s="27"/>
      <c r="U816" s="63"/>
      <c r="V816" s="27"/>
    </row>
    <row r="817" spans="2:22" ht="13">
      <c r="B817" s="62"/>
      <c r="C817" s="62"/>
      <c r="D817" s="62"/>
      <c r="E817" s="62"/>
      <c r="F817" s="62"/>
      <c r="G817" s="62"/>
      <c r="H817" s="62"/>
      <c r="I817" s="62"/>
      <c r="J817" s="62"/>
      <c r="K817" s="62"/>
      <c r="R817" s="27"/>
      <c r="U817" s="63"/>
      <c r="V817" s="27"/>
    </row>
    <row r="818" spans="2:22" ht="13">
      <c r="B818" s="62"/>
      <c r="C818" s="62"/>
      <c r="D818" s="62"/>
      <c r="E818" s="62"/>
      <c r="F818" s="62"/>
      <c r="G818" s="62"/>
      <c r="H818" s="62"/>
      <c r="I818" s="62"/>
      <c r="J818" s="62"/>
      <c r="K818" s="62"/>
      <c r="R818" s="27"/>
      <c r="U818" s="63"/>
      <c r="V818" s="27"/>
    </row>
    <row r="819" spans="2:22" ht="13">
      <c r="B819" s="62"/>
      <c r="C819" s="62"/>
      <c r="D819" s="62"/>
      <c r="E819" s="62"/>
      <c r="F819" s="62"/>
      <c r="G819" s="62"/>
      <c r="H819" s="62"/>
      <c r="I819" s="62"/>
      <c r="J819" s="62"/>
      <c r="K819" s="62"/>
      <c r="R819" s="27"/>
      <c r="U819" s="63"/>
      <c r="V819" s="27"/>
    </row>
    <row r="820" spans="2:22" ht="13">
      <c r="B820" s="62"/>
      <c r="C820" s="62"/>
      <c r="D820" s="62"/>
      <c r="E820" s="62"/>
      <c r="F820" s="62"/>
      <c r="G820" s="62"/>
      <c r="H820" s="62"/>
      <c r="I820" s="62"/>
      <c r="J820" s="62"/>
      <c r="K820" s="62"/>
      <c r="R820" s="27"/>
      <c r="U820" s="63"/>
      <c r="V820" s="27"/>
    </row>
    <row r="821" spans="2:22" ht="13">
      <c r="B821" s="62"/>
      <c r="C821" s="62"/>
      <c r="D821" s="62"/>
      <c r="E821" s="62"/>
      <c r="F821" s="62"/>
      <c r="G821" s="62"/>
      <c r="H821" s="62"/>
      <c r="I821" s="62"/>
      <c r="J821" s="62"/>
      <c r="K821" s="62"/>
      <c r="R821" s="27"/>
      <c r="U821" s="63"/>
      <c r="V821" s="27"/>
    </row>
    <row r="822" spans="2:22" ht="13">
      <c r="B822" s="62"/>
      <c r="C822" s="62"/>
      <c r="D822" s="62"/>
      <c r="E822" s="62"/>
      <c r="F822" s="62"/>
      <c r="G822" s="62"/>
      <c r="H822" s="62"/>
      <c r="I822" s="62"/>
      <c r="J822" s="62"/>
      <c r="K822" s="62"/>
      <c r="R822" s="27"/>
      <c r="U822" s="63"/>
      <c r="V822" s="27"/>
    </row>
    <row r="823" spans="2:22" ht="13">
      <c r="B823" s="62"/>
      <c r="C823" s="62"/>
      <c r="D823" s="62"/>
      <c r="E823" s="62"/>
      <c r="F823" s="62"/>
      <c r="G823" s="62"/>
      <c r="H823" s="62"/>
      <c r="I823" s="62"/>
      <c r="J823" s="62"/>
      <c r="K823" s="62"/>
      <c r="R823" s="27"/>
      <c r="U823" s="63"/>
      <c r="V823" s="27"/>
    </row>
    <row r="824" spans="2:22" ht="13">
      <c r="B824" s="62"/>
      <c r="C824" s="62"/>
      <c r="D824" s="62"/>
      <c r="E824" s="62"/>
      <c r="F824" s="62"/>
      <c r="G824" s="62"/>
      <c r="H824" s="62"/>
      <c r="I824" s="62"/>
      <c r="J824" s="62"/>
      <c r="K824" s="62"/>
      <c r="R824" s="27"/>
      <c r="U824" s="63"/>
      <c r="V824" s="27"/>
    </row>
    <row r="825" spans="2:22" ht="13">
      <c r="B825" s="62"/>
      <c r="C825" s="62"/>
      <c r="D825" s="62"/>
      <c r="E825" s="62"/>
      <c r="F825" s="62"/>
      <c r="G825" s="62"/>
      <c r="H825" s="62"/>
      <c r="I825" s="62"/>
      <c r="J825" s="62"/>
      <c r="K825" s="62"/>
      <c r="R825" s="27"/>
      <c r="U825" s="63"/>
      <c r="V825" s="27"/>
    </row>
    <row r="826" spans="2:22" ht="13">
      <c r="B826" s="62"/>
      <c r="C826" s="62"/>
      <c r="D826" s="62"/>
      <c r="E826" s="62"/>
      <c r="F826" s="62"/>
      <c r="G826" s="62"/>
      <c r="H826" s="62"/>
      <c r="I826" s="62"/>
      <c r="J826" s="62"/>
      <c r="K826" s="62"/>
      <c r="R826" s="27"/>
      <c r="U826" s="63"/>
      <c r="V826" s="27"/>
    </row>
    <row r="827" spans="2:22" ht="13">
      <c r="B827" s="62"/>
      <c r="C827" s="62"/>
      <c r="D827" s="62"/>
      <c r="E827" s="62"/>
      <c r="F827" s="62"/>
      <c r="G827" s="62"/>
      <c r="H827" s="62"/>
      <c r="I827" s="62"/>
      <c r="J827" s="62"/>
      <c r="K827" s="62"/>
      <c r="R827" s="27"/>
      <c r="U827" s="63"/>
      <c r="V827" s="27"/>
    </row>
    <row r="828" spans="2:22" ht="13">
      <c r="B828" s="62"/>
      <c r="C828" s="62"/>
      <c r="D828" s="62"/>
      <c r="E828" s="62"/>
      <c r="F828" s="62"/>
      <c r="G828" s="62"/>
      <c r="H828" s="62"/>
      <c r="I828" s="62"/>
      <c r="J828" s="62"/>
      <c r="K828" s="62"/>
      <c r="R828" s="27"/>
      <c r="U828" s="63"/>
      <c r="V828" s="27"/>
    </row>
    <row r="829" spans="2:22" ht="13">
      <c r="B829" s="62"/>
      <c r="C829" s="62"/>
      <c r="D829" s="62"/>
      <c r="E829" s="62"/>
      <c r="F829" s="62"/>
      <c r="G829" s="62"/>
      <c r="H829" s="62"/>
      <c r="I829" s="62"/>
      <c r="J829" s="62"/>
      <c r="K829" s="62"/>
      <c r="R829" s="27"/>
      <c r="U829" s="63"/>
      <c r="V829" s="27"/>
    </row>
    <row r="830" spans="2:22" ht="13">
      <c r="B830" s="62"/>
      <c r="C830" s="62"/>
      <c r="D830" s="62"/>
      <c r="E830" s="62"/>
      <c r="F830" s="62"/>
      <c r="G830" s="62"/>
      <c r="H830" s="62"/>
      <c r="I830" s="62"/>
      <c r="J830" s="62"/>
      <c r="K830" s="62"/>
      <c r="R830" s="27"/>
      <c r="U830" s="63"/>
      <c r="V830" s="27"/>
    </row>
    <row r="831" spans="2:22" ht="13">
      <c r="B831" s="62"/>
      <c r="C831" s="62"/>
      <c r="D831" s="62"/>
      <c r="E831" s="62"/>
      <c r="F831" s="62"/>
      <c r="G831" s="62"/>
      <c r="H831" s="62"/>
      <c r="I831" s="62"/>
      <c r="J831" s="62"/>
      <c r="K831" s="62"/>
      <c r="R831" s="27"/>
      <c r="U831" s="63"/>
      <c r="V831" s="27"/>
    </row>
    <row r="832" spans="2:22" ht="13">
      <c r="B832" s="62"/>
      <c r="C832" s="62"/>
      <c r="D832" s="62"/>
      <c r="E832" s="62"/>
      <c r="F832" s="62"/>
      <c r="G832" s="62"/>
      <c r="H832" s="62"/>
      <c r="I832" s="62"/>
      <c r="J832" s="62"/>
      <c r="K832" s="62"/>
      <c r="R832" s="27"/>
      <c r="U832" s="63"/>
      <c r="V832" s="27"/>
    </row>
    <row r="833" spans="2:22" ht="13">
      <c r="B833" s="62"/>
      <c r="C833" s="62"/>
      <c r="D833" s="62"/>
      <c r="E833" s="62"/>
      <c r="F833" s="62"/>
      <c r="G833" s="62"/>
      <c r="H833" s="62"/>
      <c r="I833" s="62"/>
      <c r="J833" s="62"/>
      <c r="K833" s="62"/>
      <c r="R833" s="27"/>
      <c r="U833" s="63"/>
      <c r="V833" s="27"/>
    </row>
    <row r="834" spans="2:22" ht="13">
      <c r="B834" s="62"/>
      <c r="C834" s="62"/>
      <c r="D834" s="62"/>
      <c r="E834" s="62"/>
      <c r="F834" s="62"/>
      <c r="G834" s="62"/>
      <c r="H834" s="62"/>
      <c r="I834" s="62"/>
      <c r="J834" s="62"/>
      <c r="K834" s="62"/>
      <c r="R834" s="27"/>
      <c r="U834" s="63"/>
      <c r="V834" s="27"/>
    </row>
    <row r="835" spans="2:22" ht="13">
      <c r="B835" s="62"/>
      <c r="C835" s="62"/>
      <c r="D835" s="62"/>
      <c r="E835" s="62"/>
      <c r="F835" s="62"/>
      <c r="G835" s="62"/>
      <c r="H835" s="62"/>
      <c r="I835" s="62"/>
      <c r="J835" s="62"/>
      <c r="K835" s="62"/>
      <c r="R835" s="27"/>
      <c r="U835" s="63"/>
      <c r="V835" s="27"/>
    </row>
    <row r="836" spans="2:22" ht="13">
      <c r="B836" s="62"/>
      <c r="C836" s="62"/>
      <c r="D836" s="62"/>
      <c r="E836" s="62"/>
      <c r="F836" s="62"/>
      <c r="G836" s="62"/>
      <c r="H836" s="62"/>
      <c r="I836" s="62"/>
      <c r="J836" s="62"/>
      <c r="K836" s="62"/>
      <c r="R836" s="27"/>
      <c r="U836" s="63"/>
      <c r="V836" s="27"/>
    </row>
    <row r="837" spans="2:22" ht="13">
      <c r="B837" s="62"/>
      <c r="C837" s="62"/>
      <c r="D837" s="62"/>
      <c r="E837" s="62"/>
      <c r="F837" s="62"/>
      <c r="G837" s="62"/>
      <c r="H837" s="62"/>
      <c r="I837" s="62"/>
      <c r="J837" s="62"/>
      <c r="K837" s="62"/>
      <c r="R837" s="27"/>
      <c r="U837" s="63"/>
      <c r="V837" s="27"/>
    </row>
    <row r="838" spans="2:22" ht="13">
      <c r="B838" s="62"/>
      <c r="C838" s="62"/>
      <c r="D838" s="62"/>
      <c r="E838" s="62"/>
      <c r="F838" s="62"/>
      <c r="G838" s="62"/>
      <c r="H838" s="62"/>
      <c r="I838" s="62"/>
      <c r="J838" s="62"/>
      <c r="K838" s="62"/>
      <c r="R838" s="27"/>
      <c r="U838" s="63"/>
      <c r="V838" s="27"/>
    </row>
    <row r="839" spans="2:22" ht="13">
      <c r="B839" s="62"/>
      <c r="C839" s="62"/>
      <c r="D839" s="62"/>
      <c r="E839" s="62"/>
      <c r="F839" s="62"/>
      <c r="G839" s="62"/>
      <c r="H839" s="62"/>
      <c r="I839" s="62"/>
      <c r="J839" s="62"/>
      <c r="K839" s="62"/>
      <c r="R839" s="27"/>
      <c r="U839" s="63"/>
      <c r="V839" s="27"/>
    </row>
    <row r="840" spans="2:22" ht="13">
      <c r="B840" s="62"/>
      <c r="C840" s="62"/>
      <c r="D840" s="62"/>
      <c r="E840" s="62"/>
      <c r="F840" s="62"/>
      <c r="G840" s="62"/>
      <c r="H840" s="62"/>
      <c r="I840" s="62"/>
      <c r="J840" s="62"/>
      <c r="K840" s="62"/>
      <c r="R840" s="27"/>
      <c r="U840" s="63"/>
      <c r="V840" s="27"/>
    </row>
    <row r="841" spans="2:22" ht="13">
      <c r="B841" s="62"/>
      <c r="C841" s="62"/>
      <c r="D841" s="62"/>
      <c r="E841" s="62"/>
      <c r="F841" s="62"/>
      <c r="G841" s="62"/>
      <c r="H841" s="62"/>
      <c r="I841" s="62"/>
      <c r="J841" s="62"/>
      <c r="K841" s="62"/>
      <c r="R841" s="27"/>
      <c r="U841" s="63"/>
      <c r="V841" s="27"/>
    </row>
    <row r="842" spans="2:22" ht="13">
      <c r="B842" s="62"/>
      <c r="C842" s="62"/>
      <c r="D842" s="62"/>
      <c r="E842" s="62"/>
      <c r="F842" s="62"/>
      <c r="G842" s="62"/>
      <c r="H842" s="62"/>
      <c r="I842" s="62"/>
      <c r="J842" s="62"/>
      <c r="K842" s="62"/>
      <c r="R842" s="27"/>
      <c r="U842" s="63"/>
      <c r="V842" s="27"/>
    </row>
    <row r="843" spans="2:22" ht="13">
      <c r="B843" s="62"/>
      <c r="C843" s="62"/>
      <c r="D843" s="62"/>
      <c r="E843" s="62"/>
      <c r="F843" s="62"/>
      <c r="G843" s="62"/>
      <c r="H843" s="62"/>
      <c r="I843" s="62"/>
      <c r="J843" s="62"/>
      <c r="K843" s="62"/>
      <c r="R843" s="27"/>
      <c r="U843" s="63"/>
      <c r="V843" s="27"/>
    </row>
    <row r="844" spans="2:22" ht="13">
      <c r="B844" s="62"/>
      <c r="C844" s="62"/>
      <c r="D844" s="62"/>
      <c r="E844" s="62"/>
      <c r="F844" s="62"/>
      <c r="G844" s="62"/>
      <c r="H844" s="62"/>
      <c r="I844" s="62"/>
      <c r="J844" s="62"/>
      <c r="K844" s="62"/>
      <c r="R844" s="27"/>
      <c r="U844" s="63"/>
      <c r="V844" s="27"/>
    </row>
    <row r="845" spans="2:22" ht="13">
      <c r="B845" s="62"/>
      <c r="C845" s="62"/>
      <c r="D845" s="62"/>
      <c r="E845" s="62"/>
      <c r="F845" s="62"/>
      <c r="G845" s="62"/>
      <c r="H845" s="62"/>
      <c r="I845" s="62"/>
      <c r="J845" s="62"/>
      <c r="K845" s="62"/>
      <c r="R845" s="27"/>
      <c r="U845" s="63"/>
      <c r="V845" s="27"/>
    </row>
    <row r="846" spans="2:22" ht="13">
      <c r="B846" s="62"/>
      <c r="C846" s="62"/>
      <c r="D846" s="62"/>
      <c r="E846" s="62"/>
      <c r="F846" s="62"/>
      <c r="G846" s="62"/>
      <c r="H846" s="62"/>
      <c r="I846" s="62"/>
      <c r="J846" s="62"/>
      <c r="K846" s="62"/>
      <c r="R846" s="27"/>
      <c r="U846" s="63"/>
      <c r="V846" s="27"/>
    </row>
    <row r="847" spans="2:22" ht="13">
      <c r="B847" s="62"/>
      <c r="C847" s="62"/>
      <c r="D847" s="62"/>
      <c r="E847" s="62"/>
      <c r="F847" s="62"/>
      <c r="G847" s="62"/>
      <c r="H847" s="62"/>
      <c r="I847" s="62"/>
      <c r="J847" s="62"/>
      <c r="K847" s="62"/>
      <c r="R847" s="27"/>
      <c r="U847" s="63"/>
      <c r="V847" s="27"/>
    </row>
    <row r="848" spans="2:22" ht="13">
      <c r="B848" s="62"/>
      <c r="C848" s="62"/>
      <c r="D848" s="62"/>
      <c r="E848" s="62"/>
      <c r="F848" s="62"/>
      <c r="G848" s="62"/>
      <c r="H848" s="62"/>
      <c r="I848" s="62"/>
      <c r="J848" s="62"/>
      <c r="K848" s="62"/>
      <c r="R848" s="27"/>
      <c r="U848" s="63"/>
      <c r="V848" s="27"/>
    </row>
    <row r="849" spans="2:22" ht="13">
      <c r="B849" s="62"/>
      <c r="C849" s="62"/>
      <c r="D849" s="62"/>
      <c r="E849" s="62"/>
      <c r="F849" s="62"/>
      <c r="G849" s="62"/>
      <c r="H849" s="62"/>
      <c r="I849" s="62"/>
      <c r="J849" s="62"/>
      <c r="K849" s="62"/>
      <c r="R849" s="27"/>
      <c r="U849" s="63"/>
      <c r="V849" s="27"/>
    </row>
    <row r="850" spans="2:22" ht="13">
      <c r="B850" s="62"/>
      <c r="C850" s="62"/>
      <c r="D850" s="62"/>
      <c r="E850" s="62"/>
      <c r="F850" s="62"/>
      <c r="G850" s="62"/>
      <c r="H850" s="62"/>
      <c r="I850" s="62"/>
      <c r="J850" s="62"/>
      <c r="K850" s="62"/>
      <c r="R850" s="27"/>
      <c r="U850" s="63"/>
      <c r="V850" s="27"/>
    </row>
    <row r="851" spans="2:22" ht="13">
      <c r="B851" s="62"/>
      <c r="C851" s="62"/>
      <c r="D851" s="62"/>
      <c r="E851" s="62"/>
      <c r="F851" s="62"/>
      <c r="G851" s="62"/>
      <c r="H851" s="62"/>
      <c r="I851" s="62"/>
      <c r="J851" s="62"/>
      <c r="K851" s="62"/>
      <c r="R851" s="27"/>
      <c r="U851" s="63"/>
      <c r="V851" s="27"/>
    </row>
    <row r="852" spans="2:22" ht="13">
      <c r="B852" s="62"/>
      <c r="C852" s="62"/>
      <c r="D852" s="62"/>
      <c r="E852" s="62"/>
      <c r="F852" s="62"/>
      <c r="G852" s="62"/>
      <c r="H852" s="62"/>
      <c r="I852" s="62"/>
      <c r="J852" s="62"/>
      <c r="K852" s="62"/>
      <c r="R852" s="27"/>
      <c r="U852" s="63"/>
      <c r="V852" s="27"/>
    </row>
    <row r="853" spans="2:22" ht="13">
      <c r="B853" s="62"/>
      <c r="C853" s="62"/>
      <c r="D853" s="62"/>
      <c r="E853" s="62"/>
      <c r="F853" s="62"/>
      <c r="G853" s="62"/>
      <c r="H853" s="62"/>
      <c r="I853" s="62"/>
      <c r="J853" s="62"/>
      <c r="K853" s="62"/>
      <c r="R853" s="27"/>
      <c r="U853" s="63"/>
      <c r="V853" s="27"/>
    </row>
    <row r="854" spans="2:22" ht="13">
      <c r="B854" s="62"/>
      <c r="C854" s="62"/>
      <c r="D854" s="62"/>
      <c r="E854" s="62"/>
      <c r="F854" s="62"/>
      <c r="G854" s="62"/>
      <c r="H854" s="62"/>
      <c r="I854" s="62"/>
      <c r="J854" s="62"/>
      <c r="K854" s="62"/>
      <c r="R854" s="27"/>
      <c r="U854" s="63"/>
      <c r="V854" s="27"/>
    </row>
    <row r="855" spans="2:22" ht="13">
      <c r="B855" s="62"/>
      <c r="C855" s="62"/>
      <c r="D855" s="62"/>
      <c r="E855" s="62"/>
      <c r="F855" s="62"/>
      <c r="G855" s="62"/>
      <c r="H855" s="62"/>
      <c r="I855" s="62"/>
      <c r="J855" s="62"/>
      <c r="K855" s="62"/>
      <c r="R855" s="27"/>
      <c r="U855" s="63"/>
      <c r="V855" s="27"/>
    </row>
    <row r="856" spans="2:22" ht="13">
      <c r="B856" s="62"/>
      <c r="C856" s="62"/>
      <c r="D856" s="62"/>
      <c r="E856" s="62"/>
      <c r="F856" s="62"/>
      <c r="G856" s="62"/>
      <c r="H856" s="62"/>
      <c r="I856" s="62"/>
      <c r="J856" s="62"/>
      <c r="K856" s="62"/>
      <c r="R856" s="27"/>
      <c r="U856" s="63"/>
      <c r="V856" s="27"/>
    </row>
    <row r="857" spans="2:22" ht="13">
      <c r="B857" s="62"/>
      <c r="C857" s="62"/>
      <c r="D857" s="62"/>
      <c r="E857" s="62"/>
      <c r="F857" s="62"/>
      <c r="G857" s="62"/>
      <c r="H857" s="62"/>
      <c r="I857" s="62"/>
      <c r="J857" s="62"/>
      <c r="K857" s="62"/>
      <c r="R857" s="27"/>
      <c r="U857" s="63"/>
      <c r="V857" s="27"/>
    </row>
    <row r="858" spans="2:22" ht="13">
      <c r="B858" s="62"/>
      <c r="C858" s="62"/>
      <c r="D858" s="62"/>
      <c r="E858" s="62"/>
      <c r="F858" s="62"/>
      <c r="G858" s="62"/>
      <c r="H858" s="62"/>
      <c r="I858" s="62"/>
      <c r="J858" s="62"/>
      <c r="K858" s="62"/>
      <c r="R858" s="27"/>
      <c r="U858" s="63"/>
      <c r="V858" s="27"/>
    </row>
    <row r="859" spans="2:22" ht="13">
      <c r="B859" s="62"/>
      <c r="C859" s="62"/>
      <c r="D859" s="62"/>
      <c r="E859" s="62"/>
      <c r="F859" s="62"/>
      <c r="G859" s="62"/>
      <c r="H859" s="62"/>
      <c r="I859" s="62"/>
      <c r="J859" s="62"/>
      <c r="K859" s="62"/>
      <c r="R859" s="27"/>
      <c r="U859" s="63"/>
      <c r="V859" s="27"/>
    </row>
    <row r="860" spans="2:22" ht="13">
      <c r="B860" s="62"/>
      <c r="C860" s="62"/>
      <c r="D860" s="62"/>
      <c r="E860" s="62"/>
      <c r="F860" s="62"/>
      <c r="G860" s="62"/>
      <c r="H860" s="62"/>
      <c r="I860" s="62"/>
      <c r="J860" s="62"/>
      <c r="K860" s="62"/>
      <c r="R860" s="27"/>
      <c r="U860" s="63"/>
      <c r="V860" s="27"/>
    </row>
    <row r="861" spans="2:22" ht="13">
      <c r="B861" s="62"/>
      <c r="C861" s="62"/>
      <c r="D861" s="62"/>
      <c r="E861" s="62"/>
      <c r="F861" s="62"/>
      <c r="G861" s="62"/>
      <c r="H861" s="62"/>
      <c r="I861" s="62"/>
      <c r="J861" s="62"/>
      <c r="K861" s="62"/>
      <c r="R861" s="27"/>
      <c r="U861" s="63"/>
      <c r="V861" s="27"/>
    </row>
    <row r="862" spans="2:22" ht="13">
      <c r="B862" s="62"/>
      <c r="C862" s="62"/>
      <c r="D862" s="62"/>
      <c r="E862" s="62"/>
      <c r="F862" s="62"/>
      <c r="G862" s="62"/>
      <c r="H862" s="62"/>
      <c r="I862" s="62"/>
      <c r="J862" s="62"/>
      <c r="K862" s="62"/>
      <c r="R862" s="27"/>
      <c r="U862" s="63"/>
      <c r="V862" s="27"/>
    </row>
    <row r="863" spans="2:22" ht="13">
      <c r="B863" s="62"/>
      <c r="C863" s="62"/>
      <c r="D863" s="62"/>
      <c r="E863" s="62"/>
      <c r="F863" s="62"/>
      <c r="G863" s="62"/>
      <c r="H863" s="62"/>
      <c r="I863" s="62"/>
      <c r="J863" s="62"/>
      <c r="K863" s="62"/>
      <c r="R863" s="27"/>
      <c r="U863" s="63"/>
      <c r="V863" s="27"/>
    </row>
    <row r="864" spans="2:22" ht="13">
      <c r="B864" s="62"/>
      <c r="C864" s="62"/>
      <c r="D864" s="62"/>
      <c r="E864" s="62"/>
      <c r="F864" s="62"/>
      <c r="G864" s="62"/>
      <c r="H864" s="62"/>
      <c r="I864" s="62"/>
      <c r="J864" s="62"/>
      <c r="K864" s="62"/>
      <c r="R864" s="27"/>
      <c r="U864" s="63"/>
      <c r="V864" s="27"/>
    </row>
    <row r="865" spans="2:22" ht="13">
      <c r="B865" s="62"/>
      <c r="C865" s="62"/>
      <c r="D865" s="62"/>
      <c r="E865" s="62"/>
      <c r="F865" s="62"/>
      <c r="G865" s="62"/>
      <c r="H865" s="62"/>
      <c r="I865" s="62"/>
      <c r="J865" s="62"/>
      <c r="K865" s="62"/>
      <c r="R865" s="27"/>
      <c r="U865" s="63"/>
      <c r="V865" s="27"/>
    </row>
    <row r="866" spans="2:22" ht="13">
      <c r="B866" s="62"/>
      <c r="C866" s="62"/>
      <c r="D866" s="62"/>
      <c r="E866" s="62"/>
      <c r="F866" s="62"/>
      <c r="G866" s="62"/>
      <c r="H866" s="62"/>
      <c r="I866" s="62"/>
      <c r="J866" s="62"/>
      <c r="K866" s="62"/>
      <c r="R866" s="27"/>
      <c r="U866" s="63"/>
      <c r="V866" s="27"/>
    </row>
    <row r="867" spans="2:22" ht="13">
      <c r="B867" s="62"/>
      <c r="C867" s="62"/>
      <c r="D867" s="62"/>
      <c r="E867" s="62"/>
      <c r="F867" s="62"/>
      <c r="G867" s="62"/>
      <c r="H867" s="62"/>
      <c r="I867" s="62"/>
      <c r="J867" s="62"/>
      <c r="K867" s="62"/>
      <c r="R867" s="27"/>
      <c r="U867" s="63"/>
      <c r="V867" s="27"/>
    </row>
    <row r="868" spans="2:22" ht="13">
      <c r="B868" s="62"/>
      <c r="C868" s="62"/>
      <c r="D868" s="62"/>
      <c r="E868" s="62"/>
      <c r="F868" s="62"/>
      <c r="G868" s="62"/>
      <c r="H868" s="62"/>
      <c r="I868" s="62"/>
      <c r="J868" s="62"/>
      <c r="K868" s="62"/>
      <c r="R868" s="27"/>
      <c r="U868" s="63"/>
      <c r="V868" s="27"/>
    </row>
    <row r="869" spans="2:22" ht="13">
      <c r="B869" s="62"/>
      <c r="C869" s="62"/>
      <c r="D869" s="62"/>
      <c r="E869" s="62"/>
      <c r="F869" s="62"/>
      <c r="G869" s="62"/>
      <c r="H869" s="62"/>
      <c r="I869" s="62"/>
      <c r="J869" s="62"/>
      <c r="K869" s="62"/>
      <c r="R869" s="27"/>
      <c r="U869" s="63"/>
      <c r="V869" s="27"/>
    </row>
    <row r="870" spans="2:22" ht="13">
      <c r="B870" s="62"/>
      <c r="C870" s="62"/>
      <c r="D870" s="62"/>
      <c r="E870" s="62"/>
      <c r="F870" s="62"/>
      <c r="G870" s="62"/>
      <c r="H870" s="62"/>
      <c r="I870" s="62"/>
      <c r="J870" s="62"/>
      <c r="K870" s="62"/>
      <c r="R870" s="27"/>
      <c r="U870" s="63"/>
      <c r="V870" s="27"/>
    </row>
    <row r="871" spans="2:22" ht="13">
      <c r="B871" s="62"/>
      <c r="C871" s="62"/>
      <c r="D871" s="62"/>
      <c r="E871" s="62"/>
      <c r="F871" s="62"/>
      <c r="G871" s="62"/>
      <c r="H871" s="62"/>
      <c r="I871" s="62"/>
      <c r="J871" s="62"/>
      <c r="K871" s="62"/>
      <c r="R871" s="27"/>
      <c r="U871" s="63"/>
      <c r="V871" s="27"/>
    </row>
    <row r="872" spans="2:22" ht="13">
      <c r="B872" s="62"/>
      <c r="C872" s="62"/>
      <c r="D872" s="62"/>
      <c r="E872" s="62"/>
      <c r="F872" s="62"/>
      <c r="G872" s="62"/>
      <c r="H872" s="62"/>
      <c r="I872" s="62"/>
      <c r="J872" s="62"/>
      <c r="K872" s="62"/>
      <c r="R872" s="27"/>
      <c r="U872" s="63"/>
      <c r="V872" s="27"/>
    </row>
    <row r="873" spans="2:22" ht="13">
      <c r="B873" s="62"/>
      <c r="C873" s="62"/>
      <c r="D873" s="62"/>
      <c r="E873" s="62"/>
      <c r="F873" s="62"/>
      <c r="G873" s="62"/>
      <c r="H873" s="62"/>
      <c r="I873" s="62"/>
      <c r="J873" s="62"/>
      <c r="K873" s="62"/>
      <c r="R873" s="27"/>
      <c r="U873" s="63"/>
      <c r="V873" s="27"/>
    </row>
    <row r="874" spans="2:22" ht="13">
      <c r="B874" s="62"/>
      <c r="C874" s="62"/>
      <c r="D874" s="62"/>
      <c r="E874" s="62"/>
      <c r="F874" s="62"/>
      <c r="G874" s="62"/>
      <c r="H874" s="62"/>
      <c r="I874" s="62"/>
      <c r="J874" s="62"/>
      <c r="K874" s="62"/>
      <c r="R874" s="27"/>
      <c r="U874" s="63"/>
      <c r="V874" s="27"/>
    </row>
    <row r="875" spans="2:22" ht="13">
      <c r="B875" s="62"/>
      <c r="C875" s="62"/>
      <c r="D875" s="62"/>
      <c r="E875" s="62"/>
      <c r="F875" s="62"/>
      <c r="G875" s="62"/>
      <c r="H875" s="62"/>
      <c r="I875" s="62"/>
      <c r="J875" s="62"/>
      <c r="K875" s="62"/>
      <c r="R875" s="27"/>
      <c r="U875" s="63"/>
      <c r="V875" s="27"/>
    </row>
    <row r="876" spans="2:22" ht="13">
      <c r="B876" s="62"/>
      <c r="C876" s="62"/>
      <c r="D876" s="62"/>
      <c r="E876" s="62"/>
      <c r="F876" s="62"/>
      <c r="G876" s="62"/>
      <c r="H876" s="62"/>
      <c r="I876" s="62"/>
      <c r="J876" s="62"/>
      <c r="K876" s="62"/>
      <c r="R876" s="27"/>
      <c r="U876" s="63"/>
      <c r="V876" s="27"/>
    </row>
    <row r="877" spans="2:22" ht="13">
      <c r="B877" s="62"/>
      <c r="C877" s="62"/>
      <c r="D877" s="62"/>
      <c r="E877" s="62"/>
      <c r="F877" s="62"/>
      <c r="G877" s="62"/>
      <c r="H877" s="62"/>
      <c r="I877" s="62"/>
      <c r="J877" s="62"/>
      <c r="K877" s="62"/>
      <c r="R877" s="27"/>
      <c r="U877" s="63"/>
      <c r="V877" s="27"/>
    </row>
    <row r="878" spans="2:22" ht="13">
      <c r="B878" s="62"/>
      <c r="C878" s="62"/>
      <c r="D878" s="62"/>
      <c r="E878" s="62"/>
      <c r="F878" s="62"/>
      <c r="G878" s="62"/>
      <c r="H878" s="62"/>
      <c r="I878" s="62"/>
      <c r="J878" s="62"/>
      <c r="K878" s="62"/>
      <c r="R878" s="27"/>
      <c r="U878" s="63"/>
      <c r="V878" s="27"/>
    </row>
    <row r="879" spans="2:22" ht="13">
      <c r="B879" s="62"/>
      <c r="C879" s="62"/>
      <c r="D879" s="62"/>
      <c r="E879" s="62"/>
      <c r="F879" s="62"/>
      <c r="G879" s="62"/>
      <c r="H879" s="62"/>
      <c r="I879" s="62"/>
      <c r="J879" s="62"/>
      <c r="K879" s="62"/>
      <c r="R879" s="27"/>
      <c r="U879" s="63"/>
      <c r="V879" s="27"/>
    </row>
    <row r="880" spans="2:22" ht="13">
      <c r="B880" s="62"/>
      <c r="C880" s="62"/>
      <c r="D880" s="62"/>
      <c r="E880" s="62"/>
      <c r="F880" s="62"/>
      <c r="G880" s="62"/>
      <c r="H880" s="62"/>
      <c r="I880" s="62"/>
      <c r="J880" s="62"/>
      <c r="K880" s="62"/>
      <c r="R880" s="27"/>
      <c r="U880" s="63"/>
      <c r="V880" s="27"/>
    </row>
    <row r="881" spans="2:22" ht="13">
      <c r="B881" s="62"/>
      <c r="C881" s="62"/>
      <c r="D881" s="62"/>
      <c r="E881" s="62"/>
      <c r="F881" s="62"/>
      <c r="G881" s="62"/>
      <c r="H881" s="62"/>
      <c r="I881" s="62"/>
      <c r="J881" s="62"/>
      <c r="K881" s="62"/>
      <c r="R881" s="27"/>
      <c r="U881" s="63"/>
      <c r="V881" s="27"/>
    </row>
    <row r="882" spans="2:22" ht="13">
      <c r="B882" s="62"/>
      <c r="C882" s="62"/>
      <c r="D882" s="62"/>
      <c r="E882" s="62"/>
      <c r="F882" s="62"/>
      <c r="G882" s="62"/>
      <c r="H882" s="62"/>
      <c r="I882" s="62"/>
      <c r="J882" s="62"/>
      <c r="K882" s="62"/>
      <c r="R882" s="27"/>
      <c r="U882" s="63"/>
      <c r="V882" s="27"/>
    </row>
    <row r="883" spans="2:22" ht="13">
      <c r="B883" s="62"/>
      <c r="C883" s="62"/>
      <c r="D883" s="62"/>
      <c r="E883" s="62"/>
      <c r="F883" s="62"/>
      <c r="G883" s="62"/>
      <c r="H883" s="62"/>
      <c r="I883" s="62"/>
      <c r="J883" s="62"/>
      <c r="K883" s="62"/>
      <c r="R883" s="27"/>
      <c r="U883" s="63"/>
      <c r="V883" s="27"/>
    </row>
    <row r="884" spans="2:22" ht="13">
      <c r="B884" s="62"/>
      <c r="C884" s="62"/>
      <c r="D884" s="62"/>
      <c r="E884" s="62"/>
      <c r="F884" s="62"/>
      <c r="G884" s="62"/>
      <c r="H884" s="62"/>
      <c r="I884" s="62"/>
      <c r="J884" s="62"/>
      <c r="K884" s="62"/>
      <c r="R884" s="27"/>
      <c r="U884" s="63"/>
      <c r="V884" s="27"/>
    </row>
    <row r="885" spans="2:22" ht="13">
      <c r="B885" s="62"/>
      <c r="C885" s="62"/>
      <c r="D885" s="62"/>
      <c r="E885" s="62"/>
      <c r="F885" s="62"/>
      <c r="G885" s="62"/>
      <c r="H885" s="62"/>
      <c r="I885" s="62"/>
      <c r="J885" s="62"/>
      <c r="K885" s="62"/>
      <c r="R885" s="27"/>
      <c r="U885" s="63"/>
      <c r="V885" s="27"/>
    </row>
    <row r="886" spans="2:22" ht="13">
      <c r="B886" s="62"/>
      <c r="C886" s="62"/>
      <c r="D886" s="62"/>
      <c r="E886" s="62"/>
      <c r="F886" s="62"/>
      <c r="G886" s="62"/>
      <c r="H886" s="62"/>
      <c r="I886" s="62"/>
      <c r="J886" s="62"/>
      <c r="K886" s="62"/>
      <c r="R886" s="27"/>
      <c r="U886" s="63"/>
      <c r="V886" s="27"/>
    </row>
    <row r="887" spans="2:22" ht="13">
      <c r="B887" s="62"/>
      <c r="C887" s="62"/>
      <c r="D887" s="62"/>
      <c r="E887" s="62"/>
      <c r="F887" s="62"/>
      <c r="G887" s="62"/>
      <c r="H887" s="62"/>
      <c r="I887" s="62"/>
      <c r="J887" s="62"/>
      <c r="K887" s="62"/>
      <c r="R887" s="27"/>
      <c r="U887" s="63"/>
      <c r="V887" s="27"/>
    </row>
    <row r="888" spans="2:22" ht="13">
      <c r="B888" s="62"/>
      <c r="C888" s="62"/>
      <c r="D888" s="62"/>
      <c r="E888" s="62"/>
      <c r="F888" s="62"/>
      <c r="G888" s="62"/>
      <c r="H888" s="62"/>
      <c r="I888" s="62"/>
      <c r="J888" s="62"/>
      <c r="K888" s="62"/>
      <c r="R888" s="27"/>
      <c r="U888" s="63"/>
      <c r="V888" s="27"/>
    </row>
    <row r="889" spans="2:22" ht="13">
      <c r="B889" s="62"/>
      <c r="C889" s="62"/>
      <c r="D889" s="62"/>
      <c r="E889" s="62"/>
      <c r="F889" s="62"/>
      <c r="G889" s="62"/>
      <c r="H889" s="62"/>
      <c r="I889" s="62"/>
      <c r="J889" s="62"/>
      <c r="K889" s="62"/>
      <c r="R889" s="27"/>
      <c r="U889" s="63"/>
      <c r="V889" s="27"/>
    </row>
    <row r="890" spans="2:22" ht="13">
      <c r="B890" s="62"/>
      <c r="C890" s="62"/>
      <c r="D890" s="62"/>
      <c r="E890" s="62"/>
      <c r="F890" s="62"/>
      <c r="G890" s="62"/>
      <c r="H890" s="62"/>
      <c r="I890" s="62"/>
      <c r="J890" s="62"/>
      <c r="K890" s="62"/>
      <c r="R890" s="27"/>
      <c r="U890" s="63"/>
      <c r="V890" s="27"/>
    </row>
    <row r="891" spans="2:22" ht="13">
      <c r="B891" s="62"/>
      <c r="C891" s="62"/>
      <c r="D891" s="62"/>
      <c r="E891" s="62"/>
      <c r="F891" s="62"/>
      <c r="G891" s="62"/>
      <c r="H891" s="62"/>
      <c r="I891" s="62"/>
      <c r="J891" s="62"/>
      <c r="K891" s="62"/>
      <c r="R891" s="27"/>
      <c r="U891" s="63"/>
      <c r="V891" s="27"/>
    </row>
    <row r="892" spans="2:22" ht="13">
      <c r="B892" s="62"/>
      <c r="C892" s="62"/>
      <c r="D892" s="62"/>
      <c r="E892" s="62"/>
      <c r="F892" s="62"/>
      <c r="G892" s="62"/>
      <c r="H892" s="62"/>
      <c r="I892" s="62"/>
      <c r="J892" s="62"/>
      <c r="K892" s="62"/>
      <c r="R892" s="27"/>
      <c r="U892" s="63"/>
      <c r="V892" s="27"/>
    </row>
    <row r="893" spans="2:22" ht="13">
      <c r="B893" s="62"/>
      <c r="C893" s="62"/>
      <c r="D893" s="62"/>
      <c r="E893" s="62"/>
      <c r="F893" s="62"/>
      <c r="G893" s="62"/>
      <c r="H893" s="62"/>
      <c r="I893" s="62"/>
      <c r="J893" s="62"/>
      <c r="K893" s="62"/>
      <c r="R893" s="27"/>
      <c r="U893" s="63"/>
      <c r="V893" s="27"/>
    </row>
    <row r="894" spans="2:22" ht="13">
      <c r="B894" s="62"/>
      <c r="C894" s="62"/>
      <c r="D894" s="62"/>
      <c r="E894" s="62"/>
      <c r="F894" s="62"/>
      <c r="G894" s="62"/>
      <c r="H894" s="62"/>
      <c r="I894" s="62"/>
      <c r="J894" s="62"/>
      <c r="K894" s="62"/>
      <c r="R894" s="27"/>
      <c r="U894" s="63"/>
      <c r="V894" s="27"/>
    </row>
    <row r="895" spans="2:22" ht="13">
      <c r="B895" s="62"/>
      <c r="C895" s="62"/>
      <c r="D895" s="62"/>
      <c r="E895" s="62"/>
      <c r="F895" s="62"/>
      <c r="G895" s="62"/>
      <c r="H895" s="62"/>
      <c r="I895" s="62"/>
      <c r="J895" s="62"/>
      <c r="K895" s="62"/>
      <c r="R895" s="27"/>
      <c r="U895" s="63"/>
      <c r="V895" s="27"/>
    </row>
    <row r="896" spans="2:22" ht="13">
      <c r="B896" s="62"/>
      <c r="C896" s="62"/>
      <c r="D896" s="62"/>
      <c r="E896" s="62"/>
      <c r="F896" s="62"/>
      <c r="G896" s="62"/>
      <c r="H896" s="62"/>
      <c r="I896" s="62"/>
      <c r="J896" s="62"/>
      <c r="K896" s="62"/>
      <c r="R896" s="27"/>
      <c r="U896" s="63"/>
      <c r="V896" s="27"/>
    </row>
    <row r="897" spans="2:22" ht="13">
      <c r="B897" s="62"/>
      <c r="C897" s="62"/>
      <c r="D897" s="62"/>
      <c r="E897" s="62"/>
      <c r="F897" s="62"/>
      <c r="G897" s="62"/>
      <c r="H897" s="62"/>
      <c r="I897" s="62"/>
      <c r="J897" s="62"/>
      <c r="K897" s="62"/>
      <c r="R897" s="27"/>
      <c r="U897" s="63"/>
      <c r="V897" s="27"/>
    </row>
    <row r="898" spans="2:22" ht="13">
      <c r="B898" s="62"/>
      <c r="C898" s="62"/>
      <c r="D898" s="62"/>
      <c r="E898" s="62"/>
      <c r="F898" s="62"/>
      <c r="G898" s="62"/>
      <c r="H898" s="62"/>
      <c r="I898" s="62"/>
      <c r="J898" s="62"/>
      <c r="K898" s="62"/>
      <c r="R898" s="27"/>
      <c r="U898" s="63"/>
      <c r="V898" s="27"/>
    </row>
    <row r="899" spans="2:22" ht="13">
      <c r="B899" s="62"/>
      <c r="C899" s="62"/>
      <c r="D899" s="62"/>
      <c r="E899" s="62"/>
      <c r="F899" s="62"/>
      <c r="G899" s="62"/>
      <c r="H899" s="62"/>
      <c r="I899" s="62"/>
      <c r="J899" s="62"/>
      <c r="K899" s="62"/>
      <c r="R899" s="27"/>
      <c r="U899" s="63"/>
      <c r="V899" s="27"/>
    </row>
    <row r="900" spans="2:22" ht="13">
      <c r="B900" s="62"/>
      <c r="C900" s="62"/>
      <c r="D900" s="62"/>
      <c r="E900" s="62"/>
      <c r="F900" s="62"/>
      <c r="G900" s="62"/>
      <c r="H900" s="62"/>
      <c r="I900" s="62"/>
      <c r="J900" s="62"/>
      <c r="K900" s="62"/>
      <c r="R900" s="27"/>
      <c r="U900" s="63"/>
      <c r="V900" s="27"/>
    </row>
    <row r="901" spans="2:22" ht="13">
      <c r="B901" s="62"/>
      <c r="C901" s="62"/>
      <c r="D901" s="62"/>
      <c r="E901" s="62"/>
      <c r="F901" s="62"/>
      <c r="G901" s="62"/>
      <c r="H901" s="62"/>
      <c r="I901" s="62"/>
      <c r="J901" s="62"/>
      <c r="K901" s="62"/>
      <c r="R901" s="27"/>
      <c r="U901" s="63"/>
      <c r="V901" s="27"/>
    </row>
    <row r="902" spans="2:22" ht="13">
      <c r="B902" s="62"/>
      <c r="C902" s="62"/>
      <c r="D902" s="62"/>
      <c r="E902" s="62"/>
      <c r="F902" s="62"/>
      <c r="G902" s="62"/>
      <c r="H902" s="62"/>
      <c r="I902" s="62"/>
      <c r="J902" s="62"/>
      <c r="K902" s="62"/>
      <c r="R902" s="27"/>
      <c r="U902" s="63"/>
      <c r="V902" s="27"/>
    </row>
    <row r="903" spans="2:22" ht="13">
      <c r="B903" s="62"/>
      <c r="C903" s="62"/>
      <c r="D903" s="62"/>
      <c r="E903" s="62"/>
      <c r="F903" s="62"/>
      <c r="G903" s="62"/>
      <c r="H903" s="62"/>
      <c r="I903" s="62"/>
      <c r="J903" s="62"/>
      <c r="K903" s="62"/>
      <c r="R903" s="27"/>
      <c r="U903" s="63"/>
      <c r="V903" s="27"/>
    </row>
    <row r="904" spans="2:22" ht="13">
      <c r="B904" s="62"/>
      <c r="C904" s="62"/>
      <c r="D904" s="62"/>
      <c r="E904" s="62"/>
      <c r="F904" s="62"/>
      <c r="G904" s="62"/>
      <c r="H904" s="62"/>
      <c r="I904" s="62"/>
      <c r="J904" s="62"/>
      <c r="K904" s="62"/>
      <c r="R904" s="27"/>
      <c r="U904" s="63"/>
      <c r="V904" s="27"/>
    </row>
    <row r="905" spans="2:22" ht="13">
      <c r="B905" s="62"/>
      <c r="C905" s="62"/>
      <c r="D905" s="62"/>
      <c r="E905" s="62"/>
      <c r="F905" s="62"/>
      <c r="G905" s="62"/>
      <c r="H905" s="62"/>
      <c r="I905" s="62"/>
      <c r="J905" s="62"/>
      <c r="K905" s="62"/>
      <c r="R905" s="27"/>
      <c r="U905" s="63"/>
      <c r="V905" s="27"/>
    </row>
    <row r="906" spans="2:22" ht="13">
      <c r="B906" s="62"/>
      <c r="C906" s="62"/>
      <c r="D906" s="62"/>
      <c r="E906" s="62"/>
      <c r="F906" s="62"/>
      <c r="G906" s="62"/>
      <c r="H906" s="62"/>
      <c r="I906" s="62"/>
      <c r="J906" s="62"/>
      <c r="K906" s="62"/>
      <c r="R906" s="27"/>
      <c r="U906" s="63"/>
      <c r="V906" s="27"/>
    </row>
    <row r="907" spans="2:22" ht="13">
      <c r="B907" s="62"/>
      <c r="C907" s="62"/>
      <c r="D907" s="62"/>
      <c r="E907" s="62"/>
      <c r="F907" s="62"/>
      <c r="G907" s="62"/>
      <c r="H907" s="62"/>
      <c r="I907" s="62"/>
      <c r="J907" s="62"/>
      <c r="K907" s="62"/>
      <c r="R907" s="27"/>
      <c r="U907" s="63"/>
      <c r="V907" s="27"/>
    </row>
    <row r="908" spans="2:22" ht="13">
      <c r="B908" s="62"/>
      <c r="C908" s="62"/>
      <c r="D908" s="62"/>
      <c r="E908" s="62"/>
      <c r="F908" s="62"/>
      <c r="G908" s="62"/>
      <c r="H908" s="62"/>
      <c r="I908" s="62"/>
      <c r="J908" s="62"/>
      <c r="K908" s="62"/>
      <c r="R908" s="27"/>
      <c r="U908" s="63"/>
      <c r="V908" s="27"/>
    </row>
    <row r="909" spans="2:22" ht="13">
      <c r="B909" s="62"/>
      <c r="C909" s="62"/>
      <c r="D909" s="62"/>
      <c r="E909" s="62"/>
      <c r="F909" s="62"/>
      <c r="G909" s="62"/>
      <c r="H909" s="62"/>
      <c r="I909" s="62"/>
      <c r="J909" s="62"/>
      <c r="K909" s="62"/>
      <c r="R909" s="27"/>
      <c r="U909" s="63"/>
      <c r="V909" s="27"/>
    </row>
    <row r="910" spans="2:22" ht="13">
      <c r="B910" s="62"/>
      <c r="C910" s="62"/>
      <c r="D910" s="62"/>
      <c r="E910" s="62"/>
      <c r="F910" s="62"/>
      <c r="G910" s="62"/>
      <c r="H910" s="62"/>
      <c r="I910" s="62"/>
      <c r="J910" s="62"/>
      <c r="K910" s="62"/>
      <c r="R910" s="27"/>
      <c r="U910" s="63"/>
      <c r="V910" s="27"/>
    </row>
    <row r="911" spans="2:22" ht="13">
      <c r="B911" s="62"/>
      <c r="C911" s="62"/>
      <c r="D911" s="62"/>
      <c r="E911" s="62"/>
      <c r="F911" s="62"/>
      <c r="G911" s="62"/>
      <c r="H911" s="62"/>
      <c r="I911" s="62"/>
      <c r="J911" s="62"/>
      <c r="K911" s="62"/>
      <c r="R911" s="27"/>
      <c r="U911" s="63"/>
      <c r="V911" s="27"/>
    </row>
    <row r="912" spans="2:22" ht="13">
      <c r="B912" s="62"/>
      <c r="C912" s="62"/>
      <c r="D912" s="62"/>
      <c r="E912" s="62"/>
      <c r="F912" s="62"/>
      <c r="G912" s="62"/>
      <c r="H912" s="62"/>
      <c r="I912" s="62"/>
      <c r="J912" s="62"/>
      <c r="K912" s="62"/>
      <c r="R912" s="27"/>
      <c r="U912" s="63"/>
      <c r="V912" s="27"/>
    </row>
    <row r="913" spans="2:22" ht="13">
      <c r="B913" s="62"/>
      <c r="C913" s="62"/>
      <c r="D913" s="62"/>
      <c r="E913" s="62"/>
      <c r="F913" s="62"/>
      <c r="G913" s="62"/>
      <c r="H913" s="62"/>
      <c r="I913" s="62"/>
      <c r="J913" s="62"/>
      <c r="K913" s="62"/>
      <c r="R913" s="27"/>
      <c r="U913" s="63"/>
      <c r="V913" s="27"/>
    </row>
    <row r="914" spans="2:22" ht="13">
      <c r="B914" s="62"/>
      <c r="C914" s="62"/>
      <c r="D914" s="62"/>
      <c r="E914" s="62"/>
      <c r="F914" s="62"/>
      <c r="G914" s="62"/>
      <c r="H914" s="62"/>
      <c r="I914" s="62"/>
      <c r="J914" s="62"/>
      <c r="K914" s="62"/>
      <c r="R914" s="27"/>
      <c r="U914" s="63"/>
      <c r="V914" s="27"/>
    </row>
    <row r="915" spans="2:22" ht="13">
      <c r="B915" s="62"/>
      <c r="C915" s="62"/>
      <c r="D915" s="62"/>
      <c r="E915" s="62"/>
      <c r="F915" s="62"/>
      <c r="G915" s="62"/>
      <c r="H915" s="62"/>
      <c r="I915" s="62"/>
      <c r="J915" s="62"/>
      <c r="K915" s="62"/>
      <c r="R915" s="27"/>
      <c r="U915" s="63"/>
      <c r="V915" s="27"/>
    </row>
    <row r="916" spans="2:22" ht="13">
      <c r="B916" s="62"/>
      <c r="C916" s="62"/>
      <c r="D916" s="62"/>
      <c r="E916" s="62"/>
      <c r="F916" s="62"/>
      <c r="G916" s="62"/>
      <c r="H916" s="62"/>
      <c r="I916" s="62"/>
      <c r="J916" s="62"/>
      <c r="K916" s="62"/>
      <c r="R916" s="27"/>
      <c r="U916" s="63"/>
      <c r="V916" s="27"/>
    </row>
    <row r="917" spans="2:22" ht="13">
      <c r="B917" s="62"/>
      <c r="C917" s="62"/>
      <c r="D917" s="62"/>
      <c r="E917" s="62"/>
      <c r="F917" s="62"/>
      <c r="G917" s="62"/>
      <c r="H917" s="62"/>
      <c r="I917" s="62"/>
      <c r="J917" s="62"/>
      <c r="K917" s="62"/>
      <c r="R917" s="27"/>
      <c r="U917" s="63"/>
      <c r="V917" s="27"/>
    </row>
    <row r="918" spans="2:22" ht="13">
      <c r="B918" s="62"/>
      <c r="C918" s="62"/>
      <c r="D918" s="62"/>
      <c r="E918" s="62"/>
      <c r="F918" s="62"/>
      <c r="G918" s="62"/>
      <c r="H918" s="62"/>
      <c r="I918" s="62"/>
      <c r="J918" s="62"/>
      <c r="K918" s="62"/>
      <c r="R918" s="27"/>
      <c r="U918" s="63"/>
      <c r="V918" s="27"/>
    </row>
    <row r="919" spans="2:22" ht="13">
      <c r="B919" s="62"/>
      <c r="C919" s="62"/>
      <c r="D919" s="62"/>
      <c r="E919" s="62"/>
      <c r="F919" s="62"/>
      <c r="G919" s="62"/>
      <c r="H919" s="62"/>
      <c r="I919" s="62"/>
      <c r="J919" s="62"/>
      <c r="K919" s="62"/>
      <c r="R919" s="27"/>
      <c r="U919" s="63"/>
      <c r="V919" s="27"/>
    </row>
    <row r="920" spans="2:22" ht="13">
      <c r="B920" s="62"/>
      <c r="C920" s="62"/>
      <c r="D920" s="62"/>
      <c r="E920" s="62"/>
      <c r="F920" s="62"/>
      <c r="G920" s="62"/>
      <c r="H920" s="62"/>
      <c r="I920" s="62"/>
      <c r="J920" s="62"/>
      <c r="K920" s="62"/>
      <c r="R920" s="27"/>
      <c r="U920" s="63"/>
      <c r="V920" s="27"/>
    </row>
    <row r="921" spans="2:22" ht="13">
      <c r="B921" s="62"/>
      <c r="C921" s="62"/>
      <c r="D921" s="62"/>
      <c r="E921" s="62"/>
      <c r="F921" s="62"/>
      <c r="G921" s="62"/>
      <c r="H921" s="62"/>
      <c r="I921" s="62"/>
      <c r="J921" s="62"/>
      <c r="K921" s="62"/>
      <c r="R921" s="27"/>
      <c r="U921" s="63"/>
      <c r="V921" s="27"/>
    </row>
    <row r="922" spans="2:22" ht="13">
      <c r="B922" s="62"/>
      <c r="C922" s="62"/>
      <c r="D922" s="62"/>
      <c r="E922" s="62"/>
      <c r="F922" s="62"/>
      <c r="G922" s="62"/>
      <c r="H922" s="62"/>
      <c r="I922" s="62"/>
      <c r="J922" s="62"/>
      <c r="K922" s="62"/>
      <c r="R922" s="27"/>
      <c r="U922" s="63"/>
      <c r="V922" s="27"/>
    </row>
    <row r="923" spans="2:22" ht="13">
      <c r="B923" s="62"/>
      <c r="C923" s="62"/>
      <c r="D923" s="62"/>
      <c r="E923" s="62"/>
      <c r="F923" s="62"/>
      <c r="G923" s="62"/>
      <c r="H923" s="62"/>
      <c r="I923" s="62"/>
      <c r="J923" s="62"/>
      <c r="K923" s="62"/>
      <c r="R923" s="27"/>
      <c r="U923" s="63"/>
      <c r="V923" s="27"/>
    </row>
    <row r="924" spans="2:22" ht="13">
      <c r="B924" s="62"/>
      <c r="C924" s="62"/>
      <c r="D924" s="62"/>
      <c r="E924" s="62"/>
      <c r="F924" s="62"/>
      <c r="G924" s="62"/>
      <c r="H924" s="62"/>
      <c r="I924" s="62"/>
      <c r="J924" s="62"/>
      <c r="K924" s="62"/>
      <c r="R924" s="27"/>
      <c r="U924" s="63"/>
      <c r="V924" s="27"/>
    </row>
    <row r="925" spans="2:22" ht="13">
      <c r="B925" s="62"/>
      <c r="C925" s="62"/>
      <c r="D925" s="62"/>
      <c r="E925" s="62"/>
      <c r="F925" s="62"/>
      <c r="G925" s="62"/>
      <c r="H925" s="62"/>
      <c r="I925" s="62"/>
      <c r="J925" s="62"/>
      <c r="K925" s="62"/>
      <c r="R925" s="27"/>
      <c r="U925" s="63"/>
      <c r="V925" s="27"/>
    </row>
    <row r="926" spans="2:22" ht="13">
      <c r="B926" s="62"/>
      <c r="C926" s="62"/>
      <c r="D926" s="62"/>
      <c r="E926" s="62"/>
      <c r="F926" s="62"/>
      <c r="G926" s="62"/>
      <c r="H926" s="62"/>
      <c r="I926" s="62"/>
      <c r="J926" s="62"/>
      <c r="K926" s="62"/>
      <c r="R926" s="27"/>
      <c r="U926" s="63"/>
      <c r="V926" s="27"/>
    </row>
    <row r="927" spans="2:22" ht="13">
      <c r="B927" s="62"/>
      <c r="C927" s="62"/>
      <c r="D927" s="62"/>
      <c r="E927" s="62"/>
      <c r="F927" s="62"/>
      <c r="G927" s="62"/>
      <c r="H927" s="62"/>
      <c r="I927" s="62"/>
      <c r="J927" s="62"/>
      <c r="K927" s="62"/>
      <c r="R927" s="27"/>
      <c r="U927" s="63"/>
      <c r="V927" s="27"/>
    </row>
    <row r="928" spans="2:22" ht="13">
      <c r="B928" s="62"/>
      <c r="C928" s="62"/>
      <c r="D928" s="62"/>
      <c r="E928" s="62"/>
      <c r="F928" s="62"/>
      <c r="G928" s="62"/>
      <c r="H928" s="62"/>
      <c r="I928" s="62"/>
      <c r="J928" s="62"/>
      <c r="K928" s="62"/>
      <c r="R928" s="27"/>
      <c r="U928" s="63"/>
      <c r="V928" s="27"/>
    </row>
    <row r="929" spans="2:22" ht="13">
      <c r="B929" s="62"/>
      <c r="C929" s="62"/>
      <c r="D929" s="62"/>
      <c r="E929" s="62"/>
      <c r="F929" s="62"/>
      <c r="G929" s="62"/>
      <c r="H929" s="62"/>
      <c r="I929" s="62"/>
      <c r="J929" s="62"/>
      <c r="K929" s="62"/>
      <c r="R929" s="27"/>
      <c r="U929" s="63"/>
      <c r="V929" s="27"/>
    </row>
    <row r="930" spans="2:22" ht="13">
      <c r="B930" s="62"/>
      <c r="C930" s="62"/>
      <c r="D930" s="62"/>
      <c r="E930" s="62"/>
      <c r="F930" s="62"/>
      <c r="G930" s="62"/>
      <c r="H930" s="62"/>
      <c r="I930" s="62"/>
      <c r="J930" s="62"/>
      <c r="K930" s="62"/>
      <c r="R930" s="27"/>
      <c r="U930" s="63"/>
      <c r="V930" s="27"/>
    </row>
    <row r="931" spans="2:22" ht="13">
      <c r="B931" s="62"/>
      <c r="C931" s="62"/>
      <c r="D931" s="62"/>
      <c r="E931" s="62"/>
      <c r="F931" s="62"/>
      <c r="G931" s="62"/>
      <c r="H931" s="62"/>
      <c r="I931" s="62"/>
      <c r="J931" s="62"/>
      <c r="K931" s="62"/>
      <c r="R931" s="27"/>
      <c r="U931" s="63"/>
      <c r="V931" s="27"/>
    </row>
    <row r="932" spans="2:22" ht="13">
      <c r="B932" s="62"/>
      <c r="C932" s="62"/>
      <c r="D932" s="62"/>
      <c r="E932" s="62"/>
      <c r="F932" s="62"/>
      <c r="G932" s="62"/>
      <c r="H932" s="62"/>
      <c r="I932" s="62"/>
      <c r="J932" s="62"/>
      <c r="K932" s="62"/>
      <c r="R932" s="27"/>
      <c r="U932" s="63"/>
      <c r="V932" s="27"/>
    </row>
    <row r="933" spans="2:22" ht="13">
      <c r="B933" s="62"/>
      <c r="C933" s="62"/>
      <c r="D933" s="62"/>
      <c r="E933" s="62"/>
      <c r="F933" s="62"/>
      <c r="G933" s="62"/>
      <c r="H933" s="62"/>
      <c r="I933" s="62"/>
      <c r="J933" s="62"/>
      <c r="K933" s="62"/>
      <c r="R933" s="27"/>
      <c r="U933" s="63"/>
      <c r="V933" s="27"/>
    </row>
    <row r="934" spans="2:22" ht="13">
      <c r="B934" s="62"/>
      <c r="C934" s="62"/>
      <c r="D934" s="62"/>
      <c r="E934" s="62"/>
      <c r="F934" s="62"/>
      <c r="G934" s="62"/>
      <c r="H934" s="62"/>
      <c r="I934" s="62"/>
      <c r="J934" s="62"/>
      <c r="K934" s="62"/>
      <c r="R934" s="27"/>
      <c r="U934" s="63"/>
      <c r="V934" s="27"/>
    </row>
    <row r="935" spans="2:22" ht="13">
      <c r="B935" s="62"/>
      <c r="C935" s="62"/>
      <c r="D935" s="62"/>
      <c r="E935" s="62"/>
      <c r="F935" s="62"/>
      <c r="G935" s="62"/>
      <c r="H935" s="62"/>
      <c r="I935" s="62"/>
      <c r="J935" s="62"/>
      <c r="K935" s="62"/>
      <c r="R935" s="27"/>
      <c r="U935" s="63"/>
      <c r="V935" s="27"/>
    </row>
    <row r="936" spans="2:22" ht="13">
      <c r="B936" s="62"/>
      <c r="C936" s="62"/>
      <c r="D936" s="62"/>
      <c r="E936" s="62"/>
      <c r="F936" s="62"/>
      <c r="G936" s="62"/>
      <c r="H936" s="62"/>
      <c r="I936" s="62"/>
      <c r="J936" s="62"/>
      <c r="K936" s="62"/>
      <c r="R936" s="27"/>
      <c r="U936" s="63"/>
      <c r="V936" s="27"/>
    </row>
    <row r="937" spans="2:22" ht="13">
      <c r="B937" s="62"/>
      <c r="C937" s="62"/>
      <c r="D937" s="62"/>
      <c r="E937" s="62"/>
      <c r="F937" s="62"/>
      <c r="G937" s="62"/>
      <c r="H937" s="62"/>
      <c r="I937" s="62"/>
      <c r="J937" s="62"/>
      <c r="K937" s="62"/>
      <c r="R937" s="27"/>
      <c r="U937" s="63"/>
      <c r="V937" s="27"/>
    </row>
    <row r="938" spans="2:22" ht="13">
      <c r="B938" s="62"/>
      <c r="C938" s="62"/>
      <c r="D938" s="62"/>
      <c r="E938" s="62"/>
      <c r="F938" s="62"/>
      <c r="G938" s="62"/>
      <c r="H938" s="62"/>
      <c r="I938" s="62"/>
      <c r="J938" s="62"/>
      <c r="K938" s="62"/>
      <c r="R938" s="27"/>
      <c r="U938" s="63"/>
      <c r="V938" s="27"/>
    </row>
    <row r="939" spans="2:22" ht="13">
      <c r="B939" s="62"/>
      <c r="C939" s="62"/>
      <c r="D939" s="62"/>
      <c r="E939" s="62"/>
      <c r="F939" s="62"/>
      <c r="G939" s="62"/>
      <c r="H939" s="62"/>
      <c r="I939" s="62"/>
      <c r="J939" s="62"/>
      <c r="K939" s="62"/>
      <c r="R939" s="27"/>
      <c r="U939" s="63"/>
      <c r="V939" s="27"/>
    </row>
    <row r="940" spans="2:22" ht="13">
      <c r="B940" s="62"/>
      <c r="C940" s="62"/>
      <c r="D940" s="62"/>
      <c r="E940" s="62"/>
      <c r="F940" s="62"/>
      <c r="G940" s="62"/>
      <c r="H940" s="62"/>
      <c r="I940" s="62"/>
      <c r="J940" s="62"/>
      <c r="K940" s="62"/>
      <c r="R940" s="27"/>
      <c r="U940" s="63"/>
      <c r="V940" s="27"/>
    </row>
    <row r="941" spans="2:22" ht="13">
      <c r="B941" s="62"/>
      <c r="C941" s="62"/>
      <c r="D941" s="62"/>
      <c r="E941" s="62"/>
      <c r="F941" s="62"/>
      <c r="G941" s="62"/>
      <c r="H941" s="62"/>
      <c r="I941" s="62"/>
      <c r="J941" s="62"/>
      <c r="K941" s="62"/>
      <c r="R941" s="27"/>
      <c r="U941" s="63"/>
      <c r="V941" s="27"/>
    </row>
    <row r="942" spans="2:22" ht="13">
      <c r="B942" s="62"/>
      <c r="C942" s="62"/>
      <c r="D942" s="62"/>
      <c r="E942" s="62"/>
      <c r="F942" s="62"/>
      <c r="G942" s="62"/>
      <c r="H942" s="62"/>
      <c r="I942" s="62"/>
      <c r="J942" s="62"/>
      <c r="K942" s="62"/>
      <c r="R942" s="27"/>
      <c r="U942" s="63"/>
      <c r="V942" s="27"/>
    </row>
    <row r="943" spans="2:22" ht="13">
      <c r="B943" s="62"/>
      <c r="C943" s="62"/>
      <c r="D943" s="62"/>
      <c r="E943" s="62"/>
      <c r="F943" s="62"/>
      <c r="G943" s="62"/>
      <c r="H943" s="62"/>
      <c r="I943" s="62"/>
      <c r="J943" s="62"/>
      <c r="K943" s="62"/>
      <c r="R943" s="27"/>
      <c r="U943" s="63"/>
      <c r="V943" s="27"/>
    </row>
    <row r="944" spans="2:22" ht="13">
      <c r="B944" s="62"/>
      <c r="C944" s="62"/>
      <c r="D944" s="62"/>
      <c r="E944" s="62"/>
      <c r="F944" s="62"/>
      <c r="G944" s="62"/>
      <c r="H944" s="62"/>
      <c r="I944" s="62"/>
      <c r="J944" s="62"/>
      <c r="K944" s="62"/>
      <c r="R944" s="27"/>
      <c r="U944" s="63"/>
      <c r="V944" s="27"/>
    </row>
    <row r="945" spans="2:22" ht="13">
      <c r="B945" s="62"/>
      <c r="C945" s="62"/>
      <c r="D945" s="62"/>
      <c r="E945" s="62"/>
      <c r="F945" s="62"/>
      <c r="G945" s="62"/>
      <c r="H945" s="62"/>
      <c r="I945" s="62"/>
      <c r="J945" s="62"/>
      <c r="K945" s="62"/>
      <c r="R945" s="27"/>
      <c r="U945" s="63"/>
      <c r="V945" s="27"/>
    </row>
    <row r="946" spans="2:22" ht="13">
      <c r="B946" s="62"/>
      <c r="C946" s="62"/>
      <c r="D946" s="62"/>
      <c r="E946" s="62"/>
      <c r="F946" s="62"/>
      <c r="G946" s="62"/>
      <c r="H946" s="62"/>
      <c r="I946" s="62"/>
      <c r="J946" s="62"/>
      <c r="K946" s="62"/>
      <c r="R946" s="27"/>
      <c r="U946" s="63"/>
      <c r="V946" s="27"/>
    </row>
    <row r="947" spans="2:22" ht="13">
      <c r="B947" s="62"/>
      <c r="C947" s="62"/>
      <c r="D947" s="62"/>
      <c r="E947" s="62"/>
      <c r="F947" s="62"/>
      <c r="G947" s="62"/>
      <c r="H947" s="62"/>
      <c r="I947" s="62"/>
      <c r="J947" s="62"/>
      <c r="K947" s="62"/>
      <c r="R947" s="27"/>
      <c r="U947" s="63"/>
      <c r="V947" s="27"/>
    </row>
    <row r="948" spans="2:22" ht="13">
      <c r="B948" s="62"/>
      <c r="C948" s="62"/>
      <c r="D948" s="62"/>
      <c r="E948" s="62"/>
      <c r="F948" s="62"/>
      <c r="G948" s="62"/>
      <c r="H948" s="62"/>
      <c r="I948" s="62"/>
      <c r="J948" s="62"/>
      <c r="K948" s="62"/>
      <c r="R948" s="27"/>
      <c r="U948" s="63"/>
      <c r="V948" s="27"/>
    </row>
    <row r="949" spans="2:22" ht="13">
      <c r="B949" s="62"/>
      <c r="C949" s="62"/>
      <c r="D949" s="62"/>
      <c r="E949" s="62"/>
      <c r="F949" s="62"/>
      <c r="G949" s="62"/>
      <c r="H949" s="62"/>
      <c r="I949" s="62"/>
      <c r="J949" s="62"/>
      <c r="K949" s="62"/>
      <c r="R949" s="27"/>
      <c r="U949" s="63"/>
      <c r="V949" s="27"/>
    </row>
    <row r="950" spans="2:22" ht="13">
      <c r="B950" s="62"/>
      <c r="C950" s="62"/>
      <c r="D950" s="62"/>
      <c r="E950" s="62"/>
      <c r="F950" s="62"/>
      <c r="G950" s="62"/>
      <c r="H950" s="62"/>
      <c r="I950" s="62"/>
      <c r="J950" s="62"/>
      <c r="K950" s="62"/>
      <c r="R950" s="27"/>
      <c r="U950" s="63"/>
      <c r="V950" s="27"/>
    </row>
    <row r="951" spans="2:22" ht="13">
      <c r="B951" s="62"/>
      <c r="C951" s="62"/>
      <c r="D951" s="62"/>
      <c r="E951" s="62"/>
      <c r="F951" s="62"/>
      <c r="G951" s="62"/>
      <c r="H951" s="62"/>
      <c r="I951" s="62"/>
      <c r="J951" s="62"/>
      <c r="K951" s="62"/>
      <c r="R951" s="27"/>
      <c r="U951" s="63"/>
      <c r="V951" s="27"/>
    </row>
    <row r="952" spans="2:22" ht="13">
      <c r="B952" s="62"/>
      <c r="C952" s="62"/>
      <c r="D952" s="62"/>
      <c r="E952" s="62"/>
      <c r="F952" s="62"/>
      <c r="G952" s="62"/>
      <c r="H952" s="62"/>
      <c r="I952" s="62"/>
      <c r="J952" s="62"/>
      <c r="K952" s="62"/>
      <c r="R952" s="27"/>
      <c r="U952" s="63"/>
      <c r="V952" s="27"/>
    </row>
    <row r="953" spans="2:22" ht="13">
      <c r="B953" s="62"/>
      <c r="C953" s="62"/>
      <c r="D953" s="62"/>
      <c r="E953" s="62"/>
      <c r="F953" s="62"/>
      <c r="G953" s="62"/>
      <c r="H953" s="62"/>
      <c r="I953" s="62"/>
      <c r="J953" s="62"/>
      <c r="K953" s="62"/>
      <c r="R953" s="27"/>
      <c r="U953" s="63"/>
      <c r="V953" s="27"/>
    </row>
    <row r="954" spans="2:22" ht="13">
      <c r="B954" s="62"/>
      <c r="C954" s="62"/>
      <c r="D954" s="62"/>
      <c r="E954" s="62"/>
      <c r="F954" s="62"/>
      <c r="G954" s="62"/>
      <c r="H954" s="62"/>
      <c r="I954" s="62"/>
      <c r="J954" s="62"/>
      <c r="K954" s="62"/>
      <c r="R954" s="27"/>
      <c r="U954" s="63"/>
      <c r="V954" s="27"/>
    </row>
    <row r="955" spans="2:22" ht="13">
      <c r="B955" s="62"/>
      <c r="C955" s="62"/>
      <c r="D955" s="62"/>
      <c r="E955" s="62"/>
      <c r="F955" s="62"/>
      <c r="G955" s="62"/>
      <c r="H955" s="62"/>
      <c r="I955" s="62"/>
      <c r="J955" s="62"/>
      <c r="K955" s="62"/>
      <c r="R955" s="27"/>
      <c r="U955" s="63"/>
      <c r="V955" s="27"/>
    </row>
    <row r="956" spans="2:22" ht="13">
      <c r="B956" s="62"/>
      <c r="C956" s="62"/>
      <c r="D956" s="62"/>
      <c r="E956" s="62"/>
      <c r="F956" s="62"/>
      <c r="G956" s="62"/>
      <c r="H956" s="62"/>
      <c r="I956" s="62"/>
      <c r="J956" s="62"/>
      <c r="K956" s="62"/>
      <c r="R956" s="27"/>
      <c r="U956" s="63"/>
      <c r="V956" s="27"/>
    </row>
    <row r="957" spans="2:22" ht="13">
      <c r="B957" s="62"/>
      <c r="C957" s="62"/>
      <c r="D957" s="62"/>
      <c r="E957" s="62"/>
      <c r="F957" s="62"/>
      <c r="G957" s="62"/>
      <c r="H957" s="62"/>
      <c r="I957" s="62"/>
      <c r="J957" s="62"/>
      <c r="K957" s="62"/>
      <c r="R957" s="27"/>
      <c r="U957" s="63"/>
      <c r="V957" s="27"/>
    </row>
    <row r="958" spans="2:22" ht="13">
      <c r="B958" s="62"/>
      <c r="C958" s="62"/>
      <c r="D958" s="62"/>
      <c r="E958" s="62"/>
      <c r="F958" s="62"/>
      <c r="G958" s="62"/>
      <c r="H958" s="62"/>
      <c r="I958" s="62"/>
      <c r="J958" s="62"/>
      <c r="K958" s="62"/>
      <c r="R958" s="27"/>
      <c r="U958" s="63"/>
      <c r="V958" s="27"/>
    </row>
    <row r="959" spans="2:22" ht="13">
      <c r="B959" s="62"/>
      <c r="C959" s="62"/>
      <c r="D959" s="62"/>
      <c r="E959" s="62"/>
      <c r="F959" s="62"/>
      <c r="G959" s="62"/>
      <c r="H959" s="62"/>
      <c r="I959" s="62"/>
      <c r="J959" s="62"/>
      <c r="K959" s="62"/>
      <c r="R959" s="27"/>
      <c r="U959" s="63"/>
      <c r="V959" s="27"/>
    </row>
    <row r="960" spans="2:22" ht="13">
      <c r="B960" s="62"/>
      <c r="C960" s="62"/>
      <c r="D960" s="62"/>
      <c r="E960" s="62"/>
      <c r="F960" s="62"/>
      <c r="G960" s="62"/>
      <c r="H960" s="62"/>
      <c r="I960" s="62"/>
      <c r="J960" s="62"/>
      <c r="K960" s="62"/>
      <c r="R960" s="27"/>
      <c r="U960" s="63"/>
      <c r="V960" s="27"/>
    </row>
    <row r="961" spans="2:22" ht="13">
      <c r="B961" s="62"/>
      <c r="C961" s="62"/>
      <c r="D961" s="62"/>
      <c r="E961" s="62"/>
      <c r="F961" s="62"/>
      <c r="G961" s="62"/>
      <c r="H961" s="62"/>
      <c r="I961" s="62"/>
      <c r="J961" s="62"/>
      <c r="K961" s="62"/>
      <c r="R961" s="27"/>
      <c r="U961" s="63"/>
      <c r="V961" s="27"/>
    </row>
    <row r="962" spans="2:22" ht="13">
      <c r="B962" s="62"/>
      <c r="C962" s="62"/>
      <c r="D962" s="62"/>
      <c r="E962" s="62"/>
      <c r="F962" s="62"/>
      <c r="G962" s="62"/>
      <c r="H962" s="62"/>
      <c r="I962" s="62"/>
      <c r="J962" s="62"/>
      <c r="K962" s="62"/>
      <c r="R962" s="27"/>
      <c r="U962" s="63"/>
      <c r="V962" s="27"/>
    </row>
    <row r="963" spans="2:22" ht="13">
      <c r="B963" s="62"/>
      <c r="C963" s="62"/>
      <c r="D963" s="62"/>
      <c r="E963" s="62"/>
      <c r="F963" s="62"/>
      <c r="G963" s="62"/>
      <c r="H963" s="62"/>
      <c r="I963" s="62"/>
      <c r="J963" s="62"/>
      <c r="K963" s="62"/>
      <c r="R963" s="27"/>
      <c r="U963" s="63"/>
      <c r="V963" s="27"/>
    </row>
    <row r="964" spans="2:22" ht="13">
      <c r="B964" s="62"/>
      <c r="C964" s="62"/>
      <c r="D964" s="62"/>
      <c r="E964" s="62"/>
      <c r="F964" s="62"/>
      <c r="G964" s="62"/>
      <c r="H964" s="62"/>
      <c r="I964" s="62"/>
      <c r="J964" s="62"/>
      <c r="K964" s="62"/>
      <c r="R964" s="27"/>
      <c r="U964" s="63"/>
      <c r="V964" s="27"/>
    </row>
    <row r="965" spans="2:22" ht="13">
      <c r="B965" s="62"/>
      <c r="C965" s="62"/>
      <c r="D965" s="62"/>
      <c r="E965" s="62"/>
      <c r="F965" s="62"/>
      <c r="G965" s="62"/>
      <c r="H965" s="62"/>
      <c r="I965" s="62"/>
      <c r="J965" s="62"/>
      <c r="K965" s="62"/>
      <c r="R965" s="27"/>
      <c r="U965" s="63"/>
      <c r="V965" s="27"/>
    </row>
    <row r="966" spans="2:22" ht="13">
      <c r="B966" s="62"/>
      <c r="C966" s="62"/>
      <c r="D966" s="62"/>
      <c r="E966" s="62"/>
      <c r="F966" s="62"/>
      <c r="G966" s="62"/>
      <c r="H966" s="62"/>
      <c r="I966" s="62"/>
      <c r="J966" s="62"/>
      <c r="K966" s="62"/>
      <c r="R966" s="27"/>
      <c r="U966" s="63"/>
      <c r="V966" s="27"/>
    </row>
    <row r="967" spans="2:22" ht="13">
      <c r="B967" s="62"/>
      <c r="C967" s="62"/>
      <c r="D967" s="62"/>
      <c r="E967" s="62"/>
      <c r="F967" s="62"/>
      <c r="G967" s="62"/>
      <c r="H967" s="62"/>
      <c r="I967" s="62"/>
      <c r="J967" s="62"/>
      <c r="K967" s="62"/>
      <c r="R967" s="27"/>
      <c r="U967" s="63"/>
      <c r="V967" s="27"/>
    </row>
    <row r="968" spans="2:22" ht="13">
      <c r="B968" s="62"/>
      <c r="C968" s="62"/>
      <c r="D968" s="62"/>
      <c r="E968" s="62"/>
      <c r="F968" s="62"/>
      <c r="G968" s="62"/>
      <c r="H968" s="62"/>
      <c r="I968" s="62"/>
      <c r="J968" s="62"/>
      <c r="K968" s="62"/>
      <c r="R968" s="27"/>
      <c r="U968" s="63"/>
      <c r="V968" s="27"/>
    </row>
    <row r="969" spans="2:22" ht="13">
      <c r="B969" s="62"/>
      <c r="C969" s="62"/>
      <c r="D969" s="62"/>
      <c r="E969" s="62"/>
      <c r="F969" s="62"/>
      <c r="G969" s="62"/>
      <c r="H969" s="62"/>
      <c r="I969" s="62"/>
      <c r="J969" s="62"/>
      <c r="K969" s="62"/>
      <c r="R969" s="27"/>
      <c r="U969" s="63"/>
      <c r="V969" s="27"/>
    </row>
    <row r="970" spans="2:22" ht="13">
      <c r="B970" s="62"/>
      <c r="C970" s="62"/>
      <c r="D970" s="62"/>
      <c r="E970" s="62"/>
      <c r="F970" s="62"/>
      <c r="G970" s="62"/>
      <c r="H970" s="62"/>
      <c r="I970" s="62"/>
      <c r="J970" s="62"/>
      <c r="K970" s="62"/>
      <c r="R970" s="27"/>
      <c r="U970" s="63"/>
      <c r="V970" s="27"/>
    </row>
    <row r="971" spans="2:22" ht="13">
      <c r="B971" s="62"/>
      <c r="C971" s="62"/>
      <c r="D971" s="62"/>
      <c r="E971" s="62"/>
      <c r="F971" s="62"/>
      <c r="G971" s="62"/>
      <c r="H971" s="62"/>
      <c r="I971" s="62"/>
      <c r="J971" s="62"/>
      <c r="K971" s="62"/>
      <c r="R971" s="27"/>
      <c r="U971" s="63"/>
      <c r="V971" s="27"/>
    </row>
    <row r="972" spans="2:22" ht="13">
      <c r="B972" s="62"/>
      <c r="C972" s="62"/>
      <c r="D972" s="62"/>
      <c r="E972" s="62"/>
      <c r="F972" s="62"/>
      <c r="G972" s="62"/>
      <c r="H972" s="62"/>
      <c r="I972" s="62"/>
      <c r="J972" s="62"/>
      <c r="K972" s="62"/>
      <c r="R972" s="27"/>
      <c r="U972" s="63"/>
      <c r="V972" s="27"/>
    </row>
    <row r="973" spans="2:22" ht="13">
      <c r="B973" s="62"/>
      <c r="C973" s="62"/>
      <c r="D973" s="62"/>
      <c r="E973" s="62"/>
      <c r="F973" s="62"/>
      <c r="G973" s="62"/>
      <c r="H973" s="62"/>
      <c r="I973" s="62"/>
      <c r="J973" s="62"/>
      <c r="K973" s="62"/>
      <c r="R973" s="27"/>
      <c r="U973" s="63"/>
      <c r="V973" s="27"/>
    </row>
    <row r="974" spans="2:22" ht="13">
      <c r="B974" s="62"/>
      <c r="C974" s="62"/>
      <c r="D974" s="62"/>
      <c r="E974" s="62"/>
      <c r="F974" s="62"/>
      <c r="G974" s="62"/>
      <c r="H974" s="62"/>
      <c r="I974" s="62"/>
      <c r="J974" s="62"/>
      <c r="K974" s="62"/>
      <c r="R974" s="27"/>
      <c r="U974" s="63"/>
      <c r="V974" s="27"/>
    </row>
    <row r="975" spans="2:22" ht="13">
      <c r="B975" s="62"/>
      <c r="C975" s="62"/>
      <c r="D975" s="62"/>
      <c r="E975" s="62"/>
      <c r="F975" s="62"/>
      <c r="G975" s="62"/>
      <c r="H975" s="62"/>
      <c r="I975" s="62"/>
      <c r="J975" s="62"/>
      <c r="K975" s="62"/>
      <c r="R975" s="27"/>
      <c r="U975" s="63"/>
      <c r="V975" s="27"/>
    </row>
    <row r="976" spans="2:22" ht="13">
      <c r="B976" s="62"/>
      <c r="C976" s="62"/>
      <c r="D976" s="62"/>
      <c r="E976" s="62"/>
      <c r="F976" s="62"/>
      <c r="G976" s="62"/>
      <c r="H976" s="62"/>
      <c r="I976" s="62"/>
      <c r="J976" s="62"/>
      <c r="K976" s="62"/>
      <c r="R976" s="27"/>
      <c r="U976" s="63"/>
      <c r="V976" s="27"/>
    </row>
    <row r="977" spans="2:22" ht="13">
      <c r="B977" s="62"/>
      <c r="C977" s="62"/>
      <c r="D977" s="62"/>
      <c r="E977" s="62"/>
      <c r="F977" s="62"/>
      <c r="G977" s="62"/>
      <c r="H977" s="62"/>
      <c r="I977" s="62"/>
      <c r="J977" s="62"/>
      <c r="K977" s="62"/>
      <c r="R977" s="27"/>
      <c r="U977" s="63"/>
      <c r="V977" s="27"/>
    </row>
    <row r="978" spans="2:22" ht="13">
      <c r="B978" s="62"/>
      <c r="C978" s="62"/>
      <c r="D978" s="62"/>
      <c r="E978" s="62"/>
      <c r="F978" s="62"/>
      <c r="G978" s="62"/>
      <c r="H978" s="62"/>
      <c r="I978" s="62"/>
      <c r="J978" s="62"/>
      <c r="K978" s="62"/>
      <c r="R978" s="27"/>
      <c r="U978" s="63"/>
      <c r="V978" s="27"/>
    </row>
    <row r="979" spans="2:22" ht="13">
      <c r="B979" s="62"/>
      <c r="C979" s="62"/>
      <c r="D979" s="62"/>
      <c r="E979" s="62"/>
      <c r="F979" s="62"/>
      <c r="G979" s="62"/>
      <c r="H979" s="62"/>
      <c r="I979" s="62"/>
      <c r="J979" s="62"/>
      <c r="K979" s="62"/>
      <c r="R979" s="27"/>
      <c r="U979" s="63"/>
      <c r="V979" s="27"/>
    </row>
    <row r="980" spans="2:22" ht="13">
      <c r="B980" s="62"/>
      <c r="C980" s="62"/>
      <c r="D980" s="62"/>
      <c r="E980" s="62"/>
      <c r="F980" s="62"/>
      <c r="G980" s="62"/>
      <c r="H980" s="62"/>
      <c r="I980" s="62"/>
      <c r="J980" s="62"/>
      <c r="K980" s="62"/>
      <c r="R980" s="27"/>
      <c r="U980" s="63"/>
      <c r="V980" s="27"/>
    </row>
    <row r="981" spans="2:22" ht="13">
      <c r="B981" s="62"/>
      <c r="C981" s="62"/>
      <c r="D981" s="62"/>
      <c r="E981" s="62"/>
      <c r="F981" s="62"/>
      <c r="G981" s="62"/>
      <c r="H981" s="62"/>
      <c r="I981" s="62"/>
      <c r="J981" s="62"/>
      <c r="K981" s="62"/>
      <c r="R981" s="27"/>
      <c r="U981" s="63"/>
      <c r="V981" s="27"/>
    </row>
    <row r="982" spans="2:22" ht="13">
      <c r="B982" s="62"/>
      <c r="C982" s="62"/>
      <c r="D982" s="62"/>
      <c r="E982" s="62"/>
      <c r="F982" s="62"/>
      <c r="G982" s="62"/>
      <c r="H982" s="62"/>
      <c r="I982" s="62"/>
      <c r="J982" s="62"/>
      <c r="K982" s="62"/>
      <c r="R982" s="27"/>
      <c r="U982" s="63"/>
      <c r="V982" s="27"/>
    </row>
    <row r="983" spans="2:22" ht="13">
      <c r="B983" s="62"/>
      <c r="C983" s="62"/>
      <c r="D983" s="62"/>
      <c r="E983" s="62"/>
      <c r="F983" s="62"/>
      <c r="G983" s="62"/>
      <c r="H983" s="62"/>
      <c r="I983" s="62"/>
      <c r="J983" s="62"/>
      <c r="K983" s="62"/>
      <c r="R983" s="27"/>
      <c r="U983" s="63"/>
      <c r="V983" s="27"/>
    </row>
    <row r="984" spans="2:22" ht="13">
      <c r="B984" s="62"/>
      <c r="C984" s="62"/>
      <c r="D984" s="62"/>
      <c r="E984" s="62"/>
      <c r="F984" s="62"/>
      <c r="G984" s="62"/>
      <c r="H984" s="62"/>
      <c r="I984" s="62"/>
      <c r="J984" s="62"/>
      <c r="K984" s="62"/>
      <c r="R984" s="27"/>
      <c r="U984" s="63"/>
      <c r="V984" s="27"/>
    </row>
    <row r="985" spans="2:22" ht="13">
      <c r="B985" s="62"/>
      <c r="C985" s="62"/>
      <c r="D985" s="62"/>
      <c r="E985" s="62"/>
      <c r="F985" s="62"/>
      <c r="G985" s="62"/>
      <c r="H985" s="62"/>
      <c r="I985" s="62"/>
      <c r="J985" s="62"/>
      <c r="K985" s="62"/>
      <c r="R985" s="27"/>
      <c r="U985" s="63"/>
      <c r="V985" s="27"/>
    </row>
    <row r="986" spans="2:22" ht="13">
      <c r="B986" s="62"/>
      <c r="C986" s="62"/>
      <c r="D986" s="62"/>
      <c r="E986" s="62"/>
      <c r="F986" s="62"/>
      <c r="G986" s="62"/>
      <c r="H986" s="62"/>
      <c r="I986" s="62"/>
      <c r="J986" s="62"/>
      <c r="K986" s="62"/>
      <c r="R986" s="27"/>
      <c r="U986" s="63"/>
      <c r="V986" s="27"/>
    </row>
    <row r="987" spans="2:22" ht="13">
      <c r="B987" s="62"/>
      <c r="C987" s="62"/>
      <c r="D987" s="62"/>
      <c r="E987" s="62"/>
      <c r="F987" s="62"/>
      <c r="G987" s="62"/>
      <c r="H987" s="62"/>
      <c r="I987" s="62"/>
      <c r="J987" s="62"/>
      <c r="K987" s="62"/>
      <c r="R987" s="27"/>
      <c r="U987" s="63"/>
      <c r="V987" s="27"/>
    </row>
    <row r="988" spans="2:22" ht="13">
      <c r="B988" s="62"/>
      <c r="C988" s="62"/>
      <c r="D988" s="62"/>
      <c r="E988" s="62"/>
      <c r="F988" s="62"/>
      <c r="G988" s="62"/>
      <c r="H988" s="62"/>
      <c r="I988" s="62"/>
      <c r="J988" s="62"/>
      <c r="K988" s="62"/>
      <c r="R988" s="27"/>
      <c r="U988" s="63"/>
      <c r="V988" s="27"/>
    </row>
    <row r="989" spans="2:22" ht="13">
      <c r="B989" s="62"/>
      <c r="C989" s="62"/>
      <c r="D989" s="62"/>
      <c r="E989" s="62"/>
      <c r="F989" s="62"/>
      <c r="G989" s="62"/>
      <c r="H989" s="62"/>
      <c r="I989" s="62"/>
      <c r="J989" s="62"/>
      <c r="K989" s="62"/>
      <c r="R989" s="27"/>
      <c r="U989" s="63"/>
      <c r="V989" s="27"/>
    </row>
    <row r="990" spans="2:22" ht="13">
      <c r="B990" s="62"/>
      <c r="C990" s="62"/>
      <c r="D990" s="62"/>
      <c r="E990" s="62"/>
      <c r="F990" s="62"/>
      <c r="G990" s="62"/>
      <c r="H990" s="62"/>
      <c r="I990" s="62"/>
      <c r="J990" s="62"/>
      <c r="K990" s="62"/>
      <c r="R990" s="27"/>
      <c r="U990" s="63"/>
      <c r="V990" s="27"/>
    </row>
    <row r="991" spans="2:22" ht="13">
      <c r="B991" s="62"/>
      <c r="C991" s="62"/>
      <c r="D991" s="62"/>
      <c r="E991" s="62"/>
      <c r="F991" s="62"/>
      <c r="G991" s="62"/>
      <c r="H991" s="62"/>
      <c r="I991" s="62"/>
      <c r="J991" s="62"/>
      <c r="K991" s="62"/>
      <c r="R991" s="27"/>
      <c r="U991" s="63"/>
      <c r="V991" s="27"/>
    </row>
    <row r="992" spans="2:22" ht="13">
      <c r="B992" s="62"/>
      <c r="C992" s="62"/>
      <c r="D992" s="62"/>
      <c r="E992" s="62"/>
      <c r="F992" s="62"/>
      <c r="G992" s="62"/>
      <c r="H992" s="62"/>
      <c r="I992" s="62"/>
      <c r="J992" s="62"/>
      <c r="K992" s="62"/>
      <c r="R992" s="27"/>
      <c r="U992" s="63"/>
      <c r="V992" s="27"/>
    </row>
    <row r="993" spans="2:22" ht="13">
      <c r="B993" s="62"/>
      <c r="C993" s="62"/>
      <c r="D993" s="62"/>
      <c r="E993" s="62"/>
      <c r="F993" s="62"/>
      <c r="G993" s="62"/>
      <c r="H993" s="62"/>
      <c r="I993" s="62"/>
      <c r="J993" s="62"/>
      <c r="K993" s="62"/>
      <c r="R993" s="27"/>
      <c r="U993" s="63"/>
      <c r="V993" s="27"/>
    </row>
    <row r="994" spans="2:22" ht="13">
      <c r="B994" s="62"/>
      <c r="C994" s="62"/>
      <c r="D994" s="62"/>
      <c r="E994" s="62"/>
      <c r="F994" s="62"/>
      <c r="G994" s="62"/>
      <c r="H994" s="62"/>
      <c r="I994" s="62"/>
      <c r="J994" s="62"/>
      <c r="K994" s="62"/>
      <c r="R994" s="27"/>
      <c r="U994" s="63"/>
      <c r="V994" s="27"/>
    </row>
    <row r="995" spans="2:22" ht="13">
      <c r="B995" s="62"/>
      <c r="C995" s="62"/>
      <c r="D995" s="62"/>
      <c r="E995" s="62"/>
      <c r="F995" s="62"/>
      <c r="G995" s="62"/>
      <c r="H995" s="62"/>
      <c r="I995" s="62"/>
      <c r="J995" s="62"/>
      <c r="K995" s="62"/>
      <c r="R995" s="27"/>
      <c r="U995" s="63"/>
      <c r="V995" s="27"/>
    </row>
    <row r="996" spans="2:22" ht="13">
      <c r="B996" s="62"/>
      <c r="C996" s="62"/>
      <c r="D996" s="62"/>
      <c r="E996" s="62"/>
      <c r="F996" s="62"/>
      <c r="G996" s="62"/>
      <c r="H996" s="62"/>
      <c r="I996" s="62"/>
      <c r="J996" s="62"/>
      <c r="K996" s="62"/>
      <c r="R996" s="27"/>
      <c r="U996" s="63"/>
      <c r="V996" s="27"/>
    </row>
    <row r="997" spans="2:22" ht="13">
      <c r="B997" s="62"/>
      <c r="C997" s="62"/>
      <c r="D997" s="62"/>
      <c r="E997" s="62"/>
      <c r="F997" s="62"/>
      <c r="G997" s="62"/>
      <c r="H997" s="62"/>
      <c r="I997" s="62"/>
      <c r="J997" s="62"/>
      <c r="K997" s="62"/>
      <c r="R997" s="27"/>
      <c r="U997" s="63"/>
      <c r="V997" s="27"/>
    </row>
    <row r="998" spans="2:22" ht="13">
      <c r="B998" s="62"/>
      <c r="C998" s="62"/>
      <c r="D998" s="62"/>
      <c r="E998" s="62"/>
      <c r="F998" s="62"/>
      <c r="G998" s="62"/>
      <c r="H998" s="62"/>
      <c r="I998" s="62"/>
      <c r="J998" s="62"/>
      <c r="K998" s="62"/>
      <c r="R998" s="27"/>
      <c r="U998" s="63"/>
      <c r="V998" s="27"/>
    </row>
    <row r="999" spans="2:22" ht="13">
      <c r="B999" s="62"/>
      <c r="C999" s="62"/>
      <c r="D999" s="62"/>
      <c r="E999" s="62"/>
      <c r="F999" s="62"/>
      <c r="G999" s="62"/>
      <c r="H999" s="62"/>
      <c r="I999" s="62"/>
      <c r="J999" s="62"/>
      <c r="K999" s="62"/>
      <c r="R999" s="27"/>
      <c r="U999" s="63"/>
      <c r="V999" s="27"/>
    </row>
    <row r="1000" spans="2:22" ht="13">
      <c r="B1000" s="62"/>
      <c r="C1000" s="62"/>
      <c r="D1000" s="62"/>
      <c r="E1000" s="62"/>
      <c r="F1000" s="62"/>
      <c r="G1000" s="62"/>
      <c r="H1000" s="62"/>
      <c r="I1000" s="62"/>
      <c r="J1000" s="62"/>
      <c r="K1000" s="62"/>
      <c r="R1000" s="27"/>
      <c r="U1000" s="63"/>
      <c r="V1000" s="27"/>
    </row>
    <row r="1001" spans="2:22" ht="13">
      <c r="B1001" s="62"/>
      <c r="C1001" s="62"/>
      <c r="D1001" s="62"/>
      <c r="E1001" s="62"/>
      <c r="F1001" s="62"/>
      <c r="G1001" s="62"/>
      <c r="H1001" s="62"/>
      <c r="I1001" s="62"/>
      <c r="J1001" s="62"/>
      <c r="K1001" s="62"/>
      <c r="R1001" s="27"/>
      <c r="U1001" s="63"/>
      <c r="V1001" s="27"/>
    </row>
    <row r="1002" spans="2:22" ht="13">
      <c r="B1002" s="62"/>
      <c r="C1002" s="62"/>
      <c r="D1002" s="62"/>
      <c r="E1002" s="62"/>
      <c r="F1002" s="62"/>
      <c r="G1002" s="62"/>
      <c r="H1002" s="62"/>
      <c r="I1002" s="62"/>
      <c r="J1002" s="62"/>
      <c r="K1002" s="62"/>
      <c r="R1002" s="27"/>
      <c r="U1002" s="63"/>
      <c r="V1002" s="27"/>
    </row>
    <row r="1003" spans="2:22" ht="13">
      <c r="B1003" s="62"/>
      <c r="C1003" s="62"/>
      <c r="D1003" s="62"/>
      <c r="E1003" s="62"/>
      <c r="F1003" s="62"/>
      <c r="G1003" s="62"/>
      <c r="H1003" s="62"/>
      <c r="I1003" s="62"/>
      <c r="J1003" s="62"/>
      <c r="K1003" s="62"/>
      <c r="R1003" s="27"/>
      <c r="U1003" s="63"/>
      <c r="V1003" s="27"/>
    </row>
    <row r="1004" spans="2:22" ht="13">
      <c r="B1004" s="62"/>
      <c r="C1004" s="62"/>
      <c r="D1004" s="62"/>
      <c r="E1004" s="62"/>
      <c r="F1004" s="62"/>
      <c r="G1004" s="62"/>
      <c r="H1004" s="62"/>
      <c r="I1004" s="62"/>
      <c r="J1004" s="62"/>
      <c r="K1004" s="62"/>
      <c r="R1004" s="27"/>
      <c r="U1004" s="63"/>
      <c r="V1004" s="27"/>
    </row>
    <row r="1005" spans="2:22" ht="13">
      <c r="B1005" s="62"/>
      <c r="C1005" s="62"/>
      <c r="D1005" s="62"/>
      <c r="E1005" s="62"/>
      <c r="F1005" s="62"/>
      <c r="G1005" s="62"/>
      <c r="H1005" s="62"/>
      <c r="I1005" s="62"/>
      <c r="J1005" s="62"/>
      <c r="K1005" s="62"/>
      <c r="R1005" s="27"/>
      <c r="U1005" s="63"/>
      <c r="V1005" s="27"/>
    </row>
    <row r="1006" spans="2:22" ht="13">
      <c r="B1006" s="62"/>
      <c r="C1006" s="62"/>
      <c r="D1006" s="62"/>
      <c r="E1006" s="62"/>
      <c r="F1006" s="62"/>
      <c r="G1006" s="62"/>
      <c r="H1006" s="62"/>
      <c r="I1006" s="62"/>
      <c r="J1006" s="62"/>
      <c r="K1006" s="62"/>
      <c r="R1006" s="27"/>
      <c r="U1006" s="63"/>
      <c r="V1006" s="27"/>
    </row>
    <row r="1007" spans="2:22" ht="13">
      <c r="B1007" s="62"/>
      <c r="C1007" s="62"/>
      <c r="D1007" s="62"/>
      <c r="E1007" s="62"/>
      <c r="F1007" s="62"/>
      <c r="G1007" s="62"/>
      <c r="H1007" s="62"/>
      <c r="I1007" s="62"/>
      <c r="J1007" s="62"/>
      <c r="K1007" s="62"/>
      <c r="R1007" s="27"/>
      <c r="U1007" s="63"/>
      <c r="V1007" s="27"/>
    </row>
    <row r="1008" spans="2:22" ht="13">
      <c r="B1008" s="62"/>
      <c r="C1008" s="62"/>
      <c r="D1008" s="62"/>
      <c r="E1008" s="62"/>
      <c r="F1008" s="62"/>
      <c r="G1008" s="62"/>
      <c r="H1008" s="62"/>
      <c r="I1008" s="62"/>
      <c r="J1008" s="62"/>
      <c r="K1008" s="62"/>
      <c r="R1008" s="27"/>
      <c r="U1008" s="63"/>
      <c r="V1008" s="27"/>
    </row>
    <row r="1009" spans="2:22" ht="13">
      <c r="B1009" s="62"/>
      <c r="C1009" s="62"/>
      <c r="D1009" s="62"/>
      <c r="E1009" s="62"/>
      <c r="F1009" s="62"/>
      <c r="G1009" s="62"/>
      <c r="H1009" s="62"/>
      <c r="I1009" s="62"/>
      <c r="J1009" s="62"/>
      <c r="K1009" s="62"/>
      <c r="R1009" s="27"/>
      <c r="U1009" s="63"/>
      <c r="V1009" s="27"/>
    </row>
    <row r="1010" spans="2:22" ht="13">
      <c r="B1010" s="62"/>
      <c r="C1010" s="62"/>
      <c r="D1010" s="62"/>
      <c r="E1010" s="62"/>
      <c r="F1010" s="62"/>
      <c r="G1010" s="62"/>
      <c r="H1010" s="62"/>
      <c r="I1010" s="62"/>
      <c r="J1010" s="62"/>
      <c r="K1010" s="62"/>
      <c r="R1010" s="27"/>
      <c r="U1010" s="63"/>
      <c r="V1010" s="27"/>
    </row>
    <row r="1011" spans="2:22" ht="13">
      <c r="B1011" s="62"/>
      <c r="C1011" s="62"/>
      <c r="D1011" s="62"/>
      <c r="E1011" s="62"/>
      <c r="F1011" s="62"/>
      <c r="G1011" s="62"/>
      <c r="H1011" s="62"/>
      <c r="I1011" s="62"/>
      <c r="J1011" s="62"/>
      <c r="K1011" s="62"/>
      <c r="R1011" s="27"/>
      <c r="U1011" s="63"/>
      <c r="V1011" s="27"/>
    </row>
    <row r="1012" spans="2:22" ht="13">
      <c r="B1012" s="62"/>
      <c r="C1012" s="62"/>
      <c r="D1012" s="62"/>
      <c r="E1012" s="62"/>
      <c r="F1012" s="62"/>
      <c r="G1012" s="62"/>
      <c r="H1012" s="62"/>
      <c r="I1012" s="62"/>
      <c r="J1012" s="62"/>
      <c r="K1012" s="62"/>
      <c r="R1012" s="27"/>
      <c r="U1012" s="63"/>
      <c r="V1012" s="27"/>
    </row>
    <row r="1013" spans="2:22" ht="13">
      <c r="B1013" s="62"/>
      <c r="C1013" s="62"/>
      <c r="D1013" s="62"/>
      <c r="E1013" s="62"/>
      <c r="F1013" s="62"/>
      <c r="G1013" s="62"/>
      <c r="H1013" s="62"/>
      <c r="I1013" s="62"/>
      <c r="J1013" s="62"/>
      <c r="K1013" s="62"/>
      <c r="R1013" s="27"/>
      <c r="U1013" s="63"/>
      <c r="V1013" s="27"/>
    </row>
  </sheetData>
  <mergeCells count="20">
    <mergeCell ref="E31:H31"/>
    <mergeCell ref="E32:H32"/>
    <mergeCell ref="E33:H33"/>
    <mergeCell ref="E21:I21"/>
    <mergeCell ref="E22:I22"/>
    <mergeCell ref="E23:I23"/>
    <mergeCell ref="E24:I24"/>
    <mergeCell ref="E25:I25"/>
    <mergeCell ref="E26:I26"/>
    <mergeCell ref="E27:I27"/>
    <mergeCell ref="E15:H15"/>
    <mergeCell ref="E18:H18"/>
    <mergeCell ref="E28:H28"/>
    <mergeCell ref="E29:H29"/>
    <mergeCell ref="E30:H30"/>
    <mergeCell ref="E4:H4"/>
    <mergeCell ref="E5:I5"/>
    <mergeCell ref="E10:H10"/>
    <mergeCell ref="E13:H13"/>
    <mergeCell ref="E14:H14"/>
  </mergeCells>
  <hyperlinks>
    <hyperlink ref="Q8" r:id="rId1" xr:uid="{00000000-0004-0000-0400-000000000000}"/>
    <hyperlink ref="Q9" r:id="rId2" xr:uid="{00000000-0004-0000-0400-000001000000}"/>
    <hyperlink ref="Q10" r:id="rId3" xr:uid="{00000000-0004-0000-0400-000002000000}"/>
    <hyperlink ref="Q11" r:id="rId4" xr:uid="{00000000-0004-0000-0400-000003000000}"/>
    <hyperlink ref="Q12" r:id="rId5" xr:uid="{00000000-0004-0000-0400-000004000000}"/>
    <hyperlink ref="Q13" r:id="rId6" xr:uid="{00000000-0004-0000-0400-000005000000}"/>
    <hyperlink ref="Q14" r:id="rId7" xr:uid="{00000000-0004-0000-0400-000006000000}"/>
    <hyperlink ref="Q15" r:id="rId8" xr:uid="{00000000-0004-0000-0400-000007000000}"/>
    <hyperlink ref="Q16" r:id="rId9" xr:uid="{00000000-0004-0000-0400-000008000000}"/>
    <hyperlink ref="Q17" r:id="rId10" xr:uid="{00000000-0004-0000-0400-000009000000}"/>
    <hyperlink ref="Q18" r:id="rId11" xr:uid="{00000000-0004-0000-0400-00000A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36"/>
  <sheetViews>
    <sheetView workbookViewId="0"/>
  </sheetViews>
  <sheetFormatPr baseColWidth="10" defaultColWidth="12.6640625" defaultRowHeight="15.75" customHeight="1"/>
  <cols>
    <col min="3" max="3" width="21.5" customWidth="1"/>
    <col min="4" max="4" width="35.1640625" customWidth="1"/>
  </cols>
  <sheetData>
    <row r="1" spans="1:9" ht="15.75" customHeight="1">
      <c r="A1" t="s">
        <v>263</v>
      </c>
      <c r="B1" s="39" t="s">
        <v>264</v>
      </c>
      <c r="C1" s="39" t="s">
        <v>265</v>
      </c>
      <c r="D1" s="39" t="s">
        <v>266</v>
      </c>
      <c r="E1" s="39" t="s">
        <v>267</v>
      </c>
      <c r="F1" s="39" t="s">
        <v>268</v>
      </c>
      <c r="G1" s="39" t="s">
        <v>269</v>
      </c>
      <c r="H1" s="39"/>
      <c r="I1" s="39"/>
    </row>
    <row r="2" spans="1:9" ht="15.75" customHeight="1">
      <c r="A2" t="s">
        <v>270</v>
      </c>
      <c r="B2" s="39" t="s">
        <v>271</v>
      </c>
      <c r="C2" s="39" t="s">
        <v>272</v>
      </c>
      <c r="D2" s="39" t="s">
        <v>273</v>
      </c>
      <c r="E2" s="39" t="s">
        <v>274</v>
      </c>
      <c r="F2" s="39" t="s">
        <v>275</v>
      </c>
      <c r="G2" s="39"/>
      <c r="H2" s="39"/>
      <c r="I2" s="39"/>
    </row>
    <row r="3" spans="1:9" ht="15.75" customHeight="1">
      <c r="A3" t="s">
        <v>276</v>
      </c>
      <c r="B3" s="39" t="s">
        <v>277</v>
      </c>
      <c r="C3" s="39" t="s">
        <v>278</v>
      </c>
      <c r="D3" s="39" t="s">
        <v>279</v>
      </c>
      <c r="E3" s="39" t="s">
        <v>280</v>
      </c>
      <c r="F3" s="39" t="s">
        <v>275</v>
      </c>
      <c r="G3" s="39"/>
      <c r="H3" s="39"/>
      <c r="I3" s="39"/>
    </row>
    <row r="4" spans="1:9" ht="15.75" customHeight="1">
      <c r="A4" t="s">
        <v>281</v>
      </c>
      <c r="B4" s="39" t="s">
        <v>282</v>
      </c>
      <c r="C4" s="39" t="s">
        <v>283</v>
      </c>
      <c r="D4" s="39" t="s">
        <v>284</v>
      </c>
      <c r="E4" s="39" t="s">
        <v>285</v>
      </c>
      <c r="F4" s="39" t="s">
        <v>275</v>
      </c>
      <c r="G4" s="39"/>
      <c r="H4" s="39"/>
      <c r="I4" s="39"/>
    </row>
    <row r="5" spans="1:9" ht="15.75" customHeight="1">
      <c r="A5" t="s">
        <v>286</v>
      </c>
      <c r="B5" s="39" t="s">
        <v>287</v>
      </c>
      <c r="C5" s="39" t="s">
        <v>288</v>
      </c>
      <c r="D5" s="39" t="s">
        <v>284</v>
      </c>
      <c r="E5" s="39" t="s">
        <v>289</v>
      </c>
      <c r="F5" s="39" t="s">
        <v>275</v>
      </c>
      <c r="G5" s="39"/>
      <c r="H5" s="39"/>
      <c r="I5" s="39"/>
    </row>
    <row r="6" spans="1:9" ht="15.75" customHeight="1">
      <c r="A6" t="s">
        <v>290</v>
      </c>
      <c r="B6" s="39" t="s">
        <v>291</v>
      </c>
      <c r="C6" s="39" t="s">
        <v>292</v>
      </c>
      <c r="D6" s="39" t="s">
        <v>284</v>
      </c>
      <c r="E6" s="39" t="s">
        <v>280</v>
      </c>
      <c r="F6" s="39" t="s">
        <v>275</v>
      </c>
      <c r="G6" s="39"/>
      <c r="H6" s="39"/>
      <c r="I6" s="39"/>
    </row>
    <row r="7" spans="1:9" ht="15.75" customHeight="1">
      <c r="A7" t="s">
        <v>293</v>
      </c>
      <c r="B7" s="39" t="s">
        <v>294</v>
      </c>
      <c r="C7" s="39" t="s">
        <v>295</v>
      </c>
      <c r="D7" s="39" t="s">
        <v>284</v>
      </c>
      <c r="E7" s="39" t="s">
        <v>296</v>
      </c>
      <c r="F7" s="39" t="s">
        <v>275</v>
      </c>
      <c r="G7" s="39"/>
      <c r="H7" s="39"/>
      <c r="I7" s="39"/>
    </row>
    <row r="8" spans="1:9" ht="15.75" customHeight="1">
      <c r="A8" t="s">
        <v>297</v>
      </c>
      <c r="B8" s="39" t="s">
        <v>298</v>
      </c>
      <c r="C8" s="39" t="s">
        <v>299</v>
      </c>
      <c r="D8" s="39" t="s">
        <v>273</v>
      </c>
      <c r="E8" s="39" t="s">
        <v>300</v>
      </c>
      <c r="F8" s="39" t="s">
        <v>275</v>
      </c>
      <c r="G8" s="39"/>
      <c r="H8" s="39"/>
      <c r="I8" s="39"/>
    </row>
    <row r="9" spans="1:9" ht="15.75" customHeight="1">
      <c r="A9" t="s">
        <v>301</v>
      </c>
      <c r="B9" s="39" t="s">
        <v>302</v>
      </c>
      <c r="C9" s="39" t="s">
        <v>303</v>
      </c>
      <c r="D9" s="39" t="s">
        <v>273</v>
      </c>
      <c r="E9" s="39" t="s">
        <v>304</v>
      </c>
      <c r="F9" s="39" t="s">
        <v>275</v>
      </c>
      <c r="G9" s="39"/>
      <c r="H9" s="39"/>
      <c r="I9" s="39"/>
    </row>
    <row r="10" spans="1:9" ht="15.75" customHeight="1">
      <c r="A10" t="s">
        <v>305</v>
      </c>
      <c r="B10" s="39" t="s">
        <v>306</v>
      </c>
      <c r="C10" s="39" t="s">
        <v>303</v>
      </c>
      <c r="D10" s="39" t="s">
        <v>279</v>
      </c>
      <c r="E10" s="39" t="s">
        <v>304</v>
      </c>
      <c r="F10" s="39" t="s">
        <v>275</v>
      </c>
      <c r="G10" s="39"/>
      <c r="H10" s="39"/>
      <c r="I10" s="39"/>
    </row>
    <row r="11" spans="1:9" ht="15.75" customHeight="1">
      <c r="A11" t="s">
        <v>307</v>
      </c>
      <c r="B11" s="39" t="s">
        <v>308</v>
      </c>
      <c r="C11" s="39" t="s">
        <v>309</v>
      </c>
      <c r="D11" s="39" t="s">
        <v>279</v>
      </c>
      <c r="E11" s="39" t="s">
        <v>304</v>
      </c>
      <c r="F11" s="39" t="s">
        <v>275</v>
      </c>
      <c r="G11" s="39"/>
      <c r="H11" s="39"/>
      <c r="I11" s="39"/>
    </row>
    <row r="12" spans="1:9" ht="15.75" customHeight="1">
      <c r="A12" t="s">
        <v>310</v>
      </c>
      <c r="B12" s="39" t="s">
        <v>311</v>
      </c>
      <c r="C12" s="39" t="s">
        <v>272</v>
      </c>
      <c r="D12" s="39" t="s">
        <v>312</v>
      </c>
      <c r="E12" s="39" t="s">
        <v>274</v>
      </c>
      <c r="F12" s="39" t="s">
        <v>275</v>
      </c>
      <c r="G12" s="39"/>
      <c r="H12" s="39"/>
      <c r="I12" s="39"/>
    </row>
    <row r="13" spans="1:9" ht="15.75" customHeight="1">
      <c r="A13" t="s">
        <v>313</v>
      </c>
      <c r="B13" s="39" t="s">
        <v>314</v>
      </c>
      <c r="C13" s="39" t="s">
        <v>315</v>
      </c>
      <c r="D13" s="39" t="s">
        <v>312</v>
      </c>
      <c r="E13" s="39" t="s">
        <v>274</v>
      </c>
      <c r="F13" s="39" t="s">
        <v>275</v>
      </c>
      <c r="G13" s="39"/>
      <c r="H13" s="39"/>
      <c r="I13" s="39"/>
    </row>
    <row r="14" spans="1:9" ht="15.75" customHeight="1">
      <c r="A14" t="s">
        <v>316</v>
      </c>
      <c r="B14" s="39" t="s">
        <v>317</v>
      </c>
      <c r="C14" s="39" t="s">
        <v>318</v>
      </c>
      <c r="D14" s="39" t="s">
        <v>312</v>
      </c>
      <c r="E14" s="39" t="s">
        <v>274</v>
      </c>
      <c r="F14" s="39" t="s">
        <v>275</v>
      </c>
      <c r="G14" s="39"/>
      <c r="H14" s="39"/>
      <c r="I14" s="39"/>
    </row>
    <row r="15" spans="1:9" ht="15.75" customHeight="1">
      <c r="A15" t="s">
        <v>319</v>
      </c>
      <c r="B15" s="39" t="s">
        <v>320</v>
      </c>
      <c r="C15" s="39" t="s">
        <v>321</v>
      </c>
      <c r="D15" s="39" t="s">
        <v>322</v>
      </c>
      <c r="E15" s="39" t="s">
        <v>323</v>
      </c>
      <c r="F15" s="39" t="s">
        <v>275</v>
      </c>
      <c r="G15" s="39"/>
      <c r="H15" s="39"/>
      <c r="I15" s="39"/>
    </row>
    <row r="16" spans="1:9" ht="15.75" customHeight="1">
      <c r="A16" t="s">
        <v>324</v>
      </c>
      <c r="B16" s="39" t="s">
        <v>325</v>
      </c>
      <c r="C16" s="39" t="s">
        <v>326</v>
      </c>
      <c r="D16" s="39" t="s">
        <v>322</v>
      </c>
      <c r="E16" s="39" t="s">
        <v>327</v>
      </c>
      <c r="F16" s="39" t="s">
        <v>275</v>
      </c>
      <c r="G16" s="39"/>
      <c r="H16" s="39"/>
      <c r="I16" s="39"/>
    </row>
    <row r="17" spans="1:26" ht="15.75" customHeight="1">
      <c r="B17" s="39"/>
      <c r="C17" s="39"/>
      <c r="D17" s="39"/>
      <c r="E17" s="39"/>
      <c r="F17" s="39"/>
      <c r="G17" s="39"/>
      <c r="H17" s="39"/>
      <c r="I17" s="39"/>
    </row>
    <row r="18" spans="1:26" ht="15.75" customHeight="1">
      <c r="B18" s="39"/>
      <c r="C18" s="39"/>
      <c r="D18" s="39"/>
      <c r="E18" s="39"/>
      <c r="F18" s="39"/>
      <c r="G18" s="39"/>
      <c r="H18" s="39"/>
      <c r="I18" s="39"/>
    </row>
    <row r="19" spans="1:26" ht="15.75" customHeight="1">
      <c r="B19" s="39"/>
      <c r="C19" s="39"/>
      <c r="D19" s="39"/>
      <c r="E19" s="39"/>
      <c r="F19" s="39"/>
      <c r="G19" s="39"/>
      <c r="H19" s="39"/>
      <c r="I19" s="39"/>
    </row>
    <row r="20" spans="1:26" ht="15.75" customHeight="1">
      <c r="A20" s="80" t="s">
        <v>260</v>
      </c>
      <c r="B20" s="39"/>
      <c r="C20" s="39"/>
      <c r="D20" s="39"/>
      <c r="E20" s="39"/>
      <c r="F20" s="39"/>
      <c r="G20" s="39"/>
      <c r="H20" s="39"/>
      <c r="I20" s="39"/>
    </row>
    <row r="21" spans="1:26" ht="15.75" customHeight="1">
      <c r="A21" s="81" t="s">
        <v>328</v>
      </c>
      <c r="B21" s="39" t="s">
        <v>329</v>
      </c>
      <c r="C21" s="39" t="s">
        <v>330</v>
      </c>
      <c r="D21" s="39" t="s">
        <v>331</v>
      </c>
      <c r="E21" s="39" t="s">
        <v>332</v>
      </c>
      <c r="F21" s="39"/>
      <c r="G21" s="39"/>
      <c r="H21" s="39"/>
      <c r="I21" s="39"/>
    </row>
    <row r="22" spans="1:26" ht="15.75" customHeight="1">
      <c r="A22" s="82" t="s">
        <v>313</v>
      </c>
      <c r="B22" s="83" t="s">
        <v>333</v>
      </c>
      <c r="C22" s="83" t="s">
        <v>334</v>
      </c>
      <c r="D22" s="83" t="s">
        <v>335</v>
      </c>
      <c r="E22" s="83" t="s">
        <v>336</v>
      </c>
      <c r="F22" s="83"/>
      <c r="G22" s="83"/>
      <c r="H22" s="83"/>
      <c r="I22" s="83"/>
      <c r="J22" s="84"/>
      <c r="K22" s="84"/>
      <c r="L22" s="84"/>
      <c r="M22" s="84"/>
      <c r="N22" s="84"/>
      <c r="O22" s="84"/>
      <c r="P22" s="84"/>
      <c r="Q22" s="84"/>
      <c r="R22" s="84"/>
      <c r="S22" s="84"/>
      <c r="T22" s="84"/>
      <c r="U22" s="84"/>
      <c r="V22" s="84"/>
      <c r="W22" s="84"/>
      <c r="X22" s="84"/>
      <c r="Y22" s="84"/>
      <c r="Z22" s="84"/>
    </row>
    <row r="23" spans="1:26" ht="15.75" customHeight="1">
      <c r="A23" s="39" t="s">
        <v>337</v>
      </c>
      <c r="B23" s="39" t="s">
        <v>338</v>
      </c>
      <c r="C23" s="39" t="s">
        <v>339</v>
      </c>
      <c r="D23" s="39" t="s">
        <v>335</v>
      </c>
      <c r="E23" s="39" t="s">
        <v>340</v>
      </c>
      <c r="F23" s="39"/>
      <c r="G23" s="39"/>
      <c r="H23" s="39"/>
      <c r="I23" s="39"/>
    </row>
    <row r="24" spans="1:26" ht="15.75" customHeight="1">
      <c r="A24" s="39" t="s">
        <v>341</v>
      </c>
      <c r="B24" s="39" t="s">
        <v>342</v>
      </c>
      <c r="C24" s="39" t="s">
        <v>343</v>
      </c>
      <c r="D24" s="39" t="s">
        <v>335</v>
      </c>
      <c r="E24" s="39" t="s">
        <v>344</v>
      </c>
      <c r="F24" s="39"/>
      <c r="G24" s="39"/>
      <c r="H24" s="39"/>
      <c r="I24" s="39"/>
    </row>
    <row r="25" spans="1:26" ht="15.75" customHeight="1">
      <c r="A25" s="82" t="s">
        <v>345</v>
      </c>
      <c r="B25" s="83" t="s">
        <v>346</v>
      </c>
      <c r="C25" s="83" t="s">
        <v>347</v>
      </c>
      <c r="D25" s="83" t="s">
        <v>348</v>
      </c>
      <c r="E25" s="83" t="s">
        <v>296</v>
      </c>
      <c r="F25" s="83"/>
      <c r="G25" s="83"/>
      <c r="H25" s="83"/>
      <c r="I25" s="83"/>
      <c r="J25" s="84"/>
      <c r="K25" s="84"/>
      <c r="L25" s="84"/>
      <c r="M25" s="84"/>
      <c r="N25" s="84"/>
      <c r="O25" s="84"/>
      <c r="P25" s="84"/>
      <c r="Q25" s="84"/>
      <c r="R25" s="84"/>
      <c r="S25" s="84"/>
      <c r="T25" s="84"/>
      <c r="U25" s="84"/>
      <c r="V25" s="84"/>
      <c r="W25" s="84"/>
      <c r="X25" s="84"/>
      <c r="Y25" s="84"/>
      <c r="Z25" s="84"/>
    </row>
    <row r="26" spans="1:26" ht="15.75" customHeight="1">
      <c r="A26" s="81" t="s">
        <v>349</v>
      </c>
      <c r="B26" s="39" t="s">
        <v>350</v>
      </c>
      <c r="C26" s="39"/>
      <c r="D26" s="39" t="s">
        <v>335</v>
      </c>
      <c r="E26" s="39" t="s">
        <v>336</v>
      </c>
      <c r="F26" s="39"/>
      <c r="G26" s="39"/>
      <c r="H26" s="39"/>
      <c r="I26" s="39"/>
    </row>
    <row r="27" spans="1:26" ht="15.75" customHeight="1">
      <c r="A27" s="39" t="s">
        <v>351</v>
      </c>
      <c r="B27" s="39" t="s">
        <v>352</v>
      </c>
      <c r="C27" s="39" t="s">
        <v>353</v>
      </c>
      <c r="D27" s="39"/>
      <c r="E27" s="39" t="s">
        <v>354</v>
      </c>
      <c r="F27" s="39"/>
      <c r="G27" s="39"/>
      <c r="H27" s="39"/>
      <c r="I27" s="39"/>
    </row>
    <row r="28" spans="1:26" ht="15.75" customHeight="1">
      <c r="A28" s="57" t="s">
        <v>355</v>
      </c>
      <c r="B28" s="57" t="s">
        <v>356</v>
      </c>
      <c r="C28" s="57" t="s">
        <v>357</v>
      </c>
      <c r="D28" s="57" t="s">
        <v>358</v>
      </c>
      <c r="E28" s="57" t="s">
        <v>296</v>
      </c>
    </row>
    <row r="29" spans="1:26" ht="15.75" customHeight="1">
      <c r="A29" s="57" t="s">
        <v>359</v>
      </c>
      <c r="B29" s="57" t="s">
        <v>360</v>
      </c>
    </row>
    <row r="30" spans="1:26" ht="15.75" customHeight="1">
      <c r="A30" s="85" t="s">
        <v>361</v>
      </c>
      <c r="B30" s="84" t="s">
        <v>362</v>
      </c>
      <c r="C30" s="84" t="s">
        <v>363</v>
      </c>
      <c r="D30" s="84" t="s">
        <v>364</v>
      </c>
      <c r="E30" s="84" t="s">
        <v>296</v>
      </c>
      <c r="F30" s="84"/>
      <c r="G30" s="84"/>
      <c r="H30" s="84"/>
      <c r="I30" s="84"/>
      <c r="J30" s="84"/>
      <c r="K30" s="84"/>
      <c r="L30" s="84"/>
      <c r="M30" s="84"/>
      <c r="N30" s="84"/>
      <c r="O30" s="84"/>
      <c r="P30" s="84"/>
      <c r="Q30" s="84"/>
      <c r="R30" s="84"/>
      <c r="S30" s="84"/>
      <c r="T30" s="84"/>
      <c r="U30" s="84"/>
      <c r="V30" s="84"/>
      <c r="W30" s="84"/>
      <c r="X30" s="84"/>
      <c r="Y30" s="84"/>
      <c r="Z30" s="84"/>
    </row>
    <row r="31" spans="1:26" ht="15.75" customHeight="1">
      <c r="A31" s="57" t="s">
        <v>365</v>
      </c>
      <c r="B31" s="57" t="s">
        <v>366</v>
      </c>
      <c r="C31" s="57" t="s">
        <v>357</v>
      </c>
      <c r="D31" s="57" t="s">
        <v>367</v>
      </c>
      <c r="E31" s="57" t="s">
        <v>296</v>
      </c>
    </row>
    <row r="32" spans="1:26" ht="15.75" customHeight="1">
      <c r="A32" s="57" t="s">
        <v>368</v>
      </c>
      <c r="B32" s="57" t="s">
        <v>369</v>
      </c>
      <c r="C32" s="57" t="s">
        <v>370</v>
      </c>
      <c r="D32" s="57" t="s">
        <v>371</v>
      </c>
      <c r="E32" s="57" t="s">
        <v>323</v>
      </c>
    </row>
    <row r="33" spans="1:26" ht="15.75" customHeight="1">
      <c r="A33" s="84" t="s">
        <v>372</v>
      </c>
      <c r="B33" s="84" t="s">
        <v>373</v>
      </c>
      <c r="C33" s="84" t="s">
        <v>374</v>
      </c>
      <c r="D33" s="84" t="s">
        <v>375</v>
      </c>
      <c r="E33" s="84" t="s">
        <v>296</v>
      </c>
      <c r="F33" s="84"/>
      <c r="G33" s="84"/>
      <c r="H33" s="84"/>
      <c r="I33" s="84"/>
      <c r="J33" s="84"/>
      <c r="K33" s="84"/>
      <c r="L33" s="84"/>
      <c r="M33" s="84"/>
      <c r="N33" s="84"/>
      <c r="O33" s="84"/>
      <c r="P33" s="84"/>
      <c r="Q33" s="84"/>
      <c r="R33" s="84"/>
      <c r="S33" s="84"/>
      <c r="T33" s="84"/>
      <c r="U33" s="84"/>
      <c r="V33" s="84"/>
      <c r="W33" s="84"/>
      <c r="X33" s="84"/>
      <c r="Y33" s="84"/>
      <c r="Z33" s="84"/>
    </row>
    <row r="34" spans="1:26" ht="15.75" customHeight="1">
      <c r="A34" s="57" t="s">
        <v>376</v>
      </c>
      <c r="B34" s="57" t="s">
        <v>377</v>
      </c>
      <c r="C34" s="57" t="s">
        <v>378</v>
      </c>
      <c r="E34" s="57" t="s">
        <v>296</v>
      </c>
    </row>
    <row r="35" spans="1:26" ht="15.75" customHeight="1">
      <c r="A35" s="57" t="s">
        <v>379</v>
      </c>
      <c r="B35" s="57" t="s">
        <v>380</v>
      </c>
      <c r="C35" s="57" t="s">
        <v>303</v>
      </c>
      <c r="D35" s="57" t="s">
        <v>381</v>
      </c>
      <c r="E35" s="57" t="s">
        <v>304</v>
      </c>
    </row>
    <row r="36" spans="1:26" ht="15.75" customHeight="1">
      <c r="A36" s="84" t="s">
        <v>382</v>
      </c>
      <c r="B36" s="84" t="s">
        <v>383</v>
      </c>
      <c r="C36" s="84"/>
      <c r="D36" s="84"/>
      <c r="E36" s="84" t="s">
        <v>285</v>
      </c>
      <c r="F36" s="86" t="s">
        <v>384</v>
      </c>
      <c r="G36" s="84"/>
      <c r="H36" s="84"/>
      <c r="I36" s="84"/>
      <c r="J36" s="84"/>
      <c r="K36" s="84"/>
      <c r="L36" s="84"/>
      <c r="M36" s="84"/>
      <c r="N36" s="84"/>
      <c r="O36" s="84"/>
      <c r="P36" s="84"/>
      <c r="Q36" s="84"/>
      <c r="R36" s="84"/>
      <c r="S36" s="84"/>
      <c r="T36" s="84"/>
      <c r="U36" s="84"/>
      <c r="V36" s="84"/>
      <c r="W36" s="84"/>
      <c r="X36" s="84"/>
      <c r="Y36" s="84"/>
      <c r="Z36" s="84"/>
    </row>
  </sheetData>
  <hyperlinks>
    <hyperlink ref="F36" r:id="rId1"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A1020"/>
  <sheetViews>
    <sheetView workbookViewId="0"/>
  </sheetViews>
  <sheetFormatPr baseColWidth="10" defaultColWidth="12.6640625" defaultRowHeight="15.75" customHeight="1"/>
  <cols>
    <col min="8" max="8" width="15.5" customWidth="1"/>
    <col min="11" max="11" width="13.6640625" customWidth="1"/>
  </cols>
  <sheetData>
    <row r="1" spans="1:11" ht="15.75" customHeight="1">
      <c r="B1" s="57" t="s">
        <v>385</v>
      </c>
      <c r="C1" s="57" t="s">
        <v>386</v>
      </c>
      <c r="D1" s="87" t="s">
        <v>387</v>
      </c>
      <c r="E1" s="57" t="s">
        <v>388</v>
      </c>
      <c r="I1" s="57"/>
    </row>
    <row r="2" spans="1:11" ht="15.75" customHeight="1">
      <c r="A2" s="57" t="s">
        <v>389</v>
      </c>
      <c r="B2" s="88">
        <v>150</v>
      </c>
      <c r="C2" s="57">
        <v>150</v>
      </c>
      <c r="D2" s="89">
        <f>B2*C2</f>
        <v>22500</v>
      </c>
      <c r="E2" s="89">
        <f>1.2*22860</f>
        <v>27432</v>
      </c>
      <c r="I2" s="57"/>
    </row>
    <row r="3" spans="1:11" ht="15.75" customHeight="1">
      <c r="A3" s="57" t="s">
        <v>390</v>
      </c>
      <c r="D3" s="89">
        <v>8500</v>
      </c>
      <c r="E3" s="89">
        <f>I51</f>
        <v>6407.5124999999998</v>
      </c>
      <c r="I3" s="57"/>
    </row>
    <row r="4" spans="1:11" ht="15.75" customHeight="1">
      <c r="A4" s="57" t="s">
        <v>391</v>
      </c>
      <c r="D4" s="89">
        <v>17500</v>
      </c>
      <c r="E4" s="89">
        <f>D4</f>
        <v>17500</v>
      </c>
      <c r="I4" s="57"/>
    </row>
    <row r="5" spans="1:11" ht="15.75" customHeight="1">
      <c r="A5" s="57" t="s">
        <v>392</v>
      </c>
      <c r="D5" s="89">
        <v>13000</v>
      </c>
      <c r="E5" s="89">
        <v>11000</v>
      </c>
      <c r="I5" s="57"/>
    </row>
    <row r="6" spans="1:11" ht="15.75" customHeight="1">
      <c r="A6" s="57" t="s">
        <v>393</v>
      </c>
      <c r="D6" s="89">
        <v>2000</v>
      </c>
      <c r="E6" s="89">
        <v>1800</v>
      </c>
      <c r="I6" s="57"/>
    </row>
    <row r="7" spans="1:11" ht="15.75" customHeight="1">
      <c r="A7" s="57" t="s">
        <v>394</v>
      </c>
      <c r="D7" s="89">
        <v>25000</v>
      </c>
      <c r="E7" s="89">
        <v>24391.5</v>
      </c>
      <c r="G7" s="57" t="s">
        <v>395</v>
      </c>
      <c r="I7" s="57"/>
    </row>
    <row r="8" spans="1:11" ht="15.75" customHeight="1">
      <c r="A8" s="57" t="s">
        <v>396</v>
      </c>
      <c r="D8" s="89">
        <v>3000</v>
      </c>
      <c r="E8" s="89">
        <f>D66</f>
        <v>2645.25</v>
      </c>
      <c r="I8" s="57"/>
    </row>
    <row r="9" spans="1:11" ht="15.75" customHeight="1">
      <c r="A9" s="57" t="s">
        <v>397</v>
      </c>
      <c r="D9" s="89">
        <v>10000</v>
      </c>
      <c r="E9" s="89">
        <f>I58</f>
        <v>6910.0625</v>
      </c>
      <c r="I9" s="57"/>
    </row>
    <row r="10" spans="1:11" ht="15.75" customHeight="1">
      <c r="A10" s="57" t="s">
        <v>398</v>
      </c>
      <c r="B10" s="57">
        <v>1000</v>
      </c>
      <c r="C10" s="57">
        <v>4</v>
      </c>
      <c r="D10" s="89">
        <f>B10*C10</f>
        <v>4000</v>
      </c>
      <c r="E10" s="89">
        <f>D61+900</f>
        <v>3469.5</v>
      </c>
      <c r="I10" s="57"/>
    </row>
    <row r="11" spans="1:11" ht="15.75" customHeight="1">
      <c r="A11" s="57" t="s">
        <v>399</v>
      </c>
      <c r="C11" s="57"/>
      <c r="D11" s="89">
        <v>0</v>
      </c>
      <c r="E11" s="89">
        <f>D11</f>
        <v>0</v>
      </c>
      <c r="H11" s="57" t="s">
        <v>400</v>
      </c>
      <c r="I11" s="57" t="s">
        <v>401</v>
      </c>
      <c r="J11" s="57" t="s">
        <v>402</v>
      </c>
      <c r="K11" s="57" t="s">
        <v>403</v>
      </c>
    </row>
    <row r="12" spans="1:11" ht="15.75" customHeight="1">
      <c r="A12" s="57" t="s">
        <v>404</v>
      </c>
      <c r="C12" s="57"/>
      <c r="D12" s="89">
        <v>5000</v>
      </c>
      <c r="E12" s="89">
        <v>4000</v>
      </c>
      <c r="F12" s="90">
        <f>SUM(H12:K12)</f>
        <v>3592.3500000000004</v>
      </c>
      <c r="G12" s="57" t="s">
        <v>405</v>
      </c>
      <c r="H12" s="91">
        <v>386.43</v>
      </c>
      <c r="I12" s="57">
        <v>35.119999999999997</v>
      </c>
      <c r="J12" s="91">
        <v>3053.36</v>
      </c>
      <c r="K12" s="91">
        <v>117.44</v>
      </c>
    </row>
    <row r="13" spans="1:11" ht="15.75" customHeight="1">
      <c r="A13" s="57" t="s">
        <v>406</v>
      </c>
      <c r="C13" s="57"/>
      <c r="D13" s="89">
        <v>5000</v>
      </c>
      <c r="E13" s="89">
        <v>5000</v>
      </c>
      <c r="I13" s="57"/>
    </row>
    <row r="14" spans="1:11" ht="15.75" customHeight="1">
      <c r="A14" s="57" t="s">
        <v>407</v>
      </c>
      <c r="C14" s="57"/>
      <c r="D14" s="89">
        <v>2000</v>
      </c>
      <c r="E14" s="89">
        <v>2000</v>
      </c>
      <c r="I14" s="57"/>
    </row>
    <row r="15" spans="1:11" ht="15.75" customHeight="1">
      <c r="A15" s="57" t="s">
        <v>408</v>
      </c>
      <c r="C15" s="57"/>
      <c r="D15" s="89">
        <v>1000</v>
      </c>
      <c r="E15" s="89">
        <f>250*4</f>
        <v>1000</v>
      </c>
      <c r="I15" s="57"/>
    </row>
    <row r="16" spans="1:11" ht="15.75" customHeight="1">
      <c r="A16" s="57" t="s">
        <v>409</v>
      </c>
      <c r="C16" s="57"/>
      <c r="D16" s="89">
        <v>0</v>
      </c>
      <c r="E16" s="89">
        <v>500</v>
      </c>
      <c r="I16" s="57"/>
    </row>
    <row r="17" spans="1:27" ht="15.75" customHeight="1">
      <c r="A17" s="57" t="s">
        <v>410</v>
      </c>
      <c r="B17" s="57">
        <v>3000</v>
      </c>
      <c r="C17" s="57">
        <v>2</v>
      </c>
      <c r="D17" s="89">
        <v>0</v>
      </c>
      <c r="E17" s="89">
        <f>-C17*B17</f>
        <v>-6000</v>
      </c>
      <c r="I17" s="57"/>
    </row>
    <row r="18" spans="1:27" ht="15.75" customHeight="1">
      <c r="A18" s="57" t="s">
        <v>411</v>
      </c>
      <c r="C18" s="57"/>
      <c r="D18" s="89">
        <v>-20500</v>
      </c>
      <c r="E18" s="89">
        <v>-20500</v>
      </c>
      <c r="I18" s="57"/>
    </row>
    <row r="19" spans="1:27" ht="15.75" customHeight="1">
      <c r="A19" s="57" t="s">
        <v>412</v>
      </c>
      <c r="C19" s="57"/>
      <c r="D19" s="89">
        <v>-10000</v>
      </c>
      <c r="E19" s="89">
        <v>-10000</v>
      </c>
      <c r="I19" s="57"/>
    </row>
    <row r="20" spans="1:27" ht="15.75" customHeight="1">
      <c r="A20" s="57" t="s">
        <v>413</v>
      </c>
      <c r="C20" s="57"/>
      <c r="D20" s="89">
        <v>-5000</v>
      </c>
      <c r="E20" s="89">
        <v>-5000</v>
      </c>
      <c r="I20" s="57"/>
    </row>
    <row r="21" spans="1:27" ht="15.75" customHeight="1">
      <c r="A21" s="57" t="s">
        <v>414</v>
      </c>
      <c r="C21" s="57"/>
      <c r="D21" s="89">
        <v>-6000</v>
      </c>
      <c r="E21" s="89">
        <v>-6000</v>
      </c>
      <c r="I21" s="57"/>
    </row>
    <row r="22" spans="1:27" ht="15.75" customHeight="1">
      <c r="A22" s="84"/>
      <c r="B22" s="84"/>
      <c r="C22" s="84" t="s">
        <v>415</v>
      </c>
      <c r="D22" s="92">
        <f t="shared" ref="D22:E22" si="0">SUM(D2:D21)</f>
        <v>77000</v>
      </c>
      <c r="E22" s="92">
        <f t="shared" si="0"/>
        <v>66555.824999999997</v>
      </c>
      <c r="F22" s="84"/>
      <c r="G22" s="84"/>
      <c r="H22" s="84"/>
      <c r="I22" s="84"/>
      <c r="J22" s="84"/>
      <c r="K22" s="84"/>
      <c r="L22" s="84"/>
      <c r="M22" s="84"/>
      <c r="N22" s="84"/>
      <c r="O22" s="84"/>
      <c r="P22" s="84"/>
      <c r="Q22" s="84"/>
      <c r="R22" s="84"/>
      <c r="S22" s="84"/>
      <c r="T22" s="84"/>
      <c r="U22" s="84"/>
      <c r="V22" s="84"/>
      <c r="W22" s="84"/>
      <c r="X22" s="84"/>
      <c r="Y22" s="84"/>
      <c r="Z22" s="84"/>
      <c r="AA22" s="84"/>
    </row>
    <row r="23" spans="1:27" ht="15.75" customHeight="1">
      <c r="D23" s="89">
        <f>D22/C2</f>
        <v>513.33333333333337</v>
      </c>
      <c r="E23" s="89">
        <f>E22/C2</f>
        <v>443.70549999999997</v>
      </c>
      <c r="G23" s="27" t="s">
        <v>416</v>
      </c>
      <c r="I23" s="57"/>
    </row>
    <row r="24" spans="1:27" ht="15.75" customHeight="1">
      <c r="D24" s="87"/>
      <c r="I24" s="57"/>
    </row>
    <row r="25" spans="1:27" ht="15.75" customHeight="1">
      <c r="D25" s="87"/>
      <c r="I25" s="57"/>
    </row>
    <row r="26" spans="1:27" ht="15.75" customHeight="1">
      <c r="A26" s="84" t="s">
        <v>417</v>
      </c>
      <c r="C26" s="57" t="s">
        <v>418</v>
      </c>
      <c r="D26" s="87" t="s">
        <v>419</v>
      </c>
      <c r="E26" s="57" t="s">
        <v>420</v>
      </c>
      <c r="F26" s="57" t="s">
        <v>421</v>
      </c>
      <c r="G26" s="57"/>
    </row>
    <row r="27" spans="1:27" ht="15.75" customHeight="1">
      <c r="A27" s="57" t="s">
        <v>422</v>
      </c>
      <c r="B27" s="89">
        <v>550</v>
      </c>
      <c r="C27" s="57">
        <v>100</v>
      </c>
      <c r="D27" s="89">
        <f t="shared" ref="D27:D31" si="1">C27*B27</f>
        <v>55000</v>
      </c>
      <c r="E27" s="57">
        <f>Attendees!C216</f>
        <v>65</v>
      </c>
      <c r="F27" s="89">
        <f t="shared" ref="F27:F32" si="2">E27*B27</f>
        <v>35750</v>
      </c>
    </row>
    <row r="28" spans="1:27" ht="15.75" customHeight="1">
      <c r="A28" s="57" t="s">
        <v>423</v>
      </c>
      <c r="B28" s="89">
        <v>300</v>
      </c>
      <c r="C28" s="57">
        <v>50</v>
      </c>
      <c r="D28" s="89">
        <f t="shared" si="1"/>
        <v>15000</v>
      </c>
      <c r="E28" s="57">
        <f>Attendees!C217</f>
        <v>14</v>
      </c>
      <c r="F28" s="89">
        <f t="shared" si="2"/>
        <v>4200</v>
      </c>
      <c r="G28" s="57"/>
    </row>
    <row r="29" spans="1:27" ht="15.75" customHeight="1">
      <c r="A29" s="57" t="s">
        <v>424</v>
      </c>
      <c r="B29" s="89">
        <v>100</v>
      </c>
      <c r="C29" s="57">
        <v>50</v>
      </c>
      <c r="D29" s="89">
        <f t="shared" si="1"/>
        <v>5000</v>
      </c>
      <c r="E29" s="57">
        <f>Attendees!C218</f>
        <v>27</v>
      </c>
      <c r="F29" s="89">
        <f t="shared" si="2"/>
        <v>2700</v>
      </c>
      <c r="G29" s="57"/>
    </row>
    <row r="30" spans="1:27" ht="15.75" customHeight="1">
      <c r="A30" s="57" t="s">
        <v>425</v>
      </c>
      <c r="B30" s="57">
        <v>700</v>
      </c>
      <c r="D30" s="89">
        <f t="shared" si="1"/>
        <v>0</v>
      </c>
      <c r="E30" s="57">
        <f>Attendees!C219</f>
        <v>50</v>
      </c>
      <c r="F30" s="89">
        <f t="shared" si="2"/>
        <v>35000</v>
      </c>
    </row>
    <row r="31" spans="1:27" ht="15.75" customHeight="1">
      <c r="A31" s="57" t="s">
        <v>426</v>
      </c>
      <c r="B31" s="57">
        <v>200</v>
      </c>
      <c r="D31" s="89">
        <f t="shared" si="1"/>
        <v>0</v>
      </c>
      <c r="E31" s="57">
        <f>Attendees!C220</f>
        <v>17</v>
      </c>
      <c r="F31" s="89">
        <f t="shared" si="2"/>
        <v>3400</v>
      </c>
    </row>
    <row r="32" spans="1:27" ht="15.75" customHeight="1">
      <c r="A32" s="57" t="s">
        <v>427</v>
      </c>
      <c r="B32" s="57">
        <v>150</v>
      </c>
      <c r="D32" s="89">
        <v>0</v>
      </c>
      <c r="E32" s="57">
        <f>Attendees!C222</f>
        <v>2</v>
      </c>
      <c r="F32" s="89">
        <f t="shared" si="2"/>
        <v>300</v>
      </c>
      <c r="I32" s="57"/>
    </row>
    <row r="33" spans="1:10" ht="15.75" customHeight="1">
      <c r="D33" s="89">
        <f>SUM(D27:D32)</f>
        <v>75000</v>
      </c>
      <c r="F33" s="89">
        <f>SUM(F27:F32)</f>
        <v>81350</v>
      </c>
      <c r="G33" s="57" t="s">
        <v>428</v>
      </c>
      <c r="I33" s="57"/>
    </row>
    <row r="34" spans="1:10" ht="15.75" customHeight="1">
      <c r="D34" s="87"/>
      <c r="F34" s="89">
        <v>77520</v>
      </c>
      <c r="G34" s="57" t="s">
        <v>429</v>
      </c>
    </row>
    <row r="35" spans="1:10" ht="15.75" customHeight="1">
      <c r="D35" s="87"/>
      <c r="F35" s="89">
        <v>800</v>
      </c>
      <c r="G35" s="57" t="s">
        <v>430</v>
      </c>
      <c r="I35" s="57"/>
    </row>
    <row r="36" spans="1:10" ht="15.75" customHeight="1">
      <c r="D36" s="87"/>
      <c r="F36" s="89">
        <f>F33-F34-F35</f>
        <v>3030</v>
      </c>
      <c r="G36" s="57" t="s">
        <v>431</v>
      </c>
      <c r="I36" s="57"/>
    </row>
    <row r="37" spans="1:10" ht="13">
      <c r="A37" s="57"/>
      <c r="D37" s="87"/>
      <c r="I37" s="57"/>
    </row>
    <row r="38" spans="1:10" ht="13">
      <c r="A38" s="8" t="s">
        <v>432</v>
      </c>
      <c r="B38" s="93"/>
      <c r="C38" s="94"/>
      <c r="D38" s="87"/>
      <c r="E38" s="8">
        <f>Attendees!C221</f>
        <v>26</v>
      </c>
      <c r="F38" s="93" t="s">
        <v>433</v>
      </c>
      <c r="G38" s="93"/>
      <c r="H38" s="94"/>
      <c r="I38" s="57"/>
    </row>
    <row r="39" spans="1:10" ht="13">
      <c r="A39" s="95">
        <f>F33-E22</f>
        <v>14794.175000000003</v>
      </c>
      <c r="B39" s="96" t="s">
        <v>434</v>
      </c>
      <c r="C39" s="97"/>
      <c r="D39" s="87"/>
      <c r="E39" s="11">
        <f>E27+E28+E30+E38-2</f>
        <v>153</v>
      </c>
      <c r="F39" s="57" t="s">
        <v>435</v>
      </c>
      <c r="G39" s="57">
        <f>E27+E30</f>
        <v>115</v>
      </c>
      <c r="H39" s="98" t="s">
        <v>422</v>
      </c>
      <c r="I39" s="57"/>
    </row>
    <row r="40" spans="1:10" ht="13">
      <c r="A40" s="57"/>
      <c r="B40" s="57"/>
      <c r="D40" s="87"/>
      <c r="E40" s="11">
        <f>SUM(E29,E31)</f>
        <v>44</v>
      </c>
      <c r="F40" s="57" t="s">
        <v>424</v>
      </c>
      <c r="G40" s="57">
        <f>E28</f>
        <v>14</v>
      </c>
      <c r="H40" s="98" t="s">
        <v>423</v>
      </c>
      <c r="I40" s="57"/>
    </row>
    <row r="41" spans="1:10" ht="13">
      <c r="A41" s="57"/>
      <c r="B41" s="57"/>
      <c r="D41" s="87"/>
      <c r="E41" s="11">
        <f>E39+E32-2</f>
        <v>153</v>
      </c>
      <c r="F41" s="57" t="s">
        <v>436</v>
      </c>
      <c r="G41" s="57">
        <f>E29+E31</f>
        <v>44</v>
      </c>
      <c r="H41" s="98" t="s">
        <v>424</v>
      </c>
      <c r="I41" s="57"/>
    </row>
    <row r="42" spans="1:10" ht="13">
      <c r="A42" s="57"/>
      <c r="B42" s="57"/>
      <c r="D42" s="87"/>
      <c r="E42" s="11">
        <f>E39+1</f>
        <v>154</v>
      </c>
      <c r="F42" s="57" t="s">
        <v>394</v>
      </c>
      <c r="G42" s="57">
        <f>E32</f>
        <v>2</v>
      </c>
      <c r="H42" s="98" t="s">
        <v>437</v>
      </c>
      <c r="I42" s="57"/>
    </row>
    <row r="43" spans="1:10" ht="13">
      <c r="A43" s="57"/>
      <c r="B43" s="57"/>
      <c r="D43" s="87"/>
      <c r="E43" s="23">
        <f>COUNTIF(Excursions!E1:E127, "*MBARI*")</f>
        <v>56</v>
      </c>
      <c r="F43" s="99" t="s">
        <v>438</v>
      </c>
      <c r="G43" s="99"/>
      <c r="H43" s="97"/>
      <c r="I43" s="57"/>
    </row>
    <row r="44" spans="1:10" ht="13">
      <c r="A44" s="57"/>
      <c r="B44" s="57"/>
      <c r="D44" s="87"/>
      <c r="I44" s="57"/>
    </row>
    <row r="45" spans="1:10" ht="13">
      <c r="A45" s="57">
        <v>6</v>
      </c>
      <c r="B45" s="57" t="s">
        <v>390</v>
      </c>
      <c r="D45" s="87"/>
      <c r="I45" s="57"/>
    </row>
    <row r="46" spans="1:10" ht="13">
      <c r="A46" s="84" t="s">
        <v>390</v>
      </c>
      <c r="B46" s="57" t="s">
        <v>439</v>
      </c>
      <c r="C46" s="57" t="s">
        <v>440</v>
      </c>
      <c r="D46" s="87" t="s">
        <v>441</v>
      </c>
      <c r="E46" s="57" t="s">
        <v>442</v>
      </c>
      <c r="F46" s="100" t="s">
        <v>443</v>
      </c>
      <c r="G46" s="100" t="s">
        <v>444</v>
      </c>
      <c r="H46" s="100" t="s">
        <v>445</v>
      </c>
      <c r="I46" s="100" t="s">
        <v>446</v>
      </c>
    </row>
    <row r="47" spans="1:10" ht="13">
      <c r="A47" s="57" t="s">
        <v>447</v>
      </c>
      <c r="B47" s="57">
        <v>90</v>
      </c>
      <c r="C47" s="57">
        <v>10</v>
      </c>
      <c r="D47" s="87">
        <f t="shared" ref="D47:D49" si="3">C47*B47</f>
        <v>900</v>
      </c>
      <c r="E47" s="57">
        <f t="shared" ref="E47:E49" si="4">D47*$A$45</f>
        <v>5400</v>
      </c>
      <c r="F47" s="100"/>
      <c r="G47" s="100">
        <v>1564</v>
      </c>
      <c r="H47" s="100">
        <v>3</v>
      </c>
      <c r="I47" s="100">
        <f>H47*G47</f>
        <v>4692</v>
      </c>
      <c r="J47" s="57">
        <f>I47*2/3</f>
        <v>3128</v>
      </c>
    </row>
    <row r="48" spans="1:10" ht="13">
      <c r="A48" s="57" t="s">
        <v>448</v>
      </c>
      <c r="B48" s="57">
        <v>60</v>
      </c>
      <c r="C48" s="57">
        <v>2</v>
      </c>
      <c r="D48" s="87">
        <f t="shared" si="3"/>
        <v>120</v>
      </c>
      <c r="E48" s="57">
        <f t="shared" si="4"/>
        <v>720</v>
      </c>
      <c r="F48" s="100"/>
      <c r="G48" s="100"/>
      <c r="H48" s="100" t="s">
        <v>449</v>
      </c>
      <c r="I48" s="100">
        <f t="shared" ref="I48:J48" si="5">I47*0.16</f>
        <v>750.72</v>
      </c>
      <c r="J48" s="100">
        <f t="shared" si="5"/>
        <v>500.48</v>
      </c>
    </row>
    <row r="49" spans="1:27" ht="13">
      <c r="A49" s="57" t="s">
        <v>450</v>
      </c>
      <c r="B49" s="57">
        <v>0</v>
      </c>
      <c r="C49" s="57">
        <v>100</v>
      </c>
      <c r="D49" s="87">
        <f t="shared" si="3"/>
        <v>0</v>
      </c>
      <c r="E49" s="57">
        <f t="shared" si="4"/>
        <v>0</v>
      </c>
      <c r="F49" s="100"/>
      <c r="G49" s="100"/>
      <c r="H49" s="100" t="s">
        <v>451</v>
      </c>
      <c r="I49" s="100">
        <f t="shared" ref="I49:J49" si="6">I47*0.09</f>
        <v>422.28</v>
      </c>
      <c r="J49" s="100">
        <f t="shared" si="6"/>
        <v>281.52</v>
      </c>
    </row>
    <row r="50" spans="1:27" ht="13">
      <c r="D50" s="87" t="s">
        <v>415</v>
      </c>
      <c r="E50" s="57">
        <f>SUM(E47:E49)*1.35</f>
        <v>8262</v>
      </c>
      <c r="F50" s="100"/>
      <c r="G50" s="100"/>
      <c r="H50" s="100" t="s">
        <v>452</v>
      </c>
      <c r="I50" s="100">
        <f t="shared" ref="I50:J50" si="7">SUM(I47:I49)*0.0925</f>
        <v>542.51250000000005</v>
      </c>
      <c r="J50" s="100">
        <f t="shared" si="7"/>
        <v>361.67500000000001</v>
      </c>
    </row>
    <row r="51" spans="1:27" ht="13">
      <c r="A51" s="57">
        <v>2</v>
      </c>
      <c r="B51" s="57" t="s">
        <v>453</v>
      </c>
      <c r="D51" s="87"/>
      <c r="F51" s="100"/>
      <c r="G51" s="100"/>
      <c r="H51" s="101" t="s">
        <v>415</v>
      </c>
      <c r="I51" s="101">
        <f t="shared" ref="I51:J51" si="8">SUM(I47:I50)</f>
        <v>6407.5124999999998</v>
      </c>
      <c r="J51" s="101">
        <f t="shared" si="8"/>
        <v>4271.6750000000002</v>
      </c>
    </row>
    <row r="52" spans="1:27" ht="13">
      <c r="A52" s="84" t="s">
        <v>249</v>
      </c>
      <c r="B52" s="57" t="s">
        <v>454</v>
      </c>
      <c r="D52" s="87" t="s">
        <v>442</v>
      </c>
      <c r="F52" s="100"/>
      <c r="G52" s="100" t="s">
        <v>455</v>
      </c>
      <c r="H52" s="100" t="s">
        <v>456</v>
      </c>
      <c r="I52" s="100" t="s">
        <v>446</v>
      </c>
      <c r="J52" s="84"/>
      <c r="K52" s="84"/>
      <c r="L52" s="84"/>
      <c r="M52" s="84"/>
      <c r="N52" s="84"/>
      <c r="O52" s="84"/>
      <c r="P52" s="84"/>
      <c r="Q52" s="84"/>
      <c r="R52" s="84"/>
      <c r="S52" s="84"/>
      <c r="T52" s="84"/>
      <c r="U52" s="84"/>
      <c r="V52" s="84"/>
      <c r="W52" s="84"/>
      <c r="X52" s="84"/>
      <c r="Y52" s="84"/>
      <c r="Z52" s="84"/>
      <c r="AA52" s="84"/>
    </row>
    <row r="53" spans="1:27" ht="13">
      <c r="A53" s="57" t="s">
        <v>457</v>
      </c>
      <c r="B53" s="57">
        <v>10</v>
      </c>
      <c r="C53" s="57">
        <f>B53*C2</f>
        <v>1500</v>
      </c>
      <c r="D53" s="57">
        <f t="shared" ref="D53:D56" si="9">C53*$A$51</f>
        <v>3000</v>
      </c>
      <c r="F53" s="100"/>
      <c r="G53" s="100">
        <v>4500</v>
      </c>
      <c r="H53" s="100">
        <v>1</v>
      </c>
      <c r="I53" s="100">
        <f>H53*G53</f>
        <v>4500</v>
      </c>
      <c r="J53" s="57">
        <f>I53*2/3</f>
        <v>3000</v>
      </c>
      <c r="K53" s="84"/>
      <c r="L53" s="84"/>
      <c r="M53" s="84"/>
    </row>
    <row r="54" spans="1:27" ht="13">
      <c r="A54" s="57" t="s">
        <v>458</v>
      </c>
      <c r="B54" s="57">
        <v>15</v>
      </c>
      <c r="C54" s="57">
        <f>B54*C2</f>
        <v>2250</v>
      </c>
      <c r="D54" s="57">
        <f t="shared" si="9"/>
        <v>4500</v>
      </c>
      <c r="F54" s="100"/>
      <c r="G54" s="100"/>
      <c r="H54" s="100" t="s">
        <v>449</v>
      </c>
      <c r="I54" s="100">
        <f t="shared" ref="I54:J54" si="10">I53*0.16</f>
        <v>720</v>
      </c>
      <c r="J54" s="100">
        <f t="shared" si="10"/>
        <v>480</v>
      </c>
      <c r="K54" s="84"/>
      <c r="L54" s="84"/>
      <c r="M54" s="84"/>
    </row>
    <row r="55" spans="1:27" ht="13">
      <c r="A55" s="57" t="s">
        <v>459</v>
      </c>
      <c r="B55" s="57">
        <v>6</v>
      </c>
      <c r="C55" s="57">
        <f>B55*C2</f>
        <v>900</v>
      </c>
      <c r="D55" s="57">
        <f t="shared" si="9"/>
        <v>1800</v>
      </c>
      <c r="F55" s="100"/>
      <c r="G55" s="100"/>
      <c r="H55" s="100" t="s">
        <v>451</v>
      </c>
      <c r="I55" s="100">
        <f t="shared" ref="I55:J55" si="11">I53*0.09</f>
        <v>405</v>
      </c>
      <c r="J55" s="100">
        <f t="shared" si="11"/>
        <v>270</v>
      </c>
      <c r="K55" s="84"/>
      <c r="L55" s="84"/>
      <c r="M55" s="84"/>
    </row>
    <row r="56" spans="1:27" ht="13">
      <c r="A56" s="57" t="s">
        <v>460</v>
      </c>
      <c r="C56" s="57">
        <f>C2/75*350</f>
        <v>700</v>
      </c>
      <c r="D56" s="57">
        <f t="shared" si="9"/>
        <v>1400</v>
      </c>
      <c r="F56" s="100"/>
      <c r="G56" s="100"/>
      <c r="H56" s="100" t="s">
        <v>452</v>
      </c>
      <c r="I56" s="100">
        <f t="shared" ref="I56:J56" si="12">SUM(I53:I55)*0.0925</f>
        <v>520.3125</v>
      </c>
      <c r="J56" s="100">
        <f t="shared" si="12"/>
        <v>346.875</v>
      </c>
      <c r="K56" s="84"/>
      <c r="L56" s="84"/>
      <c r="M56" s="84"/>
    </row>
    <row r="57" spans="1:27" ht="13">
      <c r="C57" s="57"/>
      <c r="D57" s="87"/>
      <c r="F57" s="102"/>
      <c r="G57" s="100"/>
      <c r="H57" s="100" t="s">
        <v>460</v>
      </c>
      <c r="I57" s="100">
        <f>700*H53*1.0925</f>
        <v>764.75</v>
      </c>
      <c r="J57" s="100">
        <f>I57</f>
        <v>764.75</v>
      </c>
      <c r="K57" s="84"/>
      <c r="L57" s="84"/>
      <c r="M57" s="84"/>
    </row>
    <row r="58" spans="1:27" ht="13">
      <c r="C58" s="57" t="s">
        <v>415</v>
      </c>
      <c r="D58" s="87">
        <f>SUM(D53:D54)*(1+(16+9+9.25)/100)</f>
        <v>10068.75</v>
      </c>
      <c r="E58" s="103" t="s">
        <v>461</v>
      </c>
      <c r="F58" s="100"/>
      <c r="G58" s="100"/>
      <c r="H58" s="101" t="s">
        <v>415</v>
      </c>
      <c r="I58" s="101">
        <f t="shared" ref="I58:J58" si="13">SUM(I53:I57)</f>
        <v>6910.0625</v>
      </c>
      <c r="J58" s="101">
        <f t="shared" si="13"/>
        <v>4861.625</v>
      </c>
      <c r="K58" s="84">
        <f>SUM(J58,J51)</f>
        <v>9133.2999999999993</v>
      </c>
      <c r="L58" s="84"/>
      <c r="M58" s="84"/>
    </row>
    <row r="59" spans="1:27" ht="13">
      <c r="D59" s="87"/>
      <c r="I59" s="57"/>
      <c r="J59" s="84"/>
      <c r="K59" s="84"/>
      <c r="L59" s="84"/>
      <c r="M59" s="84"/>
    </row>
    <row r="60" spans="1:27" ht="13">
      <c r="A60" s="84" t="s">
        <v>398</v>
      </c>
      <c r="D60" s="87"/>
      <c r="I60" s="57"/>
      <c r="J60" s="84"/>
      <c r="K60" s="84"/>
      <c r="L60" s="84"/>
      <c r="M60" s="84"/>
    </row>
    <row r="61" spans="1:27" ht="13">
      <c r="A61" s="57" t="s">
        <v>462</v>
      </c>
      <c r="B61" s="57">
        <v>3</v>
      </c>
      <c r="C61" s="57">
        <v>1700</v>
      </c>
      <c r="D61" s="104">
        <v>2569.5</v>
      </c>
      <c r="E61" s="57" t="s">
        <v>463</v>
      </c>
      <c r="F61" s="84"/>
      <c r="G61" s="84"/>
      <c r="H61" s="84"/>
      <c r="I61" s="84"/>
      <c r="J61" s="84"/>
      <c r="K61" s="84"/>
      <c r="L61" s="84"/>
      <c r="M61" s="84"/>
    </row>
    <row r="62" spans="1:27" ht="13">
      <c r="D62" s="87"/>
      <c r="I62" s="57"/>
    </row>
    <row r="63" spans="1:27" ht="13">
      <c r="A63" s="84" t="s">
        <v>464</v>
      </c>
      <c r="D63" s="87"/>
      <c r="I63" s="57"/>
    </row>
    <row r="64" spans="1:27" ht="13">
      <c r="A64" s="57" t="s">
        <v>465</v>
      </c>
      <c r="B64" s="57">
        <v>3</v>
      </c>
      <c r="C64" s="57">
        <v>500</v>
      </c>
      <c r="D64" s="57">
        <f t="shared" ref="D64:D65" si="14">C64*B64</f>
        <v>1500</v>
      </c>
      <c r="I64" s="57"/>
    </row>
    <row r="65" spans="1:9" ht="13">
      <c r="A65" s="57" t="s">
        <v>466</v>
      </c>
      <c r="B65" s="57">
        <v>100</v>
      </c>
      <c r="C65" s="57">
        <f>(9+(9*0.18)+(9*0.0925))</f>
        <v>11.452499999999999</v>
      </c>
      <c r="D65" s="57">
        <f t="shared" si="14"/>
        <v>1145.2499999999998</v>
      </c>
      <c r="E65" s="57"/>
      <c r="F65" s="57" t="s">
        <v>467</v>
      </c>
      <c r="I65" s="57"/>
    </row>
    <row r="66" spans="1:9" ht="13">
      <c r="C66" s="57" t="s">
        <v>415</v>
      </c>
      <c r="D66" s="87">
        <f>SUM(D64:D65)</f>
        <v>2645.25</v>
      </c>
      <c r="I66" s="57"/>
    </row>
    <row r="67" spans="1:9" ht="13">
      <c r="D67" s="87"/>
      <c r="I67" s="57"/>
    </row>
    <row r="68" spans="1:9" ht="13">
      <c r="D68" s="87"/>
      <c r="I68" s="57"/>
    </row>
    <row r="69" spans="1:9" ht="13">
      <c r="D69" s="87"/>
      <c r="I69" s="57"/>
    </row>
    <row r="70" spans="1:9" ht="13">
      <c r="A70" s="57" t="s">
        <v>399</v>
      </c>
      <c r="C70" s="57" t="s">
        <v>468</v>
      </c>
      <c r="D70" s="87"/>
      <c r="I70" s="57"/>
    </row>
    <row r="71" spans="1:9" ht="13">
      <c r="A71" s="57" t="s">
        <v>469</v>
      </c>
      <c r="C71" s="57" t="s">
        <v>468</v>
      </c>
      <c r="D71" s="87"/>
      <c r="I71" s="57"/>
    </row>
    <row r="72" spans="1:9" ht="13">
      <c r="A72" s="57" t="s">
        <v>470</v>
      </c>
      <c r="C72" s="57" t="s">
        <v>468</v>
      </c>
      <c r="D72" s="87" t="s">
        <v>471</v>
      </c>
      <c r="I72" s="57"/>
    </row>
    <row r="73" spans="1:9" ht="13">
      <c r="A73" s="57" t="s">
        <v>472</v>
      </c>
      <c r="C73" s="57" t="s">
        <v>468</v>
      </c>
      <c r="D73" s="87"/>
      <c r="I73" s="57"/>
    </row>
    <row r="74" spans="1:9" ht="13">
      <c r="A74" s="57" t="s">
        <v>473</v>
      </c>
      <c r="C74" s="57" t="s">
        <v>474</v>
      </c>
      <c r="D74" s="87"/>
      <c r="I74" s="57"/>
    </row>
    <row r="75" spans="1:9" ht="13">
      <c r="D75" s="87"/>
      <c r="I75" s="57"/>
    </row>
    <row r="76" spans="1:9" ht="13">
      <c r="D76" s="87"/>
      <c r="I76" s="57"/>
    </row>
    <row r="77" spans="1:9" ht="13">
      <c r="D77" s="87"/>
      <c r="I77" s="57"/>
    </row>
    <row r="78" spans="1:9" ht="13">
      <c r="D78" s="87"/>
      <c r="I78" s="57"/>
    </row>
    <row r="79" spans="1:9" ht="13">
      <c r="D79" s="87"/>
      <c r="I79" s="57"/>
    </row>
    <row r="80" spans="1:9" ht="13">
      <c r="D80" s="87"/>
      <c r="I80" s="57"/>
    </row>
    <row r="81" spans="4:9" ht="13">
      <c r="D81" s="87"/>
      <c r="I81" s="57"/>
    </row>
    <row r="82" spans="4:9" ht="13">
      <c r="D82" s="87"/>
      <c r="I82" s="57"/>
    </row>
    <row r="83" spans="4:9" ht="13">
      <c r="D83" s="87"/>
      <c r="I83" s="57"/>
    </row>
    <row r="84" spans="4:9" ht="13">
      <c r="D84" s="87"/>
      <c r="I84" s="57"/>
    </row>
    <row r="85" spans="4:9" ht="13">
      <c r="D85" s="87"/>
      <c r="I85" s="57"/>
    </row>
    <row r="86" spans="4:9" ht="13">
      <c r="D86" s="87"/>
      <c r="I86" s="57"/>
    </row>
    <row r="87" spans="4:9" ht="13">
      <c r="D87" s="87"/>
      <c r="I87" s="57"/>
    </row>
    <row r="88" spans="4:9" ht="13">
      <c r="D88" s="87"/>
      <c r="I88" s="57"/>
    </row>
    <row r="89" spans="4:9" ht="13">
      <c r="D89" s="87"/>
      <c r="I89" s="57"/>
    </row>
    <row r="90" spans="4:9" ht="13">
      <c r="D90" s="87"/>
      <c r="I90" s="57"/>
    </row>
    <row r="91" spans="4:9" ht="13">
      <c r="D91" s="87"/>
      <c r="I91" s="57"/>
    </row>
    <row r="92" spans="4:9" ht="13">
      <c r="D92" s="87"/>
      <c r="I92" s="57"/>
    </row>
    <row r="93" spans="4:9" ht="13">
      <c r="D93" s="87"/>
      <c r="I93" s="57"/>
    </row>
    <row r="94" spans="4:9" ht="13">
      <c r="D94" s="87"/>
      <c r="I94" s="57"/>
    </row>
    <row r="95" spans="4:9" ht="13">
      <c r="D95" s="87"/>
      <c r="I95" s="57"/>
    </row>
    <row r="96" spans="4:9" ht="13">
      <c r="D96" s="87"/>
      <c r="I96" s="57"/>
    </row>
    <row r="97" spans="4:9" ht="13">
      <c r="D97" s="87"/>
      <c r="I97" s="57"/>
    </row>
    <row r="98" spans="4:9" ht="13">
      <c r="D98" s="87"/>
      <c r="I98" s="57"/>
    </row>
    <row r="99" spans="4:9" ht="13">
      <c r="D99" s="87"/>
      <c r="I99" s="57"/>
    </row>
    <row r="100" spans="4:9" ht="13">
      <c r="D100" s="87"/>
      <c r="I100" s="57"/>
    </row>
    <row r="101" spans="4:9" ht="13">
      <c r="D101" s="87"/>
      <c r="I101" s="57"/>
    </row>
    <row r="102" spans="4:9" ht="13">
      <c r="D102" s="87"/>
      <c r="I102" s="57"/>
    </row>
    <row r="103" spans="4:9" ht="13">
      <c r="D103" s="87"/>
      <c r="I103" s="57"/>
    </row>
    <row r="104" spans="4:9" ht="13">
      <c r="D104" s="87"/>
      <c r="I104" s="57"/>
    </row>
    <row r="105" spans="4:9" ht="13">
      <c r="D105" s="87"/>
      <c r="I105" s="57"/>
    </row>
    <row r="106" spans="4:9" ht="13">
      <c r="D106" s="87"/>
      <c r="I106" s="57"/>
    </row>
    <row r="107" spans="4:9" ht="13">
      <c r="D107" s="87"/>
      <c r="I107" s="57"/>
    </row>
    <row r="108" spans="4:9" ht="13">
      <c r="D108" s="87"/>
      <c r="I108" s="57"/>
    </row>
    <row r="109" spans="4:9" ht="13">
      <c r="D109" s="87"/>
      <c r="I109" s="57"/>
    </row>
    <row r="110" spans="4:9" ht="13">
      <c r="D110" s="87"/>
      <c r="I110" s="57"/>
    </row>
    <row r="111" spans="4:9" ht="13">
      <c r="D111" s="87"/>
      <c r="I111" s="57"/>
    </row>
    <row r="112" spans="4:9" ht="13">
      <c r="D112" s="87"/>
      <c r="I112" s="57"/>
    </row>
    <row r="113" spans="4:9" ht="13">
      <c r="D113" s="87"/>
      <c r="I113" s="57"/>
    </row>
    <row r="114" spans="4:9" ht="13">
      <c r="D114" s="87"/>
      <c r="I114" s="57"/>
    </row>
    <row r="115" spans="4:9" ht="13">
      <c r="D115" s="87"/>
      <c r="I115" s="57"/>
    </row>
    <row r="116" spans="4:9" ht="13">
      <c r="D116" s="87"/>
      <c r="I116" s="57"/>
    </row>
    <row r="117" spans="4:9" ht="13">
      <c r="D117" s="87"/>
      <c r="I117" s="57"/>
    </row>
    <row r="118" spans="4:9" ht="13">
      <c r="D118" s="87"/>
      <c r="I118" s="57"/>
    </row>
    <row r="119" spans="4:9" ht="13">
      <c r="D119" s="87"/>
      <c r="I119" s="57"/>
    </row>
    <row r="120" spans="4:9" ht="13">
      <c r="D120" s="87"/>
      <c r="I120" s="57"/>
    </row>
    <row r="121" spans="4:9" ht="13">
      <c r="D121" s="87"/>
      <c r="I121" s="57"/>
    </row>
    <row r="122" spans="4:9" ht="13">
      <c r="D122" s="87"/>
      <c r="I122" s="57"/>
    </row>
    <row r="123" spans="4:9" ht="13">
      <c r="D123" s="87"/>
      <c r="I123" s="57"/>
    </row>
    <row r="124" spans="4:9" ht="13">
      <c r="D124" s="87"/>
      <c r="I124" s="57"/>
    </row>
    <row r="125" spans="4:9" ht="13">
      <c r="D125" s="87"/>
      <c r="I125" s="57"/>
    </row>
    <row r="126" spans="4:9" ht="13">
      <c r="D126" s="87"/>
      <c r="I126" s="57"/>
    </row>
    <row r="127" spans="4:9" ht="13">
      <c r="D127" s="87"/>
      <c r="I127" s="57"/>
    </row>
    <row r="128" spans="4:9" ht="13">
      <c r="D128" s="87"/>
      <c r="I128" s="57"/>
    </row>
    <row r="129" spans="4:9" ht="13">
      <c r="D129" s="87"/>
      <c r="I129" s="57"/>
    </row>
    <row r="130" spans="4:9" ht="13">
      <c r="D130" s="87"/>
      <c r="I130" s="57"/>
    </row>
    <row r="131" spans="4:9" ht="13">
      <c r="D131" s="87"/>
      <c r="I131" s="57"/>
    </row>
    <row r="132" spans="4:9" ht="13">
      <c r="D132" s="87"/>
      <c r="I132" s="57"/>
    </row>
    <row r="133" spans="4:9" ht="13">
      <c r="D133" s="87"/>
      <c r="I133" s="57"/>
    </row>
    <row r="134" spans="4:9" ht="13">
      <c r="D134" s="87"/>
      <c r="I134" s="57"/>
    </row>
    <row r="135" spans="4:9" ht="13">
      <c r="D135" s="87"/>
      <c r="I135" s="57"/>
    </row>
    <row r="136" spans="4:9" ht="13">
      <c r="D136" s="87"/>
      <c r="I136" s="57"/>
    </row>
    <row r="137" spans="4:9" ht="13">
      <c r="D137" s="87"/>
      <c r="I137" s="57"/>
    </row>
    <row r="138" spans="4:9" ht="13">
      <c r="D138" s="87"/>
      <c r="I138" s="57"/>
    </row>
    <row r="139" spans="4:9" ht="13">
      <c r="D139" s="87"/>
      <c r="I139" s="57"/>
    </row>
    <row r="140" spans="4:9" ht="13">
      <c r="D140" s="87"/>
      <c r="I140" s="57"/>
    </row>
    <row r="141" spans="4:9" ht="13">
      <c r="D141" s="87"/>
      <c r="I141" s="57"/>
    </row>
    <row r="142" spans="4:9" ht="13">
      <c r="D142" s="87"/>
      <c r="I142" s="57"/>
    </row>
    <row r="143" spans="4:9" ht="13">
      <c r="D143" s="87"/>
      <c r="I143" s="57"/>
    </row>
    <row r="144" spans="4:9" ht="13">
      <c r="D144" s="87"/>
      <c r="I144" s="57"/>
    </row>
    <row r="145" spans="4:9" ht="13">
      <c r="D145" s="87"/>
      <c r="I145" s="57"/>
    </row>
    <row r="146" spans="4:9" ht="13">
      <c r="D146" s="87"/>
      <c r="I146" s="57"/>
    </row>
    <row r="147" spans="4:9" ht="13">
      <c r="D147" s="87"/>
      <c r="I147" s="57"/>
    </row>
    <row r="148" spans="4:9" ht="13">
      <c r="D148" s="87"/>
      <c r="I148" s="57"/>
    </row>
    <row r="149" spans="4:9" ht="13">
      <c r="D149" s="87"/>
      <c r="I149" s="57"/>
    </row>
    <row r="150" spans="4:9" ht="13">
      <c r="D150" s="87"/>
      <c r="I150" s="57"/>
    </row>
    <row r="151" spans="4:9" ht="13">
      <c r="D151" s="87"/>
      <c r="I151" s="57"/>
    </row>
    <row r="152" spans="4:9" ht="13">
      <c r="D152" s="87"/>
      <c r="I152" s="57"/>
    </row>
    <row r="153" spans="4:9" ht="13">
      <c r="D153" s="87"/>
      <c r="I153" s="57"/>
    </row>
    <row r="154" spans="4:9" ht="13">
      <c r="D154" s="87"/>
      <c r="I154" s="57"/>
    </row>
    <row r="155" spans="4:9" ht="13">
      <c r="D155" s="87"/>
      <c r="I155" s="57"/>
    </row>
    <row r="156" spans="4:9" ht="13">
      <c r="D156" s="87"/>
      <c r="I156" s="57"/>
    </row>
    <row r="157" spans="4:9" ht="13">
      <c r="D157" s="87"/>
      <c r="I157" s="57"/>
    </row>
    <row r="158" spans="4:9" ht="13">
      <c r="D158" s="87"/>
      <c r="I158" s="57"/>
    </row>
    <row r="159" spans="4:9" ht="13">
      <c r="D159" s="87"/>
      <c r="I159" s="57"/>
    </row>
    <row r="160" spans="4:9" ht="13">
      <c r="D160" s="87"/>
      <c r="I160" s="57"/>
    </row>
    <row r="161" spans="4:9" ht="13">
      <c r="D161" s="87"/>
      <c r="I161" s="57"/>
    </row>
    <row r="162" spans="4:9" ht="13">
      <c r="D162" s="87"/>
      <c r="I162" s="57"/>
    </row>
    <row r="163" spans="4:9" ht="13">
      <c r="D163" s="87"/>
      <c r="I163" s="57"/>
    </row>
    <row r="164" spans="4:9" ht="13">
      <c r="D164" s="87"/>
      <c r="I164" s="57"/>
    </row>
    <row r="165" spans="4:9" ht="13">
      <c r="D165" s="87"/>
      <c r="I165" s="57"/>
    </row>
    <row r="166" spans="4:9" ht="13">
      <c r="D166" s="87"/>
      <c r="I166" s="57"/>
    </row>
    <row r="167" spans="4:9" ht="13">
      <c r="D167" s="87"/>
      <c r="I167" s="57"/>
    </row>
    <row r="168" spans="4:9" ht="13">
      <c r="D168" s="87"/>
      <c r="I168" s="57"/>
    </row>
    <row r="169" spans="4:9" ht="13">
      <c r="D169" s="87"/>
      <c r="I169" s="57"/>
    </row>
    <row r="170" spans="4:9" ht="13">
      <c r="D170" s="87"/>
      <c r="I170" s="57"/>
    </row>
    <row r="171" spans="4:9" ht="13">
      <c r="D171" s="87"/>
      <c r="I171" s="57"/>
    </row>
    <row r="172" spans="4:9" ht="13">
      <c r="D172" s="87"/>
      <c r="I172" s="57"/>
    </row>
    <row r="173" spans="4:9" ht="13">
      <c r="D173" s="87"/>
      <c r="I173" s="57"/>
    </row>
    <row r="174" spans="4:9" ht="13">
      <c r="D174" s="87"/>
      <c r="I174" s="57"/>
    </row>
    <row r="175" spans="4:9" ht="13">
      <c r="D175" s="87"/>
      <c r="I175" s="57"/>
    </row>
    <row r="176" spans="4:9" ht="13">
      <c r="D176" s="87"/>
      <c r="I176" s="57"/>
    </row>
    <row r="177" spans="4:9" ht="13">
      <c r="D177" s="87"/>
      <c r="I177" s="57"/>
    </row>
    <row r="178" spans="4:9" ht="13">
      <c r="D178" s="87"/>
      <c r="I178" s="57"/>
    </row>
    <row r="179" spans="4:9" ht="13">
      <c r="D179" s="87"/>
      <c r="I179" s="57"/>
    </row>
    <row r="180" spans="4:9" ht="13">
      <c r="D180" s="87"/>
      <c r="I180" s="57"/>
    </row>
    <row r="181" spans="4:9" ht="13">
      <c r="D181" s="87"/>
      <c r="I181" s="57"/>
    </row>
    <row r="182" spans="4:9" ht="13">
      <c r="D182" s="87"/>
      <c r="I182" s="57"/>
    </row>
    <row r="183" spans="4:9" ht="13">
      <c r="D183" s="87"/>
      <c r="I183" s="57"/>
    </row>
    <row r="184" spans="4:9" ht="13">
      <c r="D184" s="87"/>
      <c r="I184" s="57"/>
    </row>
    <row r="185" spans="4:9" ht="13">
      <c r="D185" s="87"/>
      <c r="I185" s="57"/>
    </row>
    <row r="186" spans="4:9" ht="13">
      <c r="D186" s="87"/>
      <c r="I186" s="57"/>
    </row>
    <row r="187" spans="4:9" ht="13">
      <c r="D187" s="87"/>
      <c r="I187" s="57"/>
    </row>
    <row r="188" spans="4:9" ht="13">
      <c r="D188" s="87"/>
      <c r="I188" s="57"/>
    </row>
    <row r="189" spans="4:9" ht="13">
      <c r="D189" s="87"/>
      <c r="I189" s="57"/>
    </row>
    <row r="190" spans="4:9" ht="13">
      <c r="D190" s="87"/>
      <c r="I190" s="57"/>
    </row>
    <row r="191" spans="4:9" ht="13">
      <c r="D191" s="87"/>
      <c r="I191" s="57"/>
    </row>
    <row r="192" spans="4:9" ht="13">
      <c r="D192" s="87"/>
      <c r="I192" s="57"/>
    </row>
    <row r="193" spans="4:9" ht="13">
      <c r="D193" s="87"/>
      <c r="I193" s="57"/>
    </row>
    <row r="194" spans="4:9" ht="13">
      <c r="D194" s="87"/>
      <c r="I194" s="57"/>
    </row>
    <row r="195" spans="4:9" ht="13">
      <c r="D195" s="87"/>
      <c r="I195" s="57"/>
    </row>
    <row r="196" spans="4:9" ht="13">
      <c r="D196" s="87"/>
      <c r="I196" s="57"/>
    </row>
    <row r="197" spans="4:9" ht="13">
      <c r="D197" s="87"/>
      <c r="I197" s="57"/>
    </row>
    <row r="198" spans="4:9" ht="13">
      <c r="D198" s="87"/>
      <c r="I198" s="57"/>
    </row>
    <row r="199" spans="4:9" ht="13">
      <c r="D199" s="87"/>
      <c r="I199" s="57"/>
    </row>
    <row r="200" spans="4:9" ht="13">
      <c r="D200" s="87"/>
      <c r="I200" s="57"/>
    </row>
    <row r="201" spans="4:9" ht="13">
      <c r="D201" s="87"/>
      <c r="I201" s="57"/>
    </row>
    <row r="202" spans="4:9" ht="13">
      <c r="D202" s="87"/>
      <c r="I202" s="57"/>
    </row>
    <row r="203" spans="4:9" ht="13">
      <c r="D203" s="87"/>
      <c r="I203" s="57"/>
    </row>
    <row r="204" spans="4:9" ht="13">
      <c r="D204" s="87"/>
      <c r="I204" s="57"/>
    </row>
    <row r="205" spans="4:9" ht="13">
      <c r="D205" s="87"/>
      <c r="I205" s="57"/>
    </row>
    <row r="206" spans="4:9" ht="13">
      <c r="D206" s="87"/>
      <c r="I206" s="57"/>
    </row>
    <row r="207" spans="4:9" ht="13">
      <c r="D207" s="87"/>
      <c r="I207" s="57"/>
    </row>
    <row r="208" spans="4:9" ht="13">
      <c r="D208" s="87"/>
      <c r="I208" s="57"/>
    </row>
    <row r="209" spans="4:9" ht="13">
      <c r="D209" s="87"/>
      <c r="I209" s="57"/>
    </row>
    <row r="210" spans="4:9" ht="13">
      <c r="D210" s="87"/>
      <c r="I210" s="57"/>
    </row>
    <row r="211" spans="4:9" ht="13">
      <c r="D211" s="87"/>
      <c r="I211" s="57"/>
    </row>
    <row r="212" spans="4:9" ht="13">
      <c r="D212" s="87"/>
      <c r="I212" s="57"/>
    </row>
    <row r="213" spans="4:9" ht="13">
      <c r="D213" s="87"/>
      <c r="I213" s="57"/>
    </row>
    <row r="214" spans="4:9" ht="13">
      <c r="D214" s="87"/>
      <c r="I214" s="57"/>
    </row>
    <row r="215" spans="4:9" ht="13">
      <c r="D215" s="87"/>
      <c r="I215" s="57"/>
    </row>
    <row r="216" spans="4:9" ht="13">
      <c r="D216" s="87"/>
      <c r="I216" s="57"/>
    </row>
    <row r="217" spans="4:9" ht="13">
      <c r="D217" s="87"/>
      <c r="I217" s="57"/>
    </row>
    <row r="218" spans="4:9" ht="13">
      <c r="D218" s="87"/>
      <c r="I218" s="57"/>
    </row>
    <row r="219" spans="4:9" ht="13">
      <c r="D219" s="87"/>
      <c r="I219" s="57"/>
    </row>
    <row r="220" spans="4:9" ht="13">
      <c r="D220" s="87"/>
      <c r="I220" s="57"/>
    </row>
    <row r="221" spans="4:9" ht="13">
      <c r="D221" s="87"/>
      <c r="I221" s="57"/>
    </row>
    <row r="222" spans="4:9" ht="13">
      <c r="D222" s="87"/>
      <c r="I222" s="57"/>
    </row>
    <row r="223" spans="4:9" ht="13">
      <c r="D223" s="87"/>
      <c r="I223" s="57"/>
    </row>
    <row r="224" spans="4:9" ht="13">
      <c r="D224" s="87"/>
      <c r="I224" s="57"/>
    </row>
    <row r="225" spans="4:9" ht="13">
      <c r="D225" s="87"/>
      <c r="I225" s="57"/>
    </row>
    <row r="226" spans="4:9" ht="13">
      <c r="D226" s="87"/>
      <c r="I226" s="57"/>
    </row>
    <row r="227" spans="4:9" ht="13">
      <c r="D227" s="87"/>
      <c r="I227" s="57"/>
    </row>
    <row r="228" spans="4:9" ht="13">
      <c r="D228" s="87"/>
      <c r="I228" s="57"/>
    </row>
    <row r="229" spans="4:9" ht="13">
      <c r="D229" s="87"/>
      <c r="I229" s="57"/>
    </row>
    <row r="230" spans="4:9" ht="13">
      <c r="D230" s="87"/>
      <c r="I230" s="57"/>
    </row>
    <row r="231" spans="4:9" ht="13">
      <c r="D231" s="87"/>
      <c r="I231" s="57"/>
    </row>
    <row r="232" spans="4:9" ht="13">
      <c r="D232" s="87"/>
      <c r="I232" s="57"/>
    </row>
    <row r="233" spans="4:9" ht="13">
      <c r="D233" s="87"/>
      <c r="I233" s="57"/>
    </row>
    <row r="234" spans="4:9" ht="13">
      <c r="D234" s="87"/>
      <c r="I234" s="57"/>
    </row>
    <row r="235" spans="4:9" ht="13">
      <c r="D235" s="87"/>
      <c r="I235" s="57"/>
    </row>
    <row r="236" spans="4:9" ht="13">
      <c r="D236" s="87"/>
      <c r="I236" s="57"/>
    </row>
    <row r="237" spans="4:9" ht="13">
      <c r="D237" s="87"/>
      <c r="I237" s="57"/>
    </row>
    <row r="238" spans="4:9" ht="13">
      <c r="D238" s="87"/>
      <c r="I238" s="57"/>
    </row>
    <row r="239" spans="4:9" ht="13">
      <c r="D239" s="87"/>
      <c r="I239" s="57"/>
    </row>
    <row r="240" spans="4:9" ht="13">
      <c r="D240" s="87"/>
      <c r="I240" s="57"/>
    </row>
    <row r="241" spans="4:9" ht="13">
      <c r="D241" s="87"/>
      <c r="I241" s="57"/>
    </row>
    <row r="242" spans="4:9" ht="13">
      <c r="D242" s="87"/>
      <c r="I242" s="57"/>
    </row>
    <row r="243" spans="4:9" ht="13">
      <c r="D243" s="87"/>
      <c r="I243" s="57"/>
    </row>
    <row r="244" spans="4:9" ht="13">
      <c r="D244" s="87"/>
      <c r="I244" s="57"/>
    </row>
    <row r="245" spans="4:9" ht="13">
      <c r="D245" s="87"/>
      <c r="I245" s="57"/>
    </row>
    <row r="246" spans="4:9" ht="13">
      <c r="D246" s="87"/>
      <c r="I246" s="57"/>
    </row>
    <row r="247" spans="4:9" ht="13">
      <c r="D247" s="87"/>
      <c r="I247" s="57"/>
    </row>
    <row r="248" spans="4:9" ht="13">
      <c r="D248" s="87"/>
      <c r="I248" s="57"/>
    </row>
    <row r="249" spans="4:9" ht="13">
      <c r="D249" s="87"/>
      <c r="I249" s="57"/>
    </row>
    <row r="250" spans="4:9" ht="13">
      <c r="D250" s="87"/>
      <c r="I250" s="57"/>
    </row>
    <row r="251" spans="4:9" ht="13">
      <c r="D251" s="87"/>
      <c r="I251" s="57"/>
    </row>
    <row r="252" spans="4:9" ht="13">
      <c r="D252" s="87"/>
      <c r="I252" s="57"/>
    </row>
    <row r="253" spans="4:9" ht="13">
      <c r="D253" s="87"/>
      <c r="I253" s="57"/>
    </row>
    <row r="254" spans="4:9" ht="13">
      <c r="D254" s="87"/>
      <c r="I254" s="57"/>
    </row>
    <row r="255" spans="4:9" ht="13">
      <c r="D255" s="87"/>
      <c r="I255" s="57"/>
    </row>
    <row r="256" spans="4:9" ht="13">
      <c r="D256" s="87"/>
      <c r="I256" s="57"/>
    </row>
    <row r="257" spans="4:9" ht="13">
      <c r="D257" s="87"/>
      <c r="I257" s="57"/>
    </row>
    <row r="258" spans="4:9" ht="13">
      <c r="D258" s="87"/>
      <c r="I258" s="57"/>
    </row>
    <row r="259" spans="4:9" ht="13">
      <c r="D259" s="87"/>
      <c r="I259" s="57"/>
    </row>
    <row r="260" spans="4:9" ht="13">
      <c r="D260" s="87"/>
      <c r="I260" s="57"/>
    </row>
    <row r="261" spans="4:9" ht="13">
      <c r="D261" s="87"/>
      <c r="I261" s="57"/>
    </row>
    <row r="262" spans="4:9" ht="13">
      <c r="D262" s="87"/>
      <c r="I262" s="57"/>
    </row>
    <row r="263" spans="4:9" ht="13">
      <c r="D263" s="87"/>
      <c r="I263" s="57"/>
    </row>
    <row r="264" spans="4:9" ht="13">
      <c r="D264" s="87"/>
      <c r="I264" s="57"/>
    </row>
    <row r="265" spans="4:9" ht="13">
      <c r="D265" s="87"/>
      <c r="I265" s="57"/>
    </row>
    <row r="266" spans="4:9" ht="13">
      <c r="D266" s="87"/>
      <c r="I266" s="57"/>
    </row>
    <row r="267" spans="4:9" ht="13">
      <c r="D267" s="87"/>
      <c r="I267" s="57"/>
    </row>
    <row r="268" spans="4:9" ht="13">
      <c r="D268" s="87"/>
      <c r="I268" s="57"/>
    </row>
    <row r="269" spans="4:9" ht="13">
      <c r="D269" s="87"/>
      <c r="I269" s="57"/>
    </row>
    <row r="270" spans="4:9" ht="13">
      <c r="D270" s="87"/>
      <c r="I270" s="57"/>
    </row>
    <row r="271" spans="4:9" ht="13">
      <c r="D271" s="87"/>
      <c r="I271" s="57"/>
    </row>
    <row r="272" spans="4:9" ht="13">
      <c r="D272" s="87"/>
      <c r="I272" s="57"/>
    </row>
    <row r="273" spans="4:9" ht="13">
      <c r="D273" s="87"/>
      <c r="I273" s="57"/>
    </row>
    <row r="274" spans="4:9" ht="13">
      <c r="D274" s="87"/>
      <c r="I274" s="57"/>
    </row>
    <row r="275" spans="4:9" ht="13">
      <c r="D275" s="87"/>
      <c r="I275" s="57"/>
    </row>
    <row r="276" spans="4:9" ht="13">
      <c r="D276" s="87"/>
      <c r="I276" s="57"/>
    </row>
    <row r="277" spans="4:9" ht="13">
      <c r="D277" s="87"/>
      <c r="I277" s="57"/>
    </row>
    <row r="278" spans="4:9" ht="13">
      <c r="D278" s="87"/>
      <c r="I278" s="57"/>
    </row>
    <row r="279" spans="4:9" ht="13">
      <c r="D279" s="87"/>
      <c r="I279" s="57"/>
    </row>
    <row r="280" spans="4:9" ht="13">
      <c r="D280" s="87"/>
      <c r="I280" s="57"/>
    </row>
    <row r="281" spans="4:9" ht="13">
      <c r="D281" s="87"/>
      <c r="I281" s="57"/>
    </row>
    <row r="282" spans="4:9" ht="13">
      <c r="D282" s="87"/>
      <c r="I282" s="57"/>
    </row>
    <row r="283" spans="4:9" ht="13">
      <c r="D283" s="87"/>
      <c r="I283" s="57"/>
    </row>
    <row r="284" spans="4:9" ht="13">
      <c r="D284" s="87"/>
      <c r="I284" s="57"/>
    </row>
    <row r="285" spans="4:9" ht="13">
      <c r="D285" s="87"/>
      <c r="I285" s="57"/>
    </row>
    <row r="286" spans="4:9" ht="13">
      <c r="D286" s="87"/>
      <c r="I286" s="57"/>
    </row>
    <row r="287" spans="4:9" ht="13">
      <c r="D287" s="87"/>
      <c r="I287" s="57"/>
    </row>
    <row r="288" spans="4:9" ht="13">
      <c r="D288" s="87"/>
      <c r="I288" s="57"/>
    </row>
    <row r="289" spans="4:9" ht="13">
      <c r="D289" s="87"/>
      <c r="I289" s="57"/>
    </row>
    <row r="290" spans="4:9" ht="13">
      <c r="D290" s="87"/>
      <c r="I290" s="57"/>
    </row>
    <row r="291" spans="4:9" ht="13">
      <c r="D291" s="87"/>
      <c r="I291" s="57"/>
    </row>
    <row r="292" spans="4:9" ht="13">
      <c r="D292" s="87"/>
      <c r="I292" s="57"/>
    </row>
    <row r="293" spans="4:9" ht="13">
      <c r="D293" s="87"/>
      <c r="I293" s="57"/>
    </row>
    <row r="294" spans="4:9" ht="13">
      <c r="D294" s="87"/>
      <c r="I294" s="57"/>
    </row>
    <row r="295" spans="4:9" ht="13">
      <c r="D295" s="87"/>
      <c r="I295" s="57"/>
    </row>
    <row r="296" spans="4:9" ht="13">
      <c r="D296" s="87"/>
      <c r="I296" s="57"/>
    </row>
    <row r="297" spans="4:9" ht="13">
      <c r="D297" s="87"/>
      <c r="I297" s="57"/>
    </row>
    <row r="298" spans="4:9" ht="13">
      <c r="D298" s="87"/>
      <c r="I298" s="57"/>
    </row>
    <row r="299" spans="4:9" ht="13">
      <c r="D299" s="87"/>
      <c r="I299" s="57"/>
    </row>
    <row r="300" spans="4:9" ht="13">
      <c r="D300" s="87"/>
      <c r="I300" s="57"/>
    </row>
    <row r="301" spans="4:9" ht="13">
      <c r="D301" s="87"/>
      <c r="I301" s="57"/>
    </row>
    <row r="302" spans="4:9" ht="13">
      <c r="D302" s="87"/>
      <c r="I302" s="57"/>
    </row>
    <row r="303" spans="4:9" ht="13">
      <c r="D303" s="87"/>
      <c r="I303" s="57"/>
    </row>
    <row r="304" spans="4:9" ht="13">
      <c r="D304" s="87"/>
      <c r="I304" s="57"/>
    </row>
    <row r="305" spans="4:9" ht="13">
      <c r="D305" s="87"/>
      <c r="I305" s="57"/>
    </row>
    <row r="306" spans="4:9" ht="13">
      <c r="D306" s="87"/>
      <c r="I306" s="57"/>
    </row>
    <row r="307" spans="4:9" ht="13">
      <c r="D307" s="87"/>
      <c r="I307" s="57"/>
    </row>
    <row r="308" spans="4:9" ht="13">
      <c r="D308" s="87"/>
      <c r="I308" s="57"/>
    </row>
    <row r="309" spans="4:9" ht="13">
      <c r="D309" s="87"/>
      <c r="I309" s="57"/>
    </row>
    <row r="310" spans="4:9" ht="13">
      <c r="D310" s="87"/>
      <c r="I310" s="57"/>
    </row>
    <row r="311" spans="4:9" ht="13">
      <c r="D311" s="87"/>
      <c r="I311" s="57"/>
    </row>
    <row r="312" spans="4:9" ht="13">
      <c r="D312" s="87"/>
      <c r="I312" s="57"/>
    </row>
    <row r="313" spans="4:9" ht="13">
      <c r="D313" s="87"/>
      <c r="I313" s="57"/>
    </row>
    <row r="314" spans="4:9" ht="13">
      <c r="D314" s="87"/>
      <c r="I314" s="57"/>
    </row>
    <row r="315" spans="4:9" ht="13">
      <c r="D315" s="87"/>
      <c r="I315" s="57"/>
    </row>
    <row r="316" spans="4:9" ht="13">
      <c r="D316" s="87"/>
      <c r="I316" s="57"/>
    </row>
    <row r="317" spans="4:9" ht="13">
      <c r="D317" s="87"/>
      <c r="I317" s="57"/>
    </row>
    <row r="318" spans="4:9" ht="13">
      <c r="D318" s="87"/>
      <c r="I318" s="57"/>
    </row>
    <row r="319" spans="4:9" ht="13">
      <c r="D319" s="87"/>
      <c r="I319" s="57"/>
    </row>
    <row r="320" spans="4:9" ht="13">
      <c r="D320" s="87"/>
      <c r="I320" s="57"/>
    </row>
    <row r="321" spans="4:9" ht="13">
      <c r="D321" s="87"/>
      <c r="I321" s="57"/>
    </row>
    <row r="322" spans="4:9" ht="13">
      <c r="D322" s="87"/>
      <c r="I322" s="57"/>
    </row>
    <row r="323" spans="4:9" ht="13">
      <c r="D323" s="87"/>
      <c r="I323" s="57"/>
    </row>
    <row r="324" spans="4:9" ht="13">
      <c r="D324" s="87"/>
      <c r="I324" s="57"/>
    </row>
    <row r="325" spans="4:9" ht="13">
      <c r="D325" s="87"/>
      <c r="I325" s="57"/>
    </row>
    <row r="326" spans="4:9" ht="13">
      <c r="D326" s="87"/>
      <c r="I326" s="57"/>
    </row>
    <row r="327" spans="4:9" ht="13">
      <c r="D327" s="87"/>
      <c r="I327" s="57"/>
    </row>
    <row r="328" spans="4:9" ht="13">
      <c r="D328" s="87"/>
      <c r="I328" s="57"/>
    </row>
    <row r="329" spans="4:9" ht="13">
      <c r="D329" s="87"/>
      <c r="I329" s="57"/>
    </row>
    <row r="330" spans="4:9" ht="13">
      <c r="D330" s="87"/>
      <c r="I330" s="57"/>
    </row>
    <row r="331" spans="4:9" ht="13">
      <c r="D331" s="87"/>
      <c r="I331" s="57"/>
    </row>
    <row r="332" spans="4:9" ht="13">
      <c r="D332" s="87"/>
      <c r="I332" s="57"/>
    </row>
    <row r="333" spans="4:9" ht="13">
      <c r="D333" s="87"/>
      <c r="I333" s="57"/>
    </row>
    <row r="334" spans="4:9" ht="13">
      <c r="D334" s="87"/>
      <c r="I334" s="57"/>
    </row>
    <row r="335" spans="4:9" ht="13">
      <c r="D335" s="87"/>
      <c r="I335" s="57"/>
    </row>
    <row r="336" spans="4:9" ht="13">
      <c r="D336" s="87"/>
      <c r="I336" s="57"/>
    </row>
    <row r="337" spans="4:9" ht="13">
      <c r="D337" s="87"/>
      <c r="I337" s="57"/>
    </row>
    <row r="338" spans="4:9" ht="13">
      <c r="D338" s="87"/>
      <c r="I338" s="57"/>
    </row>
    <row r="339" spans="4:9" ht="13">
      <c r="D339" s="87"/>
      <c r="I339" s="57"/>
    </row>
    <row r="340" spans="4:9" ht="13">
      <c r="D340" s="87"/>
      <c r="I340" s="57"/>
    </row>
    <row r="341" spans="4:9" ht="13">
      <c r="D341" s="87"/>
      <c r="I341" s="57"/>
    </row>
    <row r="342" spans="4:9" ht="13">
      <c r="D342" s="87"/>
      <c r="I342" s="57"/>
    </row>
    <row r="343" spans="4:9" ht="13">
      <c r="D343" s="87"/>
      <c r="I343" s="57"/>
    </row>
    <row r="344" spans="4:9" ht="13">
      <c r="D344" s="87"/>
      <c r="I344" s="57"/>
    </row>
    <row r="345" spans="4:9" ht="13">
      <c r="D345" s="87"/>
      <c r="I345" s="57"/>
    </row>
    <row r="346" spans="4:9" ht="13">
      <c r="D346" s="87"/>
      <c r="I346" s="57"/>
    </row>
    <row r="347" spans="4:9" ht="13">
      <c r="D347" s="87"/>
      <c r="I347" s="57"/>
    </row>
    <row r="348" spans="4:9" ht="13">
      <c r="D348" s="87"/>
      <c r="I348" s="57"/>
    </row>
    <row r="349" spans="4:9" ht="13">
      <c r="D349" s="87"/>
      <c r="I349" s="57"/>
    </row>
    <row r="350" spans="4:9" ht="13">
      <c r="D350" s="87"/>
      <c r="I350" s="57"/>
    </row>
    <row r="351" spans="4:9" ht="13">
      <c r="D351" s="87"/>
      <c r="I351" s="57"/>
    </row>
    <row r="352" spans="4:9" ht="13">
      <c r="D352" s="87"/>
      <c r="I352" s="57"/>
    </row>
    <row r="353" spans="4:9" ht="13">
      <c r="D353" s="87"/>
      <c r="I353" s="57"/>
    </row>
    <row r="354" spans="4:9" ht="13">
      <c r="D354" s="87"/>
      <c r="I354" s="57"/>
    </row>
    <row r="355" spans="4:9" ht="13">
      <c r="D355" s="87"/>
      <c r="I355" s="57"/>
    </row>
    <row r="356" spans="4:9" ht="13">
      <c r="D356" s="87"/>
      <c r="I356" s="57"/>
    </row>
    <row r="357" spans="4:9" ht="13">
      <c r="D357" s="87"/>
      <c r="I357" s="57"/>
    </row>
    <row r="358" spans="4:9" ht="13">
      <c r="D358" s="87"/>
      <c r="I358" s="57"/>
    </row>
    <row r="359" spans="4:9" ht="13">
      <c r="D359" s="87"/>
      <c r="I359" s="57"/>
    </row>
    <row r="360" spans="4:9" ht="13">
      <c r="D360" s="87"/>
      <c r="I360" s="57"/>
    </row>
    <row r="361" spans="4:9" ht="13">
      <c r="D361" s="87"/>
      <c r="I361" s="57"/>
    </row>
    <row r="362" spans="4:9" ht="13">
      <c r="D362" s="87"/>
      <c r="I362" s="57"/>
    </row>
    <row r="363" spans="4:9" ht="13">
      <c r="D363" s="87"/>
      <c r="I363" s="57"/>
    </row>
    <row r="364" spans="4:9" ht="13">
      <c r="D364" s="87"/>
      <c r="I364" s="57"/>
    </row>
    <row r="365" spans="4:9" ht="13">
      <c r="D365" s="87"/>
      <c r="I365" s="57"/>
    </row>
    <row r="366" spans="4:9" ht="13">
      <c r="D366" s="87"/>
      <c r="I366" s="57"/>
    </row>
    <row r="367" spans="4:9" ht="13">
      <c r="D367" s="87"/>
      <c r="I367" s="57"/>
    </row>
    <row r="368" spans="4:9" ht="13">
      <c r="D368" s="87"/>
      <c r="I368" s="57"/>
    </row>
    <row r="369" spans="4:9" ht="13">
      <c r="D369" s="87"/>
      <c r="I369" s="57"/>
    </row>
    <row r="370" spans="4:9" ht="13">
      <c r="D370" s="87"/>
      <c r="I370" s="57"/>
    </row>
    <row r="371" spans="4:9" ht="13">
      <c r="D371" s="87"/>
      <c r="I371" s="57"/>
    </row>
    <row r="372" spans="4:9" ht="13">
      <c r="D372" s="87"/>
      <c r="I372" s="57"/>
    </row>
    <row r="373" spans="4:9" ht="13">
      <c r="D373" s="87"/>
      <c r="I373" s="57"/>
    </row>
    <row r="374" spans="4:9" ht="13">
      <c r="D374" s="87"/>
      <c r="I374" s="57"/>
    </row>
    <row r="375" spans="4:9" ht="13">
      <c r="D375" s="87"/>
      <c r="I375" s="57"/>
    </row>
    <row r="376" spans="4:9" ht="13">
      <c r="D376" s="87"/>
      <c r="I376" s="57"/>
    </row>
    <row r="377" spans="4:9" ht="13">
      <c r="D377" s="87"/>
      <c r="I377" s="57"/>
    </row>
    <row r="378" spans="4:9" ht="13">
      <c r="D378" s="87"/>
      <c r="I378" s="57"/>
    </row>
    <row r="379" spans="4:9" ht="13">
      <c r="D379" s="87"/>
      <c r="I379" s="57"/>
    </row>
    <row r="380" spans="4:9" ht="13">
      <c r="D380" s="87"/>
      <c r="I380" s="57"/>
    </row>
    <row r="381" spans="4:9" ht="13">
      <c r="D381" s="87"/>
      <c r="I381" s="57"/>
    </row>
    <row r="382" spans="4:9" ht="13">
      <c r="D382" s="87"/>
      <c r="I382" s="57"/>
    </row>
    <row r="383" spans="4:9" ht="13">
      <c r="D383" s="87"/>
      <c r="I383" s="57"/>
    </row>
    <row r="384" spans="4:9" ht="13">
      <c r="D384" s="87"/>
      <c r="I384" s="57"/>
    </row>
    <row r="385" spans="4:9" ht="13">
      <c r="D385" s="87"/>
      <c r="I385" s="57"/>
    </row>
    <row r="386" spans="4:9" ht="13">
      <c r="D386" s="87"/>
      <c r="I386" s="57"/>
    </row>
    <row r="387" spans="4:9" ht="13">
      <c r="D387" s="87"/>
      <c r="I387" s="57"/>
    </row>
    <row r="388" spans="4:9" ht="13">
      <c r="D388" s="87"/>
      <c r="I388" s="57"/>
    </row>
    <row r="389" spans="4:9" ht="13">
      <c r="D389" s="87"/>
      <c r="I389" s="57"/>
    </row>
    <row r="390" spans="4:9" ht="13">
      <c r="D390" s="87"/>
      <c r="I390" s="57"/>
    </row>
    <row r="391" spans="4:9" ht="13">
      <c r="D391" s="87"/>
      <c r="I391" s="57"/>
    </row>
    <row r="392" spans="4:9" ht="13">
      <c r="D392" s="87"/>
      <c r="I392" s="57"/>
    </row>
    <row r="393" spans="4:9" ht="13">
      <c r="D393" s="87"/>
      <c r="I393" s="57"/>
    </row>
    <row r="394" spans="4:9" ht="13">
      <c r="D394" s="87"/>
      <c r="I394" s="57"/>
    </row>
    <row r="395" spans="4:9" ht="13">
      <c r="D395" s="87"/>
      <c r="I395" s="57"/>
    </row>
    <row r="396" spans="4:9" ht="13">
      <c r="D396" s="87"/>
      <c r="I396" s="57"/>
    </row>
    <row r="397" spans="4:9" ht="13">
      <c r="D397" s="87"/>
      <c r="I397" s="57"/>
    </row>
    <row r="398" spans="4:9" ht="13">
      <c r="D398" s="87"/>
      <c r="I398" s="57"/>
    </row>
    <row r="399" spans="4:9" ht="13">
      <c r="D399" s="87"/>
      <c r="I399" s="57"/>
    </row>
    <row r="400" spans="4:9" ht="13">
      <c r="D400" s="87"/>
      <c r="I400" s="57"/>
    </row>
    <row r="401" spans="4:9" ht="13">
      <c r="D401" s="87"/>
      <c r="I401" s="57"/>
    </row>
    <row r="402" spans="4:9" ht="13">
      <c r="D402" s="87"/>
      <c r="I402" s="57"/>
    </row>
    <row r="403" spans="4:9" ht="13">
      <c r="D403" s="87"/>
      <c r="I403" s="57"/>
    </row>
    <row r="404" spans="4:9" ht="13">
      <c r="D404" s="87"/>
      <c r="I404" s="57"/>
    </row>
    <row r="405" spans="4:9" ht="13">
      <c r="D405" s="87"/>
      <c r="I405" s="57"/>
    </row>
    <row r="406" spans="4:9" ht="13">
      <c r="D406" s="87"/>
      <c r="I406" s="57"/>
    </row>
    <row r="407" spans="4:9" ht="13">
      <c r="D407" s="87"/>
      <c r="I407" s="57"/>
    </row>
    <row r="408" spans="4:9" ht="13">
      <c r="D408" s="87"/>
      <c r="I408" s="57"/>
    </row>
    <row r="409" spans="4:9" ht="13">
      <c r="D409" s="87"/>
      <c r="I409" s="57"/>
    </row>
    <row r="410" spans="4:9" ht="13">
      <c r="D410" s="87"/>
      <c r="I410" s="57"/>
    </row>
    <row r="411" spans="4:9" ht="13">
      <c r="D411" s="87"/>
      <c r="I411" s="57"/>
    </row>
    <row r="412" spans="4:9" ht="13">
      <c r="D412" s="87"/>
      <c r="I412" s="57"/>
    </row>
    <row r="413" spans="4:9" ht="13">
      <c r="D413" s="87"/>
      <c r="I413" s="57"/>
    </row>
    <row r="414" spans="4:9" ht="13">
      <c r="D414" s="87"/>
      <c r="I414" s="57"/>
    </row>
    <row r="415" spans="4:9" ht="13">
      <c r="D415" s="87"/>
      <c r="I415" s="57"/>
    </row>
    <row r="416" spans="4:9" ht="13">
      <c r="D416" s="87"/>
      <c r="I416" s="57"/>
    </row>
    <row r="417" spans="4:9" ht="13">
      <c r="D417" s="87"/>
      <c r="I417" s="57"/>
    </row>
    <row r="418" spans="4:9" ht="13">
      <c r="D418" s="87"/>
      <c r="I418" s="57"/>
    </row>
    <row r="419" spans="4:9" ht="13">
      <c r="D419" s="87"/>
      <c r="I419" s="57"/>
    </row>
    <row r="420" spans="4:9" ht="13">
      <c r="D420" s="87"/>
      <c r="I420" s="57"/>
    </row>
    <row r="421" spans="4:9" ht="13">
      <c r="D421" s="87"/>
      <c r="I421" s="57"/>
    </row>
    <row r="422" spans="4:9" ht="13">
      <c r="D422" s="87"/>
      <c r="I422" s="57"/>
    </row>
    <row r="423" spans="4:9" ht="13">
      <c r="D423" s="87"/>
      <c r="I423" s="57"/>
    </row>
    <row r="424" spans="4:9" ht="13">
      <c r="D424" s="87"/>
      <c r="I424" s="57"/>
    </row>
    <row r="425" spans="4:9" ht="13">
      <c r="D425" s="87"/>
      <c r="I425" s="57"/>
    </row>
    <row r="426" spans="4:9" ht="13">
      <c r="D426" s="87"/>
      <c r="I426" s="57"/>
    </row>
    <row r="427" spans="4:9" ht="13">
      <c r="D427" s="87"/>
      <c r="I427" s="57"/>
    </row>
    <row r="428" spans="4:9" ht="13">
      <c r="D428" s="87"/>
      <c r="I428" s="57"/>
    </row>
    <row r="429" spans="4:9" ht="13">
      <c r="D429" s="87"/>
      <c r="I429" s="57"/>
    </row>
    <row r="430" spans="4:9" ht="13">
      <c r="D430" s="87"/>
      <c r="I430" s="57"/>
    </row>
    <row r="431" spans="4:9" ht="13">
      <c r="D431" s="87"/>
      <c r="I431" s="57"/>
    </row>
    <row r="432" spans="4:9" ht="13">
      <c r="D432" s="87"/>
      <c r="I432" s="57"/>
    </row>
    <row r="433" spans="4:9" ht="13">
      <c r="D433" s="87"/>
      <c r="I433" s="57"/>
    </row>
    <row r="434" spans="4:9" ht="13">
      <c r="D434" s="87"/>
      <c r="I434" s="57"/>
    </row>
    <row r="435" spans="4:9" ht="13">
      <c r="D435" s="87"/>
      <c r="I435" s="57"/>
    </row>
    <row r="436" spans="4:9" ht="13">
      <c r="D436" s="87"/>
      <c r="I436" s="57"/>
    </row>
    <row r="437" spans="4:9" ht="13">
      <c r="D437" s="87"/>
      <c r="I437" s="57"/>
    </row>
    <row r="438" spans="4:9" ht="13">
      <c r="D438" s="87"/>
      <c r="I438" s="57"/>
    </row>
    <row r="439" spans="4:9" ht="13">
      <c r="D439" s="87"/>
      <c r="I439" s="57"/>
    </row>
    <row r="440" spans="4:9" ht="13">
      <c r="D440" s="87"/>
      <c r="I440" s="57"/>
    </row>
    <row r="441" spans="4:9" ht="13">
      <c r="D441" s="87"/>
      <c r="I441" s="57"/>
    </row>
    <row r="442" spans="4:9" ht="13">
      <c r="D442" s="87"/>
      <c r="I442" s="57"/>
    </row>
    <row r="443" spans="4:9" ht="13">
      <c r="D443" s="87"/>
      <c r="I443" s="57"/>
    </row>
    <row r="444" spans="4:9" ht="13">
      <c r="D444" s="87"/>
      <c r="I444" s="57"/>
    </row>
    <row r="445" spans="4:9" ht="13">
      <c r="D445" s="87"/>
      <c r="I445" s="57"/>
    </row>
    <row r="446" spans="4:9" ht="13">
      <c r="D446" s="87"/>
      <c r="I446" s="57"/>
    </row>
    <row r="447" spans="4:9" ht="13">
      <c r="D447" s="87"/>
      <c r="I447" s="57"/>
    </row>
    <row r="448" spans="4:9" ht="13">
      <c r="D448" s="87"/>
      <c r="I448" s="57"/>
    </row>
    <row r="449" spans="4:9" ht="13">
      <c r="D449" s="87"/>
      <c r="I449" s="57"/>
    </row>
    <row r="450" spans="4:9" ht="13">
      <c r="D450" s="87"/>
      <c r="I450" s="57"/>
    </row>
    <row r="451" spans="4:9" ht="13">
      <c r="D451" s="87"/>
      <c r="I451" s="57"/>
    </row>
    <row r="452" spans="4:9" ht="13">
      <c r="D452" s="87"/>
      <c r="I452" s="57"/>
    </row>
    <row r="453" spans="4:9" ht="13">
      <c r="D453" s="87"/>
      <c r="I453" s="57"/>
    </row>
    <row r="454" spans="4:9" ht="13">
      <c r="D454" s="87"/>
      <c r="I454" s="57"/>
    </row>
    <row r="455" spans="4:9" ht="13">
      <c r="D455" s="87"/>
      <c r="I455" s="57"/>
    </row>
    <row r="456" spans="4:9" ht="13">
      <c r="D456" s="87"/>
      <c r="I456" s="57"/>
    </row>
    <row r="457" spans="4:9" ht="13">
      <c r="D457" s="87"/>
      <c r="I457" s="57"/>
    </row>
    <row r="458" spans="4:9" ht="13">
      <c r="D458" s="87"/>
      <c r="I458" s="57"/>
    </row>
    <row r="459" spans="4:9" ht="13">
      <c r="D459" s="87"/>
      <c r="I459" s="57"/>
    </row>
    <row r="460" spans="4:9" ht="13">
      <c r="D460" s="87"/>
      <c r="I460" s="57"/>
    </row>
    <row r="461" spans="4:9" ht="13">
      <c r="D461" s="87"/>
      <c r="I461" s="57"/>
    </row>
    <row r="462" spans="4:9" ht="13">
      <c r="D462" s="87"/>
      <c r="I462" s="57"/>
    </row>
    <row r="463" spans="4:9" ht="13">
      <c r="D463" s="87"/>
      <c r="I463" s="57"/>
    </row>
    <row r="464" spans="4:9" ht="13">
      <c r="D464" s="87"/>
      <c r="I464" s="57"/>
    </row>
    <row r="465" spans="4:9" ht="13">
      <c r="D465" s="87"/>
      <c r="I465" s="57"/>
    </row>
    <row r="466" spans="4:9" ht="13">
      <c r="D466" s="87"/>
      <c r="I466" s="57"/>
    </row>
    <row r="467" spans="4:9" ht="13">
      <c r="D467" s="87"/>
      <c r="I467" s="57"/>
    </row>
    <row r="468" spans="4:9" ht="13">
      <c r="D468" s="87"/>
      <c r="I468" s="57"/>
    </row>
    <row r="469" spans="4:9" ht="13">
      <c r="D469" s="87"/>
      <c r="I469" s="57"/>
    </row>
    <row r="470" spans="4:9" ht="13">
      <c r="D470" s="87"/>
      <c r="I470" s="57"/>
    </row>
    <row r="471" spans="4:9" ht="13">
      <c r="D471" s="87"/>
      <c r="I471" s="57"/>
    </row>
    <row r="472" spans="4:9" ht="13">
      <c r="D472" s="87"/>
      <c r="I472" s="57"/>
    </row>
    <row r="473" spans="4:9" ht="13">
      <c r="D473" s="87"/>
      <c r="I473" s="57"/>
    </row>
    <row r="474" spans="4:9" ht="13">
      <c r="D474" s="87"/>
      <c r="I474" s="57"/>
    </row>
    <row r="475" spans="4:9" ht="13">
      <c r="D475" s="87"/>
      <c r="I475" s="57"/>
    </row>
    <row r="476" spans="4:9" ht="13">
      <c r="D476" s="87"/>
      <c r="I476" s="57"/>
    </row>
    <row r="477" spans="4:9" ht="13">
      <c r="D477" s="87"/>
      <c r="I477" s="57"/>
    </row>
    <row r="478" spans="4:9" ht="13">
      <c r="D478" s="87"/>
      <c r="I478" s="57"/>
    </row>
    <row r="479" spans="4:9" ht="13">
      <c r="D479" s="87"/>
      <c r="I479" s="57"/>
    </row>
    <row r="480" spans="4:9" ht="13">
      <c r="D480" s="87"/>
      <c r="I480" s="57"/>
    </row>
    <row r="481" spans="4:9" ht="13">
      <c r="D481" s="87"/>
      <c r="I481" s="57"/>
    </row>
    <row r="482" spans="4:9" ht="13">
      <c r="D482" s="87"/>
      <c r="I482" s="57"/>
    </row>
    <row r="483" spans="4:9" ht="13">
      <c r="D483" s="87"/>
      <c r="I483" s="57"/>
    </row>
    <row r="484" spans="4:9" ht="13">
      <c r="D484" s="87"/>
      <c r="I484" s="57"/>
    </row>
    <row r="485" spans="4:9" ht="13">
      <c r="D485" s="87"/>
      <c r="I485" s="57"/>
    </row>
    <row r="486" spans="4:9" ht="13">
      <c r="D486" s="87"/>
      <c r="I486" s="57"/>
    </row>
    <row r="487" spans="4:9" ht="13">
      <c r="D487" s="87"/>
      <c r="I487" s="57"/>
    </row>
    <row r="488" spans="4:9" ht="13">
      <c r="D488" s="87"/>
      <c r="I488" s="57"/>
    </row>
    <row r="489" spans="4:9" ht="13">
      <c r="D489" s="87"/>
      <c r="I489" s="57"/>
    </row>
    <row r="490" spans="4:9" ht="13">
      <c r="D490" s="87"/>
      <c r="I490" s="57"/>
    </row>
    <row r="491" spans="4:9" ht="13">
      <c r="D491" s="87"/>
      <c r="I491" s="57"/>
    </row>
    <row r="492" spans="4:9" ht="13">
      <c r="D492" s="87"/>
      <c r="I492" s="57"/>
    </row>
    <row r="493" spans="4:9" ht="13">
      <c r="D493" s="87"/>
      <c r="I493" s="57"/>
    </row>
    <row r="494" spans="4:9" ht="13">
      <c r="D494" s="87"/>
      <c r="I494" s="57"/>
    </row>
    <row r="495" spans="4:9" ht="13">
      <c r="D495" s="87"/>
      <c r="I495" s="57"/>
    </row>
    <row r="496" spans="4:9" ht="13">
      <c r="D496" s="87"/>
      <c r="I496" s="57"/>
    </row>
    <row r="497" spans="4:9" ht="13">
      <c r="D497" s="87"/>
      <c r="I497" s="57"/>
    </row>
    <row r="498" spans="4:9" ht="13">
      <c r="D498" s="87"/>
      <c r="I498" s="57"/>
    </row>
    <row r="499" spans="4:9" ht="13">
      <c r="D499" s="87"/>
      <c r="I499" s="57"/>
    </row>
    <row r="500" spans="4:9" ht="13">
      <c r="D500" s="87"/>
      <c r="I500" s="57"/>
    </row>
    <row r="501" spans="4:9" ht="13">
      <c r="D501" s="87"/>
      <c r="I501" s="57"/>
    </row>
    <row r="502" spans="4:9" ht="13">
      <c r="D502" s="87"/>
      <c r="I502" s="57"/>
    </row>
    <row r="503" spans="4:9" ht="13">
      <c r="D503" s="87"/>
      <c r="I503" s="57"/>
    </row>
    <row r="504" spans="4:9" ht="13">
      <c r="D504" s="87"/>
      <c r="I504" s="57"/>
    </row>
    <row r="505" spans="4:9" ht="13">
      <c r="D505" s="87"/>
      <c r="I505" s="57"/>
    </row>
    <row r="506" spans="4:9" ht="13">
      <c r="D506" s="87"/>
      <c r="I506" s="57"/>
    </row>
    <row r="507" spans="4:9" ht="13">
      <c r="D507" s="87"/>
      <c r="I507" s="57"/>
    </row>
    <row r="508" spans="4:9" ht="13">
      <c r="D508" s="87"/>
      <c r="I508" s="57"/>
    </row>
    <row r="509" spans="4:9" ht="13">
      <c r="D509" s="87"/>
      <c r="I509" s="57"/>
    </row>
    <row r="510" spans="4:9" ht="13">
      <c r="D510" s="87"/>
      <c r="I510" s="57"/>
    </row>
    <row r="511" spans="4:9" ht="13">
      <c r="D511" s="87"/>
      <c r="I511" s="57"/>
    </row>
    <row r="512" spans="4:9" ht="13">
      <c r="D512" s="87"/>
      <c r="I512" s="57"/>
    </row>
    <row r="513" spans="4:9" ht="13">
      <c r="D513" s="87"/>
      <c r="I513" s="57"/>
    </row>
    <row r="514" spans="4:9" ht="13">
      <c r="D514" s="87"/>
      <c r="I514" s="57"/>
    </row>
    <row r="515" spans="4:9" ht="13">
      <c r="D515" s="87"/>
      <c r="I515" s="57"/>
    </row>
    <row r="516" spans="4:9" ht="13">
      <c r="D516" s="87"/>
      <c r="I516" s="57"/>
    </row>
    <row r="517" spans="4:9" ht="13">
      <c r="D517" s="87"/>
      <c r="I517" s="57"/>
    </row>
    <row r="518" spans="4:9" ht="13">
      <c r="D518" s="87"/>
      <c r="I518" s="57"/>
    </row>
    <row r="519" spans="4:9" ht="13">
      <c r="D519" s="87"/>
      <c r="I519" s="57"/>
    </row>
    <row r="520" spans="4:9" ht="13">
      <c r="D520" s="87"/>
      <c r="I520" s="57"/>
    </row>
    <row r="521" spans="4:9" ht="13">
      <c r="D521" s="87"/>
      <c r="I521" s="57"/>
    </row>
    <row r="522" spans="4:9" ht="13">
      <c r="D522" s="87"/>
      <c r="I522" s="57"/>
    </row>
    <row r="523" spans="4:9" ht="13">
      <c r="D523" s="87"/>
      <c r="I523" s="57"/>
    </row>
    <row r="524" spans="4:9" ht="13">
      <c r="D524" s="87"/>
      <c r="I524" s="57"/>
    </row>
    <row r="525" spans="4:9" ht="13">
      <c r="D525" s="87"/>
      <c r="I525" s="57"/>
    </row>
    <row r="526" spans="4:9" ht="13">
      <c r="D526" s="87"/>
      <c r="I526" s="57"/>
    </row>
    <row r="527" spans="4:9" ht="13">
      <c r="D527" s="87"/>
      <c r="I527" s="57"/>
    </row>
    <row r="528" spans="4:9" ht="13">
      <c r="D528" s="87"/>
      <c r="I528" s="57"/>
    </row>
    <row r="529" spans="4:9" ht="13">
      <c r="D529" s="87"/>
      <c r="I529" s="57"/>
    </row>
    <row r="530" spans="4:9" ht="13">
      <c r="D530" s="87"/>
      <c r="I530" s="57"/>
    </row>
    <row r="531" spans="4:9" ht="13">
      <c r="D531" s="87"/>
      <c r="I531" s="57"/>
    </row>
    <row r="532" spans="4:9" ht="13">
      <c r="D532" s="87"/>
      <c r="I532" s="57"/>
    </row>
    <row r="533" spans="4:9" ht="13">
      <c r="D533" s="87"/>
      <c r="I533" s="57"/>
    </row>
    <row r="534" spans="4:9" ht="13">
      <c r="D534" s="87"/>
      <c r="I534" s="57"/>
    </row>
    <row r="535" spans="4:9" ht="13">
      <c r="D535" s="87"/>
      <c r="I535" s="57"/>
    </row>
    <row r="536" spans="4:9" ht="13">
      <c r="D536" s="87"/>
      <c r="I536" s="57"/>
    </row>
    <row r="537" spans="4:9" ht="13">
      <c r="D537" s="87"/>
      <c r="I537" s="57"/>
    </row>
    <row r="538" spans="4:9" ht="13">
      <c r="D538" s="87"/>
      <c r="I538" s="57"/>
    </row>
    <row r="539" spans="4:9" ht="13">
      <c r="D539" s="87"/>
      <c r="I539" s="57"/>
    </row>
    <row r="540" spans="4:9" ht="13">
      <c r="D540" s="87"/>
      <c r="I540" s="57"/>
    </row>
    <row r="541" spans="4:9" ht="13">
      <c r="D541" s="87"/>
      <c r="I541" s="57"/>
    </row>
    <row r="542" spans="4:9" ht="13">
      <c r="D542" s="87"/>
      <c r="I542" s="57"/>
    </row>
    <row r="543" spans="4:9" ht="13">
      <c r="D543" s="87"/>
      <c r="I543" s="57"/>
    </row>
    <row r="544" spans="4:9" ht="13">
      <c r="D544" s="87"/>
      <c r="I544" s="57"/>
    </row>
    <row r="545" spans="4:9" ht="13">
      <c r="D545" s="87"/>
      <c r="I545" s="57"/>
    </row>
    <row r="546" spans="4:9" ht="13">
      <c r="D546" s="87"/>
      <c r="I546" s="57"/>
    </row>
    <row r="547" spans="4:9" ht="13">
      <c r="D547" s="87"/>
      <c r="I547" s="57"/>
    </row>
    <row r="548" spans="4:9" ht="13">
      <c r="D548" s="87"/>
      <c r="I548" s="57"/>
    </row>
    <row r="549" spans="4:9" ht="13">
      <c r="D549" s="87"/>
      <c r="I549" s="57"/>
    </row>
    <row r="550" spans="4:9" ht="13">
      <c r="D550" s="87"/>
      <c r="I550" s="57"/>
    </row>
    <row r="551" spans="4:9" ht="13">
      <c r="D551" s="87"/>
      <c r="I551" s="57"/>
    </row>
    <row r="552" spans="4:9" ht="13">
      <c r="D552" s="87"/>
      <c r="I552" s="57"/>
    </row>
    <row r="553" spans="4:9" ht="13">
      <c r="D553" s="87"/>
      <c r="I553" s="57"/>
    </row>
    <row r="554" spans="4:9" ht="13">
      <c r="D554" s="87"/>
      <c r="I554" s="57"/>
    </row>
    <row r="555" spans="4:9" ht="13">
      <c r="D555" s="87"/>
      <c r="I555" s="57"/>
    </row>
    <row r="556" spans="4:9" ht="13">
      <c r="D556" s="87"/>
      <c r="I556" s="57"/>
    </row>
    <row r="557" spans="4:9" ht="13">
      <c r="D557" s="87"/>
      <c r="I557" s="57"/>
    </row>
    <row r="558" spans="4:9" ht="13">
      <c r="D558" s="87"/>
      <c r="I558" s="57"/>
    </row>
    <row r="559" spans="4:9" ht="13">
      <c r="D559" s="87"/>
      <c r="I559" s="57"/>
    </row>
    <row r="560" spans="4:9" ht="13">
      <c r="D560" s="87"/>
      <c r="I560" s="57"/>
    </row>
    <row r="561" spans="4:9" ht="13">
      <c r="D561" s="87"/>
      <c r="I561" s="57"/>
    </row>
    <row r="562" spans="4:9" ht="13">
      <c r="D562" s="87"/>
      <c r="I562" s="57"/>
    </row>
    <row r="563" spans="4:9" ht="13">
      <c r="D563" s="87"/>
      <c r="I563" s="57"/>
    </row>
    <row r="564" spans="4:9" ht="13">
      <c r="D564" s="87"/>
      <c r="I564" s="57"/>
    </row>
    <row r="565" spans="4:9" ht="13">
      <c r="D565" s="87"/>
      <c r="I565" s="57"/>
    </row>
    <row r="566" spans="4:9" ht="13">
      <c r="D566" s="87"/>
      <c r="I566" s="57"/>
    </row>
    <row r="567" spans="4:9" ht="13">
      <c r="D567" s="87"/>
      <c r="I567" s="57"/>
    </row>
    <row r="568" spans="4:9" ht="13">
      <c r="D568" s="87"/>
      <c r="I568" s="57"/>
    </row>
    <row r="569" spans="4:9" ht="13">
      <c r="D569" s="87"/>
      <c r="I569" s="57"/>
    </row>
    <row r="570" spans="4:9" ht="13">
      <c r="D570" s="87"/>
      <c r="I570" s="57"/>
    </row>
    <row r="571" spans="4:9" ht="13">
      <c r="D571" s="87"/>
      <c r="I571" s="57"/>
    </row>
    <row r="572" spans="4:9" ht="13">
      <c r="D572" s="87"/>
      <c r="I572" s="57"/>
    </row>
    <row r="573" spans="4:9" ht="13">
      <c r="D573" s="87"/>
      <c r="I573" s="57"/>
    </row>
    <row r="574" spans="4:9" ht="13">
      <c r="D574" s="87"/>
      <c r="I574" s="57"/>
    </row>
    <row r="575" spans="4:9" ht="13">
      <c r="D575" s="87"/>
      <c r="I575" s="57"/>
    </row>
    <row r="576" spans="4:9" ht="13">
      <c r="D576" s="87"/>
      <c r="I576" s="57"/>
    </row>
    <row r="577" spans="4:9" ht="13">
      <c r="D577" s="87"/>
      <c r="I577" s="57"/>
    </row>
    <row r="578" spans="4:9" ht="13">
      <c r="D578" s="87"/>
      <c r="I578" s="57"/>
    </row>
    <row r="579" spans="4:9" ht="13">
      <c r="D579" s="87"/>
      <c r="I579" s="57"/>
    </row>
    <row r="580" spans="4:9" ht="13">
      <c r="D580" s="87"/>
      <c r="I580" s="57"/>
    </row>
    <row r="581" spans="4:9" ht="13">
      <c r="D581" s="87"/>
      <c r="I581" s="57"/>
    </row>
    <row r="582" spans="4:9" ht="13">
      <c r="D582" s="87"/>
      <c r="I582" s="57"/>
    </row>
    <row r="583" spans="4:9" ht="13">
      <c r="D583" s="87"/>
      <c r="I583" s="57"/>
    </row>
    <row r="584" spans="4:9" ht="13">
      <c r="D584" s="87"/>
      <c r="I584" s="57"/>
    </row>
    <row r="585" spans="4:9" ht="13">
      <c r="D585" s="87"/>
      <c r="I585" s="57"/>
    </row>
    <row r="586" spans="4:9" ht="13">
      <c r="D586" s="87"/>
      <c r="I586" s="57"/>
    </row>
    <row r="587" spans="4:9" ht="13">
      <c r="D587" s="87"/>
      <c r="I587" s="57"/>
    </row>
    <row r="588" spans="4:9" ht="13">
      <c r="D588" s="87"/>
      <c r="I588" s="57"/>
    </row>
    <row r="589" spans="4:9" ht="13">
      <c r="D589" s="87"/>
      <c r="I589" s="57"/>
    </row>
    <row r="590" spans="4:9" ht="13">
      <c r="D590" s="87"/>
      <c r="I590" s="57"/>
    </row>
    <row r="591" spans="4:9" ht="13">
      <c r="D591" s="87"/>
      <c r="I591" s="57"/>
    </row>
    <row r="592" spans="4:9" ht="13">
      <c r="D592" s="87"/>
      <c r="I592" s="57"/>
    </row>
    <row r="593" spans="4:9" ht="13">
      <c r="D593" s="87"/>
      <c r="I593" s="57"/>
    </row>
    <row r="594" spans="4:9" ht="13">
      <c r="D594" s="87"/>
      <c r="I594" s="57"/>
    </row>
    <row r="595" spans="4:9" ht="13">
      <c r="D595" s="87"/>
      <c r="I595" s="57"/>
    </row>
    <row r="596" spans="4:9" ht="13">
      <c r="D596" s="87"/>
      <c r="I596" s="57"/>
    </row>
    <row r="597" spans="4:9" ht="13">
      <c r="D597" s="87"/>
      <c r="I597" s="57"/>
    </row>
    <row r="598" spans="4:9" ht="13">
      <c r="D598" s="87"/>
      <c r="I598" s="57"/>
    </row>
    <row r="599" spans="4:9" ht="13">
      <c r="D599" s="87"/>
      <c r="I599" s="57"/>
    </row>
    <row r="600" spans="4:9" ht="13">
      <c r="D600" s="87"/>
      <c r="I600" s="57"/>
    </row>
    <row r="601" spans="4:9" ht="13">
      <c r="D601" s="87"/>
      <c r="I601" s="57"/>
    </row>
    <row r="602" spans="4:9" ht="13">
      <c r="D602" s="87"/>
      <c r="I602" s="57"/>
    </row>
    <row r="603" spans="4:9" ht="13">
      <c r="D603" s="87"/>
      <c r="I603" s="57"/>
    </row>
    <row r="604" spans="4:9" ht="13">
      <c r="D604" s="87"/>
      <c r="I604" s="57"/>
    </row>
    <row r="605" spans="4:9" ht="13">
      <c r="D605" s="87"/>
      <c r="I605" s="57"/>
    </row>
    <row r="606" spans="4:9" ht="13">
      <c r="D606" s="87"/>
      <c r="I606" s="57"/>
    </row>
    <row r="607" spans="4:9" ht="13">
      <c r="D607" s="87"/>
      <c r="I607" s="57"/>
    </row>
    <row r="608" spans="4:9" ht="13">
      <c r="D608" s="87"/>
      <c r="I608" s="57"/>
    </row>
    <row r="609" spans="4:9" ht="13">
      <c r="D609" s="87"/>
      <c r="I609" s="57"/>
    </row>
    <row r="610" spans="4:9" ht="13">
      <c r="D610" s="87"/>
      <c r="I610" s="57"/>
    </row>
    <row r="611" spans="4:9" ht="13">
      <c r="D611" s="87"/>
      <c r="I611" s="57"/>
    </row>
    <row r="612" spans="4:9" ht="13">
      <c r="D612" s="87"/>
      <c r="I612" s="57"/>
    </row>
    <row r="613" spans="4:9" ht="13">
      <c r="D613" s="87"/>
      <c r="I613" s="57"/>
    </row>
    <row r="614" spans="4:9" ht="13">
      <c r="D614" s="87"/>
      <c r="I614" s="57"/>
    </row>
    <row r="615" spans="4:9" ht="13">
      <c r="D615" s="87"/>
      <c r="I615" s="57"/>
    </row>
    <row r="616" spans="4:9" ht="13">
      <c r="D616" s="87"/>
      <c r="I616" s="57"/>
    </row>
    <row r="617" spans="4:9" ht="13">
      <c r="D617" s="87"/>
      <c r="I617" s="57"/>
    </row>
    <row r="618" spans="4:9" ht="13">
      <c r="D618" s="87"/>
      <c r="I618" s="57"/>
    </row>
    <row r="619" spans="4:9" ht="13">
      <c r="D619" s="87"/>
      <c r="I619" s="57"/>
    </row>
    <row r="620" spans="4:9" ht="13">
      <c r="D620" s="87"/>
      <c r="I620" s="57"/>
    </row>
    <row r="621" spans="4:9" ht="13">
      <c r="D621" s="87"/>
      <c r="I621" s="57"/>
    </row>
    <row r="622" spans="4:9" ht="13">
      <c r="D622" s="87"/>
      <c r="I622" s="57"/>
    </row>
    <row r="623" spans="4:9" ht="13">
      <c r="D623" s="87"/>
      <c r="I623" s="57"/>
    </row>
    <row r="624" spans="4:9" ht="13">
      <c r="D624" s="87"/>
      <c r="I624" s="57"/>
    </row>
    <row r="625" spans="4:9" ht="13">
      <c r="D625" s="87"/>
      <c r="I625" s="57"/>
    </row>
    <row r="626" spans="4:9" ht="13">
      <c r="D626" s="87"/>
      <c r="I626" s="57"/>
    </row>
    <row r="627" spans="4:9" ht="13">
      <c r="D627" s="87"/>
      <c r="I627" s="57"/>
    </row>
    <row r="628" spans="4:9" ht="13">
      <c r="D628" s="87"/>
      <c r="I628" s="57"/>
    </row>
    <row r="629" spans="4:9" ht="13">
      <c r="D629" s="87"/>
      <c r="I629" s="57"/>
    </row>
    <row r="630" spans="4:9" ht="13">
      <c r="D630" s="87"/>
      <c r="I630" s="57"/>
    </row>
    <row r="631" spans="4:9" ht="13">
      <c r="D631" s="87"/>
      <c r="I631" s="57"/>
    </row>
    <row r="632" spans="4:9" ht="13">
      <c r="D632" s="87"/>
      <c r="I632" s="57"/>
    </row>
    <row r="633" spans="4:9" ht="13">
      <c r="D633" s="87"/>
      <c r="I633" s="57"/>
    </row>
    <row r="634" spans="4:9" ht="13">
      <c r="D634" s="87"/>
      <c r="I634" s="57"/>
    </row>
    <row r="635" spans="4:9" ht="13">
      <c r="D635" s="87"/>
      <c r="I635" s="57"/>
    </row>
    <row r="636" spans="4:9" ht="13">
      <c r="D636" s="87"/>
      <c r="I636" s="57"/>
    </row>
    <row r="637" spans="4:9" ht="13">
      <c r="D637" s="87"/>
      <c r="I637" s="57"/>
    </row>
    <row r="638" spans="4:9" ht="13">
      <c r="D638" s="87"/>
      <c r="I638" s="57"/>
    </row>
    <row r="639" spans="4:9" ht="13">
      <c r="D639" s="87"/>
      <c r="I639" s="57"/>
    </row>
    <row r="640" spans="4:9" ht="13">
      <c r="D640" s="87"/>
      <c r="I640" s="57"/>
    </row>
    <row r="641" spans="4:9" ht="13">
      <c r="D641" s="87"/>
      <c r="I641" s="57"/>
    </row>
    <row r="642" spans="4:9" ht="13">
      <c r="D642" s="87"/>
      <c r="I642" s="57"/>
    </row>
    <row r="643" spans="4:9" ht="13">
      <c r="D643" s="87"/>
      <c r="I643" s="57"/>
    </row>
    <row r="644" spans="4:9" ht="13">
      <c r="D644" s="87"/>
      <c r="I644" s="57"/>
    </row>
    <row r="645" spans="4:9" ht="13">
      <c r="D645" s="87"/>
      <c r="I645" s="57"/>
    </row>
    <row r="646" spans="4:9" ht="13">
      <c r="D646" s="87"/>
      <c r="I646" s="57"/>
    </row>
    <row r="647" spans="4:9" ht="13">
      <c r="D647" s="87"/>
      <c r="I647" s="57"/>
    </row>
    <row r="648" spans="4:9" ht="13">
      <c r="D648" s="87"/>
      <c r="I648" s="57"/>
    </row>
    <row r="649" spans="4:9" ht="13">
      <c r="D649" s="87"/>
      <c r="I649" s="57"/>
    </row>
    <row r="650" spans="4:9" ht="13">
      <c r="D650" s="87"/>
      <c r="I650" s="57"/>
    </row>
    <row r="651" spans="4:9" ht="13">
      <c r="D651" s="87"/>
      <c r="I651" s="57"/>
    </row>
    <row r="652" spans="4:9" ht="13">
      <c r="D652" s="87"/>
      <c r="I652" s="57"/>
    </row>
    <row r="653" spans="4:9" ht="13">
      <c r="D653" s="87"/>
      <c r="I653" s="57"/>
    </row>
    <row r="654" spans="4:9" ht="13">
      <c r="D654" s="87"/>
      <c r="I654" s="57"/>
    </row>
    <row r="655" spans="4:9" ht="13">
      <c r="D655" s="87"/>
      <c r="I655" s="57"/>
    </row>
    <row r="656" spans="4:9" ht="13">
      <c r="D656" s="87"/>
      <c r="I656" s="57"/>
    </row>
    <row r="657" spans="4:9" ht="13">
      <c r="D657" s="87"/>
      <c r="I657" s="57"/>
    </row>
    <row r="658" spans="4:9" ht="13">
      <c r="D658" s="87"/>
      <c r="I658" s="57"/>
    </row>
    <row r="659" spans="4:9" ht="13">
      <c r="D659" s="87"/>
      <c r="I659" s="57"/>
    </row>
    <row r="660" spans="4:9" ht="13">
      <c r="D660" s="87"/>
      <c r="I660" s="57"/>
    </row>
    <row r="661" spans="4:9" ht="13">
      <c r="D661" s="87"/>
      <c r="I661" s="57"/>
    </row>
    <row r="662" spans="4:9" ht="13">
      <c r="D662" s="87"/>
      <c r="I662" s="57"/>
    </row>
    <row r="663" spans="4:9" ht="13">
      <c r="D663" s="87"/>
      <c r="I663" s="57"/>
    </row>
    <row r="664" spans="4:9" ht="13">
      <c r="D664" s="87"/>
      <c r="I664" s="57"/>
    </row>
    <row r="665" spans="4:9" ht="13">
      <c r="D665" s="87"/>
      <c r="I665" s="57"/>
    </row>
    <row r="666" spans="4:9" ht="13">
      <c r="D666" s="87"/>
      <c r="I666" s="57"/>
    </row>
    <row r="667" spans="4:9" ht="13">
      <c r="D667" s="87"/>
      <c r="I667" s="57"/>
    </row>
    <row r="668" spans="4:9" ht="13">
      <c r="D668" s="87"/>
      <c r="I668" s="57"/>
    </row>
    <row r="669" spans="4:9" ht="13">
      <c r="D669" s="87"/>
      <c r="I669" s="57"/>
    </row>
    <row r="670" spans="4:9" ht="13">
      <c r="D670" s="87"/>
      <c r="I670" s="57"/>
    </row>
    <row r="671" spans="4:9" ht="13">
      <c r="D671" s="87"/>
      <c r="I671" s="57"/>
    </row>
    <row r="672" spans="4:9" ht="13">
      <c r="D672" s="87"/>
      <c r="I672" s="57"/>
    </row>
    <row r="673" spans="4:9" ht="13">
      <c r="D673" s="87"/>
      <c r="I673" s="57"/>
    </row>
    <row r="674" spans="4:9" ht="13">
      <c r="D674" s="87"/>
      <c r="I674" s="57"/>
    </row>
    <row r="675" spans="4:9" ht="13">
      <c r="D675" s="87"/>
      <c r="I675" s="57"/>
    </row>
    <row r="676" spans="4:9" ht="13">
      <c r="D676" s="87"/>
      <c r="I676" s="57"/>
    </row>
    <row r="677" spans="4:9" ht="13">
      <c r="D677" s="87"/>
      <c r="I677" s="57"/>
    </row>
    <row r="678" spans="4:9" ht="13">
      <c r="D678" s="87"/>
      <c r="I678" s="57"/>
    </row>
    <row r="679" spans="4:9" ht="13">
      <c r="D679" s="87"/>
      <c r="I679" s="57"/>
    </row>
    <row r="680" spans="4:9" ht="13">
      <c r="D680" s="87"/>
      <c r="I680" s="57"/>
    </row>
    <row r="681" spans="4:9" ht="13">
      <c r="D681" s="87"/>
      <c r="I681" s="57"/>
    </row>
    <row r="682" spans="4:9" ht="13">
      <c r="D682" s="87"/>
      <c r="I682" s="57"/>
    </row>
    <row r="683" spans="4:9" ht="13">
      <c r="D683" s="87"/>
      <c r="I683" s="57"/>
    </row>
    <row r="684" spans="4:9" ht="13">
      <c r="D684" s="87"/>
      <c r="I684" s="57"/>
    </row>
    <row r="685" spans="4:9" ht="13">
      <c r="D685" s="87"/>
      <c r="I685" s="57"/>
    </row>
    <row r="686" spans="4:9" ht="13">
      <c r="D686" s="87"/>
      <c r="I686" s="57"/>
    </row>
    <row r="687" spans="4:9" ht="13">
      <c r="D687" s="87"/>
      <c r="I687" s="57"/>
    </row>
    <row r="688" spans="4:9" ht="13">
      <c r="D688" s="87"/>
      <c r="I688" s="57"/>
    </row>
    <row r="689" spans="4:9" ht="13">
      <c r="D689" s="87"/>
      <c r="I689" s="57"/>
    </row>
    <row r="690" spans="4:9" ht="13">
      <c r="D690" s="87"/>
      <c r="I690" s="57"/>
    </row>
    <row r="691" spans="4:9" ht="13">
      <c r="D691" s="87"/>
      <c r="I691" s="57"/>
    </row>
    <row r="692" spans="4:9" ht="13">
      <c r="D692" s="87"/>
      <c r="I692" s="57"/>
    </row>
    <row r="693" spans="4:9" ht="13">
      <c r="D693" s="87"/>
      <c r="I693" s="57"/>
    </row>
    <row r="694" spans="4:9" ht="13">
      <c r="D694" s="87"/>
      <c r="I694" s="57"/>
    </row>
    <row r="695" spans="4:9" ht="13">
      <c r="D695" s="87"/>
      <c r="I695" s="57"/>
    </row>
    <row r="696" spans="4:9" ht="13">
      <c r="D696" s="87"/>
      <c r="I696" s="57"/>
    </row>
    <row r="697" spans="4:9" ht="13">
      <c r="D697" s="87"/>
      <c r="I697" s="57"/>
    </row>
    <row r="698" spans="4:9" ht="13">
      <c r="D698" s="87"/>
      <c r="I698" s="57"/>
    </row>
    <row r="699" spans="4:9" ht="13">
      <c r="D699" s="87"/>
      <c r="I699" s="57"/>
    </row>
    <row r="700" spans="4:9" ht="13">
      <c r="D700" s="87"/>
      <c r="I700" s="57"/>
    </row>
    <row r="701" spans="4:9" ht="13">
      <c r="D701" s="87"/>
      <c r="I701" s="57"/>
    </row>
    <row r="702" spans="4:9" ht="13">
      <c r="D702" s="87"/>
      <c r="I702" s="57"/>
    </row>
    <row r="703" spans="4:9" ht="13">
      <c r="D703" s="87"/>
      <c r="I703" s="57"/>
    </row>
    <row r="704" spans="4:9" ht="13">
      <c r="D704" s="87"/>
      <c r="I704" s="57"/>
    </row>
    <row r="705" spans="4:9" ht="13">
      <c r="D705" s="87"/>
      <c r="I705" s="57"/>
    </row>
    <row r="706" spans="4:9" ht="13">
      <c r="D706" s="87"/>
      <c r="I706" s="57"/>
    </row>
    <row r="707" spans="4:9" ht="13">
      <c r="D707" s="87"/>
      <c r="I707" s="57"/>
    </row>
    <row r="708" spans="4:9" ht="13">
      <c r="D708" s="87"/>
      <c r="I708" s="57"/>
    </row>
    <row r="709" spans="4:9" ht="13">
      <c r="D709" s="87"/>
      <c r="I709" s="57"/>
    </row>
    <row r="710" spans="4:9" ht="13">
      <c r="D710" s="87"/>
      <c r="I710" s="57"/>
    </row>
    <row r="711" spans="4:9" ht="13">
      <c r="D711" s="87"/>
      <c r="I711" s="57"/>
    </row>
    <row r="712" spans="4:9" ht="13">
      <c r="D712" s="87"/>
      <c r="I712" s="57"/>
    </row>
    <row r="713" spans="4:9" ht="13">
      <c r="D713" s="87"/>
      <c r="I713" s="57"/>
    </row>
    <row r="714" spans="4:9" ht="13">
      <c r="D714" s="87"/>
      <c r="I714" s="57"/>
    </row>
    <row r="715" spans="4:9" ht="13">
      <c r="D715" s="87"/>
      <c r="I715" s="57"/>
    </row>
    <row r="716" spans="4:9" ht="13">
      <c r="D716" s="87"/>
      <c r="I716" s="57"/>
    </row>
    <row r="717" spans="4:9" ht="13">
      <c r="D717" s="87"/>
      <c r="I717" s="57"/>
    </row>
    <row r="718" spans="4:9" ht="13">
      <c r="D718" s="87"/>
      <c r="I718" s="57"/>
    </row>
    <row r="719" spans="4:9" ht="13">
      <c r="D719" s="87"/>
      <c r="I719" s="57"/>
    </row>
    <row r="720" spans="4:9" ht="13">
      <c r="D720" s="87"/>
      <c r="I720" s="57"/>
    </row>
    <row r="721" spans="4:9" ht="13">
      <c r="D721" s="87"/>
      <c r="I721" s="57"/>
    </row>
    <row r="722" spans="4:9" ht="13">
      <c r="D722" s="87"/>
      <c r="I722" s="57"/>
    </row>
    <row r="723" spans="4:9" ht="13">
      <c r="D723" s="87"/>
      <c r="I723" s="57"/>
    </row>
    <row r="724" spans="4:9" ht="13">
      <c r="D724" s="87"/>
      <c r="I724" s="57"/>
    </row>
    <row r="725" spans="4:9" ht="13">
      <c r="D725" s="87"/>
      <c r="I725" s="57"/>
    </row>
    <row r="726" spans="4:9" ht="13">
      <c r="D726" s="87"/>
      <c r="I726" s="57"/>
    </row>
    <row r="727" spans="4:9" ht="13">
      <c r="D727" s="87"/>
      <c r="I727" s="57"/>
    </row>
    <row r="728" spans="4:9" ht="13">
      <c r="D728" s="87"/>
      <c r="I728" s="57"/>
    </row>
    <row r="729" spans="4:9" ht="13">
      <c r="D729" s="87"/>
      <c r="I729" s="57"/>
    </row>
    <row r="730" spans="4:9" ht="13">
      <c r="D730" s="87"/>
      <c r="I730" s="57"/>
    </row>
    <row r="731" spans="4:9" ht="13">
      <c r="D731" s="87"/>
      <c r="I731" s="57"/>
    </row>
    <row r="732" spans="4:9" ht="13">
      <c r="D732" s="87"/>
      <c r="I732" s="57"/>
    </row>
    <row r="733" spans="4:9" ht="13">
      <c r="D733" s="87"/>
      <c r="I733" s="57"/>
    </row>
    <row r="734" spans="4:9" ht="13">
      <c r="D734" s="87"/>
      <c r="I734" s="57"/>
    </row>
    <row r="735" spans="4:9" ht="13">
      <c r="D735" s="87"/>
      <c r="I735" s="57"/>
    </row>
    <row r="736" spans="4:9" ht="13">
      <c r="D736" s="87"/>
      <c r="I736" s="57"/>
    </row>
    <row r="737" spans="4:9" ht="13">
      <c r="D737" s="87"/>
      <c r="I737" s="57"/>
    </row>
    <row r="738" spans="4:9" ht="13">
      <c r="D738" s="87"/>
      <c r="I738" s="57"/>
    </row>
    <row r="739" spans="4:9" ht="13">
      <c r="D739" s="87"/>
      <c r="I739" s="57"/>
    </row>
    <row r="740" spans="4:9" ht="13">
      <c r="D740" s="87"/>
      <c r="I740" s="57"/>
    </row>
    <row r="741" spans="4:9" ht="13">
      <c r="D741" s="87"/>
      <c r="I741" s="57"/>
    </row>
    <row r="742" spans="4:9" ht="13">
      <c r="D742" s="87"/>
      <c r="I742" s="57"/>
    </row>
    <row r="743" spans="4:9" ht="13">
      <c r="D743" s="87"/>
      <c r="I743" s="57"/>
    </row>
    <row r="744" spans="4:9" ht="13">
      <c r="D744" s="87"/>
      <c r="I744" s="57"/>
    </row>
    <row r="745" spans="4:9" ht="13">
      <c r="D745" s="87"/>
      <c r="I745" s="57"/>
    </row>
    <row r="746" spans="4:9" ht="13">
      <c r="D746" s="87"/>
      <c r="I746" s="57"/>
    </row>
    <row r="747" spans="4:9" ht="13">
      <c r="D747" s="87"/>
      <c r="I747" s="57"/>
    </row>
    <row r="748" spans="4:9" ht="13">
      <c r="D748" s="87"/>
      <c r="I748" s="57"/>
    </row>
    <row r="749" spans="4:9" ht="13">
      <c r="D749" s="87"/>
      <c r="I749" s="57"/>
    </row>
    <row r="750" spans="4:9" ht="13">
      <c r="D750" s="87"/>
      <c r="I750" s="57"/>
    </row>
    <row r="751" spans="4:9" ht="13">
      <c r="D751" s="87"/>
      <c r="I751" s="57"/>
    </row>
    <row r="752" spans="4:9" ht="13">
      <c r="D752" s="87"/>
      <c r="I752" s="57"/>
    </row>
    <row r="753" spans="4:9" ht="13">
      <c r="D753" s="87"/>
      <c r="I753" s="57"/>
    </row>
    <row r="754" spans="4:9" ht="13">
      <c r="D754" s="87"/>
      <c r="I754" s="57"/>
    </row>
    <row r="755" spans="4:9" ht="13">
      <c r="D755" s="87"/>
      <c r="I755" s="57"/>
    </row>
    <row r="756" spans="4:9" ht="13">
      <c r="D756" s="87"/>
      <c r="I756" s="57"/>
    </row>
    <row r="757" spans="4:9" ht="13">
      <c r="D757" s="87"/>
      <c r="I757" s="57"/>
    </row>
    <row r="758" spans="4:9" ht="13">
      <c r="D758" s="87"/>
      <c r="I758" s="57"/>
    </row>
    <row r="759" spans="4:9" ht="13">
      <c r="D759" s="87"/>
      <c r="I759" s="57"/>
    </row>
    <row r="760" spans="4:9" ht="13">
      <c r="D760" s="87"/>
      <c r="I760" s="57"/>
    </row>
    <row r="761" spans="4:9" ht="13">
      <c r="D761" s="87"/>
      <c r="I761" s="57"/>
    </row>
    <row r="762" spans="4:9" ht="13">
      <c r="D762" s="87"/>
      <c r="I762" s="57"/>
    </row>
    <row r="763" spans="4:9" ht="13">
      <c r="D763" s="87"/>
      <c r="I763" s="57"/>
    </row>
    <row r="764" spans="4:9" ht="13">
      <c r="D764" s="87"/>
      <c r="I764" s="57"/>
    </row>
    <row r="765" spans="4:9" ht="13">
      <c r="D765" s="87"/>
      <c r="I765" s="57"/>
    </row>
    <row r="766" spans="4:9" ht="13">
      <c r="D766" s="87"/>
      <c r="I766" s="57"/>
    </row>
    <row r="767" spans="4:9" ht="13">
      <c r="D767" s="87"/>
      <c r="I767" s="57"/>
    </row>
    <row r="768" spans="4:9" ht="13">
      <c r="D768" s="87"/>
      <c r="I768" s="57"/>
    </row>
    <row r="769" spans="4:9" ht="13">
      <c r="D769" s="87"/>
      <c r="I769" s="57"/>
    </row>
    <row r="770" spans="4:9" ht="13">
      <c r="D770" s="87"/>
      <c r="I770" s="57"/>
    </row>
    <row r="771" spans="4:9" ht="13">
      <c r="D771" s="87"/>
      <c r="I771" s="57"/>
    </row>
    <row r="772" spans="4:9" ht="13">
      <c r="D772" s="87"/>
      <c r="I772" s="57"/>
    </row>
    <row r="773" spans="4:9" ht="13">
      <c r="D773" s="87"/>
      <c r="I773" s="57"/>
    </row>
    <row r="774" spans="4:9" ht="13">
      <c r="D774" s="87"/>
      <c r="I774" s="57"/>
    </row>
    <row r="775" spans="4:9" ht="13">
      <c r="D775" s="87"/>
      <c r="I775" s="57"/>
    </row>
    <row r="776" spans="4:9" ht="13">
      <c r="D776" s="87"/>
      <c r="I776" s="57"/>
    </row>
    <row r="777" spans="4:9" ht="13">
      <c r="D777" s="87"/>
      <c r="I777" s="57"/>
    </row>
    <row r="778" spans="4:9" ht="13">
      <c r="D778" s="87"/>
      <c r="I778" s="57"/>
    </row>
    <row r="779" spans="4:9" ht="13">
      <c r="D779" s="87"/>
      <c r="I779" s="57"/>
    </row>
    <row r="780" spans="4:9" ht="13">
      <c r="D780" s="87"/>
      <c r="I780" s="57"/>
    </row>
    <row r="781" spans="4:9" ht="13">
      <c r="D781" s="87"/>
      <c r="I781" s="57"/>
    </row>
    <row r="782" spans="4:9" ht="13">
      <c r="D782" s="87"/>
      <c r="I782" s="57"/>
    </row>
    <row r="783" spans="4:9" ht="13">
      <c r="D783" s="87"/>
      <c r="I783" s="57"/>
    </row>
    <row r="784" spans="4:9" ht="13">
      <c r="D784" s="87"/>
      <c r="I784" s="57"/>
    </row>
    <row r="785" spans="4:9" ht="13">
      <c r="D785" s="87"/>
      <c r="I785" s="57"/>
    </row>
    <row r="786" spans="4:9" ht="13">
      <c r="D786" s="87"/>
      <c r="I786" s="57"/>
    </row>
    <row r="787" spans="4:9" ht="13">
      <c r="D787" s="87"/>
      <c r="I787" s="57"/>
    </row>
    <row r="788" spans="4:9" ht="13">
      <c r="D788" s="87"/>
      <c r="I788" s="57"/>
    </row>
    <row r="789" spans="4:9" ht="13">
      <c r="D789" s="87"/>
      <c r="I789" s="57"/>
    </row>
    <row r="790" spans="4:9" ht="13">
      <c r="D790" s="87"/>
      <c r="I790" s="57"/>
    </row>
    <row r="791" spans="4:9" ht="13">
      <c r="D791" s="87"/>
      <c r="I791" s="57"/>
    </row>
    <row r="792" spans="4:9" ht="13">
      <c r="D792" s="87"/>
      <c r="I792" s="57"/>
    </row>
    <row r="793" spans="4:9" ht="13">
      <c r="D793" s="87"/>
      <c r="I793" s="57"/>
    </row>
    <row r="794" spans="4:9" ht="13">
      <c r="D794" s="87"/>
      <c r="I794" s="57"/>
    </row>
    <row r="795" spans="4:9" ht="13">
      <c r="D795" s="87"/>
      <c r="I795" s="57"/>
    </row>
    <row r="796" spans="4:9" ht="13">
      <c r="D796" s="87"/>
      <c r="I796" s="57"/>
    </row>
    <row r="797" spans="4:9" ht="13">
      <c r="D797" s="87"/>
      <c r="I797" s="57"/>
    </row>
    <row r="798" spans="4:9" ht="13">
      <c r="D798" s="87"/>
      <c r="I798" s="57"/>
    </row>
    <row r="799" spans="4:9" ht="13">
      <c r="D799" s="87"/>
      <c r="I799" s="57"/>
    </row>
    <row r="800" spans="4:9" ht="13">
      <c r="D800" s="87"/>
      <c r="I800" s="57"/>
    </row>
    <row r="801" spans="4:9" ht="13">
      <c r="D801" s="87"/>
      <c r="I801" s="57"/>
    </row>
    <row r="802" spans="4:9" ht="13">
      <c r="D802" s="87"/>
      <c r="I802" s="57"/>
    </row>
    <row r="803" spans="4:9" ht="13">
      <c r="D803" s="87"/>
      <c r="I803" s="57"/>
    </row>
    <row r="804" spans="4:9" ht="13">
      <c r="D804" s="87"/>
      <c r="I804" s="57"/>
    </row>
    <row r="805" spans="4:9" ht="13">
      <c r="D805" s="87"/>
      <c r="I805" s="57"/>
    </row>
    <row r="806" spans="4:9" ht="13">
      <c r="D806" s="87"/>
      <c r="I806" s="57"/>
    </row>
    <row r="807" spans="4:9" ht="13">
      <c r="D807" s="87"/>
      <c r="I807" s="57"/>
    </row>
    <row r="808" spans="4:9" ht="13">
      <c r="D808" s="87"/>
      <c r="I808" s="57"/>
    </row>
    <row r="809" spans="4:9" ht="13">
      <c r="D809" s="87"/>
      <c r="I809" s="57"/>
    </row>
    <row r="810" spans="4:9" ht="13">
      <c r="D810" s="87"/>
      <c r="I810" s="57"/>
    </row>
    <row r="811" spans="4:9" ht="13">
      <c r="D811" s="87"/>
      <c r="I811" s="57"/>
    </row>
    <row r="812" spans="4:9" ht="13">
      <c r="D812" s="87"/>
      <c r="I812" s="57"/>
    </row>
    <row r="813" spans="4:9" ht="13">
      <c r="D813" s="87"/>
      <c r="I813" s="57"/>
    </row>
    <row r="814" spans="4:9" ht="13">
      <c r="D814" s="87"/>
      <c r="I814" s="57"/>
    </row>
    <row r="815" spans="4:9" ht="13">
      <c r="D815" s="87"/>
      <c r="I815" s="57"/>
    </row>
    <row r="816" spans="4:9" ht="13">
      <c r="D816" s="87"/>
      <c r="I816" s="57"/>
    </row>
    <row r="817" spans="4:9" ht="13">
      <c r="D817" s="87"/>
      <c r="I817" s="57"/>
    </row>
    <row r="818" spans="4:9" ht="13">
      <c r="D818" s="87"/>
      <c r="I818" s="57"/>
    </row>
    <row r="819" spans="4:9" ht="13">
      <c r="D819" s="87"/>
      <c r="I819" s="57"/>
    </row>
    <row r="820" spans="4:9" ht="13">
      <c r="D820" s="87"/>
      <c r="I820" s="57"/>
    </row>
    <row r="821" spans="4:9" ht="13">
      <c r="D821" s="87"/>
      <c r="I821" s="57"/>
    </row>
    <row r="822" spans="4:9" ht="13">
      <c r="D822" s="87"/>
      <c r="I822" s="57"/>
    </row>
    <row r="823" spans="4:9" ht="13">
      <c r="D823" s="87"/>
      <c r="I823" s="57"/>
    </row>
    <row r="824" spans="4:9" ht="13">
      <c r="D824" s="87"/>
      <c r="I824" s="57"/>
    </row>
    <row r="825" spans="4:9" ht="13">
      <c r="D825" s="87"/>
      <c r="I825" s="57"/>
    </row>
    <row r="826" spans="4:9" ht="13">
      <c r="D826" s="87"/>
      <c r="I826" s="57"/>
    </row>
    <row r="827" spans="4:9" ht="13">
      <c r="D827" s="87"/>
      <c r="I827" s="57"/>
    </row>
    <row r="828" spans="4:9" ht="13">
      <c r="D828" s="87"/>
      <c r="I828" s="57"/>
    </row>
    <row r="829" spans="4:9" ht="13">
      <c r="D829" s="87"/>
      <c r="I829" s="57"/>
    </row>
    <row r="830" spans="4:9" ht="13">
      <c r="D830" s="87"/>
      <c r="I830" s="57"/>
    </row>
    <row r="831" spans="4:9" ht="13">
      <c r="D831" s="87"/>
      <c r="I831" s="57"/>
    </row>
    <row r="832" spans="4:9" ht="13">
      <c r="D832" s="87"/>
      <c r="I832" s="57"/>
    </row>
    <row r="833" spans="4:9" ht="13">
      <c r="D833" s="87"/>
      <c r="I833" s="57"/>
    </row>
    <row r="834" spans="4:9" ht="13">
      <c r="D834" s="87"/>
      <c r="I834" s="57"/>
    </row>
    <row r="835" spans="4:9" ht="13">
      <c r="D835" s="87"/>
      <c r="I835" s="57"/>
    </row>
    <row r="836" spans="4:9" ht="13">
      <c r="D836" s="87"/>
      <c r="I836" s="57"/>
    </row>
    <row r="837" spans="4:9" ht="13">
      <c r="D837" s="87"/>
      <c r="I837" s="57"/>
    </row>
    <row r="838" spans="4:9" ht="13">
      <c r="D838" s="87"/>
      <c r="I838" s="57"/>
    </row>
    <row r="839" spans="4:9" ht="13">
      <c r="D839" s="87"/>
      <c r="I839" s="57"/>
    </row>
    <row r="840" spans="4:9" ht="13">
      <c r="D840" s="87"/>
      <c r="I840" s="57"/>
    </row>
    <row r="841" spans="4:9" ht="13">
      <c r="D841" s="87"/>
      <c r="I841" s="57"/>
    </row>
    <row r="842" spans="4:9" ht="13">
      <c r="D842" s="87"/>
      <c r="I842" s="57"/>
    </row>
    <row r="843" spans="4:9" ht="13">
      <c r="D843" s="87"/>
      <c r="I843" s="57"/>
    </row>
    <row r="844" spans="4:9" ht="13">
      <c r="D844" s="87"/>
      <c r="I844" s="57"/>
    </row>
    <row r="845" spans="4:9" ht="13">
      <c r="D845" s="87"/>
      <c r="I845" s="57"/>
    </row>
    <row r="846" spans="4:9" ht="13">
      <c r="D846" s="87"/>
      <c r="I846" s="57"/>
    </row>
    <row r="847" spans="4:9" ht="13">
      <c r="D847" s="87"/>
      <c r="I847" s="57"/>
    </row>
    <row r="848" spans="4:9" ht="13">
      <c r="D848" s="87"/>
      <c r="I848" s="57"/>
    </row>
    <row r="849" spans="4:9" ht="13">
      <c r="D849" s="87"/>
      <c r="I849" s="57"/>
    </row>
    <row r="850" spans="4:9" ht="13">
      <c r="D850" s="87"/>
      <c r="I850" s="57"/>
    </row>
    <row r="851" spans="4:9" ht="13">
      <c r="D851" s="87"/>
      <c r="I851" s="57"/>
    </row>
    <row r="852" spans="4:9" ht="13">
      <c r="D852" s="87"/>
      <c r="I852" s="57"/>
    </row>
    <row r="853" spans="4:9" ht="13">
      <c r="D853" s="87"/>
      <c r="I853" s="57"/>
    </row>
    <row r="854" spans="4:9" ht="13">
      <c r="D854" s="87"/>
      <c r="I854" s="57"/>
    </row>
    <row r="855" spans="4:9" ht="13">
      <c r="D855" s="87"/>
      <c r="I855" s="57"/>
    </row>
    <row r="856" spans="4:9" ht="13">
      <c r="D856" s="87"/>
      <c r="I856" s="57"/>
    </row>
    <row r="857" spans="4:9" ht="13">
      <c r="D857" s="87"/>
      <c r="I857" s="57"/>
    </row>
    <row r="858" spans="4:9" ht="13">
      <c r="D858" s="87"/>
      <c r="I858" s="57"/>
    </row>
    <row r="859" spans="4:9" ht="13">
      <c r="D859" s="87"/>
      <c r="I859" s="57"/>
    </row>
    <row r="860" spans="4:9" ht="13">
      <c r="D860" s="87"/>
      <c r="I860" s="57"/>
    </row>
    <row r="861" spans="4:9" ht="13">
      <c r="D861" s="87"/>
      <c r="I861" s="57"/>
    </row>
    <row r="862" spans="4:9" ht="13">
      <c r="D862" s="87"/>
      <c r="I862" s="57"/>
    </row>
    <row r="863" spans="4:9" ht="13">
      <c r="D863" s="87"/>
      <c r="I863" s="57"/>
    </row>
    <row r="864" spans="4:9" ht="13">
      <c r="D864" s="87"/>
      <c r="I864" s="57"/>
    </row>
    <row r="865" spans="4:9" ht="13">
      <c r="D865" s="87"/>
      <c r="I865" s="57"/>
    </row>
    <row r="866" spans="4:9" ht="13">
      <c r="D866" s="87"/>
      <c r="I866" s="57"/>
    </row>
    <row r="867" spans="4:9" ht="13">
      <c r="D867" s="87"/>
      <c r="I867" s="57"/>
    </row>
    <row r="868" spans="4:9" ht="13">
      <c r="D868" s="87"/>
      <c r="I868" s="57"/>
    </row>
    <row r="869" spans="4:9" ht="13">
      <c r="D869" s="87"/>
      <c r="I869" s="57"/>
    </row>
    <row r="870" spans="4:9" ht="13">
      <c r="D870" s="87"/>
      <c r="I870" s="57"/>
    </row>
    <row r="871" spans="4:9" ht="13">
      <c r="D871" s="87"/>
      <c r="I871" s="57"/>
    </row>
    <row r="872" spans="4:9" ht="13">
      <c r="D872" s="87"/>
      <c r="I872" s="57"/>
    </row>
    <row r="873" spans="4:9" ht="13">
      <c r="D873" s="87"/>
      <c r="I873" s="57"/>
    </row>
    <row r="874" spans="4:9" ht="13">
      <c r="D874" s="87"/>
      <c r="I874" s="57"/>
    </row>
    <row r="875" spans="4:9" ht="13">
      <c r="D875" s="87"/>
      <c r="I875" s="57"/>
    </row>
    <row r="876" spans="4:9" ht="13">
      <c r="D876" s="87"/>
      <c r="I876" s="57"/>
    </row>
    <row r="877" spans="4:9" ht="13">
      <c r="D877" s="87"/>
      <c r="I877" s="57"/>
    </row>
    <row r="878" spans="4:9" ht="13">
      <c r="D878" s="87"/>
      <c r="I878" s="57"/>
    </row>
    <row r="879" spans="4:9" ht="13">
      <c r="D879" s="87"/>
      <c r="I879" s="57"/>
    </row>
    <row r="880" spans="4:9" ht="13">
      <c r="D880" s="87"/>
      <c r="I880" s="57"/>
    </row>
    <row r="881" spans="4:9" ht="13">
      <c r="D881" s="87"/>
      <c r="I881" s="57"/>
    </row>
    <row r="882" spans="4:9" ht="13">
      <c r="D882" s="87"/>
      <c r="I882" s="57"/>
    </row>
    <row r="883" spans="4:9" ht="13">
      <c r="D883" s="87"/>
      <c r="I883" s="57"/>
    </row>
    <row r="884" spans="4:9" ht="13">
      <c r="D884" s="87"/>
      <c r="I884" s="57"/>
    </row>
    <row r="885" spans="4:9" ht="13">
      <c r="D885" s="87"/>
      <c r="I885" s="57"/>
    </row>
    <row r="886" spans="4:9" ht="13">
      <c r="D886" s="87"/>
      <c r="I886" s="57"/>
    </row>
    <row r="887" spans="4:9" ht="13">
      <c r="D887" s="87"/>
      <c r="I887" s="57"/>
    </row>
    <row r="888" spans="4:9" ht="13">
      <c r="D888" s="87"/>
      <c r="I888" s="57"/>
    </row>
    <row r="889" spans="4:9" ht="13">
      <c r="D889" s="87"/>
      <c r="I889" s="57"/>
    </row>
    <row r="890" spans="4:9" ht="13">
      <c r="D890" s="87"/>
      <c r="I890" s="57"/>
    </row>
    <row r="891" spans="4:9" ht="13">
      <c r="D891" s="87"/>
      <c r="I891" s="57"/>
    </row>
    <row r="892" spans="4:9" ht="13">
      <c r="D892" s="87"/>
      <c r="I892" s="57"/>
    </row>
    <row r="893" spans="4:9" ht="13">
      <c r="D893" s="87"/>
      <c r="I893" s="57"/>
    </row>
    <row r="894" spans="4:9" ht="13">
      <c r="D894" s="87"/>
      <c r="I894" s="57"/>
    </row>
    <row r="895" spans="4:9" ht="13">
      <c r="D895" s="87"/>
      <c r="I895" s="57"/>
    </row>
    <row r="896" spans="4:9" ht="13">
      <c r="D896" s="87"/>
      <c r="I896" s="57"/>
    </row>
    <row r="897" spans="4:9" ht="13">
      <c r="D897" s="87"/>
      <c r="I897" s="57"/>
    </row>
    <row r="898" spans="4:9" ht="13">
      <c r="D898" s="87"/>
      <c r="I898" s="57"/>
    </row>
    <row r="899" spans="4:9" ht="13">
      <c r="D899" s="87"/>
      <c r="I899" s="57"/>
    </row>
    <row r="900" spans="4:9" ht="13">
      <c r="D900" s="87"/>
      <c r="I900" s="57"/>
    </row>
    <row r="901" spans="4:9" ht="13">
      <c r="D901" s="87"/>
      <c r="I901" s="57"/>
    </row>
    <row r="902" spans="4:9" ht="13">
      <c r="D902" s="87"/>
      <c r="I902" s="57"/>
    </row>
    <row r="903" spans="4:9" ht="13">
      <c r="D903" s="87"/>
      <c r="I903" s="57"/>
    </row>
    <row r="904" spans="4:9" ht="13">
      <c r="D904" s="87"/>
      <c r="I904" s="57"/>
    </row>
    <row r="905" spans="4:9" ht="13">
      <c r="D905" s="87"/>
      <c r="I905" s="57"/>
    </row>
    <row r="906" spans="4:9" ht="13">
      <c r="D906" s="87"/>
      <c r="I906" s="57"/>
    </row>
    <row r="907" spans="4:9" ht="13">
      <c r="D907" s="87"/>
      <c r="I907" s="57"/>
    </row>
    <row r="908" spans="4:9" ht="13">
      <c r="D908" s="87"/>
      <c r="I908" s="57"/>
    </row>
    <row r="909" spans="4:9" ht="13">
      <c r="D909" s="87"/>
      <c r="I909" s="57"/>
    </row>
    <row r="910" spans="4:9" ht="13">
      <c r="D910" s="87"/>
      <c r="I910" s="57"/>
    </row>
    <row r="911" spans="4:9" ht="13">
      <c r="D911" s="87"/>
      <c r="I911" s="57"/>
    </row>
    <row r="912" spans="4:9" ht="13">
      <c r="D912" s="87"/>
      <c r="I912" s="57"/>
    </row>
    <row r="913" spans="4:9" ht="13">
      <c r="D913" s="87"/>
      <c r="I913" s="57"/>
    </row>
    <row r="914" spans="4:9" ht="13">
      <c r="D914" s="87"/>
      <c r="I914" s="57"/>
    </row>
    <row r="915" spans="4:9" ht="13">
      <c r="D915" s="87"/>
      <c r="I915" s="57"/>
    </row>
    <row r="916" spans="4:9" ht="13">
      <c r="D916" s="87"/>
      <c r="I916" s="57"/>
    </row>
    <row r="917" spans="4:9" ht="13">
      <c r="D917" s="87"/>
      <c r="I917" s="57"/>
    </row>
    <row r="918" spans="4:9" ht="13">
      <c r="D918" s="87"/>
      <c r="I918" s="57"/>
    </row>
    <row r="919" spans="4:9" ht="13">
      <c r="D919" s="87"/>
      <c r="I919" s="57"/>
    </row>
    <row r="920" spans="4:9" ht="13">
      <c r="D920" s="87"/>
      <c r="I920" s="57"/>
    </row>
    <row r="921" spans="4:9" ht="13">
      <c r="D921" s="87"/>
      <c r="I921" s="57"/>
    </row>
    <row r="922" spans="4:9" ht="13">
      <c r="D922" s="87"/>
      <c r="I922" s="57"/>
    </row>
    <row r="923" spans="4:9" ht="13">
      <c r="D923" s="87"/>
      <c r="I923" s="57"/>
    </row>
    <row r="924" spans="4:9" ht="13">
      <c r="D924" s="87"/>
      <c r="I924" s="57"/>
    </row>
    <row r="925" spans="4:9" ht="13">
      <c r="D925" s="87"/>
      <c r="I925" s="57"/>
    </row>
    <row r="926" spans="4:9" ht="13">
      <c r="D926" s="87"/>
      <c r="I926" s="57"/>
    </row>
    <row r="927" spans="4:9" ht="13">
      <c r="D927" s="87"/>
      <c r="I927" s="57"/>
    </row>
    <row r="928" spans="4:9" ht="13">
      <c r="D928" s="87"/>
      <c r="I928" s="57"/>
    </row>
    <row r="929" spans="4:9" ht="13">
      <c r="D929" s="87"/>
      <c r="I929" s="57"/>
    </row>
    <row r="930" spans="4:9" ht="13">
      <c r="D930" s="87"/>
      <c r="I930" s="57"/>
    </row>
    <row r="931" spans="4:9" ht="13">
      <c r="D931" s="87"/>
      <c r="I931" s="57"/>
    </row>
    <row r="932" spans="4:9" ht="13">
      <c r="D932" s="87"/>
      <c r="I932" s="57"/>
    </row>
    <row r="933" spans="4:9" ht="13">
      <c r="D933" s="87"/>
      <c r="I933" s="57"/>
    </row>
    <row r="934" spans="4:9" ht="13">
      <c r="D934" s="87"/>
      <c r="I934" s="57"/>
    </row>
    <row r="935" spans="4:9" ht="13">
      <c r="D935" s="87"/>
      <c r="I935" s="57"/>
    </row>
    <row r="936" spans="4:9" ht="13">
      <c r="D936" s="87"/>
      <c r="I936" s="57"/>
    </row>
    <row r="937" spans="4:9" ht="13">
      <c r="D937" s="87"/>
      <c r="I937" s="57"/>
    </row>
    <row r="938" spans="4:9" ht="13">
      <c r="D938" s="87"/>
      <c r="I938" s="57"/>
    </row>
    <row r="939" spans="4:9" ht="13">
      <c r="D939" s="87"/>
      <c r="I939" s="57"/>
    </row>
    <row r="940" spans="4:9" ht="13">
      <c r="D940" s="87"/>
      <c r="I940" s="57"/>
    </row>
    <row r="941" spans="4:9" ht="13">
      <c r="D941" s="87"/>
      <c r="I941" s="57"/>
    </row>
    <row r="942" spans="4:9" ht="13">
      <c r="D942" s="87"/>
      <c r="I942" s="57"/>
    </row>
    <row r="943" spans="4:9" ht="13">
      <c r="D943" s="87"/>
      <c r="I943" s="57"/>
    </row>
    <row r="944" spans="4:9" ht="13">
      <c r="D944" s="87"/>
      <c r="I944" s="57"/>
    </row>
    <row r="945" spans="4:9" ht="13">
      <c r="D945" s="87"/>
      <c r="I945" s="57"/>
    </row>
    <row r="946" spans="4:9" ht="13">
      <c r="D946" s="87"/>
      <c r="I946" s="57"/>
    </row>
    <row r="947" spans="4:9" ht="13">
      <c r="D947" s="87"/>
      <c r="I947" s="57"/>
    </row>
    <row r="948" spans="4:9" ht="13">
      <c r="D948" s="87"/>
      <c r="I948" s="57"/>
    </row>
    <row r="949" spans="4:9" ht="13">
      <c r="D949" s="87"/>
      <c r="I949" s="57"/>
    </row>
    <row r="950" spans="4:9" ht="13">
      <c r="D950" s="87"/>
      <c r="I950" s="57"/>
    </row>
    <row r="951" spans="4:9" ht="13">
      <c r="D951" s="87"/>
      <c r="I951" s="57"/>
    </row>
    <row r="952" spans="4:9" ht="13">
      <c r="D952" s="87"/>
      <c r="I952" s="57"/>
    </row>
    <row r="953" spans="4:9" ht="13">
      <c r="D953" s="87"/>
      <c r="I953" s="57"/>
    </row>
    <row r="954" spans="4:9" ht="13">
      <c r="D954" s="87"/>
      <c r="I954" s="57"/>
    </row>
    <row r="955" spans="4:9" ht="13">
      <c r="D955" s="87"/>
      <c r="I955" s="57"/>
    </row>
    <row r="956" spans="4:9" ht="13">
      <c r="D956" s="87"/>
      <c r="I956" s="57"/>
    </row>
    <row r="957" spans="4:9" ht="13">
      <c r="D957" s="87"/>
      <c r="I957" s="57"/>
    </row>
    <row r="958" spans="4:9" ht="13">
      <c r="D958" s="87"/>
      <c r="I958" s="57"/>
    </row>
    <row r="959" spans="4:9" ht="13">
      <c r="D959" s="87"/>
      <c r="I959" s="57"/>
    </row>
    <row r="960" spans="4:9" ht="13">
      <c r="D960" s="87"/>
      <c r="I960" s="57"/>
    </row>
    <row r="961" spans="4:9" ht="13">
      <c r="D961" s="87"/>
      <c r="I961" s="57"/>
    </row>
    <row r="962" spans="4:9" ht="13">
      <c r="D962" s="87"/>
      <c r="I962" s="57"/>
    </row>
    <row r="963" spans="4:9" ht="13">
      <c r="D963" s="87"/>
      <c r="I963" s="57"/>
    </row>
    <row r="964" spans="4:9" ht="13">
      <c r="D964" s="87"/>
      <c r="I964" s="57"/>
    </row>
    <row r="965" spans="4:9" ht="13">
      <c r="D965" s="87"/>
      <c r="I965" s="57"/>
    </row>
    <row r="966" spans="4:9" ht="13">
      <c r="D966" s="87"/>
      <c r="I966" s="57"/>
    </row>
    <row r="967" spans="4:9" ht="13">
      <c r="D967" s="87"/>
      <c r="I967" s="57"/>
    </row>
    <row r="968" spans="4:9" ht="13">
      <c r="D968" s="87"/>
      <c r="I968" s="57"/>
    </row>
    <row r="969" spans="4:9" ht="13">
      <c r="D969" s="87"/>
      <c r="I969" s="57"/>
    </row>
    <row r="970" spans="4:9" ht="13">
      <c r="D970" s="87"/>
      <c r="I970" s="57"/>
    </row>
    <row r="971" spans="4:9" ht="13">
      <c r="D971" s="87"/>
      <c r="I971" s="57"/>
    </row>
    <row r="972" spans="4:9" ht="13">
      <c r="D972" s="87"/>
      <c r="I972" s="57"/>
    </row>
    <row r="973" spans="4:9" ht="13">
      <c r="D973" s="87"/>
      <c r="I973" s="57"/>
    </row>
    <row r="974" spans="4:9" ht="13">
      <c r="D974" s="87"/>
      <c r="I974" s="57"/>
    </row>
    <row r="975" spans="4:9" ht="13">
      <c r="D975" s="87"/>
      <c r="I975" s="57"/>
    </row>
    <row r="976" spans="4:9" ht="13">
      <c r="D976" s="87"/>
      <c r="I976" s="57"/>
    </row>
    <row r="977" spans="4:9" ht="13">
      <c r="D977" s="87"/>
      <c r="I977" s="57"/>
    </row>
    <row r="978" spans="4:9" ht="13">
      <c r="D978" s="87"/>
      <c r="I978" s="57"/>
    </row>
    <row r="979" spans="4:9" ht="13">
      <c r="D979" s="87"/>
      <c r="I979" s="57"/>
    </row>
    <row r="980" spans="4:9" ht="13">
      <c r="D980" s="87"/>
      <c r="I980" s="57"/>
    </row>
    <row r="981" spans="4:9" ht="13">
      <c r="D981" s="87"/>
      <c r="I981" s="57"/>
    </row>
    <row r="982" spans="4:9" ht="13">
      <c r="D982" s="87"/>
      <c r="I982" s="57"/>
    </row>
    <row r="983" spans="4:9" ht="13">
      <c r="D983" s="87"/>
      <c r="I983" s="57"/>
    </row>
    <row r="984" spans="4:9" ht="13">
      <c r="D984" s="87"/>
      <c r="I984" s="57"/>
    </row>
    <row r="985" spans="4:9" ht="13">
      <c r="D985" s="87"/>
      <c r="I985" s="57"/>
    </row>
    <row r="986" spans="4:9" ht="13">
      <c r="D986" s="87"/>
      <c r="I986" s="57"/>
    </row>
    <row r="987" spans="4:9" ht="13">
      <c r="D987" s="87"/>
      <c r="I987" s="57"/>
    </row>
    <row r="988" spans="4:9" ht="13">
      <c r="D988" s="87"/>
      <c r="I988" s="57"/>
    </row>
    <row r="989" spans="4:9" ht="13">
      <c r="D989" s="87"/>
      <c r="I989" s="57"/>
    </row>
    <row r="990" spans="4:9" ht="13">
      <c r="D990" s="87"/>
      <c r="I990" s="57"/>
    </row>
    <row r="991" spans="4:9" ht="13">
      <c r="D991" s="87"/>
      <c r="I991" s="57"/>
    </row>
    <row r="992" spans="4:9" ht="13">
      <c r="D992" s="87"/>
      <c r="I992" s="57"/>
    </row>
    <row r="993" spans="4:9" ht="13">
      <c r="D993" s="87"/>
      <c r="I993" s="57"/>
    </row>
    <row r="994" spans="4:9" ht="13">
      <c r="D994" s="87"/>
      <c r="I994" s="57"/>
    </row>
    <row r="995" spans="4:9" ht="13">
      <c r="D995" s="87"/>
      <c r="I995" s="57"/>
    </row>
    <row r="996" spans="4:9" ht="13">
      <c r="D996" s="87"/>
      <c r="I996" s="57"/>
    </row>
    <row r="997" spans="4:9" ht="13">
      <c r="D997" s="87"/>
      <c r="I997" s="57"/>
    </row>
    <row r="998" spans="4:9" ht="13">
      <c r="D998" s="87"/>
      <c r="I998" s="57"/>
    </row>
    <row r="999" spans="4:9" ht="13">
      <c r="D999" s="87"/>
      <c r="I999" s="57"/>
    </row>
    <row r="1000" spans="4:9" ht="13">
      <c r="D1000" s="87"/>
      <c r="I1000" s="57"/>
    </row>
    <row r="1001" spans="4:9" ht="13">
      <c r="D1001" s="87"/>
      <c r="I1001" s="57"/>
    </row>
    <row r="1002" spans="4:9" ht="13">
      <c r="D1002" s="87"/>
      <c r="I1002" s="57"/>
    </row>
    <row r="1003" spans="4:9" ht="13">
      <c r="D1003" s="87"/>
      <c r="I1003" s="57"/>
    </row>
    <row r="1004" spans="4:9" ht="13">
      <c r="D1004" s="87"/>
      <c r="I1004" s="57"/>
    </row>
    <row r="1005" spans="4:9" ht="13">
      <c r="D1005" s="87"/>
      <c r="I1005" s="57"/>
    </row>
    <row r="1006" spans="4:9" ht="13">
      <c r="D1006" s="87"/>
      <c r="I1006" s="57"/>
    </row>
    <row r="1007" spans="4:9" ht="13">
      <c r="D1007" s="87"/>
      <c r="I1007" s="57"/>
    </row>
    <row r="1008" spans="4:9" ht="13">
      <c r="D1008" s="87"/>
      <c r="I1008" s="57"/>
    </row>
    <row r="1009" spans="4:9" ht="13">
      <c r="D1009" s="87"/>
      <c r="I1009" s="57"/>
    </row>
    <row r="1010" spans="4:9" ht="13">
      <c r="D1010" s="87"/>
      <c r="I1010" s="57"/>
    </row>
    <row r="1011" spans="4:9" ht="13">
      <c r="D1011" s="87"/>
      <c r="I1011" s="57"/>
    </row>
    <row r="1012" spans="4:9" ht="13">
      <c r="D1012" s="87"/>
      <c r="I1012" s="57"/>
    </row>
    <row r="1013" spans="4:9" ht="13">
      <c r="D1013" s="87"/>
      <c r="I1013" s="57"/>
    </row>
    <row r="1014" spans="4:9" ht="13">
      <c r="D1014" s="87"/>
      <c r="I1014" s="57"/>
    </row>
    <row r="1015" spans="4:9" ht="13">
      <c r="D1015" s="87"/>
      <c r="I1015" s="57"/>
    </row>
    <row r="1016" spans="4:9" ht="13">
      <c r="D1016" s="87"/>
      <c r="I1016" s="57"/>
    </row>
    <row r="1017" spans="4:9" ht="13">
      <c r="D1017" s="87"/>
      <c r="I1017" s="57"/>
    </row>
    <row r="1018" spans="4:9" ht="13">
      <c r="D1018" s="87"/>
      <c r="I1018" s="57"/>
    </row>
    <row r="1019" spans="4:9" ht="13">
      <c r="D1019" s="87"/>
      <c r="I1019" s="57"/>
    </row>
    <row r="1020" spans="4:9" ht="13">
      <c r="D1020" s="87"/>
      <c r="I1020" s="57"/>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1005"/>
  <sheetViews>
    <sheetView workbookViewId="0"/>
  </sheetViews>
  <sheetFormatPr baseColWidth="10" defaultColWidth="12.6640625" defaultRowHeight="15.75" customHeight="1"/>
  <cols>
    <col min="1" max="1" width="24.33203125" customWidth="1"/>
  </cols>
  <sheetData>
    <row r="1" spans="1:26" ht="15.75" customHeight="1">
      <c r="A1" s="105"/>
      <c r="B1" s="84" t="s">
        <v>475</v>
      </c>
      <c r="C1" s="84" t="s">
        <v>476</v>
      </c>
      <c r="D1" s="84" t="s">
        <v>477</v>
      </c>
      <c r="E1" s="84" t="s">
        <v>478</v>
      </c>
      <c r="F1" s="84"/>
      <c r="G1" s="84"/>
      <c r="H1" s="84"/>
      <c r="I1" s="84"/>
      <c r="J1" s="84"/>
      <c r="K1" s="84"/>
      <c r="L1" s="84"/>
      <c r="M1" s="84"/>
      <c r="N1" s="84"/>
      <c r="O1" s="84"/>
      <c r="P1" s="84"/>
      <c r="Q1" s="84"/>
      <c r="R1" s="84"/>
      <c r="S1" s="84"/>
      <c r="T1" s="84"/>
      <c r="U1" s="84"/>
      <c r="V1" s="84"/>
      <c r="W1" s="84"/>
      <c r="X1" s="84"/>
      <c r="Y1" s="84"/>
      <c r="Z1" s="84"/>
    </row>
    <row r="2" spans="1:26" ht="15.75" customHeight="1">
      <c r="A2" s="27" t="s">
        <v>479</v>
      </c>
      <c r="B2" s="57" t="s">
        <v>480</v>
      </c>
      <c r="C2" s="57" t="s">
        <v>481</v>
      </c>
    </row>
    <row r="3" spans="1:26" ht="15.75" customHeight="1">
      <c r="A3" s="27" t="s">
        <v>482</v>
      </c>
      <c r="B3" s="57" t="s">
        <v>483</v>
      </c>
      <c r="C3" s="57" t="s">
        <v>480</v>
      </c>
    </row>
    <row r="4" spans="1:26" ht="15.75" customHeight="1">
      <c r="A4" s="27" t="s">
        <v>484</v>
      </c>
      <c r="B4" s="57" t="s">
        <v>485</v>
      </c>
      <c r="C4" s="57" t="s">
        <v>483</v>
      </c>
    </row>
    <row r="5" spans="1:26" ht="15.75" customHeight="1">
      <c r="A5" s="27" t="s">
        <v>486</v>
      </c>
      <c r="C5" s="57" t="s">
        <v>480</v>
      </c>
      <c r="D5" s="57" t="s">
        <v>483</v>
      </c>
    </row>
    <row r="6" spans="1:26" ht="15.75" customHeight="1">
      <c r="A6" s="27" t="s">
        <v>487</v>
      </c>
      <c r="B6" s="57" t="s">
        <v>488</v>
      </c>
    </row>
    <row r="7" spans="1:26" ht="15.75" customHeight="1">
      <c r="A7" s="27" t="s">
        <v>489</v>
      </c>
      <c r="B7" s="57" t="s">
        <v>488</v>
      </c>
    </row>
    <row r="8" spans="1:26" ht="15.75" customHeight="1">
      <c r="A8" s="27" t="s">
        <v>490</v>
      </c>
      <c r="B8" s="57" t="s">
        <v>488</v>
      </c>
    </row>
    <row r="9" spans="1:26" ht="15.75" customHeight="1">
      <c r="A9" s="27" t="s">
        <v>491</v>
      </c>
      <c r="B9" s="57" t="s">
        <v>481</v>
      </c>
    </row>
    <row r="10" spans="1:26" ht="15.75" customHeight="1">
      <c r="A10" s="27" t="s">
        <v>492</v>
      </c>
      <c r="B10" s="57" t="s">
        <v>481</v>
      </c>
    </row>
    <row r="11" spans="1:26" ht="15.75" customHeight="1">
      <c r="A11" s="27" t="s">
        <v>493</v>
      </c>
      <c r="B11" s="57" t="s">
        <v>481</v>
      </c>
    </row>
    <row r="12" spans="1:26" ht="15.75" customHeight="1">
      <c r="A12" s="27" t="s">
        <v>494</v>
      </c>
      <c r="B12" s="57" t="s">
        <v>495</v>
      </c>
    </row>
    <row r="13" spans="1:26" ht="15.75" customHeight="1">
      <c r="A13" s="27" t="s">
        <v>496</v>
      </c>
      <c r="B13" s="57" t="s">
        <v>497</v>
      </c>
      <c r="C13" s="57" t="s">
        <v>498</v>
      </c>
    </row>
    <row r="14" spans="1:26" ht="15.75" customHeight="1">
      <c r="A14" s="27" t="s">
        <v>499</v>
      </c>
      <c r="B14" s="57" t="s">
        <v>500</v>
      </c>
      <c r="C14" s="57" t="s">
        <v>501</v>
      </c>
    </row>
    <row r="15" spans="1:26" ht="15.75" customHeight="1">
      <c r="A15" s="27" t="s">
        <v>502</v>
      </c>
      <c r="B15" s="57" t="s">
        <v>372</v>
      </c>
    </row>
    <row r="16" spans="1:26" ht="15.75" customHeight="1">
      <c r="A16" s="27" t="s">
        <v>503</v>
      </c>
      <c r="B16" s="57" t="s">
        <v>372</v>
      </c>
    </row>
    <row r="17" spans="1:26" ht="15.75" customHeight="1">
      <c r="A17" s="27" t="s">
        <v>504</v>
      </c>
      <c r="B17" s="57" t="s">
        <v>372</v>
      </c>
    </row>
    <row r="18" spans="1:26" ht="15.75" customHeight="1">
      <c r="A18" s="27" t="s">
        <v>505</v>
      </c>
      <c r="B18" s="57" t="s">
        <v>372</v>
      </c>
    </row>
    <row r="19" spans="1:26" ht="15.75" customHeight="1">
      <c r="A19" s="27" t="s">
        <v>506</v>
      </c>
      <c r="B19" s="57" t="s">
        <v>372</v>
      </c>
    </row>
    <row r="20" spans="1:26" ht="15.75" customHeight="1">
      <c r="A20" s="27" t="s">
        <v>507</v>
      </c>
      <c r="B20" s="57" t="s">
        <v>508</v>
      </c>
    </row>
    <row r="21" spans="1:26" ht="15.75" customHeight="1">
      <c r="A21" s="27" t="s">
        <v>509</v>
      </c>
      <c r="B21" s="57" t="s">
        <v>508</v>
      </c>
    </row>
    <row r="22" spans="1:26" ht="15.75" customHeight="1">
      <c r="A22" s="27" t="s">
        <v>510</v>
      </c>
      <c r="B22" s="57" t="s">
        <v>508</v>
      </c>
    </row>
    <row r="23" spans="1:26" ht="15.75" customHeight="1">
      <c r="A23" s="27" t="s">
        <v>511</v>
      </c>
      <c r="B23" s="57" t="s">
        <v>508</v>
      </c>
    </row>
    <row r="24" spans="1:26" ht="15.75" customHeight="1">
      <c r="A24" s="27" t="s">
        <v>512</v>
      </c>
    </row>
    <row r="25" spans="1:26" ht="15.75" customHeight="1">
      <c r="A25" s="27" t="s">
        <v>513</v>
      </c>
      <c r="B25" s="57" t="s">
        <v>514</v>
      </c>
      <c r="C25" s="57" t="s">
        <v>480</v>
      </c>
      <c r="D25" s="57" t="s">
        <v>483</v>
      </c>
      <c r="E25" s="57" t="s">
        <v>508</v>
      </c>
      <c r="F25" s="57" t="s">
        <v>515</v>
      </c>
    </row>
    <row r="26" spans="1:26" ht="15.75" customHeight="1">
      <c r="A26" s="106" t="s">
        <v>516</v>
      </c>
      <c r="B26" s="107" t="s">
        <v>517</v>
      </c>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row>
    <row r="27" spans="1:26" ht="15.75" customHeight="1">
      <c r="A27" s="108" t="s">
        <v>518</v>
      </c>
      <c r="B27" s="107" t="s">
        <v>517</v>
      </c>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row>
    <row r="28" spans="1:26" ht="15.75" customHeight="1">
      <c r="A28" s="108" t="s">
        <v>519</v>
      </c>
      <c r="B28" s="107" t="s">
        <v>517</v>
      </c>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row>
    <row r="29" spans="1:26" ht="15.75" customHeight="1">
      <c r="A29" s="27" t="s">
        <v>520</v>
      </c>
      <c r="B29" s="57" t="s">
        <v>521</v>
      </c>
      <c r="C29" s="57" t="s">
        <v>495</v>
      </c>
    </row>
    <row r="30" spans="1:26" ht="15.75" customHeight="1">
      <c r="A30" s="27"/>
    </row>
    <row r="31" spans="1:26" ht="15.75" customHeight="1">
      <c r="A31" s="27"/>
    </row>
    <row r="32" spans="1:26" ht="15.75" customHeight="1">
      <c r="A32" s="27"/>
    </row>
    <row r="33" spans="1:1" ht="15.75" customHeight="1">
      <c r="A33" s="27"/>
    </row>
    <row r="34" spans="1:1" ht="15.75" customHeight="1">
      <c r="A34" s="27"/>
    </row>
    <row r="35" spans="1:1" ht="15.75" customHeight="1">
      <c r="A35" s="27"/>
    </row>
    <row r="36" spans="1:1" ht="15.75" customHeight="1">
      <c r="A36" s="27"/>
    </row>
    <row r="37" spans="1:1" ht="13">
      <c r="A37" s="27"/>
    </row>
    <row r="38" spans="1:1" ht="13">
      <c r="A38" s="27"/>
    </row>
    <row r="39" spans="1:1" ht="13">
      <c r="A39" s="27"/>
    </row>
    <row r="40" spans="1:1" ht="13">
      <c r="A40" s="27"/>
    </row>
    <row r="41" spans="1:1" ht="13">
      <c r="A41" s="27"/>
    </row>
    <row r="42" spans="1:1" ht="13">
      <c r="A42" s="27"/>
    </row>
    <row r="43" spans="1:1" ht="13">
      <c r="A43" s="27"/>
    </row>
    <row r="44" spans="1:1" ht="13">
      <c r="A44" s="27"/>
    </row>
    <row r="45" spans="1:1" ht="13">
      <c r="A45" s="27"/>
    </row>
    <row r="46" spans="1:1" ht="13">
      <c r="A46" s="27"/>
    </row>
    <row r="47" spans="1:1" ht="13">
      <c r="A47" s="27"/>
    </row>
    <row r="48" spans="1:1" ht="13">
      <c r="A48" s="27"/>
    </row>
    <row r="49" spans="1:1" ht="13">
      <c r="A49" s="27"/>
    </row>
    <row r="50" spans="1:1" ht="13">
      <c r="A50" s="27"/>
    </row>
    <row r="51" spans="1:1" ht="13">
      <c r="A51" s="27"/>
    </row>
    <row r="52" spans="1:1" ht="13">
      <c r="A52" s="27"/>
    </row>
    <row r="53" spans="1:1" ht="13">
      <c r="A53" s="27"/>
    </row>
    <row r="54" spans="1:1" ht="13">
      <c r="A54" s="27"/>
    </row>
    <row r="55" spans="1:1" ht="13">
      <c r="A55" s="27"/>
    </row>
    <row r="56" spans="1:1" ht="13">
      <c r="A56" s="27"/>
    </row>
    <row r="57" spans="1:1" ht="13">
      <c r="A57" s="27"/>
    </row>
    <row r="58" spans="1:1" ht="13">
      <c r="A58" s="27"/>
    </row>
    <row r="59" spans="1:1" ht="13">
      <c r="A59" s="27"/>
    </row>
    <row r="60" spans="1:1" ht="13">
      <c r="A60" s="27"/>
    </row>
    <row r="61" spans="1:1" ht="13">
      <c r="A61" s="27"/>
    </row>
    <row r="62" spans="1:1" ht="13">
      <c r="A62" s="27"/>
    </row>
    <row r="63" spans="1:1" ht="13">
      <c r="A63" s="27"/>
    </row>
    <row r="64" spans="1:1" ht="13">
      <c r="A64" s="27"/>
    </row>
    <row r="65" spans="1:1" ht="13">
      <c r="A65" s="27"/>
    </row>
    <row r="66" spans="1:1" ht="13">
      <c r="A66" s="27"/>
    </row>
    <row r="67" spans="1:1" ht="13">
      <c r="A67" s="27"/>
    </row>
    <row r="68" spans="1:1" ht="13">
      <c r="A68" s="27"/>
    </row>
    <row r="69" spans="1:1" ht="13">
      <c r="A69" s="27"/>
    </row>
    <row r="70" spans="1:1" ht="13">
      <c r="A70" s="27"/>
    </row>
    <row r="71" spans="1:1" ht="13">
      <c r="A71" s="27"/>
    </row>
    <row r="72" spans="1:1" ht="13">
      <c r="A72" s="27"/>
    </row>
    <row r="73" spans="1:1" ht="13">
      <c r="A73" s="27"/>
    </row>
    <row r="74" spans="1:1" ht="13">
      <c r="A74" s="27"/>
    </row>
    <row r="75" spans="1:1" ht="13">
      <c r="A75" s="27"/>
    </row>
    <row r="76" spans="1:1" ht="13">
      <c r="A76" s="27"/>
    </row>
    <row r="77" spans="1:1" ht="13">
      <c r="A77" s="27"/>
    </row>
    <row r="78" spans="1:1" ht="13">
      <c r="A78" s="27"/>
    </row>
    <row r="79" spans="1:1" ht="13">
      <c r="A79" s="27"/>
    </row>
    <row r="80" spans="1:1" ht="13">
      <c r="A80" s="27"/>
    </row>
    <row r="81" spans="1:1" ht="13">
      <c r="A81" s="27"/>
    </row>
    <row r="82" spans="1:1" ht="13">
      <c r="A82" s="27"/>
    </row>
    <row r="83" spans="1:1" ht="13">
      <c r="A83" s="27"/>
    </row>
    <row r="84" spans="1:1" ht="13">
      <c r="A84" s="27"/>
    </row>
    <row r="85" spans="1:1" ht="13">
      <c r="A85" s="27"/>
    </row>
    <row r="86" spans="1:1" ht="13">
      <c r="A86" s="27"/>
    </row>
    <row r="87" spans="1:1" ht="13">
      <c r="A87" s="27"/>
    </row>
    <row r="88" spans="1:1" ht="13">
      <c r="A88" s="27"/>
    </row>
    <row r="89" spans="1:1" ht="13">
      <c r="A89" s="27"/>
    </row>
    <row r="90" spans="1:1" ht="13">
      <c r="A90" s="27"/>
    </row>
    <row r="91" spans="1:1" ht="13">
      <c r="A91" s="27"/>
    </row>
    <row r="92" spans="1:1" ht="13">
      <c r="A92" s="27"/>
    </row>
    <row r="93" spans="1:1" ht="13">
      <c r="A93" s="27"/>
    </row>
    <row r="94" spans="1:1" ht="13">
      <c r="A94" s="27"/>
    </row>
    <row r="95" spans="1:1" ht="13">
      <c r="A95" s="27"/>
    </row>
    <row r="96" spans="1:1" ht="13">
      <c r="A96" s="27"/>
    </row>
    <row r="97" spans="1:1" ht="13">
      <c r="A97" s="27"/>
    </row>
    <row r="98" spans="1:1" ht="13">
      <c r="A98" s="27"/>
    </row>
    <row r="99" spans="1:1" ht="13">
      <c r="A99" s="27"/>
    </row>
    <row r="100" spans="1:1" ht="13">
      <c r="A100" s="27"/>
    </row>
    <row r="101" spans="1:1" ht="13">
      <c r="A101" s="27"/>
    </row>
    <row r="102" spans="1:1" ht="13">
      <c r="A102" s="27"/>
    </row>
    <row r="103" spans="1:1" ht="13">
      <c r="A103" s="27"/>
    </row>
    <row r="104" spans="1:1" ht="13">
      <c r="A104" s="27"/>
    </row>
    <row r="105" spans="1:1" ht="13">
      <c r="A105" s="27"/>
    </row>
    <row r="106" spans="1:1" ht="13">
      <c r="A106" s="27"/>
    </row>
    <row r="107" spans="1:1" ht="13">
      <c r="A107" s="27"/>
    </row>
    <row r="108" spans="1:1" ht="13">
      <c r="A108" s="27"/>
    </row>
    <row r="109" spans="1:1" ht="13">
      <c r="A109" s="27"/>
    </row>
    <row r="110" spans="1:1" ht="13">
      <c r="A110" s="27"/>
    </row>
    <row r="111" spans="1:1" ht="13">
      <c r="A111" s="27"/>
    </row>
    <row r="112" spans="1:1" ht="13">
      <c r="A112" s="27"/>
    </row>
    <row r="113" spans="1:1" ht="13">
      <c r="A113" s="27"/>
    </row>
    <row r="114" spans="1:1" ht="13">
      <c r="A114" s="27"/>
    </row>
    <row r="115" spans="1:1" ht="13">
      <c r="A115" s="27"/>
    </row>
    <row r="116" spans="1:1" ht="13">
      <c r="A116" s="27"/>
    </row>
    <row r="117" spans="1:1" ht="13">
      <c r="A117" s="27"/>
    </row>
    <row r="118" spans="1:1" ht="13">
      <c r="A118" s="27"/>
    </row>
    <row r="119" spans="1:1" ht="13">
      <c r="A119" s="27"/>
    </row>
    <row r="120" spans="1:1" ht="13">
      <c r="A120" s="27"/>
    </row>
    <row r="121" spans="1:1" ht="13">
      <c r="A121" s="27"/>
    </row>
    <row r="122" spans="1:1" ht="13">
      <c r="A122" s="27"/>
    </row>
    <row r="123" spans="1:1" ht="13">
      <c r="A123" s="27"/>
    </row>
    <row r="124" spans="1:1" ht="13">
      <c r="A124" s="27"/>
    </row>
    <row r="125" spans="1:1" ht="13">
      <c r="A125" s="27"/>
    </row>
    <row r="126" spans="1:1" ht="13">
      <c r="A126" s="27"/>
    </row>
    <row r="127" spans="1:1" ht="13">
      <c r="A127" s="27"/>
    </row>
    <row r="128" spans="1:1" ht="13">
      <c r="A128" s="27"/>
    </row>
    <row r="129" spans="1:1" ht="13">
      <c r="A129" s="27"/>
    </row>
    <row r="130" spans="1:1" ht="13">
      <c r="A130" s="27"/>
    </row>
    <row r="131" spans="1:1" ht="13">
      <c r="A131" s="27"/>
    </row>
    <row r="132" spans="1:1" ht="13">
      <c r="A132" s="27"/>
    </row>
    <row r="133" spans="1:1" ht="13">
      <c r="A133" s="27"/>
    </row>
    <row r="134" spans="1:1" ht="13">
      <c r="A134" s="27"/>
    </row>
    <row r="135" spans="1:1" ht="13">
      <c r="A135" s="27"/>
    </row>
    <row r="136" spans="1:1" ht="13">
      <c r="A136" s="27"/>
    </row>
    <row r="137" spans="1:1" ht="13">
      <c r="A137" s="27"/>
    </row>
    <row r="138" spans="1:1" ht="13">
      <c r="A138" s="27"/>
    </row>
    <row r="139" spans="1:1" ht="13">
      <c r="A139" s="27"/>
    </row>
    <row r="140" spans="1:1" ht="13">
      <c r="A140" s="27"/>
    </row>
    <row r="141" spans="1:1" ht="13">
      <c r="A141" s="27"/>
    </row>
    <row r="142" spans="1:1" ht="13">
      <c r="A142" s="27"/>
    </row>
    <row r="143" spans="1:1" ht="13">
      <c r="A143" s="27"/>
    </row>
    <row r="144" spans="1:1" ht="13">
      <c r="A144" s="27"/>
    </row>
    <row r="145" spans="1:1" ht="13">
      <c r="A145" s="27"/>
    </row>
    <row r="146" spans="1:1" ht="13">
      <c r="A146" s="27"/>
    </row>
    <row r="147" spans="1:1" ht="13">
      <c r="A147" s="27"/>
    </row>
    <row r="148" spans="1:1" ht="13">
      <c r="A148" s="27"/>
    </row>
    <row r="149" spans="1:1" ht="13">
      <c r="A149" s="27"/>
    </row>
    <row r="150" spans="1:1" ht="13">
      <c r="A150" s="27"/>
    </row>
    <row r="151" spans="1:1" ht="13">
      <c r="A151" s="27"/>
    </row>
    <row r="152" spans="1:1" ht="13">
      <c r="A152" s="27"/>
    </row>
    <row r="153" spans="1:1" ht="13">
      <c r="A153" s="27"/>
    </row>
    <row r="154" spans="1:1" ht="13">
      <c r="A154" s="27"/>
    </row>
    <row r="155" spans="1:1" ht="13">
      <c r="A155" s="27"/>
    </row>
    <row r="156" spans="1:1" ht="13">
      <c r="A156" s="27"/>
    </row>
    <row r="157" spans="1:1" ht="13">
      <c r="A157" s="27"/>
    </row>
    <row r="158" spans="1:1" ht="13">
      <c r="A158" s="27"/>
    </row>
    <row r="159" spans="1:1" ht="13">
      <c r="A159" s="27"/>
    </row>
    <row r="160" spans="1:1" ht="13">
      <c r="A160" s="27"/>
    </row>
    <row r="161" spans="1:1" ht="13">
      <c r="A161" s="27"/>
    </row>
    <row r="162" spans="1:1" ht="13">
      <c r="A162" s="27"/>
    </row>
    <row r="163" spans="1:1" ht="13">
      <c r="A163" s="27"/>
    </row>
    <row r="164" spans="1:1" ht="13">
      <c r="A164" s="27"/>
    </row>
    <row r="165" spans="1:1" ht="13">
      <c r="A165" s="27"/>
    </row>
    <row r="166" spans="1:1" ht="13">
      <c r="A166" s="27"/>
    </row>
    <row r="167" spans="1:1" ht="13">
      <c r="A167" s="27"/>
    </row>
    <row r="168" spans="1:1" ht="13">
      <c r="A168" s="27"/>
    </row>
    <row r="169" spans="1:1" ht="13">
      <c r="A169" s="27"/>
    </row>
    <row r="170" spans="1:1" ht="13">
      <c r="A170" s="27"/>
    </row>
    <row r="171" spans="1:1" ht="13">
      <c r="A171" s="27"/>
    </row>
    <row r="172" spans="1:1" ht="13">
      <c r="A172" s="27"/>
    </row>
    <row r="173" spans="1:1" ht="13">
      <c r="A173" s="27"/>
    </row>
    <row r="174" spans="1:1" ht="13">
      <c r="A174" s="27"/>
    </row>
    <row r="175" spans="1:1" ht="13">
      <c r="A175" s="27"/>
    </row>
    <row r="176" spans="1:1" ht="13">
      <c r="A176" s="27"/>
    </row>
    <row r="177" spans="1:1" ht="13">
      <c r="A177" s="27"/>
    </row>
    <row r="178" spans="1:1" ht="13">
      <c r="A178" s="27"/>
    </row>
    <row r="179" spans="1:1" ht="13">
      <c r="A179" s="27"/>
    </row>
    <row r="180" spans="1:1" ht="13">
      <c r="A180" s="27"/>
    </row>
    <row r="181" spans="1:1" ht="13">
      <c r="A181" s="27"/>
    </row>
    <row r="182" spans="1:1" ht="13">
      <c r="A182" s="27"/>
    </row>
    <row r="183" spans="1:1" ht="13">
      <c r="A183" s="27"/>
    </row>
    <row r="184" spans="1:1" ht="13">
      <c r="A184" s="27"/>
    </row>
    <row r="185" spans="1:1" ht="13">
      <c r="A185" s="27"/>
    </row>
    <row r="186" spans="1:1" ht="13">
      <c r="A186" s="27"/>
    </row>
    <row r="187" spans="1:1" ht="13">
      <c r="A187" s="27"/>
    </row>
    <row r="188" spans="1:1" ht="13">
      <c r="A188" s="27"/>
    </row>
    <row r="189" spans="1:1" ht="13">
      <c r="A189" s="27"/>
    </row>
    <row r="190" spans="1:1" ht="13">
      <c r="A190" s="27"/>
    </row>
    <row r="191" spans="1:1" ht="13">
      <c r="A191" s="27"/>
    </row>
    <row r="192" spans="1:1" ht="13">
      <c r="A192" s="27"/>
    </row>
    <row r="193" spans="1:1" ht="13">
      <c r="A193" s="27"/>
    </row>
    <row r="194" spans="1:1" ht="13">
      <c r="A194" s="27"/>
    </row>
    <row r="195" spans="1:1" ht="13">
      <c r="A195" s="27"/>
    </row>
    <row r="196" spans="1:1" ht="13">
      <c r="A196" s="27"/>
    </row>
    <row r="197" spans="1:1" ht="13">
      <c r="A197" s="27"/>
    </row>
    <row r="198" spans="1:1" ht="13">
      <c r="A198" s="27"/>
    </row>
    <row r="199" spans="1:1" ht="13">
      <c r="A199" s="27"/>
    </row>
    <row r="200" spans="1:1" ht="13">
      <c r="A200" s="27"/>
    </row>
    <row r="201" spans="1:1" ht="13">
      <c r="A201" s="27"/>
    </row>
    <row r="202" spans="1:1" ht="13">
      <c r="A202" s="27"/>
    </row>
    <row r="203" spans="1:1" ht="13">
      <c r="A203" s="27"/>
    </row>
    <row r="204" spans="1:1" ht="13">
      <c r="A204" s="27"/>
    </row>
    <row r="205" spans="1:1" ht="13">
      <c r="A205" s="27"/>
    </row>
    <row r="206" spans="1:1" ht="13">
      <c r="A206" s="27"/>
    </row>
    <row r="207" spans="1:1" ht="13">
      <c r="A207" s="27"/>
    </row>
    <row r="208" spans="1:1" ht="13">
      <c r="A208" s="27"/>
    </row>
    <row r="209" spans="1:1" ht="13">
      <c r="A209" s="27"/>
    </row>
    <row r="210" spans="1:1" ht="13">
      <c r="A210" s="27"/>
    </row>
    <row r="211" spans="1:1" ht="13">
      <c r="A211" s="27"/>
    </row>
    <row r="212" spans="1:1" ht="13">
      <c r="A212" s="27"/>
    </row>
    <row r="213" spans="1:1" ht="13">
      <c r="A213" s="27"/>
    </row>
    <row r="214" spans="1:1" ht="13">
      <c r="A214" s="27"/>
    </row>
    <row r="215" spans="1:1" ht="13">
      <c r="A215" s="27"/>
    </row>
    <row r="216" spans="1:1" ht="13">
      <c r="A216" s="27"/>
    </row>
    <row r="217" spans="1:1" ht="13">
      <c r="A217" s="27"/>
    </row>
    <row r="218" spans="1:1" ht="13">
      <c r="A218" s="27"/>
    </row>
    <row r="219" spans="1:1" ht="13">
      <c r="A219" s="27"/>
    </row>
    <row r="220" spans="1:1" ht="13">
      <c r="A220" s="27"/>
    </row>
    <row r="221" spans="1:1" ht="13">
      <c r="A221" s="27"/>
    </row>
    <row r="222" spans="1:1" ht="13">
      <c r="A222" s="27"/>
    </row>
    <row r="223" spans="1:1" ht="13">
      <c r="A223" s="27"/>
    </row>
    <row r="224" spans="1:1" ht="13">
      <c r="A224" s="27"/>
    </row>
    <row r="225" spans="1:1" ht="13">
      <c r="A225" s="27"/>
    </row>
    <row r="226" spans="1:1" ht="13">
      <c r="A226" s="27"/>
    </row>
    <row r="227" spans="1:1" ht="13">
      <c r="A227" s="27"/>
    </row>
    <row r="228" spans="1:1" ht="13">
      <c r="A228" s="27"/>
    </row>
    <row r="229" spans="1:1" ht="13">
      <c r="A229" s="27"/>
    </row>
    <row r="230" spans="1:1" ht="13">
      <c r="A230" s="27"/>
    </row>
    <row r="231" spans="1:1" ht="13">
      <c r="A231" s="27"/>
    </row>
    <row r="232" spans="1:1" ht="13">
      <c r="A232" s="27"/>
    </row>
    <row r="233" spans="1:1" ht="13">
      <c r="A233" s="27"/>
    </row>
    <row r="234" spans="1:1" ht="13">
      <c r="A234" s="27"/>
    </row>
    <row r="235" spans="1:1" ht="13">
      <c r="A235" s="27"/>
    </row>
    <row r="236" spans="1:1" ht="13">
      <c r="A236" s="27"/>
    </row>
    <row r="237" spans="1:1" ht="13">
      <c r="A237" s="27"/>
    </row>
    <row r="238" spans="1:1" ht="13">
      <c r="A238" s="27"/>
    </row>
    <row r="239" spans="1:1" ht="13">
      <c r="A239" s="27"/>
    </row>
    <row r="240" spans="1:1" ht="13">
      <c r="A240" s="27"/>
    </row>
    <row r="241" spans="1:1" ht="13">
      <c r="A241" s="27"/>
    </row>
    <row r="242" spans="1:1" ht="13">
      <c r="A242" s="27"/>
    </row>
    <row r="243" spans="1:1" ht="13">
      <c r="A243" s="27"/>
    </row>
    <row r="244" spans="1:1" ht="13">
      <c r="A244" s="27"/>
    </row>
    <row r="245" spans="1:1" ht="13">
      <c r="A245" s="27"/>
    </row>
    <row r="246" spans="1:1" ht="13">
      <c r="A246" s="27"/>
    </row>
    <row r="247" spans="1:1" ht="13">
      <c r="A247" s="27"/>
    </row>
    <row r="248" spans="1:1" ht="13">
      <c r="A248" s="27"/>
    </row>
    <row r="249" spans="1:1" ht="13">
      <c r="A249" s="27"/>
    </row>
    <row r="250" spans="1:1" ht="13">
      <c r="A250" s="27"/>
    </row>
    <row r="251" spans="1:1" ht="13">
      <c r="A251" s="27"/>
    </row>
    <row r="252" spans="1:1" ht="13">
      <c r="A252" s="27"/>
    </row>
    <row r="253" spans="1:1" ht="13">
      <c r="A253" s="27"/>
    </row>
    <row r="254" spans="1:1" ht="13">
      <c r="A254" s="27"/>
    </row>
    <row r="255" spans="1:1" ht="13">
      <c r="A255" s="27"/>
    </row>
    <row r="256" spans="1:1" ht="13">
      <c r="A256" s="27"/>
    </row>
    <row r="257" spans="1:1" ht="13">
      <c r="A257" s="27"/>
    </row>
    <row r="258" spans="1:1" ht="13">
      <c r="A258" s="27"/>
    </row>
    <row r="259" spans="1:1" ht="13">
      <c r="A259" s="27"/>
    </row>
    <row r="260" spans="1:1" ht="13">
      <c r="A260" s="27"/>
    </row>
    <row r="261" spans="1:1" ht="13">
      <c r="A261" s="27"/>
    </row>
    <row r="262" spans="1:1" ht="13">
      <c r="A262" s="27"/>
    </row>
    <row r="263" spans="1:1" ht="13">
      <c r="A263" s="27"/>
    </row>
    <row r="264" spans="1:1" ht="13">
      <c r="A264" s="27"/>
    </row>
    <row r="265" spans="1:1" ht="13">
      <c r="A265" s="27"/>
    </row>
    <row r="266" spans="1:1" ht="13">
      <c r="A266" s="27"/>
    </row>
    <row r="267" spans="1:1" ht="13">
      <c r="A267" s="27"/>
    </row>
    <row r="268" spans="1:1" ht="13">
      <c r="A268" s="27"/>
    </row>
    <row r="269" spans="1:1" ht="13">
      <c r="A269" s="27"/>
    </row>
    <row r="270" spans="1:1" ht="13">
      <c r="A270" s="27"/>
    </row>
    <row r="271" spans="1:1" ht="13">
      <c r="A271" s="27"/>
    </row>
    <row r="272" spans="1:1" ht="13">
      <c r="A272" s="27"/>
    </row>
    <row r="273" spans="1:1" ht="13">
      <c r="A273" s="27"/>
    </row>
    <row r="274" spans="1:1" ht="13">
      <c r="A274" s="27"/>
    </row>
    <row r="275" spans="1:1" ht="13">
      <c r="A275" s="27"/>
    </row>
    <row r="276" spans="1:1" ht="13">
      <c r="A276" s="27"/>
    </row>
    <row r="277" spans="1:1" ht="13">
      <c r="A277" s="27"/>
    </row>
    <row r="278" spans="1:1" ht="13">
      <c r="A278" s="27"/>
    </row>
    <row r="279" spans="1:1" ht="13">
      <c r="A279" s="27"/>
    </row>
    <row r="280" spans="1:1" ht="13">
      <c r="A280" s="27"/>
    </row>
    <row r="281" spans="1:1" ht="13">
      <c r="A281" s="27"/>
    </row>
    <row r="282" spans="1:1" ht="13">
      <c r="A282" s="27"/>
    </row>
    <row r="283" spans="1:1" ht="13">
      <c r="A283" s="27"/>
    </row>
    <row r="284" spans="1:1" ht="13">
      <c r="A284" s="27"/>
    </row>
    <row r="285" spans="1:1" ht="13">
      <c r="A285" s="27"/>
    </row>
    <row r="286" spans="1:1" ht="13">
      <c r="A286" s="27"/>
    </row>
    <row r="287" spans="1:1" ht="13">
      <c r="A287" s="27"/>
    </row>
    <row r="288" spans="1:1" ht="13">
      <c r="A288" s="27"/>
    </row>
    <row r="289" spans="1:1" ht="13">
      <c r="A289" s="27"/>
    </row>
    <row r="290" spans="1:1" ht="13">
      <c r="A290" s="27"/>
    </row>
    <row r="291" spans="1:1" ht="13">
      <c r="A291" s="27"/>
    </row>
    <row r="292" spans="1:1" ht="13">
      <c r="A292" s="27"/>
    </row>
    <row r="293" spans="1:1" ht="13">
      <c r="A293" s="27"/>
    </row>
    <row r="294" spans="1:1" ht="13">
      <c r="A294" s="27"/>
    </row>
    <row r="295" spans="1:1" ht="13">
      <c r="A295" s="27"/>
    </row>
    <row r="296" spans="1:1" ht="13">
      <c r="A296" s="27"/>
    </row>
    <row r="297" spans="1:1" ht="13">
      <c r="A297" s="27"/>
    </row>
    <row r="298" spans="1:1" ht="13">
      <c r="A298" s="27"/>
    </row>
    <row r="299" spans="1:1" ht="13">
      <c r="A299" s="27"/>
    </row>
    <row r="300" spans="1:1" ht="13">
      <c r="A300" s="27"/>
    </row>
    <row r="301" spans="1:1" ht="13">
      <c r="A301" s="27"/>
    </row>
    <row r="302" spans="1:1" ht="13">
      <c r="A302" s="27"/>
    </row>
    <row r="303" spans="1:1" ht="13">
      <c r="A303" s="27"/>
    </row>
    <row r="304" spans="1:1" ht="13">
      <c r="A304" s="27"/>
    </row>
    <row r="305" spans="1:1" ht="13">
      <c r="A305" s="27"/>
    </row>
    <row r="306" spans="1:1" ht="13">
      <c r="A306" s="27"/>
    </row>
    <row r="307" spans="1:1" ht="13">
      <c r="A307" s="27"/>
    </row>
    <row r="308" spans="1:1" ht="13">
      <c r="A308" s="27"/>
    </row>
    <row r="309" spans="1:1" ht="13">
      <c r="A309" s="27"/>
    </row>
    <row r="310" spans="1:1" ht="13">
      <c r="A310" s="27"/>
    </row>
    <row r="311" spans="1:1" ht="13">
      <c r="A311" s="27"/>
    </row>
    <row r="312" spans="1:1" ht="13">
      <c r="A312" s="27"/>
    </row>
    <row r="313" spans="1:1" ht="13">
      <c r="A313" s="27"/>
    </row>
    <row r="314" spans="1:1" ht="13">
      <c r="A314" s="27"/>
    </row>
    <row r="315" spans="1:1" ht="13">
      <c r="A315" s="27"/>
    </row>
    <row r="316" spans="1:1" ht="13">
      <c r="A316" s="27"/>
    </row>
    <row r="317" spans="1:1" ht="13">
      <c r="A317" s="27"/>
    </row>
    <row r="318" spans="1:1" ht="13">
      <c r="A318" s="27"/>
    </row>
    <row r="319" spans="1:1" ht="13">
      <c r="A319" s="27"/>
    </row>
    <row r="320" spans="1:1" ht="13">
      <c r="A320" s="27"/>
    </row>
    <row r="321" spans="1:1" ht="13">
      <c r="A321" s="27"/>
    </row>
    <row r="322" spans="1:1" ht="13">
      <c r="A322" s="27"/>
    </row>
    <row r="323" spans="1:1" ht="13">
      <c r="A323" s="27"/>
    </row>
    <row r="324" spans="1:1" ht="13">
      <c r="A324" s="27"/>
    </row>
    <row r="325" spans="1:1" ht="13">
      <c r="A325" s="27"/>
    </row>
    <row r="326" spans="1:1" ht="13">
      <c r="A326" s="27"/>
    </row>
    <row r="327" spans="1:1" ht="13">
      <c r="A327" s="27"/>
    </row>
    <row r="328" spans="1:1" ht="13">
      <c r="A328" s="27"/>
    </row>
    <row r="329" spans="1:1" ht="13">
      <c r="A329" s="27"/>
    </row>
    <row r="330" spans="1:1" ht="13">
      <c r="A330" s="27"/>
    </row>
    <row r="331" spans="1:1" ht="13">
      <c r="A331" s="27"/>
    </row>
    <row r="332" spans="1:1" ht="13">
      <c r="A332" s="27"/>
    </row>
    <row r="333" spans="1:1" ht="13">
      <c r="A333" s="27"/>
    </row>
    <row r="334" spans="1:1" ht="13">
      <c r="A334" s="27"/>
    </row>
    <row r="335" spans="1:1" ht="13">
      <c r="A335" s="27"/>
    </row>
    <row r="336" spans="1:1" ht="13">
      <c r="A336" s="27"/>
    </row>
    <row r="337" spans="1:1" ht="13">
      <c r="A337" s="27"/>
    </row>
    <row r="338" spans="1:1" ht="13">
      <c r="A338" s="27"/>
    </row>
    <row r="339" spans="1:1" ht="13">
      <c r="A339" s="27"/>
    </row>
    <row r="340" spans="1:1" ht="13">
      <c r="A340" s="27"/>
    </row>
    <row r="341" spans="1:1" ht="13">
      <c r="A341" s="27"/>
    </row>
    <row r="342" spans="1:1" ht="13">
      <c r="A342" s="27"/>
    </row>
    <row r="343" spans="1:1" ht="13">
      <c r="A343" s="27"/>
    </row>
    <row r="344" spans="1:1" ht="13">
      <c r="A344" s="27"/>
    </row>
    <row r="345" spans="1:1" ht="13">
      <c r="A345" s="27"/>
    </row>
    <row r="346" spans="1:1" ht="13">
      <c r="A346" s="27"/>
    </row>
    <row r="347" spans="1:1" ht="13">
      <c r="A347" s="27"/>
    </row>
    <row r="348" spans="1:1" ht="13">
      <c r="A348" s="27"/>
    </row>
    <row r="349" spans="1:1" ht="13">
      <c r="A349" s="27"/>
    </row>
    <row r="350" spans="1:1" ht="13">
      <c r="A350" s="27"/>
    </row>
    <row r="351" spans="1:1" ht="13">
      <c r="A351" s="27"/>
    </row>
    <row r="352" spans="1:1" ht="13">
      <c r="A352" s="27"/>
    </row>
    <row r="353" spans="1:1" ht="13">
      <c r="A353" s="27"/>
    </row>
    <row r="354" spans="1:1" ht="13">
      <c r="A354" s="27"/>
    </row>
    <row r="355" spans="1:1" ht="13">
      <c r="A355" s="27"/>
    </row>
    <row r="356" spans="1:1" ht="13">
      <c r="A356" s="27"/>
    </row>
    <row r="357" spans="1:1" ht="13">
      <c r="A357" s="27"/>
    </row>
    <row r="358" spans="1:1" ht="13">
      <c r="A358" s="27"/>
    </row>
    <row r="359" spans="1:1" ht="13">
      <c r="A359" s="27"/>
    </row>
    <row r="360" spans="1:1" ht="13">
      <c r="A360" s="27"/>
    </row>
    <row r="361" spans="1:1" ht="13">
      <c r="A361" s="27"/>
    </row>
    <row r="362" spans="1:1" ht="13">
      <c r="A362" s="27"/>
    </row>
    <row r="363" spans="1:1" ht="13">
      <c r="A363" s="27"/>
    </row>
    <row r="364" spans="1:1" ht="13">
      <c r="A364" s="27"/>
    </row>
    <row r="365" spans="1:1" ht="13">
      <c r="A365" s="27"/>
    </row>
    <row r="366" spans="1:1" ht="13">
      <c r="A366" s="27"/>
    </row>
    <row r="367" spans="1:1" ht="13">
      <c r="A367" s="27"/>
    </row>
    <row r="368" spans="1:1" ht="13">
      <c r="A368" s="27"/>
    </row>
    <row r="369" spans="1:1" ht="13">
      <c r="A369" s="27"/>
    </row>
    <row r="370" spans="1:1" ht="13">
      <c r="A370" s="27"/>
    </row>
    <row r="371" spans="1:1" ht="13">
      <c r="A371" s="27"/>
    </row>
    <row r="372" spans="1:1" ht="13">
      <c r="A372" s="27"/>
    </row>
    <row r="373" spans="1:1" ht="13">
      <c r="A373" s="27"/>
    </row>
    <row r="374" spans="1:1" ht="13">
      <c r="A374" s="27"/>
    </row>
    <row r="375" spans="1:1" ht="13">
      <c r="A375" s="27"/>
    </row>
    <row r="376" spans="1:1" ht="13">
      <c r="A376" s="27"/>
    </row>
    <row r="377" spans="1:1" ht="13">
      <c r="A377" s="27"/>
    </row>
    <row r="378" spans="1:1" ht="13">
      <c r="A378" s="27"/>
    </row>
    <row r="379" spans="1:1" ht="13">
      <c r="A379" s="27"/>
    </row>
    <row r="380" spans="1:1" ht="13">
      <c r="A380" s="27"/>
    </row>
    <row r="381" spans="1:1" ht="13">
      <c r="A381" s="27"/>
    </row>
    <row r="382" spans="1:1" ht="13">
      <c r="A382" s="27"/>
    </row>
    <row r="383" spans="1:1" ht="13">
      <c r="A383" s="27"/>
    </row>
    <row r="384" spans="1:1" ht="13">
      <c r="A384" s="27"/>
    </row>
    <row r="385" spans="1:1" ht="13">
      <c r="A385" s="27"/>
    </row>
    <row r="386" spans="1:1" ht="13">
      <c r="A386" s="27"/>
    </row>
    <row r="387" spans="1:1" ht="13">
      <c r="A387" s="27"/>
    </row>
    <row r="388" spans="1:1" ht="13">
      <c r="A388" s="27"/>
    </row>
    <row r="389" spans="1:1" ht="13">
      <c r="A389" s="27"/>
    </row>
    <row r="390" spans="1:1" ht="13">
      <c r="A390" s="27"/>
    </row>
    <row r="391" spans="1:1" ht="13">
      <c r="A391" s="27"/>
    </row>
    <row r="392" spans="1:1" ht="13">
      <c r="A392" s="27"/>
    </row>
    <row r="393" spans="1:1" ht="13">
      <c r="A393" s="27"/>
    </row>
    <row r="394" spans="1:1" ht="13">
      <c r="A394" s="27"/>
    </row>
    <row r="395" spans="1:1" ht="13">
      <c r="A395" s="27"/>
    </row>
    <row r="396" spans="1:1" ht="13">
      <c r="A396" s="27"/>
    </row>
    <row r="397" spans="1:1" ht="13">
      <c r="A397" s="27"/>
    </row>
    <row r="398" spans="1:1" ht="13">
      <c r="A398" s="27"/>
    </row>
    <row r="399" spans="1:1" ht="13">
      <c r="A399" s="27"/>
    </row>
    <row r="400" spans="1:1" ht="13">
      <c r="A400" s="27"/>
    </row>
    <row r="401" spans="1:1" ht="13">
      <c r="A401" s="27"/>
    </row>
    <row r="402" spans="1:1" ht="13">
      <c r="A402" s="27"/>
    </row>
    <row r="403" spans="1:1" ht="13">
      <c r="A403" s="27"/>
    </row>
    <row r="404" spans="1:1" ht="13">
      <c r="A404" s="27"/>
    </row>
    <row r="405" spans="1:1" ht="13">
      <c r="A405" s="27"/>
    </row>
    <row r="406" spans="1:1" ht="13">
      <c r="A406" s="27"/>
    </row>
    <row r="407" spans="1:1" ht="13">
      <c r="A407" s="27"/>
    </row>
    <row r="408" spans="1:1" ht="13">
      <c r="A408" s="27"/>
    </row>
    <row r="409" spans="1:1" ht="13">
      <c r="A409" s="27"/>
    </row>
    <row r="410" spans="1:1" ht="13">
      <c r="A410" s="27"/>
    </row>
    <row r="411" spans="1:1" ht="13">
      <c r="A411" s="27"/>
    </row>
    <row r="412" spans="1:1" ht="13">
      <c r="A412" s="27"/>
    </row>
    <row r="413" spans="1:1" ht="13">
      <c r="A413" s="27"/>
    </row>
    <row r="414" spans="1:1" ht="13">
      <c r="A414" s="27"/>
    </row>
    <row r="415" spans="1:1" ht="13">
      <c r="A415" s="27"/>
    </row>
    <row r="416" spans="1:1" ht="13">
      <c r="A416" s="27"/>
    </row>
    <row r="417" spans="1:1" ht="13">
      <c r="A417" s="27"/>
    </row>
    <row r="418" spans="1:1" ht="13">
      <c r="A418" s="27"/>
    </row>
    <row r="419" spans="1:1" ht="13">
      <c r="A419" s="27"/>
    </row>
    <row r="420" spans="1:1" ht="13">
      <c r="A420" s="27"/>
    </row>
    <row r="421" spans="1:1" ht="13">
      <c r="A421" s="27"/>
    </row>
    <row r="422" spans="1:1" ht="13">
      <c r="A422" s="27"/>
    </row>
    <row r="423" spans="1:1" ht="13">
      <c r="A423" s="27"/>
    </row>
    <row r="424" spans="1:1" ht="13">
      <c r="A424" s="27"/>
    </row>
    <row r="425" spans="1:1" ht="13">
      <c r="A425" s="27"/>
    </row>
    <row r="426" spans="1:1" ht="13">
      <c r="A426" s="27"/>
    </row>
    <row r="427" spans="1:1" ht="13">
      <c r="A427" s="27"/>
    </row>
    <row r="428" spans="1:1" ht="13">
      <c r="A428" s="27"/>
    </row>
    <row r="429" spans="1:1" ht="13">
      <c r="A429" s="27"/>
    </row>
    <row r="430" spans="1:1" ht="13">
      <c r="A430" s="27"/>
    </row>
    <row r="431" spans="1:1" ht="13">
      <c r="A431" s="27"/>
    </row>
    <row r="432" spans="1:1" ht="13">
      <c r="A432" s="27"/>
    </row>
    <row r="433" spans="1:1" ht="13">
      <c r="A433" s="27"/>
    </row>
    <row r="434" spans="1:1" ht="13">
      <c r="A434" s="27"/>
    </row>
    <row r="435" spans="1:1" ht="13">
      <c r="A435" s="27"/>
    </row>
    <row r="436" spans="1:1" ht="13">
      <c r="A436" s="27"/>
    </row>
    <row r="437" spans="1:1" ht="13">
      <c r="A437" s="27"/>
    </row>
    <row r="438" spans="1:1" ht="13">
      <c r="A438" s="27"/>
    </row>
    <row r="439" spans="1:1" ht="13">
      <c r="A439" s="27"/>
    </row>
    <row r="440" spans="1:1" ht="13">
      <c r="A440" s="27"/>
    </row>
    <row r="441" spans="1:1" ht="13">
      <c r="A441" s="27"/>
    </row>
    <row r="442" spans="1:1" ht="13">
      <c r="A442" s="27"/>
    </row>
    <row r="443" spans="1:1" ht="13">
      <c r="A443" s="27"/>
    </row>
    <row r="444" spans="1:1" ht="13">
      <c r="A444" s="27"/>
    </row>
    <row r="445" spans="1:1" ht="13">
      <c r="A445" s="27"/>
    </row>
    <row r="446" spans="1:1" ht="13">
      <c r="A446" s="27"/>
    </row>
    <row r="447" spans="1:1" ht="13">
      <c r="A447" s="27"/>
    </row>
    <row r="448" spans="1:1" ht="13">
      <c r="A448" s="27"/>
    </row>
    <row r="449" spans="1:1" ht="13">
      <c r="A449" s="27"/>
    </row>
    <row r="450" spans="1:1" ht="13">
      <c r="A450" s="27"/>
    </row>
    <row r="451" spans="1:1" ht="13">
      <c r="A451" s="27"/>
    </row>
    <row r="452" spans="1:1" ht="13">
      <c r="A452" s="27"/>
    </row>
    <row r="453" spans="1:1" ht="13">
      <c r="A453" s="27"/>
    </row>
    <row r="454" spans="1:1" ht="13">
      <c r="A454" s="27"/>
    </row>
    <row r="455" spans="1:1" ht="13">
      <c r="A455" s="27"/>
    </row>
    <row r="456" spans="1:1" ht="13">
      <c r="A456" s="27"/>
    </row>
    <row r="457" spans="1:1" ht="13">
      <c r="A457" s="27"/>
    </row>
    <row r="458" spans="1:1" ht="13">
      <c r="A458" s="27"/>
    </row>
    <row r="459" spans="1:1" ht="13">
      <c r="A459" s="27"/>
    </row>
    <row r="460" spans="1:1" ht="13">
      <c r="A460" s="27"/>
    </row>
    <row r="461" spans="1:1" ht="13">
      <c r="A461" s="27"/>
    </row>
    <row r="462" spans="1:1" ht="13">
      <c r="A462" s="27"/>
    </row>
    <row r="463" spans="1:1" ht="13">
      <c r="A463" s="27"/>
    </row>
    <row r="464" spans="1:1" ht="13">
      <c r="A464" s="27"/>
    </row>
    <row r="465" spans="1:1" ht="13">
      <c r="A465" s="27"/>
    </row>
    <row r="466" spans="1:1" ht="13">
      <c r="A466" s="27"/>
    </row>
    <row r="467" spans="1:1" ht="13">
      <c r="A467" s="27"/>
    </row>
    <row r="468" spans="1:1" ht="13">
      <c r="A468" s="27"/>
    </row>
    <row r="469" spans="1:1" ht="13">
      <c r="A469" s="27"/>
    </row>
    <row r="470" spans="1:1" ht="13">
      <c r="A470" s="27"/>
    </row>
    <row r="471" spans="1:1" ht="13">
      <c r="A471" s="27"/>
    </row>
    <row r="472" spans="1:1" ht="13">
      <c r="A472" s="27"/>
    </row>
    <row r="473" spans="1:1" ht="13">
      <c r="A473" s="27"/>
    </row>
    <row r="474" spans="1:1" ht="13">
      <c r="A474" s="27"/>
    </row>
    <row r="475" spans="1:1" ht="13">
      <c r="A475" s="27"/>
    </row>
    <row r="476" spans="1:1" ht="13">
      <c r="A476" s="27"/>
    </row>
    <row r="477" spans="1:1" ht="13">
      <c r="A477" s="27"/>
    </row>
    <row r="478" spans="1:1" ht="13">
      <c r="A478" s="27"/>
    </row>
    <row r="479" spans="1:1" ht="13">
      <c r="A479" s="27"/>
    </row>
    <row r="480" spans="1:1" ht="13">
      <c r="A480" s="27"/>
    </row>
    <row r="481" spans="1:1" ht="13">
      <c r="A481" s="27"/>
    </row>
    <row r="482" spans="1:1" ht="13">
      <c r="A482" s="27"/>
    </row>
    <row r="483" spans="1:1" ht="13">
      <c r="A483" s="27"/>
    </row>
    <row r="484" spans="1:1" ht="13">
      <c r="A484" s="27"/>
    </row>
    <row r="485" spans="1:1" ht="13">
      <c r="A485" s="27"/>
    </row>
    <row r="486" spans="1:1" ht="13">
      <c r="A486" s="27"/>
    </row>
    <row r="487" spans="1:1" ht="13">
      <c r="A487" s="27"/>
    </row>
    <row r="488" spans="1:1" ht="13">
      <c r="A488" s="27"/>
    </row>
    <row r="489" spans="1:1" ht="13">
      <c r="A489" s="27"/>
    </row>
    <row r="490" spans="1:1" ht="13">
      <c r="A490" s="27"/>
    </row>
    <row r="491" spans="1:1" ht="13">
      <c r="A491" s="27"/>
    </row>
    <row r="492" spans="1:1" ht="13">
      <c r="A492" s="27"/>
    </row>
    <row r="493" spans="1:1" ht="13">
      <c r="A493" s="27"/>
    </row>
    <row r="494" spans="1:1" ht="13">
      <c r="A494" s="27"/>
    </row>
    <row r="495" spans="1:1" ht="13">
      <c r="A495" s="27"/>
    </row>
    <row r="496" spans="1:1" ht="13">
      <c r="A496" s="27"/>
    </row>
    <row r="497" spans="1:1" ht="13">
      <c r="A497" s="27"/>
    </row>
    <row r="498" spans="1:1" ht="13">
      <c r="A498" s="27"/>
    </row>
    <row r="499" spans="1:1" ht="13">
      <c r="A499" s="27"/>
    </row>
    <row r="500" spans="1:1" ht="13">
      <c r="A500" s="27"/>
    </row>
    <row r="501" spans="1:1" ht="13">
      <c r="A501" s="27"/>
    </row>
    <row r="502" spans="1:1" ht="13">
      <c r="A502" s="27"/>
    </row>
    <row r="503" spans="1:1" ht="13">
      <c r="A503" s="27"/>
    </row>
    <row r="504" spans="1:1" ht="13">
      <c r="A504" s="27"/>
    </row>
    <row r="505" spans="1:1" ht="13">
      <c r="A505" s="27"/>
    </row>
    <row r="506" spans="1:1" ht="13">
      <c r="A506" s="27"/>
    </row>
    <row r="507" spans="1:1" ht="13">
      <c r="A507" s="27"/>
    </row>
    <row r="508" spans="1:1" ht="13">
      <c r="A508" s="27"/>
    </row>
    <row r="509" spans="1:1" ht="13">
      <c r="A509" s="27"/>
    </row>
    <row r="510" spans="1:1" ht="13">
      <c r="A510" s="27"/>
    </row>
    <row r="511" spans="1:1" ht="13">
      <c r="A511" s="27"/>
    </row>
    <row r="512" spans="1:1" ht="13">
      <c r="A512" s="27"/>
    </row>
    <row r="513" spans="1:1" ht="13">
      <c r="A513" s="27"/>
    </row>
    <row r="514" spans="1:1" ht="13">
      <c r="A514" s="27"/>
    </row>
    <row r="515" spans="1:1" ht="13">
      <c r="A515" s="27"/>
    </row>
    <row r="516" spans="1:1" ht="13">
      <c r="A516" s="27"/>
    </row>
    <row r="517" spans="1:1" ht="13">
      <c r="A517" s="27"/>
    </row>
    <row r="518" spans="1:1" ht="13">
      <c r="A518" s="27"/>
    </row>
    <row r="519" spans="1:1" ht="13">
      <c r="A519" s="27"/>
    </row>
    <row r="520" spans="1:1" ht="13">
      <c r="A520" s="27"/>
    </row>
    <row r="521" spans="1:1" ht="13">
      <c r="A521" s="27"/>
    </row>
    <row r="522" spans="1:1" ht="13">
      <c r="A522" s="27"/>
    </row>
    <row r="523" spans="1:1" ht="13">
      <c r="A523" s="27"/>
    </row>
    <row r="524" spans="1:1" ht="13">
      <c r="A524" s="27"/>
    </row>
    <row r="525" spans="1:1" ht="13">
      <c r="A525" s="27"/>
    </row>
    <row r="526" spans="1:1" ht="13">
      <c r="A526" s="27"/>
    </row>
    <row r="527" spans="1:1" ht="13">
      <c r="A527" s="27"/>
    </row>
    <row r="528" spans="1:1" ht="13">
      <c r="A528" s="27"/>
    </row>
    <row r="529" spans="1:1" ht="13">
      <c r="A529" s="27"/>
    </row>
    <row r="530" spans="1:1" ht="13">
      <c r="A530" s="27"/>
    </row>
    <row r="531" spans="1:1" ht="13">
      <c r="A531" s="27"/>
    </row>
    <row r="532" spans="1:1" ht="13">
      <c r="A532" s="27"/>
    </row>
    <row r="533" spans="1:1" ht="13">
      <c r="A533" s="27"/>
    </row>
    <row r="534" spans="1:1" ht="13">
      <c r="A534" s="27"/>
    </row>
    <row r="535" spans="1:1" ht="13">
      <c r="A535" s="27"/>
    </row>
    <row r="536" spans="1:1" ht="13">
      <c r="A536" s="27"/>
    </row>
    <row r="537" spans="1:1" ht="13">
      <c r="A537" s="27"/>
    </row>
    <row r="538" spans="1:1" ht="13">
      <c r="A538" s="27"/>
    </row>
    <row r="539" spans="1:1" ht="13">
      <c r="A539" s="27"/>
    </row>
    <row r="540" spans="1:1" ht="13">
      <c r="A540" s="27"/>
    </row>
    <row r="541" spans="1:1" ht="13">
      <c r="A541" s="27"/>
    </row>
    <row r="542" spans="1:1" ht="13">
      <c r="A542" s="27"/>
    </row>
    <row r="543" spans="1:1" ht="13">
      <c r="A543" s="27"/>
    </row>
    <row r="544" spans="1:1" ht="13">
      <c r="A544" s="27"/>
    </row>
    <row r="545" spans="1:1" ht="13">
      <c r="A545" s="27"/>
    </row>
    <row r="546" spans="1:1" ht="13">
      <c r="A546" s="27"/>
    </row>
    <row r="547" spans="1:1" ht="13">
      <c r="A547" s="27"/>
    </row>
    <row r="548" spans="1:1" ht="13">
      <c r="A548" s="27"/>
    </row>
    <row r="549" spans="1:1" ht="13">
      <c r="A549" s="27"/>
    </row>
    <row r="550" spans="1:1" ht="13">
      <c r="A550" s="27"/>
    </row>
    <row r="551" spans="1:1" ht="13">
      <c r="A551" s="27"/>
    </row>
    <row r="552" spans="1:1" ht="13">
      <c r="A552" s="27"/>
    </row>
    <row r="553" spans="1:1" ht="13">
      <c r="A553" s="27"/>
    </row>
    <row r="554" spans="1:1" ht="13">
      <c r="A554" s="27"/>
    </row>
    <row r="555" spans="1:1" ht="13">
      <c r="A555" s="27"/>
    </row>
    <row r="556" spans="1:1" ht="13">
      <c r="A556" s="27"/>
    </row>
    <row r="557" spans="1:1" ht="13">
      <c r="A557" s="27"/>
    </row>
    <row r="558" spans="1:1" ht="13">
      <c r="A558" s="27"/>
    </row>
    <row r="559" spans="1:1" ht="13">
      <c r="A559" s="27"/>
    </row>
    <row r="560" spans="1:1" ht="13">
      <c r="A560" s="27"/>
    </row>
    <row r="561" spans="1:1" ht="13">
      <c r="A561" s="27"/>
    </row>
    <row r="562" spans="1:1" ht="13">
      <c r="A562" s="27"/>
    </row>
    <row r="563" spans="1:1" ht="13">
      <c r="A563" s="27"/>
    </row>
    <row r="564" spans="1:1" ht="13">
      <c r="A564" s="27"/>
    </row>
    <row r="565" spans="1:1" ht="13">
      <c r="A565" s="27"/>
    </row>
    <row r="566" spans="1:1" ht="13">
      <c r="A566" s="27"/>
    </row>
    <row r="567" spans="1:1" ht="13">
      <c r="A567" s="27"/>
    </row>
    <row r="568" spans="1:1" ht="13">
      <c r="A568" s="27"/>
    </row>
    <row r="569" spans="1:1" ht="13">
      <c r="A569" s="27"/>
    </row>
    <row r="570" spans="1:1" ht="13">
      <c r="A570" s="27"/>
    </row>
    <row r="571" spans="1:1" ht="13">
      <c r="A571" s="27"/>
    </row>
    <row r="572" spans="1:1" ht="13">
      <c r="A572" s="27"/>
    </row>
    <row r="573" spans="1:1" ht="13">
      <c r="A573" s="27"/>
    </row>
    <row r="574" spans="1:1" ht="13">
      <c r="A574" s="27"/>
    </row>
    <row r="575" spans="1:1" ht="13">
      <c r="A575" s="27"/>
    </row>
    <row r="576" spans="1:1" ht="13">
      <c r="A576" s="27"/>
    </row>
    <row r="577" spans="1:1" ht="13">
      <c r="A577" s="27"/>
    </row>
    <row r="578" spans="1:1" ht="13">
      <c r="A578" s="27"/>
    </row>
    <row r="579" spans="1:1" ht="13">
      <c r="A579" s="27"/>
    </row>
    <row r="580" spans="1:1" ht="13">
      <c r="A580" s="27"/>
    </row>
    <row r="581" spans="1:1" ht="13">
      <c r="A581" s="27"/>
    </row>
    <row r="582" spans="1:1" ht="13">
      <c r="A582" s="27"/>
    </row>
    <row r="583" spans="1:1" ht="13">
      <c r="A583" s="27"/>
    </row>
    <row r="584" spans="1:1" ht="13">
      <c r="A584" s="27"/>
    </row>
    <row r="585" spans="1:1" ht="13">
      <c r="A585" s="27"/>
    </row>
    <row r="586" spans="1:1" ht="13">
      <c r="A586" s="27"/>
    </row>
    <row r="587" spans="1:1" ht="13">
      <c r="A587" s="27"/>
    </row>
    <row r="588" spans="1:1" ht="13">
      <c r="A588" s="27"/>
    </row>
    <row r="589" spans="1:1" ht="13">
      <c r="A589" s="27"/>
    </row>
    <row r="590" spans="1:1" ht="13">
      <c r="A590" s="27"/>
    </row>
    <row r="591" spans="1:1" ht="13">
      <c r="A591" s="27"/>
    </row>
    <row r="592" spans="1:1" ht="13">
      <c r="A592" s="27"/>
    </row>
    <row r="593" spans="1:1" ht="13">
      <c r="A593" s="27"/>
    </row>
    <row r="594" spans="1:1" ht="13">
      <c r="A594" s="27"/>
    </row>
    <row r="595" spans="1:1" ht="13">
      <c r="A595" s="27"/>
    </row>
    <row r="596" spans="1:1" ht="13">
      <c r="A596" s="27"/>
    </row>
    <row r="597" spans="1:1" ht="13">
      <c r="A597" s="27"/>
    </row>
    <row r="598" spans="1:1" ht="13">
      <c r="A598" s="27"/>
    </row>
    <row r="599" spans="1:1" ht="13">
      <c r="A599" s="27"/>
    </row>
    <row r="600" spans="1:1" ht="13">
      <c r="A600" s="27"/>
    </row>
    <row r="601" spans="1:1" ht="13">
      <c r="A601" s="27"/>
    </row>
    <row r="602" spans="1:1" ht="13">
      <c r="A602" s="27"/>
    </row>
    <row r="603" spans="1:1" ht="13">
      <c r="A603" s="27"/>
    </row>
    <row r="604" spans="1:1" ht="13">
      <c r="A604" s="27"/>
    </row>
    <row r="605" spans="1:1" ht="13">
      <c r="A605" s="27"/>
    </row>
    <row r="606" spans="1:1" ht="13">
      <c r="A606" s="27"/>
    </row>
    <row r="607" spans="1:1" ht="13">
      <c r="A607" s="27"/>
    </row>
    <row r="608" spans="1:1" ht="13">
      <c r="A608" s="27"/>
    </row>
    <row r="609" spans="1:1" ht="13">
      <c r="A609" s="27"/>
    </row>
    <row r="610" spans="1:1" ht="13">
      <c r="A610" s="27"/>
    </row>
    <row r="611" spans="1:1" ht="13">
      <c r="A611" s="27"/>
    </row>
    <row r="612" spans="1:1" ht="13">
      <c r="A612" s="27"/>
    </row>
    <row r="613" spans="1:1" ht="13">
      <c r="A613" s="27"/>
    </row>
    <row r="614" spans="1:1" ht="13">
      <c r="A614" s="27"/>
    </row>
    <row r="615" spans="1:1" ht="13">
      <c r="A615" s="27"/>
    </row>
    <row r="616" spans="1:1" ht="13">
      <c r="A616" s="27"/>
    </row>
    <row r="617" spans="1:1" ht="13">
      <c r="A617" s="27"/>
    </row>
    <row r="618" spans="1:1" ht="13">
      <c r="A618" s="27"/>
    </row>
    <row r="619" spans="1:1" ht="13">
      <c r="A619" s="27"/>
    </row>
    <row r="620" spans="1:1" ht="13">
      <c r="A620" s="27"/>
    </row>
    <row r="621" spans="1:1" ht="13">
      <c r="A621" s="27"/>
    </row>
    <row r="622" spans="1:1" ht="13">
      <c r="A622" s="27"/>
    </row>
    <row r="623" spans="1:1" ht="13">
      <c r="A623" s="27"/>
    </row>
    <row r="624" spans="1:1" ht="13">
      <c r="A624" s="27"/>
    </row>
    <row r="625" spans="1:1" ht="13">
      <c r="A625" s="27"/>
    </row>
    <row r="626" spans="1:1" ht="13">
      <c r="A626" s="27"/>
    </row>
    <row r="627" spans="1:1" ht="13">
      <c r="A627" s="27"/>
    </row>
    <row r="628" spans="1:1" ht="13">
      <c r="A628" s="27"/>
    </row>
    <row r="629" spans="1:1" ht="13">
      <c r="A629" s="27"/>
    </row>
    <row r="630" spans="1:1" ht="13">
      <c r="A630" s="27"/>
    </row>
    <row r="631" spans="1:1" ht="13">
      <c r="A631" s="27"/>
    </row>
    <row r="632" spans="1:1" ht="13">
      <c r="A632" s="27"/>
    </row>
    <row r="633" spans="1:1" ht="13">
      <c r="A633" s="27"/>
    </row>
    <row r="634" spans="1:1" ht="13">
      <c r="A634" s="27"/>
    </row>
    <row r="635" spans="1:1" ht="13">
      <c r="A635" s="27"/>
    </row>
    <row r="636" spans="1:1" ht="13">
      <c r="A636" s="27"/>
    </row>
    <row r="637" spans="1:1" ht="13">
      <c r="A637" s="27"/>
    </row>
    <row r="638" spans="1:1" ht="13">
      <c r="A638" s="27"/>
    </row>
    <row r="639" spans="1:1" ht="13">
      <c r="A639" s="27"/>
    </row>
    <row r="640" spans="1:1" ht="13">
      <c r="A640" s="27"/>
    </row>
    <row r="641" spans="1:1" ht="13">
      <c r="A641" s="27"/>
    </row>
    <row r="642" spans="1:1" ht="13">
      <c r="A642" s="27"/>
    </row>
    <row r="643" spans="1:1" ht="13">
      <c r="A643" s="27"/>
    </row>
    <row r="644" spans="1:1" ht="13">
      <c r="A644" s="27"/>
    </row>
    <row r="645" spans="1:1" ht="13">
      <c r="A645" s="27"/>
    </row>
    <row r="646" spans="1:1" ht="13">
      <c r="A646" s="27"/>
    </row>
    <row r="647" spans="1:1" ht="13">
      <c r="A647" s="27"/>
    </row>
    <row r="648" spans="1:1" ht="13">
      <c r="A648" s="27"/>
    </row>
    <row r="649" spans="1:1" ht="13">
      <c r="A649" s="27"/>
    </row>
    <row r="650" spans="1:1" ht="13">
      <c r="A650" s="27"/>
    </row>
    <row r="651" spans="1:1" ht="13">
      <c r="A651" s="27"/>
    </row>
    <row r="652" spans="1:1" ht="13">
      <c r="A652" s="27"/>
    </row>
    <row r="653" spans="1:1" ht="13">
      <c r="A653" s="27"/>
    </row>
    <row r="654" spans="1:1" ht="13">
      <c r="A654" s="27"/>
    </row>
    <row r="655" spans="1:1" ht="13">
      <c r="A655" s="27"/>
    </row>
    <row r="656" spans="1:1" ht="13">
      <c r="A656" s="27"/>
    </row>
    <row r="657" spans="1:1" ht="13">
      <c r="A657" s="27"/>
    </row>
    <row r="658" spans="1:1" ht="13">
      <c r="A658" s="27"/>
    </row>
    <row r="659" spans="1:1" ht="13">
      <c r="A659" s="27"/>
    </row>
    <row r="660" spans="1:1" ht="13">
      <c r="A660" s="27"/>
    </row>
    <row r="661" spans="1:1" ht="13">
      <c r="A661" s="27"/>
    </row>
    <row r="662" spans="1:1" ht="13">
      <c r="A662" s="27"/>
    </row>
    <row r="663" spans="1:1" ht="13">
      <c r="A663" s="27"/>
    </row>
    <row r="664" spans="1:1" ht="13">
      <c r="A664" s="27"/>
    </row>
    <row r="665" spans="1:1" ht="13">
      <c r="A665" s="27"/>
    </row>
    <row r="666" spans="1:1" ht="13">
      <c r="A666" s="27"/>
    </row>
    <row r="667" spans="1:1" ht="13">
      <c r="A667" s="27"/>
    </row>
    <row r="668" spans="1:1" ht="13">
      <c r="A668" s="27"/>
    </row>
    <row r="669" spans="1:1" ht="13">
      <c r="A669" s="27"/>
    </row>
    <row r="670" spans="1:1" ht="13">
      <c r="A670" s="27"/>
    </row>
    <row r="671" spans="1:1" ht="13">
      <c r="A671" s="27"/>
    </row>
    <row r="672" spans="1:1" ht="13">
      <c r="A672" s="27"/>
    </row>
    <row r="673" spans="1:1" ht="13">
      <c r="A673" s="27"/>
    </row>
    <row r="674" spans="1:1" ht="13">
      <c r="A674" s="27"/>
    </row>
    <row r="675" spans="1:1" ht="13">
      <c r="A675" s="27"/>
    </row>
    <row r="676" spans="1:1" ht="13">
      <c r="A676" s="27"/>
    </row>
    <row r="677" spans="1:1" ht="13">
      <c r="A677" s="27"/>
    </row>
    <row r="678" spans="1:1" ht="13">
      <c r="A678" s="27"/>
    </row>
    <row r="679" spans="1:1" ht="13">
      <c r="A679" s="27"/>
    </row>
    <row r="680" spans="1:1" ht="13">
      <c r="A680" s="27"/>
    </row>
    <row r="681" spans="1:1" ht="13">
      <c r="A681" s="27"/>
    </row>
    <row r="682" spans="1:1" ht="13">
      <c r="A682" s="27"/>
    </row>
    <row r="683" spans="1:1" ht="13">
      <c r="A683" s="27"/>
    </row>
    <row r="684" spans="1:1" ht="13">
      <c r="A684" s="27"/>
    </row>
    <row r="685" spans="1:1" ht="13">
      <c r="A685" s="27"/>
    </row>
    <row r="686" spans="1:1" ht="13">
      <c r="A686" s="27"/>
    </row>
    <row r="687" spans="1:1" ht="13">
      <c r="A687" s="27"/>
    </row>
    <row r="688" spans="1:1" ht="13">
      <c r="A688" s="27"/>
    </row>
    <row r="689" spans="1:1" ht="13">
      <c r="A689" s="27"/>
    </row>
    <row r="690" spans="1:1" ht="13">
      <c r="A690" s="27"/>
    </row>
    <row r="691" spans="1:1" ht="13">
      <c r="A691" s="27"/>
    </row>
    <row r="692" spans="1:1" ht="13">
      <c r="A692" s="27"/>
    </row>
    <row r="693" spans="1:1" ht="13">
      <c r="A693" s="27"/>
    </row>
    <row r="694" spans="1:1" ht="13">
      <c r="A694" s="27"/>
    </row>
    <row r="695" spans="1:1" ht="13">
      <c r="A695" s="27"/>
    </row>
    <row r="696" spans="1:1" ht="13">
      <c r="A696" s="27"/>
    </row>
    <row r="697" spans="1:1" ht="13">
      <c r="A697" s="27"/>
    </row>
    <row r="698" spans="1:1" ht="13">
      <c r="A698" s="27"/>
    </row>
    <row r="699" spans="1:1" ht="13">
      <c r="A699" s="27"/>
    </row>
    <row r="700" spans="1:1" ht="13">
      <c r="A700" s="27"/>
    </row>
    <row r="701" spans="1:1" ht="13">
      <c r="A701" s="27"/>
    </row>
    <row r="702" spans="1:1" ht="13">
      <c r="A702" s="27"/>
    </row>
    <row r="703" spans="1:1" ht="13">
      <c r="A703" s="27"/>
    </row>
    <row r="704" spans="1:1" ht="13">
      <c r="A704" s="27"/>
    </row>
    <row r="705" spans="1:1" ht="13">
      <c r="A705" s="27"/>
    </row>
    <row r="706" spans="1:1" ht="13">
      <c r="A706" s="27"/>
    </row>
    <row r="707" spans="1:1" ht="13">
      <c r="A707" s="27"/>
    </row>
    <row r="708" spans="1:1" ht="13">
      <c r="A708" s="27"/>
    </row>
    <row r="709" spans="1:1" ht="13">
      <c r="A709" s="27"/>
    </row>
    <row r="710" spans="1:1" ht="13">
      <c r="A710" s="27"/>
    </row>
    <row r="711" spans="1:1" ht="13">
      <c r="A711" s="27"/>
    </row>
    <row r="712" spans="1:1" ht="13">
      <c r="A712" s="27"/>
    </row>
    <row r="713" spans="1:1" ht="13">
      <c r="A713" s="27"/>
    </row>
    <row r="714" spans="1:1" ht="13">
      <c r="A714" s="27"/>
    </row>
    <row r="715" spans="1:1" ht="13">
      <c r="A715" s="27"/>
    </row>
    <row r="716" spans="1:1" ht="13">
      <c r="A716" s="27"/>
    </row>
    <row r="717" spans="1:1" ht="13">
      <c r="A717" s="27"/>
    </row>
    <row r="718" spans="1:1" ht="13">
      <c r="A718" s="27"/>
    </row>
    <row r="719" spans="1:1" ht="13">
      <c r="A719" s="27"/>
    </row>
    <row r="720" spans="1:1" ht="13">
      <c r="A720" s="27"/>
    </row>
    <row r="721" spans="1:1" ht="13">
      <c r="A721" s="27"/>
    </row>
    <row r="722" spans="1:1" ht="13">
      <c r="A722" s="27"/>
    </row>
    <row r="723" spans="1:1" ht="13">
      <c r="A723" s="27"/>
    </row>
    <row r="724" spans="1:1" ht="13">
      <c r="A724" s="27"/>
    </row>
    <row r="725" spans="1:1" ht="13">
      <c r="A725" s="27"/>
    </row>
    <row r="726" spans="1:1" ht="13">
      <c r="A726" s="27"/>
    </row>
    <row r="727" spans="1:1" ht="13">
      <c r="A727" s="27"/>
    </row>
    <row r="728" spans="1:1" ht="13">
      <c r="A728" s="27"/>
    </row>
    <row r="729" spans="1:1" ht="13">
      <c r="A729" s="27"/>
    </row>
    <row r="730" spans="1:1" ht="13">
      <c r="A730" s="27"/>
    </row>
    <row r="731" spans="1:1" ht="13">
      <c r="A731" s="27"/>
    </row>
    <row r="732" spans="1:1" ht="13">
      <c r="A732" s="27"/>
    </row>
    <row r="733" spans="1:1" ht="13">
      <c r="A733" s="27"/>
    </row>
    <row r="734" spans="1:1" ht="13">
      <c r="A734" s="27"/>
    </row>
    <row r="735" spans="1:1" ht="13">
      <c r="A735" s="27"/>
    </row>
    <row r="736" spans="1:1" ht="13">
      <c r="A736" s="27"/>
    </row>
    <row r="737" spans="1:1" ht="13">
      <c r="A737" s="27"/>
    </row>
    <row r="738" spans="1:1" ht="13">
      <c r="A738" s="27"/>
    </row>
    <row r="739" spans="1:1" ht="13">
      <c r="A739" s="27"/>
    </row>
    <row r="740" spans="1:1" ht="13">
      <c r="A740" s="27"/>
    </row>
    <row r="741" spans="1:1" ht="13">
      <c r="A741" s="27"/>
    </row>
    <row r="742" spans="1:1" ht="13">
      <c r="A742" s="27"/>
    </row>
    <row r="743" spans="1:1" ht="13">
      <c r="A743" s="27"/>
    </row>
    <row r="744" spans="1:1" ht="13">
      <c r="A744" s="27"/>
    </row>
    <row r="745" spans="1:1" ht="13">
      <c r="A745" s="27"/>
    </row>
    <row r="746" spans="1:1" ht="13">
      <c r="A746" s="27"/>
    </row>
    <row r="747" spans="1:1" ht="13">
      <c r="A747" s="27"/>
    </row>
    <row r="748" spans="1:1" ht="13">
      <c r="A748" s="27"/>
    </row>
    <row r="749" spans="1:1" ht="13">
      <c r="A749" s="27"/>
    </row>
    <row r="750" spans="1:1" ht="13">
      <c r="A750" s="27"/>
    </row>
    <row r="751" spans="1:1" ht="13">
      <c r="A751" s="27"/>
    </row>
    <row r="752" spans="1:1" ht="13">
      <c r="A752" s="27"/>
    </row>
    <row r="753" spans="1:1" ht="13">
      <c r="A753" s="27"/>
    </row>
    <row r="754" spans="1:1" ht="13">
      <c r="A754" s="27"/>
    </row>
    <row r="755" spans="1:1" ht="13">
      <c r="A755" s="27"/>
    </row>
    <row r="756" spans="1:1" ht="13">
      <c r="A756" s="27"/>
    </row>
    <row r="757" spans="1:1" ht="13">
      <c r="A757" s="27"/>
    </row>
    <row r="758" spans="1:1" ht="13">
      <c r="A758" s="27"/>
    </row>
    <row r="759" spans="1:1" ht="13">
      <c r="A759" s="27"/>
    </row>
    <row r="760" spans="1:1" ht="13">
      <c r="A760" s="27"/>
    </row>
    <row r="761" spans="1:1" ht="13">
      <c r="A761" s="27"/>
    </row>
    <row r="762" spans="1:1" ht="13">
      <c r="A762" s="27"/>
    </row>
    <row r="763" spans="1:1" ht="13">
      <c r="A763" s="27"/>
    </row>
    <row r="764" spans="1:1" ht="13">
      <c r="A764" s="27"/>
    </row>
    <row r="765" spans="1:1" ht="13">
      <c r="A765" s="27"/>
    </row>
    <row r="766" spans="1:1" ht="13">
      <c r="A766" s="27"/>
    </row>
    <row r="767" spans="1:1" ht="13">
      <c r="A767" s="27"/>
    </row>
    <row r="768" spans="1:1" ht="13">
      <c r="A768" s="27"/>
    </row>
    <row r="769" spans="1:1" ht="13">
      <c r="A769" s="27"/>
    </row>
    <row r="770" spans="1:1" ht="13">
      <c r="A770" s="27"/>
    </row>
    <row r="771" spans="1:1" ht="13">
      <c r="A771" s="27"/>
    </row>
    <row r="772" spans="1:1" ht="13">
      <c r="A772" s="27"/>
    </row>
    <row r="773" spans="1:1" ht="13">
      <c r="A773" s="27"/>
    </row>
    <row r="774" spans="1:1" ht="13">
      <c r="A774" s="27"/>
    </row>
    <row r="775" spans="1:1" ht="13">
      <c r="A775" s="27"/>
    </row>
    <row r="776" spans="1:1" ht="13">
      <c r="A776" s="27"/>
    </row>
    <row r="777" spans="1:1" ht="13">
      <c r="A777" s="27"/>
    </row>
    <row r="778" spans="1:1" ht="13">
      <c r="A778" s="27"/>
    </row>
    <row r="779" spans="1:1" ht="13">
      <c r="A779" s="27"/>
    </row>
    <row r="780" spans="1:1" ht="13">
      <c r="A780" s="27"/>
    </row>
    <row r="781" spans="1:1" ht="13">
      <c r="A781" s="27"/>
    </row>
    <row r="782" spans="1:1" ht="13">
      <c r="A782" s="27"/>
    </row>
    <row r="783" spans="1:1" ht="13">
      <c r="A783" s="27"/>
    </row>
    <row r="784" spans="1:1" ht="13">
      <c r="A784" s="27"/>
    </row>
    <row r="785" spans="1:1" ht="13">
      <c r="A785" s="27"/>
    </row>
    <row r="786" spans="1:1" ht="13">
      <c r="A786" s="27"/>
    </row>
    <row r="787" spans="1:1" ht="13">
      <c r="A787" s="27"/>
    </row>
    <row r="788" spans="1:1" ht="13">
      <c r="A788" s="27"/>
    </row>
    <row r="789" spans="1:1" ht="13">
      <c r="A789" s="27"/>
    </row>
    <row r="790" spans="1:1" ht="13">
      <c r="A790" s="27"/>
    </row>
    <row r="791" spans="1:1" ht="13">
      <c r="A791" s="27"/>
    </row>
    <row r="792" spans="1:1" ht="13">
      <c r="A792" s="27"/>
    </row>
    <row r="793" spans="1:1" ht="13">
      <c r="A793" s="27"/>
    </row>
    <row r="794" spans="1:1" ht="13">
      <c r="A794" s="27"/>
    </row>
    <row r="795" spans="1:1" ht="13">
      <c r="A795" s="27"/>
    </row>
    <row r="796" spans="1:1" ht="13">
      <c r="A796" s="27"/>
    </row>
    <row r="797" spans="1:1" ht="13">
      <c r="A797" s="27"/>
    </row>
    <row r="798" spans="1:1" ht="13">
      <c r="A798" s="27"/>
    </row>
    <row r="799" spans="1:1" ht="13">
      <c r="A799" s="27"/>
    </row>
    <row r="800" spans="1:1" ht="13">
      <c r="A800" s="27"/>
    </row>
    <row r="801" spans="1:1" ht="13">
      <c r="A801" s="27"/>
    </row>
    <row r="802" spans="1:1" ht="13">
      <c r="A802" s="27"/>
    </row>
    <row r="803" spans="1:1" ht="13">
      <c r="A803" s="27"/>
    </row>
    <row r="804" spans="1:1" ht="13">
      <c r="A804" s="27"/>
    </row>
    <row r="805" spans="1:1" ht="13">
      <c r="A805" s="27"/>
    </row>
    <row r="806" spans="1:1" ht="13">
      <c r="A806" s="27"/>
    </row>
    <row r="807" spans="1:1" ht="13">
      <c r="A807" s="27"/>
    </row>
    <row r="808" spans="1:1" ht="13">
      <c r="A808" s="27"/>
    </row>
    <row r="809" spans="1:1" ht="13">
      <c r="A809" s="27"/>
    </row>
    <row r="810" spans="1:1" ht="13">
      <c r="A810" s="27"/>
    </row>
    <row r="811" spans="1:1" ht="13">
      <c r="A811" s="27"/>
    </row>
    <row r="812" spans="1:1" ht="13">
      <c r="A812" s="27"/>
    </row>
    <row r="813" spans="1:1" ht="13">
      <c r="A813" s="27"/>
    </row>
    <row r="814" spans="1:1" ht="13">
      <c r="A814" s="27"/>
    </row>
    <row r="815" spans="1:1" ht="13">
      <c r="A815" s="27"/>
    </row>
    <row r="816" spans="1:1" ht="13">
      <c r="A816" s="27"/>
    </row>
    <row r="817" spans="1:1" ht="13">
      <c r="A817" s="27"/>
    </row>
    <row r="818" spans="1:1" ht="13">
      <c r="A818" s="27"/>
    </row>
    <row r="819" spans="1:1" ht="13">
      <c r="A819" s="27"/>
    </row>
    <row r="820" spans="1:1" ht="13">
      <c r="A820" s="27"/>
    </row>
    <row r="821" spans="1:1" ht="13">
      <c r="A821" s="27"/>
    </row>
    <row r="822" spans="1:1" ht="13">
      <c r="A822" s="27"/>
    </row>
    <row r="823" spans="1:1" ht="13">
      <c r="A823" s="27"/>
    </row>
    <row r="824" spans="1:1" ht="13">
      <c r="A824" s="27"/>
    </row>
    <row r="825" spans="1:1" ht="13">
      <c r="A825" s="27"/>
    </row>
    <row r="826" spans="1:1" ht="13">
      <c r="A826" s="27"/>
    </row>
    <row r="827" spans="1:1" ht="13">
      <c r="A827" s="27"/>
    </row>
    <row r="828" spans="1:1" ht="13">
      <c r="A828" s="27"/>
    </row>
    <row r="829" spans="1:1" ht="13">
      <c r="A829" s="27"/>
    </row>
    <row r="830" spans="1:1" ht="13">
      <c r="A830" s="27"/>
    </row>
    <row r="831" spans="1:1" ht="13">
      <c r="A831" s="27"/>
    </row>
    <row r="832" spans="1:1" ht="13">
      <c r="A832" s="27"/>
    </row>
    <row r="833" spans="1:1" ht="13">
      <c r="A833" s="27"/>
    </row>
    <row r="834" spans="1:1" ht="13">
      <c r="A834" s="27"/>
    </row>
    <row r="835" spans="1:1" ht="13">
      <c r="A835" s="27"/>
    </row>
    <row r="836" spans="1:1" ht="13">
      <c r="A836" s="27"/>
    </row>
    <row r="837" spans="1:1" ht="13">
      <c r="A837" s="27"/>
    </row>
    <row r="838" spans="1:1" ht="13">
      <c r="A838" s="27"/>
    </row>
    <row r="839" spans="1:1" ht="13">
      <c r="A839" s="27"/>
    </row>
    <row r="840" spans="1:1" ht="13">
      <c r="A840" s="27"/>
    </row>
    <row r="841" spans="1:1" ht="13">
      <c r="A841" s="27"/>
    </row>
    <row r="842" spans="1:1" ht="13">
      <c r="A842" s="27"/>
    </row>
    <row r="843" spans="1:1" ht="13">
      <c r="A843" s="27"/>
    </row>
    <row r="844" spans="1:1" ht="13">
      <c r="A844" s="27"/>
    </row>
    <row r="845" spans="1:1" ht="13">
      <c r="A845" s="27"/>
    </row>
    <row r="846" spans="1:1" ht="13">
      <c r="A846" s="27"/>
    </row>
    <row r="847" spans="1:1" ht="13">
      <c r="A847" s="27"/>
    </row>
    <row r="848" spans="1:1" ht="13">
      <c r="A848" s="27"/>
    </row>
    <row r="849" spans="1:1" ht="13">
      <c r="A849" s="27"/>
    </row>
    <row r="850" spans="1:1" ht="13">
      <c r="A850" s="27"/>
    </row>
    <row r="851" spans="1:1" ht="13">
      <c r="A851" s="27"/>
    </row>
    <row r="852" spans="1:1" ht="13">
      <c r="A852" s="27"/>
    </row>
    <row r="853" spans="1:1" ht="13">
      <c r="A853" s="27"/>
    </row>
    <row r="854" spans="1:1" ht="13">
      <c r="A854" s="27"/>
    </row>
    <row r="855" spans="1:1" ht="13">
      <c r="A855" s="27"/>
    </row>
    <row r="856" spans="1:1" ht="13">
      <c r="A856" s="27"/>
    </row>
    <row r="857" spans="1:1" ht="13">
      <c r="A857" s="27"/>
    </row>
    <row r="858" spans="1:1" ht="13">
      <c r="A858" s="27"/>
    </row>
    <row r="859" spans="1:1" ht="13">
      <c r="A859" s="27"/>
    </row>
    <row r="860" spans="1:1" ht="13">
      <c r="A860" s="27"/>
    </row>
    <row r="861" spans="1:1" ht="13">
      <c r="A861" s="27"/>
    </row>
    <row r="862" spans="1:1" ht="13">
      <c r="A862" s="27"/>
    </row>
    <row r="863" spans="1:1" ht="13">
      <c r="A863" s="27"/>
    </row>
    <row r="864" spans="1:1" ht="13">
      <c r="A864" s="27"/>
    </row>
    <row r="865" spans="1:1" ht="13">
      <c r="A865" s="27"/>
    </row>
    <row r="866" spans="1:1" ht="13">
      <c r="A866" s="27"/>
    </row>
    <row r="867" spans="1:1" ht="13">
      <c r="A867" s="27"/>
    </row>
    <row r="868" spans="1:1" ht="13">
      <c r="A868" s="27"/>
    </row>
    <row r="869" spans="1:1" ht="13">
      <c r="A869" s="27"/>
    </row>
    <row r="870" spans="1:1" ht="13">
      <c r="A870" s="27"/>
    </row>
    <row r="871" spans="1:1" ht="13">
      <c r="A871" s="27"/>
    </row>
    <row r="872" spans="1:1" ht="13">
      <c r="A872" s="27"/>
    </row>
    <row r="873" spans="1:1" ht="13">
      <c r="A873" s="27"/>
    </row>
    <row r="874" spans="1:1" ht="13">
      <c r="A874" s="27"/>
    </row>
    <row r="875" spans="1:1" ht="13">
      <c r="A875" s="27"/>
    </row>
    <row r="876" spans="1:1" ht="13">
      <c r="A876" s="27"/>
    </row>
    <row r="877" spans="1:1" ht="13">
      <c r="A877" s="27"/>
    </row>
    <row r="878" spans="1:1" ht="13">
      <c r="A878" s="27"/>
    </row>
    <row r="879" spans="1:1" ht="13">
      <c r="A879" s="27"/>
    </row>
    <row r="880" spans="1:1" ht="13">
      <c r="A880" s="27"/>
    </row>
    <row r="881" spans="1:1" ht="13">
      <c r="A881" s="27"/>
    </row>
    <row r="882" spans="1:1" ht="13">
      <c r="A882" s="27"/>
    </row>
    <row r="883" spans="1:1" ht="13">
      <c r="A883" s="27"/>
    </row>
    <row r="884" spans="1:1" ht="13">
      <c r="A884" s="27"/>
    </row>
    <row r="885" spans="1:1" ht="13">
      <c r="A885" s="27"/>
    </row>
    <row r="886" spans="1:1" ht="13">
      <c r="A886" s="27"/>
    </row>
    <row r="887" spans="1:1" ht="13">
      <c r="A887" s="27"/>
    </row>
    <row r="888" spans="1:1" ht="13">
      <c r="A888" s="27"/>
    </row>
    <row r="889" spans="1:1" ht="13">
      <c r="A889" s="27"/>
    </row>
    <row r="890" spans="1:1" ht="13">
      <c r="A890" s="27"/>
    </row>
    <row r="891" spans="1:1" ht="13">
      <c r="A891" s="27"/>
    </row>
    <row r="892" spans="1:1" ht="13">
      <c r="A892" s="27"/>
    </row>
    <row r="893" spans="1:1" ht="13">
      <c r="A893" s="27"/>
    </row>
    <row r="894" spans="1:1" ht="13">
      <c r="A894" s="27"/>
    </row>
    <row r="895" spans="1:1" ht="13">
      <c r="A895" s="27"/>
    </row>
    <row r="896" spans="1:1" ht="13">
      <c r="A896" s="27"/>
    </row>
    <row r="897" spans="1:1" ht="13">
      <c r="A897" s="27"/>
    </row>
    <row r="898" spans="1:1" ht="13">
      <c r="A898" s="27"/>
    </row>
    <row r="899" spans="1:1" ht="13">
      <c r="A899" s="27"/>
    </row>
    <row r="900" spans="1:1" ht="13">
      <c r="A900" s="27"/>
    </row>
    <row r="901" spans="1:1" ht="13">
      <c r="A901" s="27"/>
    </row>
    <row r="902" spans="1:1" ht="13">
      <c r="A902" s="27"/>
    </row>
    <row r="903" spans="1:1" ht="13">
      <c r="A903" s="27"/>
    </row>
    <row r="904" spans="1:1" ht="13">
      <c r="A904" s="27"/>
    </row>
    <row r="905" spans="1:1" ht="13">
      <c r="A905" s="27"/>
    </row>
    <row r="906" spans="1:1" ht="13">
      <c r="A906" s="27"/>
    </row>
    <row r="907" spans="1:1" ht="13">
      <c r="A907" s="27"/>
    </row>
    <row r="908" spans="1:1" ht="13">
      <c r="A908" s="27"/>
    </row>
    <row r="909" spans="1:1" ht="13">
      <c r="A909" s="27"/>
    </row>
    <row r="910" spans="1:1" ht="13">
      <c r="A910" s="27"/>
    </row>
    <row r="911" spans="1:1" ht="13">
      <c r="A911" s="27"/>
    </row>
    <row r="912" spans="1:1" ht="13">
      <c r="A912" s="27"/>
    </row>
    <row r="913" spans="1:1" ht="13">
      <c r="A913" s="27"/>
    </row>
    <row r="914" spans="1:1" ht="13">
      <c r="A914" s="27"/>
    </row>
    <row r="915" spans="1:1" ht="13">
      <c r="A915" s="27"/>
    </row>
    <row r="916" spans="1:1" ht="13">
      <c r="A916" s="27"/>
    </row>
    <row r="917" spans="1:1" ht="13">
      <c r="A917" s="27"/>
    </row>
    <row r="918" spans="1:1" ht="13">
      <c r="A918" s="27"/>
    </row>
    <row r="919" spans="1:1" ht="13">
      <c r="A919" s="27"/>
    </row>
    <row r="920" spans="1:1" ht="13">
      <c r="A920" s="27"/>
    </row>
    <row r="921" spans="1:1" ht="13">
      <c r="A921" s="27"/>
    </row>
    <row r="922" spans="1:1" ht="13">
      <c r="A922" s="27"/>
    </row>
    <row r="923" spans="1:1" ht="13">
      <c r="A923" s="27"/>
    </row>
    <row r="924" spans="1:1" ht="13">
      <c r="A924" s="27"/>
    </row>
    <row r="925" spans="1:1" ht="13">
      <c r="A925" s="27"/>
    </row>
    <row r="926" spans="1:1" ht="13">
      <c r="A926" s="27"/>
    </row>
    <row r="927" spans="1:1" ht="13">
      <c r="A927" s="27"/>
    </row>
    <row r="928" spans="1:1" ht="13">
      <c r="A928" s="27"/>
    </row>
    <row r="929" spans="1:1" ht="13">
      <c r="A929" s="27"/>
    </row>
    <row r="930" spans="1:1" ht="13">
      <c r="A930" s="27"/>
    </row>
    <row r="931" spans="1:1" ht="13">
      <c r="A931" s="27"/>
    </row>
    <row r="932" spans="1:1" ht="13">
      <c r="A932" s="27"/>
    </row>
    <row r="933" spans="1:1" ht="13">
      <c r="A933" s="27"/>
    </row>
    <row r="934" spans="1:1" ht="13">
      <c r="A934" s="27"/>
    </row>
    <row r="935" spans="1:1" ht="13">
      <c r="A935" s="27"/>
    </row>
    <row r="936" spans="1:1" ht="13">
      <c r="A936" s="27"/>
    </row>
    <row r="937" spans="1:1" ht="13">
      <c r="A937" s="27"/>
    </row>
    <row r="938" spans="1:1" ht="13">
      <c r="A938" s="27"/>
    </row>
    <row r="939" spans="1:1" ht="13">
      <c r="A939" s="27"/>
    </row>
    <row r="940" spans="1:1" ht="13">
      <c r="A940" s="27"/>
    </row>
    <row r="941" spans="1:1" ht="13">
      <c r="A941" s="27"/>
    </row>
    <row r="942" spans="1:1" ht="13">
      <c r="A942" s="27"/>
    </row>
    <row r="943" spans="1:1" ht="13">
      <c r="A943" s="27"/>
    </row>
    <row r="944" spans="1:1" ht="13">
      <c r="A944" s="27"/>
    </row>
    <row r="945" spans="1:1" ht="13">
      <c r="A945" s="27"/>
    </row>
    <row r="946" spans="1:1" ht="13">
      <c r="A946" s="27"/>
    </row>
    <row r="947" spans="1:1" ht="13">
      <c r="A947" s="27"/>
    </row>
    <row r="948" spans="1:1" ht="13">
      <c r="A948" s="27"/>
    </row>
    <row r="949" spans="1:1" ht="13">
      <c r="A949" s="27"/>
    </row>
    <row r="950" spans="1:1" ht="13">
      <c r="A950" s="27"/>
    </row>
    <row r="951" spans="1:1" ht="13">
      <c r="A951" s="27"/>
    </row>
    <row r="952" spans="1:1" ht="13">
      <c r="A952" s="27"/>
    </row>
    <row r="953" spans="1:1" ht="13">
      <c r="A953" s="27"/>
    </row>
    <row r="954" spans="1:1" ht="13">
      <c r="A954" s="27"/>
    </row>
    <row r="955" spans="1:1" ht="13">
      <c r="A955" s="27"/>
    </row>
    <row r="956" spans="1:1" ht="13">
      <c r="A956" s="27"/>
    </row>
    <row r="957" spans="1:1" ht="13">
      <c r="A957" s="27"/>
    </row>
    <row r="958" spans="1:1" ht="13">
      <c r="A958" s="27"/>
    </row>
    <row r="959" spans="1:1" ht="13">
      <c r="A959" s="27"/>
    </row>
    <row r="960" spans="1:1" ht="13">
      <c r="A960" s="27"/>
    </row>
    <row r="961" spans="1:1" ht="13">
      <c r="A961" s="27"/>
    </row>
    <row r="962" spans="1:1" ht="13">
      <c r="A962" s="27"/>
    </row>
    <row r="963" spans="1:1" ht="13">
      <c r="A963" s="27"/>
    </row>
    <row r="964" spans="1:1" ht="13">
      <c r="A964" s="27"/>
    </row>
    <row r="965" spans="1:1" ht="13">
      <c r="A965" s="27"/>
    </row>
    <row r="966" spans="1:1" ht="13">
      <c r="A966" s="27"/>
    </row>
    <row r="967" spans="1:1" ht="13">
      <c r="A967" s="27"/>
    </row>
    <row r="968" spans="1:1" ht="13">
      <c r="A968" s="27"/>
    </row>
    <row r="969" spans="1:1" ht="13">
      <c r="A969" s="27"/>
    </row>
    <row r="970" spans="1:1" ht="13">
      <c r="A970" s="27"/>
    </row>
    <row r="971" spans="1:1" ht="13">
      <c r="A971" s="27"/>
    </row>
    <row r="972" spans="1:1" ht="13">
      <c r="A972" s="27"/>
    </row>
    <row r="973" spans="1:1" ht="13">
      <c r="A973" s="27"/>
    </row>
    <row r="974" spans="1:1" ht="13">
      <c r="A974" s="27"/>
    </row>
    <row r="975" spans="1:1" ht="13">
      <c r="A975" s="27"/>
    </row>
    <row r="976" spans="1:1" ht="13">
      <c r="A976" s="27"/>
    </row>
    <row r="977" spans="1:1" ht="13">
      <c r="A977" s="27"/>
    </row>
    <row r="978" spans="1:1" ht="13">
      <c r="A978" s="27"/>
    </row>
    <row r="979" spans="1:1" ht="13">
      <c r="A979" s="27"/>
    </row>
    <row r="980" spans="1:1" ht="13">
      <c r="A980" s="27"/>
    </row>
    <row r="981" spans="1:1" ht="13">
      <c r="A981" s="27"/>
    </row>
    <row r="982" spans="1:1" ht="13">
      <c r="A982" s="27"/>
    </row>
    <row r="983" spans="1:1" ht="13">
      <c r="A983" s="27"/>
    </row>
    <row r="984" spans="1:1" ht="13">
      <c r="A984" s="27"/>
    </row>
    <row r="985" spans="1:1" ht="13">
      <c r="A985" s="27"/>
    </row>
    <row r="986" spans="1:1" ht="13">
      <c r="A986" s="27"/>
    </row>
    <row r="987" spans="1:1" ht="13">
      <c r="A987" s="27"/>
    </row>
    <row r="988" spans="1:1" ht="13">
      <c r="A988" s="27"/>
    </row>
    <row r="989" spans="1:1" ht="13">
      <c r="A989" s="27"/>
    </row>
    <row r="990" spans="1:1" ht="13">
      <c r="A990" s="27"/>
    </row>
    <row r="991" spans="1:1" ht="13">
      <c r="A991" s="27"/>
    </row>
    <row r="992" spans="1:1" ht="13">
      <c r="A992" s="27"/>
    </row>
    <row r="993" spans="1:1" ht="13">
      <c r="A993" s="27"/>
    </row>
    <row r="994" spans="1:1" ht="13">
      <c r="A994" s="27"/>
    </row>
    <row r="995" spans="1:1" ht="13">
      <c r="A995" s="27"/>
    </row>
    <row r="996" spans="1:1" ht="13">
      <c r="A996" s="27"/>
    </row>
    <row r="997" spans="1:1" ht="13">
      <c r="A997" s="27"/>
    </row>
    <row r="998" spans="1:1" ht="13">
      <c r="A998" s="27"/>
    </row>
    <row r="999" spans="1:1" ht="13">
      <c r="A999" s="27"/>
    </row>
    <row r="1000" spans="1:1" ht="13">
      <c r="A1000" s="27"/>
    </row>
    <row r="1001" spans="1:1" ht="13">
      <c r="A1001" s="27"/>
    </row>
    <row r="1002" spans="1:1" ht="13">
      <c r="A1002" s="27"/>
    </row>
    <row r="1003" spans="1:1" ht="13">
      <c r="A1003" s="27"/>
    </row>
    <row r="1004" spans="1:1" ht="13">
      <c r="A1004" s="27"/>
    </row>
    <row r="1005" spans="1:1" ht="13">
      <c r="A1005" s="2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7"/>
  <sheetViews>
    <sheetView workbookViewId="0"/>
  </sheetViews>
  <sheetFormatPr baseColWidth="10" defaultColWidth="12.6640625" defaultRowHeight="15.75" customHeight="1"/>
  <cols>
    <col min="1" max="1" width="22.5" customWidth="1"/>
    <col min="2" max="2" width="13" customWidth="1"/>
    <col min="3" max="4" width="13.6640625" customWidth="1"/>
    <col min="5" max="5" width="16.5" customWidth="1"/>
  </cols>
  <sheetData>
    <row r="1" spans="1:26" ht="15.75" customHeight="1">
      <c r="A1" s="84" t="s">
        <v>522</v>
      </c>
      <c r="B1" s="84" t="s">
        <v>523</v>
      </c>
      <c r="C1" s="84" t="s">
        <v>524</v>
      </c>
      <c r="D1" s="84" t="s">
        <v>525</v>
      </c>
      <c r="E1" s="84" t="s">
        <v>526</v>
      </c>
      <c r="F1" s="84"/>
      <c r="G1" s="84"/>
      <c r="H1" s="84"/>
      <c r="I1" s="84"/>
      <c r="J1" s="84"/>
      <c r="K1" s="84"/>
      <c r="L1" s="84"/>
      <c r="M1" s="84"/>
      <c r="N1" s="84"/>
      <c r="O1" s="84"/>
      <c r="P1" s="84"/>
      <c r="Q1" s="84"/>
      <c r="R1" s="84"/>
      <c r="S1" s="84"/>
      <c r="T1" s="84"/>
      <c r="U1" s="84"/>
      <c r="V1" s="84"/>
      <c r="W1" s="84"/>
      <c r="X1" s="84"/>
      <c r="Y1" s="84"/>
      <c r="Z1" s="84"/>
    </row>
    <row r="2" spans="1:26" ht="15.75" customHeight="1">
      <c r="A2" s="57" t="s">
        <v>527</v>
      </c>
      <c r="B2" s="57" t="s">
        <v>275</v>
      </c>
      <c r="C2" s="57" t="s">
        <v>275</v>
      </c>
      <c r="D2" s="57" t="s">
        <v>528</v>
      </c>
    </row>
    <row r="3" spans="1:26" ht="15.75" customHeight="1">
      <c r="A3" s="57" t="s">
        <v>529</v>
      </c>
      <c r="B3" s="57" t="s">
        <v>275</v>
      </c>
      <c r="C3" s="57" t="s">
        <v>530</v>
      </c>
      <c r="D3" s="57" t="s">
        <v>528</v>
      </c>
    </row>
    <row r="4" spans="1:26" ht="15.75" customHeight="1">
      <c r="A4" s="57" t="s">
        <v>531</v>
      </c>
      <c r="B4" s="57" t="s">
        <v>275</v>
      </c>
      <c r="C4" s="57" t="s">
        <v>275</v>
      </c>
      <c r="D4" s="57" t="s">
        <v>528</v>
      </c>
    </row>
    <row r="5" spans="1:26" ht="15.75" customHeight="1">
      <c r="A5" s="57" t="s">
        <v>532</v>
      </c>
      <c r="B5" s="57" t="s">
        <v>275</v>
      </c>
      <c r="C5" s="57" t="s">
        <v>275</v>
      </c>
      <c r="D5" s="57" t="s">
        <v>533</v>
      </c>
    </row>
    <row r="6" spans="1:26" ht="15.75" customHeight="1">
      <c r="A6" s="57" t="s">
        <v>534</v>
      </c>
      <c r="B6" s="57" t="s">
        <v>275</v>
      </c>
    </row>
    <row r="7" spans="1:26" ht="15.75" customHeight="1">
      <c r="A7" s="57" t="s">
        <v>535</v>
      </c>
      <c r="B7" s="57" t="s">
        <v>275</v>
      </c>
      <c r="C7" s="57" t="s">
        <v>275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20</vt:i4>
      </vt:variant>
    </vt:vector>
  </HeadingPairs>
  <TitlesOfParts>
    <vt:vector size="20" baseType="lpstr">
      <vt:lpstr>Detailed Schedule</vt:lpstr>
      <vt:lpstr>Detailed Lightning Schedule</vt:lpstr>
      <vt:lpstr>Banner Detailed Schedule</vt:lpstr>
      <vt:lpstr>Banner Lightning Schedule</vt:lpstr>
      <vt:lpstr>Schedule</vt:lpstr>
      <vt:lpstr>Scientific Committe Members</vt:lpstr>
      <vt:lpstr>Budget</vt:lpstr>
      <vt:lpstr>Activities</vt:lpstr>
      <vt:lpstr>Vendors</vt:lpstr>
      <vt:lpstr>Attendees</vt:lpstr>
      <vt:lpstr>Sheet1</vt:lpstr>
      <vt:lpstr>zoom</vt:lpstr>
      <vt:lpstr>Talk Presenters</vt:lpstr>
      <vt:lpstr>Interactive Presenters</vt:lpstr>
      <vt:lpstr>Posters</vt:lpstr>
      <vt:lpstr>Excursions</vt:lpstr>
      <vt:lpstr>Sponsors</vt:lpstr>
      <vt:lpstr>questions</vt:lpstr>
      <vt:lpstr>Aq Menu Plan</vt:lpstr>
      <vt:lpstr>FathomVerse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IEEE OES Treasurer Elect</cp:lastModifiedBy>
  <dcterms:modified xsi:type="dcterms:W3CDTF">2024-10-23T21:47:09Z</dcterms:modified>
</cp:coreProperties>
</file>