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3955" windowHeight="10995"/>
  </bookViews>
  <sheets>
    <sheet name="BTP" sheetId="1" r:id="rId1"/>
    <sheet name="CPF" sheetId="4" r:id="rId2"/>
  </sheets>
  <definedNames>
    <definedName name="Comms">#REF!</definedName>
    <definedName name="Comms.types">#REF!</definedName>
    <definedName name="Comms_Types" localSheetId="1">CPF!$BV$1:$BV$5</definedName>
    <definedName name="Comms_Types">BTP!$BV$1:$BV$5</definedName>
    <definedName name="Storage_Types" localSheetId="1">CPF!$BU$2:$BU$5</definedName>
    <definedName name="Storage_Types">BTP!$BU$2:$BU$5</definedName>
  </definedNames>
  <calcPr calcId="145621"/>
</workbook>
</file>

<file path=xl/calcChain.xml><?xml version="1.0" encoding="utf-8"?>
<calcChain xmlns="http://schemas.openxmlformats.org/spreadsheetml/2006/main">
  <c r="C7" i="4" l="1"/>
  <c r="F3" i="4"/>
  <c r="F4" i="4"/>
  <c r="F5" i="4"/>
  <c r="F6" i="4"/>
  <c r="E3" i="4"/>
  <c r="E4" i="4"/>
  <c r="E5" i="4"/>
  <c r="E6" i="4"/>
  <c r="S5" i="4"/>
  <c r="U5" i="4"/>
  <c r="W5" i="4"/>
  <c r="Y5" i="4"/>
  <c r="AA5" i="4"/>
  <c r="AC5" i="4"/>
  <c r="C6" i="4"/>
  <c r="C5" i="4"/>
  <c r="T4" i="4"/>
  <c r="S4" i="4" s="1"/>
  <c r="C4" i="4"/>
  <c r="Y3" i="4"/>
  <c r="W3" i="4"/>
  <c r="U3" i="4"/>
  <c r="S3" i="4"/>
  <c r="C3" i="4"/>
  <c r="S5" i="1"/>
  <c r="E2" i="1"/>
  <c r="V4" i="4" l="1"/>
  <c r="U4" i="4" l="1"/>
  <c r="X4" i="4"/>
  <c r="W4" i="4" l="1"/>
  <c r="Z4" i="4"/>
  <c r="Y4" i="4" s="1"/>
  <c r="S2" i="4" l="1"/>
  <c r="U2" i="4"/>
  <c r="C2" i="4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F2" i="1"/>
  <c r="AE4" i="1"/>
  <c r="AC4" i="1"/>
  <c r="AA4" i="1"/>
  <c r="Y4" i="1"/>
  <c r="W4" i="1"/>
  <c r="U4" i="1"/>
  <c r="S4" i="1"/>
  <c r="E2" i="4" l="1"/>
  <c r="F2" i="4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" i="1"/>
</calcChain>
</file>

<file path=xl/sharedStrings.xml><?xml version="1.0" encoding="utf-8"?>
<sst xmlns="http://schemas.openxmlformats.org/spreadsheetml/2006/main" count="208" uniqueCount="53">
  <si>
    <t>Start</t>
  </si>
  <si>
    <t>End</t>
  </si>
  <si>
    <t># Reboots</t>
  </si>
  <si>
    <t>GPS</t>
  </si>
  <si>
    <t>Iridium</t>
  </si>
  <si>
    <t>RTC</t>
  </si>
  <si>
    <t>Storage</t>
  </si>
  <si>
    <t>SBE41</t>
  </si>
  <si>
    <t>CN0254</t>
  </si>
  <si>
    <t>FLBB</t>
  </si>
  <si>
    <t>Optode</t>
  </si>
  <si>
    <t>Elmo</t>
  </si>
  <si>
    <t>Valve</t>
  </si>
  <si>
    <t>RS232</t>
  </si>
  <si>
    <t>I2C</t>
  </si>
  <si>
    <t>SPI</t>
  </si>
  <si>
    <t>NA</t>
  </si>
  <si>
    <t>Comms Types</t>
  </si>
  <si>
    <t>Reboot1</t>
  </si>
  <si>
    <t>Reboot2</t>
  </si>
  <si>
    <t>Reboot3</t>
  </si>
  <si>
    <t>Reboot4</t>
  </si>
  <si>
    <t>Reboot5</t>
  </si>
  <si>
    <t>Reboot6</t>
  </si>
  <si>
    <t>Reboot7</t>
  </si>
  <si>
    <t>Reboot8</t>
  </si>
  <si>
    <t>Reboot9</t>
  </si>
  <si>
    <t>Reboot10</t>
  </si>
  <si>
    <t>uSD</t>
  </si>
  <si>
    <t>Storage Types</t>
  </si>
  <si>
    <t>USB</t>
  </si>
  <si>
    <t>SD</t>
  </si>
  <si>
    <t>LogBaseName</t>
  </si>
  <si>
    <t>forGHIwA3LA</t>
  </si>
  <si>
    <t>forGHI2015May19T15:13</t>
  </si>
  <si>
    <t>Duration (dd-hh:mm)</t>
  </si>
  <si>
    <t>PTH</t>
  </si>
  <si>
    <t>AllHW_fw4377 &amp; AllHW_fw_4377_restart</t>
  </si>
  <si>
    <t>dt</t>
  </si>
  <si>
    <t>Max interval (d-hh:mm)</t>
  </si>
  <si>
    <t>Min interval (d-hh:mm)</t>
  </si>
  <si>
    <t>Y</t>
  </si>
  <si>
    <t>AllUp2015May15 &amp; AllUp2015May13</t>
  </si>
  <si>
    <t>2015May04T1804VS2013</t>
  </si>
  <si>
    <t>Notes</t>
  </si>
  <si>
    <t>Reboot possibly related to touching of ribion cable giving power to G400.</t>
  </si>
  <si>
    <t>USBFlashCTDGPSRTC2015May11T1750</t>
  </si>
  <si>
    <t>Immediate reboot likely caused by shifting cables during setup</t>
  </si>
  <si>
    <t>USBFlashCTDandRTCw470Pullup</t>
  </si>
  <si>
    <t>USBFlashCTDandRTCNoCharger</t>
  </si>
  <si>
    <t>USBFlashCTDandNoRTCNoCharger</t>
  </si>
  <si>
    <t>SDCardNoCTD</t>
  </si>
  <si>
    <t>CTDOnly2015May26T1555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</si>
</sst>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/yy\ h:mm;@"/>
    <numFmt numFmtId="165" formatCode="dd\-hh:mm"/>
    <numFmt numFmtId="166" formatCode="m/d/yy\ hh:mm;@"/>
    <numFmt numFmtId="167" formatCode="d\-hh:m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166" fontId="0" fillId="0" borderId="0" xfId="0" applyNumberFormat="1"/>
    <xf numFmtId="22" fontId="0" fillId="0" borderId="0" xfId="0" applyNumberFormat="1"/>
    <xf numFmtId="167" fontId="1" fillId="0" borderId="0" xfId="0" applyNumberFormat="1" applyFont="1"/>
    <xf numFmtId="167" fontId="0" fillId="0" borderId="0" xfId="0" applyNumberFormat="1"/>
    <xf numFmtId="0" fontId="2" fillId="2" borderId="0" xfId="1"/>
  </cellXfs>
  <cellStyles count="2">
    <cellStyle name="Good" xfId="1" builtinId="26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</dxf>
    <dxf>
      <font>
        <color rgb="FF00B050"/>
      </font>
      <fill>
        <patternFill>
          <bgColor rgb="FF92D050"/>
        </patternFill>
      </fill>
    </dxf>
    <dxf>
      <font>
        <color auto="1"/>
      </font>
      <fill>
        <patternFill patternType="solid"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</dxf>
    <dxf>
      <font>
        <color rgb="FF00B050"/>
      </font>
      <fill>
        <patternFill>
          <bgColor rgb="FF92D050"/>
        </patternFill>
      </fill>
    </dxf>
    <dxf>
      <font>
        <color auto="1"/>
      </font>
      <fill>
        <patternFill patternType="solid"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FFCC"/>
      <color rgb="FF00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R31" sqref="R31"/>
    </sheetView>
  </sheetViews>
  <sheetFormatPr defaultRowHeight="15" x14ac:dyDescent="0.25"/>
  <cols>
    <col min="1" max="1" width="12.7109375" style="2" bestFit="1" customWidth="1"/>
    <col min="2" max="2" width="12.85546875" style="2" bestFit="1" customWidth="1"/>
    <col min="3" max="3" width="20.140625" style="3" bestFit="1" customWidth="1"/>
    <col min="4" max="4" width="9.7109375" bestFit="1" customWidth="1"/>
    <col min="5" max="5" width="22.5703125" bestFit="1" customWidth="1"/>
    <col min="6" max="6" width="22.28515625" bestFit="1" customWidth="1"/>
    <col min="7" max="7" width="6.140625" bestFit="1" customWidth="1"/>
    <col min="8" max="8" width="7.42578125" bestFit="1" customWidth="1"/>
    <col min="9" max="9" width="6.140625" bestFit="1" customWidth="1"/>
    <col min="10" max="10" width="7.7109375" bestFit="1" customWidth="1"/>
    <col min="11" max="11" width="6.140625" bestFit="1" customWidth="1"/>
    <col min="12" max="12" width="6.140625" customWidth="1"/>
    <col min="13" max="13" width="7.5703125" bestFit="1" customWidth="1"/>
    <col min="14" max="14" width="5.140625" bestFit="1" customWidth="1"/>
    <col min="15" max="15" width="7.7109375" bestFit="1" customWidth="1"/>
    <col min="16" max="16" width="5.42578125" bestFit="1" customWidth="1"/>
    <col min="17" max="17" width="6" bestFit="1" customWidth="1"/>
    <col min="18" max="18" width="37.7109375" bestFit="1" customWidth="1"/>
    <col min="19" max="19" width="9.140625" style="11" customWidth="1"/>
    <col min="20" max="20" width="13.85546875" bestFit="1" customWidth="1"/>
    <col min="21" max="21" width="7.28515625" style="11" bestFit="1" customWidth="1"/>
    <col min="22" max="22" width="13.85546875" bestFit="1" customWidth="1"/>
    <col min="23" max="23" width="13.85546875" style="11" customWidth="1"/>
    <col min="24" max="24" width="14.85546875" bestFit="1" customWidth="1"/>
    <col min="25" max="25" width="14.85546875" style="11" customWidth="1"/>
    <col min="26" max="26" width="13.85546875" bestFit="1" customWidth="1"/>
    <col min="27" max="27" width="13.85546875" style="11" customWidth="1"/>
    <col min="28" max="28" width="13.85546875" bestFit="1" customWidth="1"/>
    <col min="29" max="29" width="13.85546875" style="11" customWidth="1"/>
    <col min="30" max="30" width="14.85546875" bestFit="1" customWidth="1"/>
    <col min="31" max="31" width="14.85546875" style="11" customWidth="1"/>
    <col min="32" max="32" width="14.85546875" bestFit="1" customWidth="1"/>
    <col min="33" max="33" width="14.85546875" style="11" customWidth="1"/>
    <col min="34" max="34" width="8.42578125" bestFit="1" customWidth="1"/>
    <col min="35" max="35" width="8.42578125" style="11" customWidth="1"/>
    <col min="36" max="36" width="8.42578125" bestFit="1" customWidth="1"/>
    <col min="37" max="37" width="8.42578125" style="11" customWidth="1"/>
    <col min="38" max="38" width="9.42578125" bestFit="1" customWidth="1"/>
    <col min="40" max="40" width="13.28515625" bestFit="1" customWidth="1"/>
  </cols>
  <sheetData>
    <row r="1" spans="1:74" s="6" customFormat="1" x14ac:dyDescent="0.25">
      <c r="A1" s="4" t="s">
        <v>0</v>
      </c>
      <c r="B1" s="4" t="s">
        <v>1</v>
      </c>
      <c r="C1" s="5" t="s">
        <v>35</v>
      </c>
      <c r="D1" s="6" t="s">
        <v>2</v>
      </c>
      <c r="E1" s="6" t="s">
        <v>39</v>
      </c>
      <c r="F1" s="6" t="s">
        <v>40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36</v>
      </c>
      <c r="M1" s="6" t="s">
        <v>8</v>
      </c>
      <c r="N1" s="6" t="s">
        <v>9</v>
      </c>
      <c r="O1" s="6" t="s">
        <v>10</v>
      </c>
      <c r="P1" s="6" t="s">
        <v>11</v>
      </c>
      <c r="Q1" s="6" t="s">
        <v>12</v>
      </c>
      <c r="R1" s="6" t="s">
        <v>32</v>
      </c>
      <c r="S1" s="10" t="s">
        <v>38</v>
      </c>
      <c r="T1" s="6" t="s">
        <v>18</v>
      </c>
      <c r="U1" s="10" t="s">
        <v>38</v>
      </c>
      <c r="V1" s="6" t="s">
        <v>19</v>
      </c>
      <c r="W1" s="10"/>
      <c r="X1" s="6" t="s">
        <v>20</v>
      </c>
      <c r="Y1" s="10"/>
      <c r="Z1" s="6" t="s">
        <v>21</v>
      </c>
      <c r="AA1" s="10"/>
      <c r="AB1" s="6" t="s">
        <v>22</v>
      </c>
      <c r="AC1" s="10"/>
      <c r="AD1" s="6" t="s">
        <v>23</v>
      </c>
      <c r="AE1" s="10"/>
      <c r="AF1" s="6" t="s">
        <v>24</v>
      </c>
      <c r="AG1" s="10"/>
      <c r="AH1" s="6" t="s">
        <v>25</v>
      </c>
      <c r="AI1" s="10"/>
      <c r="AJ1" s="6" t="s">
        <v>26</v>
      </c>
      <c r="AK1" s="10"/>
      <c r="AL1" s="6" t="s">
        <v>27</v>
      </c>
      <c r="AM1" s="6" t="s">
        <v>44</v>
      </c>
      <c r="BU1" s="6" t="s">
        <v>29</v>
      </c>
      <c r="BV1" s="7" t="s">
        <v>17</v>
      </c>
    </row>
    <row r="2" spans="1:74" x14ac:dyDescent="0.25">
      <c r="A2" s="8">
        <v>42146.369886145832</v>
      </c>
      <c r="B2" s="8">
        <v>42150.375601851854</v>
      </c>
      <c r="C2" s="3">
        <f>B2-A2</f>
        <v>4.0057157060218742</v>
      </c>
      <c r="D2">
        <v>0</v>
      </c>
      <c r="E2" s="11">
        <f>MAX(S2,U2,W2,Y2,AA2,AC2,AE2,AG2,AI2,AK2)</f>
        <v>0</v>
      </c>
      <c r="F2" s="11">
        <f>MIN(S2,U2,W2,Y2,AA2,AC2,AE2,AG2,AI2,AK2)</f>
        <v>0</v>
      </c>
      <c r="G2" t="s">
        <v>14</v>
      </c>
      <c r="H2" t="s">
        <v>16</v>
      </c>
      <c r="I2" t="s">
        <v>16</v>
      </c>
      <c r="J2" t="s">
        <v>28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  <c r="P2" t="s">
        <v>16</v>
      </c>
      <c r="Q2" t="s">
        <v>16</v>
      </c>
      <c r="R2" t="s">
        <v>33</v>
      </c>
      <c r="T2" s="2"/>
      <c r="V2" s="2"/>
      <c r="X2" s="2"/>
      <c r="Z2" s="2"/>
      <c r="AB2" s="2"/>
      <c r="AD2" s="2"/>
      <c r="AF2" s="2"/>
      <c r="AH2" s="2"/>
      <c r="AJ2" s="2"/>
      <c r="AL2" s="2"/>
      <c r="BU2" t="s">
        <v>30</v>
      </c>
      <c r="BV2" s="1" t="s">
        <v>13</v>
      </c>
    </row>
    <row r="3" spans="1:74" x14ac:dyDescent="0.25">
      <c r="A3" s="2">
        <v>42143.631944444445</v>
      </c>
      <c r="B3" s="2">
        <v>42146.363888888889</v>
      </c>
      <c r="C3" s="3">
        <f t="shared" ref="C3:C20" si="0">B3-A3</f>
        <v>2.7319444444437977</v>
      </c>
      <c r="D3">
        <v>0</v>
      </c>
      <c r="E3" s="11">
        <f t="shared" ref="E3:E20" si="1">MAX(S3,U3,W3,Y3,AA3,AC3,AE3,AG3,AI3,AK3)</f>
        <v>0</v>
      </c>
      <c r="F3" s="11">
        <f t="shared" ref="F3:F20" si="2">MIN(S3,U3,W3,Y3,AA3,AC3,AE3,AG3,AI3,AK3)</f>
        <v>0</v>
      </c>
      <c r="G3" t="s">
        <v>16</v>
      </c>
      <c r="H3" t="s">
        <v>16</v>
      </c>
      <c r="I3" t="s">
        <v>41</v>
      </c>
      <c r="J3" t="s">
        <v>28</v>
      </c>
      <c r="K3" t="s">
        <v>16</v>
      </c>
      <c r="L3" t="s">
        <v>16</v>
      </c>
      <c r="M3" t="s">
        <v>16</v>
      </c>
      <c r="N3" t="s">
        <v>16</v>
      </c>
      <c r="O3" t="s">
        <v>16</v>
      </c>
      <c r="P3" t="s">
        <v>16</v>
      </c>
      <c r="Q3" t="s">
        <v>16</v>
      </c>
      <c r="R3" t="s">
        <v>34</v>
      </c>
      <c r="BU3" t="s">
        <v>28</v>
      </c>
      <c r="BV3" s="1" t="s">
        <v>14</v>
      </c>
    </row>
    <row r="4" spans="1:74" x14ac:dyDescent="0.25">
      <c r="A4" s="2">
        <v>42137.554166666669</v>
      </c>
      <c r="B4" s="2">
        <v>42143.518055555556</v>
      </c>
      <c r="C4" s="3">
        <f t="shared" si="0"/>
        <v>5.9638888888875954</v>
      </c>
      <c r="D4">
        <v>7</v>
      </c>
      <c r="E4" s="11">
        <f t="shared" si="1"/>
        <v>1.6430555555562023</v>
      </c>
      <c r="F4" s="11">
        <f t="shared" si="2"/>
        <v>3.4027777772280388E-2</v>
      </c>
      <c r="G4" t="s">
        <v>14</v>
      </c>
      <c r="H4" t="s">
        <v>13</v>
      </c>
      <c r="I4" t="s">
        <v>41</v>
      </c>
      <c r="J4" t="s">
        <v>28</v>
      </c>
      <c r="K4" t="s">
        <v>13</v>
      </c>
      <c r="L4" t="s">
        <v>16</v>
      </c>
      <c r="M4" t="s">
        <v>15</v>
      </c>
      <c r="N4" t="s">
        <v>16</v>
      </c>
      <c r="O4" t="s">
        <v>16</v>
      </c>
      <c r="P4" t="s">
        <v>16</v>
      </c>
      <c r="Q4" t="s">
        <v>16</v>
      </c>
      <c r="R4" t="s">
        <v>37</v>
      </c>
      <c r="S4" s="11">
        <f>T4-A4</f>
        <v>0.50555555555183673</v>
      </c>
      <c r="T4" s="9">
        <v>42138.05972222222</v>
      </c>
      <c r="U4" s="11">
        <f>V4-T4</f>
        <v>0.29166666667151731</v>
      </c>
      <c r="V4" s="9">
        <v>42138.351388888892</v>
      </c>
      <c r="W4" s="11">
        <f>X4-V4</f>
        <v>8.1944444442342501E-2</v>
      </c>
      <c r="X4" s="9">
        <v>42138.433333333334</v>
      </c>
      <c r="Y4" s="11">
        <f>Z4-X4</f>
        <v>0.70833333333575865</v>
      </c>
      <c r="Z4" s="9">
        <v>42139.14166666667</v>
      </c>
      <c r="AA4" s="11">
        <f>AB4-Z4</f>
        <v>3.4027777772280388E-2</v>
      </c>
      <c r="AB4" s="9">
        <v>42139.175694444442</v>
      </c>
      <c r="AC4" s="11">
        <f>AD4-AB4</f>
        <v>0.71180555555474712</v>
      </c>
      <c r="AD4" s="9">
        <v>42139.887499999997</v>
      </c>
      <c r="AE4" s="11">
        <f>AF4-AD4</f>
        <v>1.6430555555562023</v>
      </c>
      <c r="AF4" s="9">
        <v>42141.530555555553</v>
      </c>
      <c r="BU4" t="s">
        <v>31</v>
      </c>
      <c r="BV4" s="1" t="s">
        <v>15</v>
      </c>
    </row>
    <row r="5" spans="1:74" x14ac:dyDescent="0.25">
      <c r="A5" s="2">
        <v>42128.752083333333</v>
      </c>
      <c r="B5" s="2">
        <v>42130.136111111111</v>
      </c>
      <c r="C5" s="3">
        <f t="shared" si="0"/>
        <v>1.3840277777781012</v>
      </c>
      <c r="D5">
        <v>1</v>
      </c>
      <c r="E5" s="11">
        <f t="shared" si="1"/>
        <v>0.83472222222189885</v>
      </c>
      <c r="F5" s="11">
        <f t="shared" si="2"/>
        <v>0.83472222222189885</v>
      </c>
      <c r="G5" t="s">
        <v>14</v>
      </c>
      <c r="H5" t="s">
        <v>13</v>
      </c>
      <c r="I5" t="s">
        <v>41</v>
      </c>
      <c r="J5" t="s">
        <v>28</v>
      </c>
      <c r="K5" t="s">
        <v>13</v>
      </c>
      <c r="L5" t="s">
        <v>16</v>
      </c>
      <c r="M5" t="s">
        <v>15</v>
      </c>
      <c r="N5" t="s">
        <v>16</v>
      </c>
      <c r="O5" t="s">
        <v>16</v>
      </c>
      <c r="P5" t="s">
        <v>16</v>
      </c>
      <c r="Q5" t="s">
        <v>16</v>
      </c>
      <c r="R5" t="s">
        <v>43</v>
      </c>
      <c r="S5" s="11">
        <f>T5-A5</f>
        <v>0.83472222222189885</v>
      </c>
      <c r="T5" s="9">
        <v>42129.586805555555</v>
      </c>
      <c r="AM5" t="s">
        <v>45</v>
      </c>
      <c r="BU5" t="s">
        <v>16</v>
      </c>
      <c r="BV5" s="1" t="s">
        <v>16</v>
      </c>
    </row>
    <row r="6" spans="1:74" x14ac:dyDescent="0.25">
      <c r="A6" s="2">
        <v>42150.660416666666</v>
      </c>
      <c r="B6" s="2">
        <v>42156.400694444441</v>
      </c>
      <c r="C6" s="3">
        <f t="shared" si="0"/>
        <v>5.7402777777751908</v>
      </c>
      <c r="D6">
        <v>0</v>
      </c>
      <c r="E6" s="11">
        <f t="shared" si="1"/>
        <v>0</v>
      </c>
      <c r="F6" s="11">
        <f t="shared" si="2"/>
        <v>0</v>
      </c>
      <c r="G6" t="s">
        <v>16</v>
      </c>
      <c r="H6" t="s">
        <v>16</v>
      </c>
      <c r="I6" t="s">
        <v>41</v>
      </c>
      <c r="J6" t="s">
        <v>28</v>
      </c>
      <c r="K6" t="s">
        <v>13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52</v>
      </c>
    </row>
    <row r="7" spans="1:74" x14ac:dyDescent="0.25">
      <c r="C7" s="3">
        <f t="shared" si="0"/>
        <v>0</v>
      </c>
      <c r="E7" s="11">
        <f t="shared" si="1"/>
        <v>0</v>
      </c>
      <c r="F7" s="11">
        <f t="shared" si="2"/>
        <v>0</v>
      </c>
    </row>
    <row r="8" spans="1:74" x14ac:dyDescent="0.25">
      <c r="C8" s="3">
        <f t="shared" si="0"/>
        <v>0</v>
      </c>
      <c r="E8" s="11">
        <f t="shared" si="1"/>
        <v>0</v>
      </c>
      <c r="F8" s="11">
        <f t="shared" si="2"/>
        <v>0</v>
      </c>
    </row>
    <row r="9" spans="1:74" x14ac:dyDescent="0.25">
      <c r="C9" s="3">
        <f t="shared" si="0"/>
        <v>0</v>
      </c>
      <c r="E9" s="11">
        <f t="shared" si="1"/>
        <v>0</v>
      </c>
      <c r="F9" s="11">
        <f t="shared" si="2"/>
        <v>0</v>
      </c>
    </row>
    <row r="10" spans="1:74" x14ac:dyDescent="0.25">
      <c r="C10" s="3">
        <f t="shared" si="0"/>
        <v>0</v>
      </c>
      <c r="E10" s="11">
        <f t="shared" si="1"/>
        <v>0</v>
      </c>
      <c r="F10" s="11">
        <f t="shared" si="2"/>
        <v>0</v>
      </c>
    </row>
    <row r="11" spans="1:74" x14ac:dyDescent="0.25">
      <c r="C11" s="3">
        <f t="shared" si="0"/>
        <v>0</v>
      </c>
      <c r="E11" s="11">
        <f t="shared" si="1"/>
        <v>0</v>
      </c>
      <c r="F11" s="11">
        <f t="shared" si="2"/>
        <v>0</v>
      </c>
    </row>
    <row r="12" spans="1:74" x14ac:dyDescent="0.25">
      <c r="C12" s="3">
        <f t="shared" si="0"/>
        <v>0</v>
      </c>
      <c r="E12" s="11">
        <f t="shared" si="1"/>
        <v>0</v>
      </c>
      <c r="F12" s="11">
        <f t="shared" si="2"/>
        <v>0</v>
      </c>
    </row>
    <row r="13" spans="1:74" x14ac:dyDescent="0.25">
      <c r="C13" s="3">
        <f t="shared" si="0"/>
        <v>0</v>
      </c>
      <c r="E13" s="11">
        <f t="shared" si="1"/>
        <v>0</v>
      </c>
      <c r="F13" s="11">
        <f t="shared" si="2"/>
        <v>0</v>
      </c>
    </row>
    <row r="14" spans="1:74" x14ac:dyDescent="0.25">
      <c r="C14" s="3">
        <f t="shared" si="0"/>
        <v>0</v>
      </c>
      <c r="E14" s="11">
        <f t="shared" si="1"/>
        <v>0</v>
      </c>
      <c r="F14" s="11">
        <f t="shared" si="2"/>
        <v>0</v>
      </c>
    </row>
    <row r="15" spans="1:74" x14ac:dyDescent="0.25">
      <c r="C15" s="3">
        <f t="shared" si="0"/>
        <v>0</v>
      </c>
      <c r="E15" s="11">
        <f t="shared" si="1"/>
        <v>0</v>
      </c>
      <c r="F15" s="11">
        <f t="shared" si="2"/>
        <v>0</v>
      </c>
    </row>
    <row r="16" spans="1:74" x14ac:dyDescent="0.25">
      <c r="C16" s="3">
        <f t="shared" si="0"/>
        <v>0</v>
      </c>
      <c r="E16" s="11">
        <f t="shared" si="1"/>
        <v>0</v>
      </c>
      <c r="F16" s="11">
        <f t="shared" si="2"/>
        <v>0</v>
      </c>
    </row>
    <row r="17" spans="3:6" x14ac:dyDescent="0.25">
      <c r="C17" s="3">
        <f t="shared" si="0"/>
        <v>0</v>
      </c>
      <c r="E17" s="11">
        <f t="shared" si="1"/>
        <v>0</v>
      </c>
      <c r="F17" s="11">
        <f t="shared" si="2"/>
        <v>0</v>
      </c>
    </row>
    <row r="18" spans="3:6" x14ac:dyDescent="0.25">
      <c r="C18" s="3">
        <f t="shared" si="0"/>
        <v>0</v>
      </c>
      <c r="E18" s="11">
        <f t="shared" si="1"/>
        <v>0</v>
      </c>
      <c r="F18" s="11">
        <f t="shared" si="2"/>
        <v>0</v>
      </c>
    </row>
    <row r="19" spans="3:6" x14ac:dyDescent="0.25">
      <c r="C19" s="3">
        <f t="shared" si="0"/>
        <v>0</v>
      </c>
      <c r="E19" s="11">
        <f t="shared" si="1"/>
        <v>0</v>
      </c>
      <c r="F19" s="11">
        <f t="shared" si="2"/>
        <v>0</v>
      </c>
    </row>
    <row r="20" spans="3:6" x14ac:dyDescent="0.25">
      <c r="C20" s="3">
        <f t="shared" si="0"/>
        <v>0</v>
      </c>
      <c r="E20" s="11">
        <f t="shared" si="1"/>
        <v>0</v>
      </c>
      <c r="F20" s="11">
        <f t="shared" si="2"/>
        <v>0</v>
      </c>
    </row>
  </sheetData>
  <conditionalFormatting sqref="G2:Q27 R3:S5 R6">
    <cfRule type="containsText" dxfId="19" priority="7" operator="containsText" text="SPI">
      <formula>NOT(ISERROR(SEARCH("SPI",G2)))</formula>
    </cfRule>
    <cfRule type="containsText" dxfId="18" priority="8" operator="containsText" text="I2C">
      <formula>NOT(ISERROR(SEARCH("I2C",G2)))</formula>
    </cfRule>
    <cfRule type="containsText" dxfId="17" priority="9" operator="containsText" text="RS232">
      <formula>NOT(ISERROR(SEARCH("RS232",G2)))</formula>
    </cfRule>
    <cfRule type="containsText" dxfId="16" priority="10" operator="containsText" text="NA">
      <formula>NOT(ISERROR(SEARCH("NA",G2)))</formula>
    </cfRule>
  </conditionalFormatting>
  <conditionalFormatting sqref="R2:BL2 A2:F40">
    <cfRule type="expression" dxfId="15" priority="2">
      <formula>IF(ISBLANK($D2),1)</formula>
    </cfRule>
    <cfRule type="expression" dxfId="14" priority="4">
      <formula>($D2)=0</formula>
    </cfRule>
    <cfRule type="expression" dxfId="13" priority="5">
      <formula>$D2&gt;0</formula>
    </cfRule>
  </conditionalFormatting>
  <conditionalFormatting sqref="G2:Q35 R5:R6">
    <cfRule type="containsText" dxfId="12" priority="1" operator="containsText" text="Y">
      <formula>NOT(ISERROR(SEARCH("Y",G2)))</formula>
    </cfRule>
  </conditionalFormatting>
  <dataValidations count="1">
    <dataValidation type="list" allowBlank="1" showInputMessage="1" showErrorMessage="1" sqref="R2:S22">
      <formula1>Comms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0"/>
  <sheetViews>
    <sheetView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T7" sqref="T7"/>
    </sheetView>
  </sheetViews>
  <sheetFormatPr defaultRowHeight="15" x14ac:dyDescent="0.25"/>
  <cols>
    <col min="1" max="1" width="12.7109375" style="2" bestFit="1" customWidth="1"/>
    <col min="2" max="2" width="12.85546875" style="2" bestFit="1" customWidth="1"/>
    <col min="3" max="3" width="20.140625" style="3" bestFit="1" customWidth="1"/>
    <col min="4" max="4" width="9.7109375" bestFit="1" customWidth="1"/>
    <col min="5" max="5" width="22.5703125" bestFit="1" customWidth="1"/>
    <col min="6" max="6" width="22.28515625" bestFit="1" customWidth="1"/>
    <col min="7" max="7" width="6.140625" bestFit="1" customWidth="1"/>
    <col min="8" max="8" width="7.42578125" bestFit="1" customWidth="1"/>
    <col min="9" max="9" width="6.140625" bestFit="1" customWidth="1"/>
    <col min="10" max="10" width="7.7109375" bestFit="1" customWidth="1"/>
    <col min="11" max="11" width="6.140625" bestFit="1" customWidth="1"/>
    <col min="12" max="12" width="6.140625" customWidth="1"/>
    <col min="13" max="13" width="7.5703125" bestFit="1" customWidth="1"/>
    <col min="14" max="14" width="5.140625" bestFit="1" customWidth="1"/>
    <col min="15" max="15" width="7.7109375" bestFit="1" customWidth="1"/>
    <col min="16" max="16" width="5.42578125" bestFit="1" customWidth="1"/>
    <col min="17" max="17" width="6" bestFit="1" customWidth="1"/>
    <col min="18" max="18" width="37.7109375" bestFit="1" customWidth="1"/>
    <col min="19" max="19" width="9.140625" style="11" customWidth="1"/>
    <col min="20" max="20" width="14.85546875" bestFit="1" customWidth="1"/>
    <col min="21" max="21" width="7.28515625" style="11" bestFit="1" customWidth="1"/>
    <col min="22" max="22" width="14.85546875" bestFit="1" customWidth="1"/>
    <col min="23" max="23" width="13.85546875" style="11" customWidth="1"/>
    <col min="24" max="24" width="14.85546875" bestFit="1" customWidth="1"/>
    <col min="25" max="25" width="14.85546875" style="11" customWidth="1"/>
    <col min="26" max="26" width="13.85546875" bestFit="1" customWidth="1"/>
    <col min="27" max="27" width="13.85546875" style="11" customWidth="1"/>
    <col min="28" max="28" width="13.85546875" bestFit="1" customWidth="1"/>
    <col min="29" max="29" width="13.85546875" style="11" customWidth="1"/>
    <col min="30" max="30" width="14.85546875" bestFit="1" customWidth="1"/>
    <col min="31" max="31" width="14.85546875" style="11" customWidth="1"/>
    <col min="32" max="32" width="14.85546875" bestFit="1" customWidth="1"/>
    <col min="33" max="33" width="14.85546875" style="11" customWidth="1"/>
    <col min="34" max="34" width="8.42578125" bestFit="1" customWidth="1"/>
    <col min="35" max="35" width="8.42578125" style="11" customWidth="1"/>
    <col min="36" max="36" width="8.42578125" bestFit="1" customWidth="1"/>
    <col min="37" max="37" width="8.42578125" style="11" customWidth="1"/>
    <col min="38" max="38" width="9.42578125" bestFit="1" customWidth="1"/>
    <col min="40" max="40" width="13.28515625" bestFit="1" customWidth="1"/>
  </cols>
  <sheetData>
    <row r="1" spans="1:74" s="6" customFormat="1" x14ac:dyDescent="0.25">
      <c r="A1" s="4" t="s">
        <v>0</v>
      </c>
      <c r="B1" s="4" t="s">
        <v>1</v>
      </c>
      <c r="C1" s="5" t="s">
        <v>35</v>
      </c>
      <c r="D1" s="6" t="s">
        <v>2</v>
      </c>
      <c r="E1" s="6" t="s">
        <v>39</v>
      </c>
      <c r="F1" s="6" t="s">
        <v>40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36</v>
      </c>
      <c r="M1" s="6" t="s">
        <v>8</v>
      </c>
      <c r="N1" s="6" t="s">
        <v>9</v>
      </c>
      <c r="O1" s="6" t="s">
        <v>10</v>
      </c>
      <c r="P1" s="6" t="s">
        <v>11</v>
      </c>
      <c r="Q1" s="6" t="s">
        <v>12</v>
      </c>
      <c r="R1" s="6" t="s">
        <v>32</v>
      </c>
      <c r="S1" s="10" t="s">
        <v>38</v>
      </c>
      <c r="T1" s="6" t="s">
        <v>18</v>
      </c>
      <c r="U1" s="10" t="s">
        <v>38</v>
      </c>
      <c r="V1" s="6" t="s">
        <v>19</v>
      </c>
      <c r="W1" s="10"/>
      <c r="X1" s="6" t="s">
        <v>20</v>
      </c>
      <c r="Y1" s="10"/>
      <c r="Z1" s="6" t="s">
        <v>21</v>
      </c>
      <c r="AA1" s="10"/>
      <c r="AB1" s="6" t="s">
        <v>22</v>
      </c>
      <c r="AC1" s="10"/>
      <c r="AD1" s="6" t="s">
        <v>23</v>
      </c>
      <c r="AE1" s="10"/>
      <c r="AF1" s="6" t="s">
        <v>24</v>
      </c>
      <c r="AG1" s="10"/>
      <c r="AH1" s="6" t="s">
        <v>25</v>
      </c>
      <c r="AI1" s="10"/>
      <c r="AJ1" s="6" t="s">
        <v>26</v>
      </c>
      <c r="AK1" s="10"/>
      <c r="AL1" s="6" t="s">
        <v>27</v>
      </c>
      <c r="AM1" s="6" t="s">
        <v>44</v>
      </c>
      <c r="BU1" s="6" t="s">
        <v>29</v>
      </c>
      <c r="BV1" s="7" t="s">
        <v>17</v>
      </c>
    </row>
    <row r="2" spans="1:74" x14ac:dyDescent="0.25">
      <c r="A2" s="8">
        <v>42137.525694444441</v>
      </c>
      <c r="B2" s="8">
        <v>42142.720138888886</v>
      </c>
      <c r="C2" s="3">
        <f t="shared" ref="C2:C7" si="0">B2-A2</f>
        <v>5.1944444444452529</v>
      </c>
      <c r="D2">
        <v>2</v>
      </c>
      <c r="E2" s="11">
        <f>MAX(S2,U2,W2,Y2,AA2,AC2,AE2,AG2,AI2,AK2)</f>
        <v>2.3256944444510737</v>
      </c>
      <c r="F2" s="11">
        <f>MIN(S2,U2,W2,Y2,AA2,AC2,AE2,AG2,AI2,AK2)</f>
        <v>1.6916666666656965</v>
      </c>
      <c r="G2" t="s">
        <v>14</v>
      </c>
      <c r="H2" t="s">
        <v>13</v>
      </c>
      <c r="I2" t="s">
        <v>16</v>
      </c>
      <c r="J2" t="s">
        <v>30</v>
      </c>
      <c r="K2" t="s">
        <v>13</v>
      </c>
      <c r="L2" t="s">
        <v>14</v>
      </c>
      <c r="M2" t="s">
        <v>15</v>
      </c>
      <c r="N2" t="s">
        <v>16</v>
      </c>
      <c r="O2" t="s">
        <v>13</v>
      </c>
      <c r="P2" t="s">
        <v>13</v>
      </c>
      <c r="Q2" t="s">
        <v>13</v>
      </c>
      <c r="R2" t="s">
        <v>42</v>
      </c>
      <c r="S2" s="11">
        <f>T2-A2</f>
        <v>2.3256944444510737</v>
      </c>
      <c r="T2" s="2">
        <v>42139.851388888892</v>
      </c>
      <c r="U2" s="11">
        <f>V2-T2</f>
        <v>1.6916666666656965</v>
      </c>
      <c r="V2" s="2">
        <v>42141.543055555558</v>
      </c>
      <c r="X2" s="2"/>
      <c r="Z2" s="2"/>
      <c r="AB2" s="2"/>
      <c r="AD2" s="2"/>
      <c r="AF2" s="2"/>
      <c r="AH2" s="2"/>
      <c r="AJ2" s="2"/>
      <c r="AL2" s="2"/>
      <c r="BV2" s="1"/>
    </row>
    <row r="3" spans="1:74" x14ac:dyDescent="0.25">
      <c r="A3" s="2">
        <v>42135.743750000001</v>
      </c>
      <c r="B3" s="2">
        <v>42137.372916666667</v>
      </c>
      <c r="C3" s="3">
        <f t="shared" si="0"/>
        <v>1.6291666666656965</v>
      </c>
      <c r="D3">
        <v>4</v>
      </c>
      <c r="E3" s="11">
        <f t="shared" ref="E3:E6" si="1">MAX(S3,U3,W3,Y3,AA3,AC3,AE3,AG3,AI3,AK3)</f>
        <v>0.26041666667151731</v>
      </c>
      <c r="F3" s="11">
        <f t="shared" ref="F3:F6" si="2">MIN(S3,U3,W3,Y3,AA3,AC3,AE3,AG3,AI3,AK3)</f>
        <v>6.9444443943211809E-4</v>
      </c>
      <c r="G3" t="s">
        <v>14</v>
      </c>
      <c r="H3" t="s">
        <v>13</v>
      </c>
      <c r="I3" t="s">
        <v>16</v>
      </c>
      <c r="J3" t="s">
        <v>30</v>
      </c>
      <c r="K3" t="s">
        <v>13</v>
      </c>
      <c r="L3" t="s">
        <v>16</v>
      </c>
      <c r="M3" t="s">
        <v>15</v>
      </c>
      <c r="N3" t="s">
        <v>16</v>
      </c>
      <c r="O3" t="s">
        <v>16</v>
      </c>
      <c r="P3" t="s">
        <v>16</v>
      </c>
      <c r="Q3" t="s">
        <v>16</v>
      </c>
      <c r="R3" t="s">
        <v>46</v>
      </c>
      <c r="S3" s="11">
        <f>T3-A3</f>
        <v>6.9444443943211809E-4</v>
      </c>
      <c r="T3" s="9">
        <v>42135.744444444441</v>
      </c>
      <c r="U3" s="11">
        <f>V3-T3</f>
        <v>0.22777777777810115</v>
      </c>
      <c r="V3" s="9">
        <v>42135.972222222219</v>
      </c>
      <c r="W3" s="11">
        <f>X3-V3</f>
        <v>0.26041666667151731</v>
      </c>
      <c r="X3" s="9">
        <v>42136.232638888891</v>
      </c>
      <c r="Y3" s="11">
        <f>Z3-X3</f>
        <v>6.1111111106583849E-2</v>
      </c>
      <c r="Z3" s="9">
        <v>42136.293749999997</v>
      </c>
      <c r="AM3" t="s">
        <v>47</v>
      </c>
      <c r="BV3" s="1"/>
    </row>
    <row r="4" spans="1:74" x14ac:dyDescent="0.25">
      <c r="A4" s="2">
        <v>42132.652083333334</v>
      </c>
      <c r="B4" s="2">
        <v>42135.380555555559</v>
      </c>
      <c r="C4" s="3">
        <f t="shared" si="0"/>
        <v>2.7284722222248092</v>
      </c>
      <c r="D4">
        <v>3</v>
      </c>
      <c r="E4" s="11">
        <f t="shared" si="1"/>
        <v>0.97708333333139308</v>
      </c>
      <c r="F4" s="11">
        <f t="shared" si="2"/>
        <v>0.34652777777955635</v>
      </c>
      <c r="G4" t="s">
        <v>16</v>
      </c>
      <c r="H4" t="s">
        <v>16</v>
      </c>
      <c r="I4" s="12" t="s">
        <v>41</v>
      </c>
      <c r="J4" t="s">
        <v>30</v>
      </c>
      <c r="K4" t="s">
        <v>13</v>
      </c>
      <c r="L4" t="s">
        <v>16</v>
      </c>
      <c r="M4" t="s">
        <v>16</v>
      </c>
      <c r="N4" t="s">
        <v>16</v>
      </c>
      <c r="O4" t="s">
        <v>16</v>
      </c>
      <c r="P4" t="s">
        <v>16</v>
      </c>
      <c r="Q4" t="s">
        <v>16</v>
      </c>
      <c r="R4" t="s">
        <v>48</v>
      </c>
      <c r="S4" s="11">
        <f>T4-A4</f>
        <v>0.40277777778101154</v>
      </c>
      <c r="T4" s="9">
        <f>A4+TIME(9,40,0)</f>
        <v>42133.054861111115</v>
      </c>
      <c r="U4" s="11">
        <f>V4-T4</f>
        <v>0.97708333333139308</v>
      </c>
      <c r="V4" s="9">
        <f>T4+TIME(23,27,0)</f>
        <v>42134.031944444447</v>
      </c>
      <c r="W4" s="11">
        <f>X4-V4</f>
        <v>0.72986111111094942</v>
      </c>
      <c r="X4" s="9">
        <f>V4+TIME(17,31,0)</f>
        <v>42134.761805555558</v>
      </c>
      <c r="Y4" s="11">
        <f>Z4-X4</f>
        <v>0.34652777777955635</v>
      </c>
      <c r="Z4" s="9">
        <f>X4+TIME(8,19,0)</f>
        <v>42135.108333333337</v>
      </c>
      <c r="AB4" s="9"/>
      <c r="AD4" s="9"/>
      <c r="AF4" s="9"/>
      <c r="BV4" s="1"/>
    </row>
    <row r="5" spans="1:74" x14ac:dyDescent="0.25">
      <c r="A5" s="2">
        <v>42131.709027777775</v>
      </c>
      <c r="B5" s="2">
        <v>42132.398611111108</v>
      </c>
      <c r="C5" s="3">
        <f t="shared" si="0"/>
        <v>0.68958333333284827</v>
      </c>
      <c r="D5">
        <v>6</v>
      </c>
      <c r="E5" s="11">
        <f t="shared" si="1"/>
        <v>42131.761111111111</v>
      </c>
      <c r="F5" s="11">
        <f t="shared" si="2"/>
        <v>2.0138888881774619E-2</v>
      </c>
      <c r="G5" t="s">
        <v>16</v>
      </c>
      <c r="H5" t="s">
        <v>16</v>
      </c>
      <c r="I5" s="12" t="s">
        <v>41</v>
      </c>
      <c r="J5" t="s">
        <v>30</v>
      </c>
      <c r="K5" t="s">
        <v>13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  <c r="Q5" t="s">
        <v>16</v>
      </c>
      <c r="R5" t="s">
        <v>49</v>
      </c>
      <c r="S5" s="11">
        <f>T5-A5</f>
        <v>5.2083333335758653E-2</v>
      </c>
      <c r="T5" s="9">
        <v>42131.761111111111</v>
      </c>
      <c r="U5" s="11">
        <f>T5</f>
        <v>42131.761111111111</v>
      </c>
      <c r="V5" s="9">
        <v>42131.856944444444</v>
      </c>
      <c r="W5" s="11">
        <f>X5-V5</f>
        <v>5.4861111115314998E-2</v>
      </c>
      <c r="X5" s="9">
        <v>42131.911805555559</v>
      </c>
      <c r="Y5" s="11">
        <f>Z5-X5</f>
        <v>2.0138888881774619E-2</v>
      </c>
      <c r="Z5" s="9">
        <v>42131.931944444441</v>
      </c>
      <c r="AA5" s="11">
        <f>AB5-Z5</f>
        <v>7.7083333337213844E-2</v>
      </c>
      <c r="AB5" s="9">
        <v>42132.009027777778</v>
      </c>
      <c r="AC5" s="11">
        <f>AD5-AB5</f>
        <v>0.14583333333575865</v>
      </c>
      <c r="AD5" s="9">
        <v>42132.154861111114</v>
      </c>
      <c r="BV5" s="1"/>
    </row>
    <row r="6" spans="1:74" x14ac:dyDescent="0.25">
      <c r="A6" s="2">
        <v>42132.398611111108</v>
      </c>
      <c r="B6" s="2">
        <v>42132.650694444441</v>
      </c>
      <c r="C6" s="3">
        <f t="shared" si="0"/>
        <v>0.25208333333284827</v>
      </c>
      <c r="D6">
        <v>0</v>
      </c>
      <c r="E6" s="11">
        <f t="shared" si="1"/>
        <v>0</v>
      </c>
      <c r="F6" s="11">
        <f t="shared" si="2"/>
        <v>0</v>
      </c>
      <c r="G6" t="s">
        <v>16</v>
      </c>
      <c r="H6" t="s">
        <v>16</v>
      </c>
      <c r="I6" t="s">
        <v>16</v>
      </c>
      <c r="J6" t="s">
        <v>30</v>
      </c>
      <c r="K6" t="s">
        <v>13</v>
      </c>
      <c r="L6" t="s">
        <v>16</v>
      </c>
      <c r="M6" t="s">
        <v>16</v>
      </c>
      <c r="N6" t="s">
        <v>16</v>
      </c>
      <c r="O6" t="s">
        <v>16</v>
      </c>
      <c r="P6" t="s">
        <v>16</v>
      </c>
      <c r="Q6" t="s">
        <v>16</v>
      </c>
      <c r="R6" t="s">
        <v>50</v>
      </c>
    </row>
    <row r="7" spans="1:74" x14ac:dyDescent="0.25">
      <c r="A7" s="2">
        <v>42128.54791666667</v>
      </c>
      <c r="B7" s="2">
        <v>42128.759027777778</v>
      </c>
      <c r="C7" s="3">
        <f t="shared" si="0"/>
        <v>0.21111111110803904</v>
      </c>
      <c r="D7">
        <v>4</v>
      </c>
      <c r="E7" s="11"/>
      <c r="F7" s="11"/>
      <c r="G7" t="s">
        <v>16</v>
      </c>
      <c r="H7" t="s">
        <v>16</v>
      </c>
      <c r="I7" t="s">
        <v>16</v>
      </c>
      <c r="J7" t="s">
        <v>31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16</v>
      </c>
      <c r="Q7" t="s">
        <v>16</v>
      </c>
      <c r="R7" t="s">
        <v>51</v>
      </c>
    </row>
    <row r="8" spans="1:74" x14ac:dyDescent="0.25">
      <c r="E8" s="11"/>
      <c r="F8" s="11"/>
    </row>
    <row r="9" spans="1:74" x14ac:dyDescent="0.25">
      <c r="E9" s="11"/>
      <c r="F9" s="11"/>
    </row>
    <row r="10" spans="1:74" x14ac:dyDescent="0.25">
      <c r="E10" s="11"/>
      <c r="F10" s="11"/>
    </row>
    <row r="11" spans="1:74" x14ac:dyDescent="0.25">
      <c r="E11" s="11"/>
      <c r="F11" s="11"/>
    </row>
    <row r="12" spans="1:74" x14ac:dyDescent="0.25">
      <c r="E12" s="11"/>
      <c r="F12" s="11"/>
    </row>
    <row r="13" spans="1:74" x14ac:dyDescent="0.25">
      <c r="E13" s="11"/>
      <c r="F13" s="11"/>
    </row>
    <row r="14" spans="1:74" x14ac:dyDescent="0.25">
      <c r="E14" s="11"/>
      <c r="F14" s="11"/>
    </row>
    <row r="15" spans="1:74" x14ac:dyDescent="0.25">
      <c r="E15" s="11"/>
      <c r="F15" s="11"/>
    </row>
    <row r="16" spans="1:74" x14ac:dyDescent="0.25">
      <c r="E16" s="11"/>
      <c r="F16" s="11"/>
    </row>
    <row r="17" spans="5:6" x14ac:dyDescent="0.25">
      <c r="E17" s="11"/>
      <c r="F17" s="11"/>
    </row>
    <row r="18" spans="5:6" x14ac:dyDescent="0.25">
      <c r="E18" s="11"/>
      <c r="F18" s="11"/>
    </row>
    <row r="19" spans="5:6" x14ac:dyDescent="0.25">
      <c r="E19" s="11"/>
      <c r="F19" s="11"/>
    </row>
    <row r="20" spans="5:6" x14ac:dyDescent="0.25">
      <c r="E20" s="11"/>
      <c r="F20" s="11"/>
    </row>
  </sheetData>
  <conditionalFormatting sqref="G2:Q27 R4:S4 R3 R5:R7">
    <cfRule type="containsText" dxfId="11" priority="4" operator="containsText" text="SPI">
      <formula>NOT(ISERROR(SEARCH("SPI",G2)))</formula>
    </cfRule>
    <cfRule type="containsText" dxfId="10" priority="5" operator="containsText" text="I2C">
      <formula>NOT(ISERROR(SEARCH("I2C",G2)))</formula>
    </cfRule>
    <cfRule type="containsText" dxfId="9" priority="6" operator="containsText" text="RS232">
      <formula>NOT(ISERROR(SEARCH("RS232",G2)))</formula>
    </cfRule>
    <cfRule type="containsText" dxfId="8" priority="7" operator="containsText" text="NA">
      <formula>NOT(ISERROR(SEARCH("NA",G2)))</formula>
    </cfRule>
  </conditionalFormatting>
  <conditionalFormatting sqref="R2:BL2 S3 U3 A2:F40">
    <cfRule type="expression" dxfId="7" priority="1">
      <formula>IF(ISBLANK($D2),1)</formula>
    </cfRule>
    <cfRule type="expression" dxfId="6" priority="2">
      <formula>($D2)=0</formula>
    </cfRule>
    <cfRule type="expression" dxfId="5" priority="3">
      <formula>$D2&gt;0</formula>
    </cfRule>
  </conditionalFormatting>
  <dataValidations count="1">
    <dataValidation type="list" allowBlank="1" showInputMessage="1" showErrorMessage="1" sqref="R2:S22">
      <formula1>Comms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BTP</vt:lpstr>
      <vt:lpstr>CPF</vt:lpstr>
      <vt:lpstr>CPF!Comms_Types</vt:lpstr>
      <vt:lpstr>Comms_Types</vt:lpstr>
      <vt:lpstr>CPF!Storage_Types</vt:lpstr>
      <vt:lpstr>Storage_Types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Laughlin Barker</cp:lastModifiedBy>
  <dcterms:created xsi:type="dcterms:W3CDTF">2015-05-26T16:14:52Z</dcterms:created>
  <dcterms:modified xsi:type="dcterms:W3CDTF">2015-06-01T17:34:16Z</dcterms:modified>
</cp:coreProperties>
</file>