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8195" windowHeight="12210" activeTab="1"/>
  </bookViews>
  <sheets>
    <sheet name="Path 01" sheetId="1" r:id="rId1"/>
    <sheet name="Trapezoid" sheetId="4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E38" i="4" l="1"/>
  <c r="T20" i="4" l="1"/>
  <c r="U26" i="4"/>
  <c r="S39" i="4"/>
  <c r="S41" i="4"/>
  <c r="D42" i="4" l="1"/>
  <c r="B41" i="4"/>
  <c r="B38" i="4"/>
  <c r="C40" i="4"/>
  <c r="C39" i="4"/>
  <c r="J14" i="4"/>
  <c r="K13" i="4"/>
  <c r="J32" i="4" s="1"/>
  <c r="J13" i="4"/>
  <c r="M32" i="4" s="1"/>
  <c r="H13" i="4"/>
  <c r="B13" i="4"/>
  <c r="D39" i="4" s="1"/>
  <c r="D54" i="4" l="1"/>
  <c r="E39" i="4"/>
  <c r="B14" i="4"/>
  <c r="H14" i="4" s="1"/>
  <c r="B23" i="4"/>
  <c r="D41" i="4" s="1"/>
  <c r="C34" i="1"/>
  <c r="C33" i="1"/>
  <c r="B34" i="1"/>
  <c r="I13" i="4" l="1"/>
  <c r="H33" i="4" s="1"/>
  <c r="B39" i="4"/>
  <c r="B15" i="4"/>
  <c r="J14" i="1"/>
  <c r="M26" i="1" s="1"/>
  <c r="K14" i="1"/>
  <c r="J26" i="1" s="1"/>
  <c r="J15" i="1"/>
  <c r="I15" i="1"/>
  <c r="H28" i="1" s="1"/>
  <c r="H14" i="1"/>
  <c r="B14" i="1"/>
  <c r="B25" i="4" l="1"/>
  <c r="B18" i="4" s="1"/>
  <c r="B15" i="1"/>
  <c r="B19" i="4" l="1"/>
  <c r="B20" i="4" s="1"/>
  <c r="B40" i="4"/>
  <c r="I14" i="4"/>
  <c r="H34" i="4" s="1"/>
  <c r="B20" i="1"/>
  <c r="B22" i="1" s="1"/>
  <c r="B24" i="1" s="1"/>
  <c r="B33" i="1"/>
  <c r="I14" i="1"/>
  <c r="H27" i="1" s="1"/>
  <c r="H15" i="1"/>
  <c r="B18" i="1"/>
  <c r="D40" i="4" l="1"/>
  <c r="B28" i="4" l="1"/>
  <c r="B30" i="4" s="1"/>
  <c r="E40" i="4"/>
  <c r="E41" i="4" s="1"/>
  <c r="E42" i="4" s="1"/>
  <c r="D55" i="4"/>
  <c r="D56" i="4" s="1"/>
  <c r="D57" i="4" s="1"/>
  <c r="D58" i="4" s="1"/>
  <c r="D59" i="4" s="1"/>
  <c r="D60" i="4" s="1"/>
  <c r="D61" i="4" s="1"/>
  <c r="D62" i="4" s="1"/>
  <c r="D63" i="4" s="1"/>
  <c r="D64" i="4" s="1"/>
  <c r="D65" i="4" s="1"/>
  <c r="D66" i="4" s="1"/>
  <c r="D67" i="4" s="1"/>
  <c r="D68" i="4" s="1"/>
  <c r="D69" i="4" s="1"/>
  <c r="D70" i="4" s="1"/>
  <c r="D71" i="4" s="1"/>
  <c r="D72" i="4" s="1"/>
</calcChain>
</file>

<file path=xl/sharedStrings.xml><?xml version="1.0" encoding="utf-8"?>
<sst xmlns="http://schemas.openxmlformats.org/spreadsheetml/2006/main" count="190" uniqueCount="87">
  <si>
    <t xml:space="preserve">mm/sec </t>
  </si>
  <si>
    <t>mm/sec^2</t>
  </si>
  <si>
    <t>mm</t>
  </si>
  <si>
    <t>mm/sec</t>
  </si>
  <si>
    <t>x_final</t>
  </si>
  <si>
    <t>V_init</t>
  </si>
  <si>
    <t>V_final</t>
  </si>
  <si>
    <t>a_const</t>
  </si>
  <si>
    <t>x_init</t>
  </si>
  <si>
    <t>x_remaining</t>
  </si>
  <si>
    <t>sec</t>
  </si>
  <si>
    <t>Path 1 - initial conditions</t>
  </si>
  <si>
    <t>Path 1 - calcualtions</t>
  </si>
  <si>
    <t>Path 2 - constant velocity</t>
  </si>
  <si>
    <t>Path Planning</t>
  </si>
  <si>
    <t>Command 01</t>
  </si>
  <si>
    <t>Command 02</t>
  </si>
  <si>
    <t>Start x</t>
  </si>
  <si>
    <t>End x</t>
  </si>
  <si>
    <t>t_2</t>
  </si>
  <si>
    <t>t_1</t>
  </si>
  <si>
    <t>velocity</t>
  </si>
  <si>
    <t>accel</t>
  </si>
  <si>
    <t>decel</t>
  </si>
  <si>
    <t>constant accel</t>
  </si>
  <si>
    <t>constant velocity</t>
  </si>
  <si>
    <t>notes</t>
  </si>
  <si>
    <t>Type out the code</t>
  </si>
  <si>
    <t>2xx</t>
  </si>
  <si>
    <t>2EP</t>
  </si>
  <si>
    <t>1MO;</t>
  </si>
  <si>
    <t>1TJ2;</t>
  </si>
  <si>
    <t>1AC</t>
  </si>
  <si>
    <t>1AG300;</t>
  </si>
  <si>
    <t>1VA</t>
  </si>
  <si>
    <t>line 1</t>
  </si>
  <si>
    <t>line 2</t>
  </si>
  <si>
    <t>line 3</t>
  </si>
  <si>
    <t>1PA</t>
  </si>
  <si>
    <t>1WS;</t>
  </si>
  <si>
    <t>line 4</t>
  </si>
  <si>
    <t>line 5</t>
  </si>
  <si>
    <t>line 6</t>
  </si>
  <si>
    <t>line 7</t>
  </si>
  <si>
    <t>total time</t>
  </si>
  <si>
    <t>sampling rate</t>
  </si>
  <si>
    <t>total samples</t>
  </si>
  <si>
    <t>sample/sec</t>
  </si>
  <si>
    <t>samples</t>
  </si>
  <si>
    <t>Ocean Conditions</t>
  </si>
  <si>
    <t>current velocity</t>
  </si>
  <si>
    <t>cm/sec</t>
  </si>
  <si>
    <t>INPUTS</t>
  </si>
  <si>
    <t>OUTPUT - trajectory</t>
  </si>
  <si>
    <t>1AC200;</t>
  </si>
  <si>
    <t>1VA200;</t>
  </si>
  <si>
    <t>1PA10;</t>
  </si>
  <si>
    <t xml:space="preserve">Path </t>
  </si>
  <si>
    <t>Position</t>
  </si>
  <si>
    <t>Velocity</t>
  </si>
  <si>
    <t xml:space="preserve">Acceleration </t>
  </si>
  <si>
    <t>Terminal Velocity</t>
  </si>
  <si>
    <t>Total samples</t>
  </si>
  <si>
    <t>Ramp time</t>
  </si>
  <si>
    <t>Run</t>
  </si>
  <si>
    <t>A</t>
  </si>
  <si>
    <t>B</t>
  </si>
  <si>
    <t>C</t>
  </si>
  <si>
    <t>D</t>
  </si>
  <si>
    <t>E</t>
  </si>
  <si>
    <t>t_3</t>
  </si>
  <si>
    <t>x_2</t>
  </si>
  <si>
    <t>x_3</t>
  </si>
  <si>
    <t>del_x1</t>
  </si>
  <si>
    <t>del_x3</t>
  </si>
  <si>
    <t>del_x2</t>
  </si>
  <si>
    <t>x_4</t>
  </si>
  <si>
    <t>time</t>
  </si>
  <si>
    <t>Path - Ramp Up</t>
  </si>
  <si>
    <t>Path - Constant Velocity</t>
  </si>
  <si>
    <t>Path - Ramp Down</t>
  </si>
  <si>
    <t>Table Level</t>
  </si>
  <si>
    <t>Machinist level</t>
  </si>
  <si>
    <t>distance</t>
  </si>
  <si>
    <t>vint</t>
  </si>
  <si>
    <t>vf</t>
  </si>
  <si>
    <t>neg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</si>
</sst>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2" fillId="0" borderId="0" xfId="0" applyFont="1"/>
    <xf numFmtId="0" fontId="1" fillId="5" borderId="0" xfId="0" applyFont="1" applyFill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1" fillId="2" borderId="0" xfId="0" applyFont="1" applyFill="1" applyBorder="1"/>
    <xf numFmtId="0" fontId="1" fillId="3" borderId="0" xfId="0" applyFont="1" applyFill="1" applyBorder="1"/>
    <xf numFmtId="0" fontId="1" fillId="3" borderId="2" xfId="0" applyFont="1" applyFill="1" applyBorder="1"/>
    <xf numFmtId="0" fontId="0" fillId="4" borderId="0" xfId="0" applyFill="1" applyBorder="1"/>
    <xf numFmtId="164" fontId="0" fillId="4" borderId="0" xfId="0" applyNumberForma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  <xf numFmtId="0" fontId="0" fillId="0" borderId="1" xfId="0" applyFill="1" applyBorder="1"/>
    <xf numFmtId="0" fontId="1" fillId="0" borderId="0" xfId="0" applyFont="1" applyFill="1" applyBorder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'Path 01'!$B$31:$B$35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 formatCode="0.0">
                  <c:v>143.33333333333331</c:v>
                </c:pt>
                <c:pt idx="3">
                  <c:v>590</c:v>
                </c:pt>
                <c:pt idx="4">
                  <c:v>590</c:v>
                </c:pt>
              </c:numCache>
            </c:numRef>
          </c:xVal>
          <c:yVal>
            <c:numRef>
              <c:f>'Path 01'!$C$31:$C$35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3">
                  <c:v>200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071232"/>
        <c:axId val="32503296"/>
      </c:scatterChart>
      <c:valAx>
        <c:axId val="51071232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Distance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2503296"/>
        <c:crosses val="autoZero"/>
        <c:crossBetween val="midCat"/>
      </c:valAx>
      <c:valAx>
        <c:axId val="32503296"/>
        <c:scaling>
          <c:orientation val="minMax"/>
          <c:max val="22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Velocity (mm/sec)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10712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Trapezoid!$B$37:$B$43</c:f>
              <c:numCache>
                <c:formatCode>General</c:formatCode>
                <c:ptCount val="7"/>
                <c:pt idx="0">
                  <c:v>10</c:v>
                </c:pt>
                <c:pt idx="1">
                  <c:v>10</c:v>
                </c:pt>
                <c:pt idx="2" formatCode="0.0">
                  <c:v>135</c:v>
                </c:pt>
                <c:pt idx="3" formatCode="0.0">
                  <c:v>465</c:v>
                </c:pt>
                <c:pt idx="4">
                  <c:v>590</c:v>
                </c:pt>
                <c:pt idx="5">
                  <c:v>600</c:v>
                </c:pt>
              </c:numCache>
            </c:numRef>
          </c:xVal>
          <c:yVal>
            <c:numRef>
              <c:f>Trapezoid!$C$37:$C$43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50</c:v>
                </c:pt>
                <c:pt idx="3">
                  <c:v>50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513920"/>
        <c:axId val="106515840"/>
      </c:scatterChart>
      <c:valAx>
        <c:axId val="106513920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Distance (mm)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6515840"/>
        <c:crosses val="autoZero"/>
        <c:crossBetween val="midCat"/>
      </c:valAx>
      <c:valAx>
        <c:axId val="106515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Velocity (mm/sec)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65139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352425</xdr:colOff>
      <xdr:row>4</xdr:row>
      <xdr:rowOff>76200</xdr:rowOff>
    </xdr:from>
    <xdr:to>
      <xdr:col>18</xdr:col>
      <xdr:colOff>218711</xdr:colOff>
      <xdr:row>13</xdr:row>
      <xdr:rowOff>161700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7225" y="266700"/>
          <a:ext cx="2914286" cy="1800000"/>
        </a:xfrm>
        <a:prstGeom prst="rect">
          <a:avLst/>
        </a:prstGeom>
      </xdr:spPr>
    </xdr:pic>
    <xdr:clientData/>
  </xdr:twoCellAnchor>
  <xdr:twoCellAnchor>
    <xdr:from>
      <xdr:col>5</xdr:col>
      <xdr:colOff>7936</xdr:colOff>
      <xdr:row>28</xdr:row>
      <xdr:rowOff>144463</xdr:rowOff>
    </xdr:from>
    <xdr:to>
      <xdr:col>12</xdr:col>
      <xdr:colOff>579436</xdr:colOff>
      <xdr:row>38</xdr:row>
      <xdr:rowOff>134937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28575</xdr:colOff>
      <xdr:row>0</xdr:row>
      <xdr:rowOff>123825</xdr:rowOff>
    </xdr:from>
    <xdr:to>
      <xdr:col>18</xdr:col>
      <xdr:colOff>504461</xdr:colOff>
      <xdr:row>9</xdr:row>
      <xdr:rowOff>161700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50" y="123825"/>
          <a:ext cx="2914286" cy="1800000"/>
        </a:xfrm>
        <a:prstGeom prst="rect">
          <a:avLst/>
        </a:prstGeom>
      </xdr:spPr>
    </xdr:pic>
    <xdr:clientData/>
  </xdr:twoCellAnchor>
  <xdr:twoCellAnchor>
    <xdr:from>
      <xdr:col>5</xdr:col>
      <xdr:colOff>246061</xdr:colOff>
      <xdr:row>34</xdr:row>
      <xdr:rowOff>182563</xdr:rowOff>
    </xdr:from>
    <xdr:to>
      <xdr:col>13</xdr:col>
      <xdr:colOff>207961</xdr:colOff>
      <xdr:row>44</xdr:row>
      <xdr:rowOff>173037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le2" displayName="Table2" ref="A4:E10" totalsRowShown="0" headerRowDxfId="6" dataDxfId="5">
  <autoFilter ref="A4:E10"/>
  <tableColumns count="5">
    <tableColumn id="1" name="Run" dataDxfId="4"/>
    <tableColumn id="2" name="Acceleration " dataDxfId="3"/>
    <tableColumn id="3" name="Terminal Velocity" dataDxfId="2"/>
    <tableColumn id="4" name="Total samples" dataDxfId="1"/>
    <tableColumn id="5" name="Ramp tim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>
      <selection activeCell="B10" sqref="B10"/>
    </sheetView>
  </sheetViews>
  <sheetFormatPr defaultRowHeight="15" x14ac:dyDescent="0.25"/>
  <cols>
    <col min="1" max="1" width="23.28515625" bestFit="1" customWidth="1"/>
    <col min="2" max="2" width="9.5703125" bestFit="1" customWidth="1"/>
    <col min="7" max="7" width="13.28515625" bestFit="1" customWidth="1"/>
  </cols>
  <sheetData>
    <row r="1" spans="1:13" ht="18.75" x14ac:dyDescent="0.3">
      <c r="A1" s="4" t="s">
        <v>52</v>
      </c>
    </row>
    <row r="2" spans="1:13" x14ac:dyDescent="0.25">
      <c r="A2" s="5" t="s">
        <v>49</v>
      </c>
      <c r="B2" s="5"/>
      <c r="C2" s="5"/>
    </row>
    <row r="3" spans="1:13" x14ac:dyDescent="0.25">
      <c r="A3" s="5" t="s">
        <v>50</v>
      </c>
      <c r="B3" s="5">
        <v>10</v>
      </c>
      <c r="C3" s="5" t="s">
        <v>51</v>
      </c>
    </row>
    <row r="6" spans="1:13" x14ac:dyDescent="0.25">
      <c r="A6" s="2" t="s">
        <v>11</v>
      </c>
    </row>
    <row r="7" spans="1:13" x14ac:dyDescent="0.25">
      <c r="A7" t="s">
        <v>5</v>
      </c>
      <c r="B7">
        <v>0</v>
      </c>
      <c r="C7" t="s">
        <v>0</v>
      </c>
    </row>
    <row r="8" spans="1:13" x14ac:dyDescent="0.25">
      <c r="A8" s="23" t="s">
        <v>6</v>
      </c>
      <c r="B8" s="23">
        <v>200</v>
      </c>
      <c r="C8" s="23" t="s">
        <v>3</v>
      </c>
    </row>
    <row r="9" spans="1:13" x14ac:dyDescent="0.25">
      <c r="A9" s="24" t="s">
        <v>7</v>
      </c>
      <c r="B9" s="24">
        <v>150</v>
      </c>
      <c r="C9" s="24" t="s">
        <v>1</v>
      </c>
    </row>
    <row r="10" spans="1:13" x14ac:dyDescent="0.25">
      <c r="A10" t="s">
        <v>8</v>
      </c>
      <c r="B10">
        <v>10</v>
      </c>
      <c r="C10" t="s">
        <v>2</v>
      </c>
    </row>
    <row r="12" spans="1:13" x14ac:dyDescent="0.25">
      <c r="G12" t="s">
        <v>14</v>
      </c>
    </row>
    <row r="13" spans="1:13" x14ac:dyDescent="0.25">
      <c r="A13" s="2" t="s">
        <v>12</v>
      </c>
      <c r="H13" s="2" t="s">
        <v>17</v>
      </c>
      <c r="I13" s="2" t="s">
        <v>18</v>
      </c>
      <c r="J13" s="2" t="s">
        <v>21</v>
      </c>
      <c r="K13" s="2" t="s">
        <v>22</v>
      </c>
      <c r="L13" s="2" t="s">
        <v>23</v>
      </c>
      <c r="M13" s="2" t="s">
        <v>26</v>
      </c>
    </row>
    <row r="14" spans="1:13" x14ac:dyDescent="0.25">
      <c r="A14" t="s">
        <v>20</v>
      </c>
      <c r="B14" s="1">
        <f>(B8-B7)/B9</f>
        <v>1.3333333333333333</v>
      </c>
      <c r="C14" t="s">
        <v>10</v>
      </c>
      <c r="G14" s="2" t="s">
        <v>15</v>
      </c>
      <c r="H14">
        <f>B10</f>
        <v>10</v>
      </c>
      <c r="I14" s="1">
        <f>B15</f>
        <v>143.33333333333331</v>
      </c>
      <c r="J14">
        <f>B8</f>
        <v>200</v>
      </c>
      <c r="K14">
        <f>B9</f>
        <v>150</v>
      </c>
      <c r="L14">
        <v>300</v>
      </c>
      <c r="M14" t="s">
        <v>24</v>
      </c>
    </row>
    <row r="15" spans="1:13" x14ac:dyDescent="0.25">
      <c r="A15" t="s">
        <v>4</v>
      </c>
      <c r="B15" s="1">
        <f>B10+B7*B14+1/2*B9*B14^2</f>
        <v>143.33333333333331</v>
      </c>
      <c r="C15" t="s">
        <v>2</v>
      </c>
      <c r="G15" s="2" t="s">
        <v>16</v>
      </c>
      <c r="H15" s="1">
        <f>B15</f>
        <v>143.33333333333331</v>
      </c>
      <c r="I15">
        <f>B19</f>
        <v>590</v>
      </c>
      <c r="J15">
        <f>B8</f>
        <v>200</v>
      </c>
      <c r="K15">
        <v>0</v>
      </c>
      <c r="L15">
        <v>300</v>
      </c>
      <c r="M15" t="s">
        <v>25</v>
      </c>
    </row>
    <row r="16" spans="1:13" x14ac:dyDescent="0.25">
      <c r="B16" s="1"/>
    </row>
    <row r="17" spans="1:14" x14ac:dyDescent="0.25">
      <c r="A17" s="2" t="s">
        <v>13</v>
      </c>
      <c r="B17" s="1"/>
    </row>
    <row r="18" spans="1:14" x14ac:dyDescent="0.25">
      <c r="A18" t="s">
        <v>9</v>
      </c>
      <c r="B18" s="1">
        <f>590-B15-10</f>
        <v>436.66666666666669</v>
      </c>
      <c r="C18" t="s">
        <v>2</v>
      </c>
      <c r="G18" t="s">
        <v>27</v>
      </c>
    </row>
    <row r="19" spans="1:14" x14ac:dyDescent="0.25">
      <c r="A19" t="s">
        <v>4</v>
      </c>
      <c r="B19">
        <v>590</v>
      </c>
      <c r="C19" t="s">
        <v>2</v>
      </c>
    </row>
    <row r="20" spans="1:14" ht="15.75" thickBot="1" x14ac:dyDescent="0.3">
      <c r="A20" t="s">
        <v>19</v>
      </c>
      <c r="B20">
        <f>(B19-B15)/B8</f>
        <v>2.2333333333333334</v>
      </c>
      <c r="C20" t="s">
        <v>10</v>
      </c>
    </row>
    <row r="21" spans="1:14" ht="19.5" thickBot="1" x14ac:dyDescent="0.35">
      <c r="F21" s="17" t="s">
        <v>53</v>
      </c>
      <c r="G21" s="18"/>
      <c r="H21" s="18"/>
      <c r="I21" s="18"/>
      <c r="J21" s="18"/>
      <c r="K21" s="18"/>
      <c r="L21" s="18"/>
      <c r="M21" s="19"/>
    </row>
    <row r="22" spans="1:14" x14ac:dyDescent="0.25">
      <c r="A22" t="s">
        <v>44</v>
      </c>
      <c r="B22" s="1">
        <f>B14+B20</f>
        <v>3.5666666666666664</v>
      </c>
      <c r="C22" t="s">
        <v>10</v>
      </c>
      <c r="F22" s="6" t="s">
        <v>35</v>
      </c>
      <c r="G22" s="7" t="s">
        <v>28</v>
      </c>
      <c r="H22" s="7"/>
      <c r="I22" s="7"/>
      <c r="J22" s="7"/>
      <c r="K22" s="7"/>
      <c r="L22" s="7"/>
      <c r="M22" s="8"/>
    </row>
    <row r="23" spans="1:14" x14ac:dyDescent="0.25">
      <c r="A23" t="s">
        <v>45</v>
      </c>
      <c r="B23">
        <v>100</v>
      </c>
      <c r="C23" t="s">
        <v>47</v>
      </c>
      <c r="F23" s="6" t="s">
        <v>36</v>
      </c>
      <c r="G23" s="7" t="s">
        <v>29</v>
      </c>
      <c r="H23" s="7"/>
      <c r="I23" s="7"/>
      <c r="J23" s="7"/>
      <c r="K23" s="7"/>
      <c r="L23" s="7"/>
      <c r="M23" s="8"/>
    </row>
    <row r="24" spans="1:14" x14ac:dyDescent="0.25">
      <c r="A24" s="2" t="s">
        <v>46</v>
      </c>
      <c r="B24" s="3">
        <f>B22*B23</f>
        <v>356.66666666666663</v>
      </c>
      <c r="C24" t="s">
        <v>48</v>
      </c>
      <c r="F24" s="21" t="s">
        <v>37</v>
      </c>
      <c r="G24" s="7" t="s">
        <v>30</v>
      </c>
      <c r="H24" s="7" t="s">
        <v>31</v>
      </c>
      <c r="I24" s="7" t="s">
        <v>54</v>
      </c>
      <c r="J24" s="7" t="s">
        <v>33</v>
      </c>
      <c r="K24" s="7" t="s">
        <v>55</v>
      </c>
      <c r="L24" s="7"/>
      <c r="M24" s="8"/>
    </row>
    <row r="25" spans="1:14" x14ac:dyDescent="0.25">
      <c r="F25" s="6" t="s">
        <v>40</v>
      </c>
      <c r="G25" s="7" t="s">
        <v>56</v>
      </c>
      <c r="H25" s="7" t="s">
        <v>39</v>
      </c>
      <c r="I25" s="7"/>
      <c r="J25" s="7"/>
      <c r="K25" s="7"/>
      <c r="L25" s="7"/>
      <c r="M25" s="8"/>
    </row>
    <row r="26" spans="1:14" x14ac:dyDescent="0.25">
      <c r="F26" s="6" t="s">
        <v>41</v>
      </c>
      <c r="G26" s="7" t="s">
        <v>30</v>
      </c>
      <c r="H26" s="7" t="s">
        <v>31</v>
      </c>
      <c r="I26" s="9" t="s">
        <v>32</v>
      </c>
      <c r="J26" s="9">
        <f>K14</f>
        <v>150</v>
      </c>
      <c r="K26" s="7" t="s">
        <v>33</v>
      </c>
      <c r="L26" s="10" t="s">
        <v>34</v>
      </c>
      <c r="M26" s="11">
        <f>J14</f>
        <v>200</v>
      </c>
    </row>
    <row r="27" spans="1:14" x14ac:dyDescent="0.25">
      <c r="F27" s="21" t="s">
        <v>42</v>
      </c>
      <c r="G27" s="12" t="s">
        <v>38</v>
      </c>
      <c r="H27" s="13">
        <f>I14</f>
        <v>143.33333333333331</v>
      </c>
      <c r="I27" s="7" t="s">
        <v>39</v>
      </c>
      <c r="J27" s="7"/>
      <c r="K27" s="7"/>
      <c r="L27" s="7"/>
      <c r="M27" s="8"/>
    </row>
    <row r="28" spans="1:14" ht="15.75" thickBot="1" x14ac:dyDescent="0.3">
      <c r="F28" s="14" t="s">
        <v>43</v>
      </c>
      <c r="G28" s="15" t="s">
        <v>38</v>
      </c>
      <c r="H28" s="15">
        <f>I15</f>
        <v>590</v>
      </c>
      <c r="I28" s="15"/>
      <c r="J28" s="15"/>
      <c r="K28" s="15"/>
      <c r="L28" s="15"/>
      <c r="M28" s="16"/>
    </row>
    <row r="29" spans="1:14" x14ac:dyDescent="0.25">
      <c r="I29" s="22"/>
      <c r="J29" s="22"/>
      <c r="K29" s="20"/>
      <c r="L29" s="22"/>
      <c r="M29" s="22"/>
      <c r="N29" s="20"/>
    </row>
    <row r="30" spans="1:14" x14ac:dyDescent="0.25">
      <c r="A30" t="s">
        <v>57</v>
      </c>
      <c r="B30" t="s">
        <v>58</v>
      </c>
      <c r="C30" t="s">
        <v>59</v>
      </c>
      <c r="I30" s="20"/>
      <c r="J30" s="20"/>
      <c r="K30" s="20"/>
      <c r="L30" s="20"/>
      <c r="M30" s="20"/>
      <c r="N30" s="20"/>
    </row>
    <row r="31" spans="1:14" x14ac:dyDescent="0.25">
      <c r="A31">
        <v>1</v>
      </c>
      <c r="B31">
        <v>0</v>
      </c>
      <c r="C31">
        <v>0</v>
      </c>
      <c r="I31" s="7"/>
      <c r="J31" s="7"/>
      <c r="K31" s="7"/>
      <c r="L31" s="7"/>
      <c r="M31" s="7"/>
      <c r="N31" s="7"/>
    </row>
    <row r="32" spans="1:14" x14ac:dyDescent="0.25">
      <c r="A32">
        <v>2</v>
      </c>
      <c r="B32">
        <v>10</v>
      </c>
      <c r="C32">
        <v>0</v>
      </c>
    </row>
    <row r="33" spans="1:3" x14ac:dyDescent="0.25">
      <c r="A33">
        <v>3</v>
      </c>
      <c r="B33" s="1">
        <f>B15</f>
        <v>143.33333333333331</v>
      </c>
      <c r="C33">
        <f>B8</f>
        <v>200</v>
      </c>
    </row>
    <row r="34" spans="1:3" x14ac:dyDescent="0.25">
      <c r="A34">
        <v>4</v>
      </c>
      <c r="B34">
        <f>B19</f>
        <v>590</v>
      </c>
      <c r="C34">
        <f>B8</f>
        <v>200</v>
      </c>
    </row>
    <row r="35" spans="1:3" x14ac:dyDescent="0.25">
      <c r="A35">
        <v>5</v>
      </c>
      <c r="B35">
        <v>590</v>
      </c>
      <c r="C35">
        <v>0</v>
      </c>
    </row>
  </sheetData>
  <conditionalFormatting sqref="B18">
    <cfRule type="cellIs" dxfId="7" priority="1" operator="lessThan">
      <formula>0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tabSelected="1" topLeftCell="A25" zoomScaleNormal="100" workbookViewId="0">
      <selection activeCell="B10" sqref="B10"/>
    </sheetView>
  </sheetViews>
  <sheetFormatPr defaultRowHeight="15" x14ac:dyDescent="0.25"/>
  <cols>
    <col min="1" max="1" width="23.28515625" bestFit="1" customWidth="1"/>
    <col min="2" max="2" width="9.5703125" bestFit="1" customWidth="1"/>
    <col min="7" max="7" width="13.28515625" bestFit="1" customWidth="1"/>
  </cols>
  <sheetData>
    <row r="1" spans="1:13" ht="18.75" x14ac:dyDescent="0.3">
      <c r="A1" s="4" t="s">
        <v>52</v>
      </c>
    </row>
    <row r="2" spans="1:13" x14ac:dyDescent="0.25">
      <c r="A2" s="5" t="s">
        <v>49</v>
      </c>
      <c r="B2" s="5"/>
      <c r="C2" s="5"/>
    </row>
    <row r="3" spans="1:13" x14ac:dyDescent="0.25">
      <c r="A3" s="5" t="s">
        <v>50</v>
      </c>
      <c r="B3" s="5">
        <v>10</v>
      </c>
      <c r="C3" s="5" t="s">
        <v>51</v>
      </c>
    </row>
    <row r="6" spans="1:13" x14ac:dyDescent="0.25">
      <c r="A6" s="2" t="s">
        <v>11</v>
      </c>
    </row>
    <row r="7" spans="1:13" x14ac:dyDescent="0.25">
      <c r="A7" t="s">
        <v>5</v>
      </c>
      <c r="B7">
        <v>0</v>
      </c>
      <c r="C7" t="s">
        <v>0</v>
      </c>
    </row>
    <row r="8" spans="1:13" x14ac:dyDescent="0.25">
      <c r="A8" s="23" t="s">
        <v>6</v>
      </c>
      <c r="B8" s="23">
        <v>50</v>
      </c>
      <c r="C8" s="23" t="s">
        <v>3</v>
      </c>
    </row>
    <row r="9" spans="1:13" x14ac:dyDescent="0.25">
      <c r="A9" s="24" t="s">
        <v>7</v>
      </c>
      <c r="B9" s="24">
        <v>10</v>
      </c>
      <c r="C9" s="24" t="s">
        <v>1</v>
      </c>
    </row>
    <row r="10" spans="1:13" x14ac:dyDescent="0.25">
      <c r="A10" t="s">
        <v>8</v>
      </c>
      <c r="B10">
        <v>10</v>
      </c>
      <c r="C10" t="s">
        <v>2</v>
      </c>
    </row>
    <row r="11" spans="1:13" x14ac:dyDescent="0.25">
      <c r="G11" t="s">
        <v>14</v>
      </c>
    </row>
    <row r="12" spans="1:13" x14ac:dyDescent="0.25">
      <c r="A12" s="2" t="s">
        <v>78</v>
      </c>
      <c r="H12" s="2" t="s">
        <v>17</v>
      </c>
      <c r="I12" s="2" t="s">
        <v>18</v>
      </c>
      <c r="J12" s="2" t="s">
        <v>21</v>
      </c>
      <c r="K12" s="2" t="s">
        <v>22</v>
      </c>
      <c r="L12" s="2" t="s">
        <v>23</v>
      </c>
      <c r="M12" s="2" t="s">
        <v>26</v>
      </c>
    </row>
    <row r="13" spans="1:13" x14ac:dyDescent="0.25">
      <c r="A13" t="s">
        <v>20</v>
      </c>
      <c r="B13" s="1">
        <f>(B8-B7)/B9</f>
        <v>5</v>
      </c>
      <c r="C13" t="s">
        <v>10</v>
      </c>
      <c r="G13" s="2" t="s">
        <v>15</v>
      </c>
      <c r="H13">
        <f>B10</f>
        <v>10</v>
      </c>
      <c r="I13" s="1">
        <f>B14</f>
        <v>135</v>
      </c>
      <c r="J13">
        <f>B8</f>
        <v>50</v>
      </c>
      <c r="K13">
        <f>B9</f>
        <v>10</v>
      </c>
      <c r="L13">
        <v>300</v>
      </c>
      <c r="M13" t="s">
        <v>24</v>
      </c>
    </row>
    <row r="14" spans="1:13" x14ac:dyDescent="0.25">
      <c r="A14" t="s">
        <v>71</v>
      </c>
      <c r="B14" s="1">
        <f>B10+B7*B13+1/2*B9*B13^2</f>
        <v>135</v>
      </c>
      <c r="C14" t="s">
        <v>2</v>
      </c>
      <c r="G14" s="2" t="s">
        <v>16</v>
      </c>
      <c r="H14" s="1">
        <f>B14</f>
        <v>135</v>
      </c>
      <c r="I14">
        <f>B18</f>
        <v>465</v>
      </c>
      <c r="J14">
        <f>B8</f>
        <v>50</v>
      </c>
      <c r="K14">
        <v>0</v>
      </c>
      <c r="L14">
        <v>300</v>
      </c>
      <c r="M14" t="s">
        <v>25</v>
      </c>
    </row>
    <row r="15" spans="1:13" x14ac:dyDescent="0.25">
      <c r="A15" t="s">
        <v>73</v>
      </c>
      <c r="B15" s="1">
        <f>B14-B10</f>
        <v>125</v>
      </c>
    </row>
    <row r="16" spans="1:13" x14ac:dyDescent="0.25">
      <c r="B16" s="1"/>
    </row>
    <row r="17" spans="1:21" x14ac:dyDescent="0.25">
      <c r="A17" s="2" t="s">
        <v>79</v>
      </c>
      <c r="B17" s="1"/>
    </row>
    <row r="18" spans="1:21" x14ac:dyDescent="0.25">
      <c r="A18" t="s">
        <v>72</v>
      </c>
      <c r="B18" s="1">
        <f>B24-B25</f>
        <v>465</v>
      </c>
      <c r="C18" t="s">
        <v>2</v>
      </c>
      <c r="D18" s="1"/>
    </row>
    <row r="19" spans="1:21" x14ac:dyDescent="0.25">
      <c r="A19" t="s">
        <v>19</v>
      </c>
      <c r="B19">
        <f>(B18-B14)/B8</f>
        <v>6.6</v>
      </c>
      <c r="C19" t="s">
        <v>10</v>
      </c>
    </row>
    <row r="20" spans="1:21" x14ac:dyDescent="0.25">
      <c r="A20" t="s">
        <v>75</v>
      </c>
      <c r="B20" s="1">
        <f>B19*B8</f>
        <v>330</v>
      </c>
      <c r="T20">
        <f>12*3600*100</f>
        <v>4320000</v>
      </c>
    </row>
    <row r="21" spans="1:21" x14ac:dyDescent="0.25">
      <c r="B21" s="1"/>
    </row>
    <row r="22" spans="1:21" x14ac:dyDescent="0.25">
      <c r="A22" s="2" t="s">
        <v>80</v>
      </c>
    </row>
    <row r="23" spans="1:21" x14ac:dyDescent="0.25">
      <c r="A23" t="s">
        <v>70</v>
      </c>
      <c r="B23" s="1">
        <f>B13</f>
        <v>5</v>
      </c>
    </row>
    <row r="24" spans="1:21" x14ac:dyDescent="0.25">
      <c r="A24" t="s">
        <v>76</v>
      </c>
      <c r="B24">
        <v>590</v>
      </c>
      <c r="C24" s="1"/>
    </row>
    <row r="25" spans="1:21" x14ac:dyDescent="0.25">
      <c r="A25" t="s">
        <v>74</v>
      </c>
      <c r="B25" s="1">
        <f>B15</f>
        <v>125</v>
      </c>
    </row>
    <row r="26" spans="1:21" ht="15.75" thickBot="1" x14ac:dyDescent="0.3">
      <c r="U26">
        <f>10*60*100</f>
        <v>60000</v>
      </c>
    </row>
    <row r="27" spans="1:21" ht="19.5" thickBot="1" x14ac:dyDescent="0.35">
      <c r="F27" s="17" t="s">
        <v>53</v>
      </c>
      <c r="G27" s="18"/>
      <c r="H27" s="18"/>
      <c r="I27" s="18"/>
      <c r="J27" s="18"/>
      <c r="K27" s="18"/>
      <c r="L27" s="18"/>
      <c r="M27" s="19"/>
    </row>
    <row r="28" spans="1:21" x14ac:dyDescent="0.25">
      <c r="A28" t="s">
        <v>44</v>
      </c>
      <c r="B28" s="1">
        <f>SUM(D37:D42)</f>
        <v>26.6</v>
      </c>
      <c r="C28" t="s">
        <v>10</v>
      </c>
      <c r="F28" s="6" t="s">
        <v>35</v>
      </c>
      <c r="G28" s="7" t="s">
        <v>28</v>
      </c>
      <c r="H28" s="7"/>
      <c r="I28" s="7"/>
      <c r="J28" s="7"/>
      <c r="K28" s="7"/>
      <c r="L28" s="7"/>
      <c r="M28" s="8"/>
    </row>
    <row r="29" spans="1:21" x14ac:dyDescent="0.25">
      <c r="A29" t="s">
        <v>45</v>
      </c>
      <c r="B29">
        <v>100</v>
      </c>
      <c r="C29" t="s">
        <v>47</v>
      </c>
      <c r="F29" s="6" t="s">
        <v>36</v>
      </c>
      <c r="G29" s="7" t="s">
        <v>29</v>
      </c>
      <c r="H29" s="7"/>
      <c r="I29" s="7"/>
      <c r="J29" s="7"/>
      <c r="K29" s="7"/>
      <c r="L29" s="7"/>
      <c r="M29" s="8"/>
    </row>
    <row r="30" spans="1:21" x14ac:dyDescent="0.25">
      <c r="A30" s="2" t="s">
        <v>46</v>
      </c>
      <c r="B30" s="3">
        <f>B28*B29</f>
        <v>2660</v>
      </c>
      <c r="C30" t="s">
        <v>48</v>
      </c>
      <c r="F30" s="21" t="s">
        <v>37</v>
      </c>
      <c r="G30" s="7" t="s">
        <v>30</v>
      </c>
      <c r="H30" s="7" t="s">
        <v>31</v>
      </c>
      <c r="I30" s="7" t="s">
        <v>54</v>
      </c>
      <c r="J30" s="7" t="s">
        <v>33</v>
      </c>
      <c r="K30" s="7" t="s">
        <v>55</v>
      </c>
      <c r="L30" s="7"/>
      <c r="M30" s="8"/>
    </row>
    <row r="31" spans="1:21" x14ac:dyDescent="0.25">
      <c r="F31" s="6" t="s">
        <v>40</v>
      </c>
      <c r="G31" s="7" t="s">
        <v>56</v>
      </c>
      <c r="H31" s="7" t="s">
        <v>39</v>
      </c>
      <c r="I31" s="7"/>
      <c r="J31" s="7"/>
      <c r="K31" s="7"/>
      <c r="L31" s="7"/>
      <c r="M31" s="8"/>
    </row>
    <row r="32" spans="1:21" x14ac:dyDescent="0.25">
      <c r="F32" s="6" t="s">
        <v>41</v>
      </c>
      <c r="G32" s="7" t="s">
        <v>30</v>
      </c>
      <c r="H32" s="7" t="s">
        <v>31</v>
      </c>
      <c r="I32" s="9" t="s">
        <v>32</v>
      </c>
      <c r="J32" s="9">
        <f>K13</f>
        <v>10</v>
      </c>
      <c r="K32" s="7" t="s">
        <v>33</v>
      </c>
      <c r="L32" s="10" t="s">
        <v>34</v>
      </c>
      <c r="M32" s="11">
        <f>J13</f>
        <v>50</v>
      </c>
    </row>
    <row r="33" spans="1:19" x14ac:dyDescent="0.25">
      <c r="F33" s="21" t="s">
        <v>42</v>
      </c>
      <c r="G33" s="12" t="s">
        <v>38</v>
      </c>
      <c r="H33" s="13">
        <f>I13</f>
        <v>135</v>
      </c>
      <c r="I33" s="7" t="s">
        <v>39</v>
      </c>
      <c r="J33" s="7"/>
      <c r="K33" s="7"/>
      <c r="L33" s="7"/>
      <c r="M33" s="8"/>
    </row>
    <row r="34" spans="1:19" ht="15.75" thickBot="1" x14ac:dyDescent="0.3">
      <c r="F34" s="14" t="s">
        <v>43</v>
      </c>
      <c r="G34" s="15" t="s">
        <v>38</v>
      </c>
      <c r="H34" s="15">
        <f>I14</f>
        <v>465</v>
      </c>
      <c r="I34" s="15"/>
      <c r="J34" s="15"/>
      <c r="K34" s="15"/>
      <c r="L34" s="15"/>
      <c r="M34" s="16"/>
    </row>
    <row r="35" spans="1:19" x14ac:dyDescent="0.25">
      <c r="I35" s="22"/>
      <c r="J35" s="22"/>
      <c r="K35" s="20"/>
      <c r="L35" s="22"/>
      <c r="M35" s="22"/>
      <c r="N35" s="20"/>
    </row>
    <row r="36" spans="1:19" x14ac:dyDescent="0.25">
      <c r="A36" t="s">
        <v>57</v>
      </c>
      <c r="B36" t="s">
        <v>58</v>
      </c>
      <c r="C36" t="s">
        <v>59</v>
      </c>
      <c r="D36" t="s">
        <v>77</v>
      </c>
      <c r="I36" s="20"/>
      <c r="J36" s="20"/>
      <c r="K36" s="20"/>
      <c r="L36" s="20"/>
      <c r="M36" s="20"/>
      <c r="N36" s="20"/>
    </row>
    <row r="37" spans="1:19" x14ac:dyDescent="0.25">
      <c r="A37">
        <v>0</v>
      </c>
      <c r="B37">
        <v>10</v>
      </c>
      <c r="C37">
        <v>0</v>
      </c>
      <c r="D37">
        <v>0</v>
      </c>
      <c r="I37" s="7"/>
      <c r="J37" s="7"/>
      <c r="K37" s="7"/>
      <c r="L37" s="7"/>
      <c r="M37" s="7"/>
      <c r="N37" s="7"/>
    </row>
    <row r="38" spans="1:19" x14ac:dyDescent="0.25">
      <c r="A38">
        <v>1</v>
      </c>
      <c r="B38">
        <f>B10</f>
        <v>10</v>
      </c>
      <c r="C38">
        <v>0</v>
      </c>
      <c r="D38">
        <v>5</v>
      </c>
      <c r="E38">
        <f>D38+D37</f>
        <v>5</v>
      </c>
    </row>
    <row r="39" spans="1:19" x14ac:dyDescent="0.25">
      <c r="A39">
        <v>2</v>
      </c>
      <c r="B39" s="1">
        <f>B14</f>
        <v>135</v>
      </c>
      <c r="C39">
        <f>B8</f>
        <v>50</v>
      </c>
      <c r="D39" s="1">
        <f>B13</f>
        <v>5</v>
      </c>
      <c r="E39" s="1">
        <f>D39+E38</f>
        <v>10</v>
      </c>
      <c r="S39">
        <f>10*60/15</f>
        <v>40</v>
      </c>
    </row>
    <row r="40" spans="1:19" x14ac:dyDescent="0.25">
      <c r="A40">
        <v>3</v>
      </c>
      <c r="B40" s="1">
        <f>B18</f>
        <v>465</v>
      </c>
      <c r="C40">
        <f>B8</f>
        <v>50</v>
      </c>
      <c r="D40">
        <f>B19</f>
        <v>6.6</v>
      </c>
      <c r="E40" s="1">
        <f>D40+E39</f>
        <v>16.600000000000001</v>
      </c>
    </row>
    <row r="41" spans="1:19" x14ac:dyDescent="0.25">
      <c r="A41">
        <v>4</v>
      </c>
      <c r="B41">
        <f>B24</f>
        <v>590</v>
      </c>
      <c r="C41">
        <v>0</v>
      </c>
      <c r="D41" s="1">
        <f>B23</f>
        <v>5</v>
      </c>
      <c r="E41" s="1">
        <f>D41+E40</f>
        <v>21.6</v>
      </c>
      <c r="S41">
        <f>10*60/30</f>
        <v>20</v>
      </c>
    </row>
    <row r="42" spans="1:19" x14ac:dyDescent="0.25">
      <c r="A42">
        <v>5</v>
      </c>
      <c r="B42">
        <v>600</v>
      </c>
      <c r="C42">
        <v>0</v>
      </c>
      <c r="D42">
        <f>D38</f>
        <v>5</v>
      </c>
      <c r="E42" s="1">
        <f>D42+E41</f>
        <v>26.6</v>
      </c>
    </row>
    <row r="47" spans="1:19" x14ac:dyDescent="0.25">
      <c r="D47" t="s">
        <v>77</v>
      </c>
    </row>
    <row r="48" spans="1:19" x14ac:dyDescent="0.25">
      <c r="C48">
        <v>1</v>
      </c>
      <c r="D48">
        <v>0</v>
      </c>
      <c r="F48" t="s">
        <v>84</v>
      </c>
    </row>
    <row r="49" spans="3:6" x14ac:dyDescent="0.25">
      <c r="C49">
        <v>2</v>
      </c>
      <c r="D49">
        <v>5</v>
      </c>
      <c r="F49" t="s">
        <v>84</v>
      </c>
    </row>
    <row r="50" spans="3:6" x14ac:dyDescent="0.25">
      <c r="C50">
        <v>3</v>
      </c>
      <c r="D50">
        <v>6.333333333333333</v>
      </c>
      <c r="F50" t="s">
        <v>85</v>
      </c>
    </row>
    <row r="51" spans="3:6" x14ac:dyDescent="0.25">
      <c r="C51">
        <v>4</v>
      </c>
      <c r="D51">
        <v>7.9</v>
      </c>
      <c r="F51" t="s">
        <v>85</v>
      </c>
    </row>
    <row r="52" spans="3:6" x14ac:dyDescent="0.25">
      <c r="C52">
        <v>5</v>
      </c>
      <c r="D52">
        <v>9.2333333333333343</v>
      </c>
      <c r="F52" t="s">
        <v>84</v>
      </c>
    </row>
    <row r="53" spans="3:6" x14ac:dyDescent="0.25">
      <c r="C53">
        <v>6</v>
      </c>
      <c r="D53">
        <v>14.233333333333334</v>
      </c>
      <c r="F53" t="s">
        <v>84</v>
      </c>
    </row>
    <row r="54" spans="3:6" x14ac:dyDescent="0.25">
      <c r="C54">
        <v>7</v>
      </c>
      <c r="D54" s="1">
        <f>D53+D39</f>
        <v>19.233333333333334</v>
      </c>
      <c r="F54" t="s">
        <v>86</v>
      </c>
    </row>
    <row r="55" spans="3:6" x14ac:dyDescent="0.25">
      <c r="C55">
        <v>8</v>
      </c>
      <c r="D55" s="1">
        <f>D54+D40</f>
        <v>25.833333333333336</v>
      </c>
      <c r="F55" t="s">
        <v>86</v>
      </c>
    </row>
    <row r="56" spans="3:6" x14ac:dyDescent="0.25">
      <c r="C56">
        <v>9</v>
      </c>
      <c r="D56" s="1">
        <f>D55+D41</f>
        <v>30.833333333333336</v>
      </c>
      <c r="F56" t="s">
        <v>84</v>
      </c>
    </row>
    <row r="57" spans="3:6" x14ac:dyDescent="0.25">
      <c r="D57" s="1">
        <f>D56+D38</f>
        <v>35.833333333333336</v>
      </c>
      <c r="E57">
        <v>5</v>
      </c>
      <c r="F57" t="s">
        <v>84</v>
      </c>
    </row>
    <row r="58" spans="3:6" x14ac:dyDescent="0.25">
      <c r="D58" s="1">
        <f>D57+D39</f>
        <v>40.833333333333336</v>
      </c>
      <c r="E58">
        <v>1.3333333333333333</v>
      </c>
      <c r="F58" t="s">
        <v>85</v>
      </c>
    </row>
    <row r="59" spans="3:6" x14ac:dyDescent="0.25">
      <c r="D59" s="1">
        <f>D58+E59</f>
        <v>42.400000000000006</v>
      </c>
      <c r="E59">
        <v>1.5666666666666669</v>
      </c>
      <c r="F59" t="s">
        <v>85</v>
      </c>
    </row>
    <row r="60" spans="3:6" x14ac:dyDescent="0.25">
      <c r="D60" s="1">
        <f>D59+E60</f>
        <v>43.733333333333341</v>
      </c>
      <c r="E60">
        <v>1.3333333333333333</v>
      </c>
      <c r="F60" t="s">
        <v>84</v>
      </c>
    </row>
    <row r="61" spans="3:6" x14ac:dyDescent="0.25">
      <c r="D61" s="1">
        <f t="shared" ref="D61:D72" si="0">D60+E61</f>
        <v>48.733333333333341</v>
      </c>
      <c r="E61">
        <v>5</v>
      </c>
      <c r="F61" t="s">
        <v>84</v>
      </c>
    </row>
    <row r="62" spans="3:6" x14ac:dyDescent="0.25">
      <c r="D62" s="1">
        <f t="shared" si="0"/>
        <v>50.066666666666677</v>
      </c>
      <c r="E62">
        <v>1.3333333333333333</v>
      </c>
      <c r="F62" t="s">
        <v>86</v>
      </c>
    </row>
    <row r="63" spans="3:6" x14ac:dyDescent="0.25">
      <c r="D63" s="1">
        <f t="shared" si="0"/>
        <v>51.633333333333347</v>
      </c>
      <c r="E63">
        <v>1.5666666666666669</v>
      </c>
      <c r="F63" t="s">
        <v>86</v>
      </c>
    </row>
    <row r="64" spans="3:6" x14ac:dyDescent="0.25">
      <c r="D64" s="1">
        <f t="shared" si="0"/>
        <v>52.966666666666683</v>
      </c>
      <c r="E64">
        <v>1.3333333333333333</v>
      </c>
      <c r="F64" t="s">
        <v>84</v>
      </c>
    </row>
    <row r="65" spans="4:6" x14ac:dyDescent="0.25">
      <c r="D65" s="1">
        <f t="shared" si="0"/>
        <v>57.966666666666683</v>
      </c>
      <c r="E65">
        <v>5</v>
      </c>
      <c r="F65" t="s">
        <v>84</v>
      </c>
    </row>
    <row r="66" spans="4:6" x14ac:dyDescent="0.25">
      <c r="D66" s="1">
        <f t="shared" si="0"/>
        <v>59.300000000000018</v>
      </c>
      <c r="E66">
        <v>1.3333333333333333</v>
      </c>
      <c r="F66" t="s">
        <v>85</v>
      </c>
    </row>
    <row r="67" spans="4:6" x14ac:dyDescent="0.25">
      <c r="D67" s="1">
        <f t="shared" si="0"/>
        <v>60.866666666666688</v>
      </c>
      <c r="E67">
        <v>1.5666666666666669</v>
      </c>
      <c r="F67" t="s">
        <v>85</v>
      </c>
    </row>
    <row r="68" spans="4:6" x14ac:dyDescent="0.25">
      <c r="D68" s="1">
        <f t="shared" si="0"/>
        <v>62.200000000000024</v>
      </c>
      <c r="E68">
        <v>1.3333333333333333</v>
      </c>
      <c r="F68" t="s">
        <v>84</v>
      </c>
    </row>
    <row r="69" spans="4:6" x14ac:dyDescent="0.25">
      <c r="D69" s="1">
        <f t="shared" si="0"/>
        <v>67.200000000000017</v>
      </c>
      <c r="E69">
        <v>5</v>
      </c>
      <c r="F69" t="s">
        <v>84</v>
      </c>
    </row>
    <row r="70" spans="4:6" x14ac:dyDescent="0.25">
      <c r="D70" s="1">
        <f t="shared" si="0"/>
        <v>68.533333333333346</v>
      </c>
      <c r="E70">
        <v>1.3333333333333333</v>
      </c>
      <c r="F70" t="s">
        <v>86</v>
      </c>
    </row>
    <row r="71" spans="4:6" x14ac:dyDescent="0.25">
      <c r="D71" s="1">
        <f t="shared" si="0"/>
        <v>70.100000000000009</v>
      </c>
      <c r="E71">
        <v>1.5666666666666669</v>
      </c>
      <c r="F71" t="s">
        <v>86</v>
      </c>
    </row>
    <row r="72" spans="4:6" x14ac:dyDescent="0.25">
      <c r="D72" s="1">
        <f t="shared" si="0"/>
        <v>71.433333333333337</v>
      </c>
      <c r="E72">
        <v>1.3333333333333333</v>
      </c>
      <c r="F72" t="s">
        <v>84</v>
      </c>
    </row>
    <row r="73" spans="4:6" x14ac:dyDescent="0.25">
      <c r="D73" s="1"/>
    </row>
    <row r="74" spans="4:6" x14ac:dyDescent="0.25">
      <c r="D74" s="1"/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0"/>
  <sheetViews>
    <sheetView workbookViewId="0">
      <selection activeCell="A4" sqref="A4:E10"/>
    </sheetView>
  </sheetViews>
  <sheetFormatPr defaultRowHeight="15" x14ac:dyDescent="0.25"/>
  <cols>
    <col min="1" max="1" width="6.7109375" bestFit="1" customWidth="1"/>
    <col min="2" max="2" width="14.85546875" bestFit="1" customWidth="1"/>
    <col min="3" max="3" width="19" bestFit="1" customWidth="1"/>
    <col min="4" max="4" width="15.5703125" bestFit="1" customWidth="1"/>
    <col min="5" max="5" width="12.85546875" bestFit="1" customWidth="1"/>
  </cols>
  <sheetData>
    <row r="4" spans="1:5" x14ac:dyDescent="0.25">
      <c r="A4" s="25" t="s">
        <v>64</v>
      </c>
      <c r="B4" s="25" t="s">
        <v>60</v>
      </c>
      <c r="C4" s="25" t="s">
        <v>61</v>
      </c>
      <c r="D4" s="25" t="s">
        <v>62</v>
      </c>
      <c r="E4" s="25" t="s">
        <v>63</v>
      </c>
    </row>
    <row r="5" spans="1:5" x14ac:dyDescent="0.25">
      <c r="A5" s="25"/>
      <c r="B5" s="25" t="s">
        <v>1</v>
      </c>
      <c r="C5" s="25" t="s">
        <v>3</v>
      </c>
      <c r="D5" s="25" t="s">
        <v>48</v>
      </c>
      <c r="E5" s="25" t="s">
        <v>10</v>
      </c>
    </row>
    <row r="6" spans="1:5" x14ac:dyDescent="0.25">
      <c r="A6" s="25" t="s">
        <v>65</v>
      </c>
      <c r="B6" s="25">
        <v>50</v>
      </c>
      <c r="C6" s="25">
        <v>200</v>
      </c>
      <c r="D6" s="25">
        <v>500</v>
      </c>
      <c r="E6" s="25">
        <v>4</v>
      </c>
    </row>
    <row r="7" spans="1:5" x14ac:dyDescent="0.25">
      <c r="A7" s="25" t="s">
        <v>66</v>
      </c>
      <c r="B7" s="25">
        <v>25</v>
      </c>
      <c r="C7" s="25">
        <v>125</v>
      </c>
      <c r="D7" s="25">
        <v>714</v>
      </c>
      <c r="E7" s="25">
        <v>5</v>
      </c>
    </row>
    <row r="8" spans="1:5" x14ac:dyDescent="0.25">
      <c r="A8" s="25" t="s">
        <v>67</v>
      </c>
      <c r="B8" s="25">
        <v>10</v>
      </c>
      <c r="C8" s="25">
        <v>80</v>
      </c>
      <c r="D8" s="25">
        <v>1125</v>
      </c>
      <c r="E8" s="25">
        <v>8</v>
      </c>
    </row>
    <row r="9" spans="1:5" x14ac:dyDescent="0.25">
      <c r="A9" s="25" t="s">
        <v>68</v>
      </c>
      <c r="B9" s="25">
        <v>5</v>
      </c>
      <c r="C9" s="25">
        <v>60</v>
      </c>
      <c r="D9" s="25">
        <v>1567</v>
      </c>
      <c r="E9" s="25">
        <v>12</v>
      </c>
    </row>
    <row r="10" spans="1:5" x14ac:dyDescent="0.25">
      <c r="A10" s="25" t="s">
        <v>69</v>
      </c>
      <c r="B10" s="25">
        <v>1</v>
      </c>
      <c r="C10" s="25">
        <v>25</v>
      </c>
      <c r="D10" s="25">
        <v>3570</v>
      </c>
      <c r="E10" s="25">
        <v>25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B6" sqref="B6"/>
    </sheetView>
  </sheetViews>
  <sheetFormatPr defaultRowHeight="15" x14ac:dyDescent="0.25"/>
  <sheetData>
    <row r="1" spans="1:2" x14ac:dyDescent="0.25">
      <c r="A1" t="s">
        <v>81</v>
      </c>
    </row>
    <row r="3" spans="1:2" x14ac:dyDescent="0.25">
      <c r="A3" t="s">
        <v>82</v>
      </c>
    </row>
    <row r="5" spans="1:2" x14ac:dyDescent="0.25">
      <c r="A5" t="s">
        <v>83</v>
      </c>
      <c r="B5" t="s">
        <v>82</v>
      </c>
    </row>
    <row r="6" spans="1:2" x14ac:dyDescent="0.25">
      <c r="A6">
        <v>0</v>
      </c>
    </row>
    <row r="7" spans="1:2" x14ac:dyDescent="0.25">
      <c r="A7">
        <v>50</v>
      </c>
    </row>
    <row r="8" spans="1:2" x14ac:dyDescent="0.25">
      <c r="A8">
        <v>100</v>
      </c>
    </row>
    <row r="9" spans="1:2" x14ac:dyDescent="0.25">
      <c r="A9">
        <v>150</v>
      </c>
    </row>
    <row r="10" spans="1:2" x14ac:dyDescent="0.25">
      <c r="A10">
        <v>200</v>
      </c>
    </row>
    <row r="11" spans="1:2" x14ac:dyDescent="0.25">
      <c r="A11">
        <v>250</v>
      </c>
    </row>
    <row r="12" spans="1:2" x14ac:dyDescent="0.25">
      <c r="A12">
        <v>300</v>
      </c>
    </row>
    <row r="13" spans="1:2" x14ac:dyDescent="0.25">
      <c r="A13">
        <v>350</v>
      </c>
    </row>
    <row r="14" spans="1:2" x14ac:dyDescent="0.25">
      <c r="A14">
        <v>400</v>
      </c>
    </row>
    <row r="15" spans="1:2" x14ac:dyDescent="0.25">
      <c r="A15">
        <v>450</v>
      </c>
    </row>
    <row r="16" spans="1:2" x14ac:dyDescent="0.25">
      <c r="A16">
        <v>500</v>
      </c>
    </row>
    <row r="17" spans="1:1" x14ac:dyDescent="0.25">
      <c r="A17">
        <v>550</v>
      </c>
    </row>
    <row r="18" spans="1:1" x14ac:dyDescent="0.25">
      <c r="A18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Path 01</vt:lpstr>
      <vt:lpstr>Trapezoid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Raymond</dc:creator>
  <cp:lastModifiedBy>Nicholas Raymond</cp:lastModifiedBy>
  <dcterms:created xsi:type="dcterms:W3CDTF">2016-07-18T22:21:58Z</dcterms:created>
  <dcterms:modified xsi:type="dcterms:W3CDTF">2016-08-04T00:04:14Z</dcterms:modified>
</cp:coreProperties>
</file>