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atlas.shore.mbari.org\projectlibrary\CPF\LabBooks\"/>
    </mc:Choice>
  </mc:AlternateContent>
  <bookViews>
    <workbookView xWindow="0" yWindow="0" windowWidth="22740" windowHeight="832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0" i="1" l="1"/>
  <c r="B71" i="1"/>
  <c r="C58" i="1"/>
  <c r="B64" i="1"/>
  <c r="C57" i="1" l="1"/>
  <c r="C54" i="1"/>
  <c r="C56" i="1"/>
  <c r="C51" i="1"/>
  <c r="H34" i="1" l="1"/>
  <c r="C39" i="1"/>
  <c r="C45" i="1"/>
  <c r="G28" i="1" l="1"/>
  <c r="H28" i="1"/>
  <c r="F28" i="1"/>
  <c r="D28" i="1"/>
  <c r="G27" i="1"/>
  <c r="F27" i="1"/>
  <c r="E27" i="1"/>
  <c r="D27" i="1"/>
  <c r="C27" i="1"/>
  <c r="C17" i="1"/>
  <c r="C32" i="1" l="1"/>
  <c r="C28" i="1"/>
  <c r="I28" i="1"/>
  <c r="I27" i="1"/>
  <c r="C10" i="1"/>
  <c r="C12" i="1" s="1"/>
  <c r="E12" i="1" s="1"/>
</calcChain>
</file>

<file path=xl/sharedStrings.xml><?xml version="1.0" encoding="utf-8"?>
<sst xmlns="http://schemas.openxmlformats.org/spreadsheetml/2006/main" count="68" uniqueCount="48">
  <si>
    <t>New labbook</t>
  </si>
  <si>
    <t>Starting with CPF SN003</t>
  </si>
  <si>
    <t>First ballasting exercise</t>
  </si>
  <si>
    <t>g</t>
  </si>
  <si>
    <t>LRAUV big scale</t>
  </si>
  <si>
    <t>4X short CPF ballast bars + 2 long CPF ballast bars
a little too light: stability plate about 1" above WL</t>
  </si>
  <si>
    <t>Big double lead brick 
too heavy: stability plate several inches below WL
only a few inches of antenna sticking up.</t>
  </si>
  <si>
    <t>First profile in tank</t>
  </si>
  <si>
    <t>1X 1 lb bag + 2 short ballast bars</t>
  </si>
  <si>
    <t xml:space="preserve">2X 1 lb bag </t>
  </si>
  <si>
    <t>1X 3 lb bag + 2 long bars</t>
  </si>
  <si>
    <t>lbf</t>
  </si>
  <si>
    <t>Hanging weights used for most tests</t>
  </si>
  <si>
    <t>New Weight Plate</t>
  </si>
  <si>
    <t>top outer ring</t>
  </si>
  <si>
    <t>bottom outer ring</t>
  </si>
  <si>
    <t>top inner ring</t>
  </si>
  <si>
    <t>bottom inner ring</t>
  </si>
  <si>
    <t>top middle ring</t>
  </si>
  <si>
    <t>bottom middle ring</t>
  </si>
  <si>
    <t>Total</t>
  </si>
  <si>
    <t>empty plate</t>
  </si>
  <si>
    <t>Difference</t>
  </si>
  <si>
    <t>Added 2X 1 lbf weight bags</t>
  </si>
  <si>
    <t>Remove the bags and use the following lead</t>
  </si>
  <si>
    <t>Actual weight measured with LRAUV scale</t>
  </si>
  <si>
    <t>Calculated weight</t>
  </si>
  <si>
    <t>Total weight (bags + lead) measured on LRAUV scale</t>
  </si>
  <si>
    <t>equals</t>
  </si>
  <si>
    <t>grams</t>
  </si>
  <si>
    <t>Iridium costs</t>
  </si>
  <si>
    <t>Profiles/day</t>
  </si>
  <si>
    <t>Bytes/profile</t>
  </si>
  <si>
    <t>Bytes/month</t>
  </si>
  <si>
    <t>RUDICS monthly fee</t>
  </si>
  <si>
    <t>RUDICS  $/minute</t>
  </si>
  <si>
    <t>RUDICS bytes/minute</t>
  </si>
  <si>
    <t>Minutes/month</t>
  </si>
  <si>
    <t>Cost/month</t>
  </si>
  <si>
    <t>reliability</t>
  </si>
  <si>
    <t>Best SBD pland = 300 kBytes/month for $145/month</t>
  </si>
  <si>
    <t>msg/month</t>
  </si>
  <si>
    <t>bytes/message</t>
  </si>
  <si>
    <t>$/month</t>
  </si>
  <si>
    <t>bytes/month</t>
  </si>
  <si>
    <t>bytes/$</t>
  </si>
  <si>
    <t>Swarm satellite system</t>
  </si>
  <si>
    <t>Iridium SBD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</si>
</sst>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"/>
    <numFmt numFmtId="166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5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right"/>
    </xf>
    <xf numFmtId="164" fontId="0" fillId="0" borderId="0" xfId="0" applyNumberFormat="1"/>
    <xf numFmtId="3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1"/>
  <sheetViews>
    <sheetView tabSelected="1" topLeftCell="A48" workbookViewId="0">
      <selection activeCell="A48" sqref="A48:C71"/>
    </sheetView>
  </sheetViews>
  <sheetFormatPr defaultRowHeight="15" x14ac:dyDescent="0.25"/>
  <cols>
    <col min="1" max="1" width="12.42578125" customWidth="1"/>
    <col min="2" max="2" width="44.7109375" bestFit="1" customWidth="1"/>
    <col min="3" max="3" width="11.7109375" bestFit="1" customWidth="1"/>
  </cols>
  <sheetData>
    <row r="1" spans="1:6" x14ac:dyDescent="0.25">
      <c r="A1" s="1">
        <v>44088</v>
      </c>
      <c r="B1" t="s">
        <v>0</v>
      </c>
    </row>
    <row r="2" spans="1:6" x14ac:dyDescent="0.25">
      <c r="B2" t="s">
        <v>1</v>
      </c>
    </row>
    <row r="3" spans="1:6" x14ac:dyDescent="0.25">
      <c r="B3" t="s">
        <v>2</v>
      </c>
    </row>
    <row r="4" spans="1:6" ht="45" x14ac:dyDescent="0.25">
      <c r="B4" s="2" t="s">
        <v>5</v>
      </c>
      <c r="C4">
        <v>1480</v>
      </c>
      <c r="D4" t="s">
        <v>3</v>
      </c>
      <c r="E4" t="s">
        <v>4</v>
      </c>
    </row>
    <row r="6" spans="1:6" ht="42.75" customHeight="1" x14ac:dyDescent="0.25">
      <c r="B6" s="2" t="s">
        <v>6</v>
      </c>
      <c r="C6">
        <v>4190</v>
      </c>
      <c r="D6" t="s">
        <v>3</v>
      </c>
      <c r="E6" t="s">
        <v>4</v>
      </c>
    </row>
    <row r="8" spans="1:6" x14ac:dyDescent="0.25">
      <c r="A8" s="1">
        <v>44089</v>
      </c>
      <c r="B8" s="2" t="s">
        <v>7</v>
      </c>
    </row>
    <row r="9" spans="1:6" x14ac:dyDescent="0.25">
      <c r="B9" t="s">
        <v>8</v>
      </c>
      <c r="C9">
        <v>1264</v>
      </c>
      <c r="D9" t="s">
        <v>3</v>
      </c>
    </row>
    <row r="10" spans="1:6" x14ac:dyDescent="0.25">
      <c r="B10" s="2" t="s">
        <v>9</v>
      </c>
      <c r="C10">
        <f>2*472</f>
        <v>944</v>
      </c>
      <c r="D10" t="s">
        <v>3</v>
      </c>
    </row>
    <row r="11" spans="1:6" x14ac:dyDescent="0.25">
      <c r="B11" t="s">
        <v>10</v>
      </c>
      <c r="C11">
        <v>1970</v>
      </c>
      <c r="D11" t="s">
        <v>3</v>
      </c>
    </row>
    <row r="12" spans="1:6" x14ac:dyDescent="0.25">
      <c r="C12">
        <f>SUM(C9:C11)</f>
        <v>4178</v>
      </c>
      <c r="D12" t="s">
        <v>3</v>
      </c>
      <c r="E12">
        <f>C12*2.205</f>
        <v>9212.49</v>
      </c>
      <c r="F12" t="s">
        <v>11</v>
      </c>
    </row>
    <row r="15" spans="1:6" x14ac:dyDescent="0.25">
      <c r="A15" s="1">
        <v>44140</v>
      </c>
      <c r="B15" t="s">
        <v>12</v>
      </c>
      <c r="C15">
        <v>2837.36</v>
      </c>
      <c r="D15" t="s">
        <v>3</v>
      </c>
    </row>
    <row r="16" spans="1:6" x14ac:dyDescent="0.25">
      <c r="C16">
        <v>1371.04</v>
      </c>
      <c r="D16" t="s">
        <v>3</v>
      </c>
    </row>
    <row r="17" spans="2:9" x14ac:dyDescent="0.25">
      <c r="C17">
        <f>SUM(C15:C16)</f>
        <v>4208.3999999999996</v>
      </c>
    </row>
    <row r="19" spans="2:9" x14ac:dyDescent="0.25">
      <c r="B19" t="s">
        <v>13</v>
      </c>
    </row>
    <row r="20" spans="2:9" x14ac:dyDescent="0.25">
      <c r="B20" s="3" t="s">
        <v>14</v>
      </c>
      <c r="C20">
        <v>1842.6</v>
      </c>
    </row>
    <row r="21" spans="2:9" x14ac:dyDescent="0.25">
      <c r="B21" s="3" t="s">
        <v>15</v>
      </c>
      <c r="C21">
        <v>1419.2</v>
      </c>
    </row>
    <row r="22" spans="2:9" x14ac:dyDescent="0.25">
      <c r="B22" s="3" t="s">
        <v>16</v>
      </c>
      <c r="C22">
        <v>141.78</v>
      </c>
    </row>
    <row r="23" spans="2:9" x14ac:dyDescent="0.25">
      <c r="B23" s="3" t="s">
        <v>17</v>
      </c>
      <c r="C23">
        <v>111.12</v>
      </c>
    </row>
    <row r="24" spans="2:9" x14ac:dyDescent="0.25">
      <c r="B24" s="3" t="s">
        <v>18</v>
      </c>
      <c r="C24">
        <v>743.74</v>
      </c>
    </row>
    <row r="25" spans="2:9" x14ac:dyDescent="0.25">
      <c r="B25" s="3" t="s">
        <v>19</v>
      </c>
      <c r="C25">
        <v>577.09</v>
      </c>
    </row>
    <row r="26" spans="2:9" x14ac:dyDescent="0.25">
      <c r="B26" s="3" t="s">
        <v>21</v>
      </c>
      <c r="C26">
        <v>1883.23</v>
      </c>
    </row>
    <row r="27" spans="2:9" x14ac:dyDescent="0.25">
      <c r="B27" s="3" t="s">
        <v>20</v>
      </c>
      <c r="C27">
        <f>SUM(C20:C26)</f>
        <v>6718.76</v>
      </c>
      <c r="D27">
        <f>-C25</f>
        <v>-577.09</v>
      </c>
      <c r="E27">
        <f>-C23</f>
        <v>-111.12</v>
      </c>
      <c r="F27">
        <f>-C21</f>
        <v>-1419.2</v>
      </c>
      <c r="G27">
        <f>-C22</f>
        <v>-141.78</v>
      </c>
      <c r="I27">
        <f>SUM(C27:H27)</f>
        <v>4469.5700000000006</v>
      </c>
    </row>
    <row r="28" spans="2:9" x14ac:dyDescent="0.25">
      <c r="B28" s="3"/>
      <c r="C28">
        <f>C27</f>
        <v>6718.76</v>
      </c>
      <c r="D28">
        <f>-C21</f>
        <v>-1419.2</v>
      </c>
      <c r="F28">
        <f>-C22</f>
        <v>-141.78</v>
      </c>
      <c r="G28">
        <f>-C23</f>
        <v>-111.12</v>
      </c>
      <c r="H28">
        <f>-C24</f>
        <v>-743.74</v>
      </c>
      <c r="I28">
        <f>SUM(C28:H28)</f>
        <v>4302.920000000001</v>
      </c>
    </row>
    <row r="29" spans="2:9" x14ac:dyDescent="0.25">
      <c r="B29" s="3"/>
    </row>
    <row r="30" spans="2:9" x14ac:dyDescent="0.25">
      <c r="B30" s="3"/>
    </row>
    <row r="32" spans="2:9" x14ac:dyDescent="0.25">
      <c r="B32" s="3" t="s">
        <v>22</v>
      </c>
      <c r="C32">
        <f>C27-C17</f>
        <v>2510.3600000000006</v>
      </c>
    </row>
    <row r="34" spans="1:9" x14ac:dyDescent="0.25">
      <c r="A34" s="1">
        <v>44244</v>
      </c>
      <c r="B34" t="s">
        <v>23</v>
      </c>
      <c r="E34">
        <v>2</v>
      </c>
      <c r="F34" t="s">
        <v>11</v>
      </c>
      <c r="G34" t="s">
        <v>28</v>
      </c>
      <c r="H34">
        <f>2*1000/2.2</f>
        <v>909.09090909090901</v>
      </c>
      <c r="I34" t="s">
        <v>29</v>
      </c>
    </row>
    <row r="35" spans="1:9" x14ac:dyDescent="0.25">
      <c r="B35" t="s">
        <v>27</v>
      </c>
      <c r="C35">
        <v>4106</v>
      </c>
      <c r="D35" t="s">
        <v>3</v>
      </c>
    </row>
    <row r="36" spans="1:9" x14ac:dyDescent="0.25">
      <c r="B36" s="3" t="s">
        <v>18</v>
      </c>
      <c r="C36">
        <v>743.74</v>
      </c>
    </row>
    <row r="37" spans="1:9" x14ac:dyDescent="0.25">
      <c r="B37" s="3" t="s">
        <v>19</v>
      </c>
      <c r="C37">
        <v>577.09</v>
      </c>
    </row>
    <row r="38" spans="1:9" x14ac:dyDescent="0.25">
      <c r="B38" s="3" t="s">
        <v>14</v>
      </c>
      <c r="C38">
        <v>1842.6</v>
      </c>
    </row>
    <row r="39" spans="1:9" x14ac:dyDescent="0.25">
      <c r="B39" s="3"/>
      <c r="C39">
        <f>SUM(C36:C38)</f>
        <v>3163.43</v>
      </c>
    </row>
    <row r="40" spans="1:9" x14ac:dyDescent="0.25">
      <c r="B40" s="3"/>
    </row>
    <row r="41" spans="1:9" x14ac:dyDescent="0.25">
      <c r="B41" t="s">
        <v>24</v>
      </c>
    </row>
    <row r="42" spans="1:9" x14ac:dyDescent="0.25">
      <c r="B42" s="3" t="s">
        <v>14</v>
      </c>
      <c r="C42">
        <v>1842.6</v>
      </c>
    </row>
    <row r="43" spans="1:9" x14ac:dyDescent="0.25">
      <c r="B43" s="3" t="s">
        <v>15</v>
      </c>
      <c r="C43">
        <v>1419.2</v>
      </c>
    </row>
    <row r="44" spans="1:9" x14ac:dyDescent="0.25">
      <c r="B44" s="3" t="s">
        <v>19</v>
      </c>
      <c r="C44">
        <v>577.09</v>
      </c>
    </row>
    <row r="45" spans="1:9" x14ac:dyDescent="0.25">
      <c r="B45" s="3" t="s">
        <v>26</v>
      </c>
      <c r="C45">
        <f>SUM(C42:C44)</f>
        <v>3838.8900000000003</v>
      </c>
    </row>
    <row r="46" spans="1:9" x14ac:dyDescent="0.25">
      <c r="B46" s="3" t="s">
        <v>25</v>
      </c>
      <c r="C46">
        <v>4010</v>
      </c>
    </row>
    <row r="48" spans="1:9" x14ac:dyDescent="0.25">
      <c r="B48" s="3" t="s">
        <v>30</v>
      </c>
    </row>
    <row r="49" spans="2:3" x14ac:dyDescent="0.25">
      <c r="B49" s="3" t="s">
        <v>31</v>
      </c>
      <c r="C49">
        <v>1</v>
      </c>
    </row>
    <row r="50" spans="2:3" x14ac:dyDescent="0.25">
      <c r="B50" s="3" t="s">
        <v>32</v>
      </c>
      <c r="C50" s="5">
        <v>50000</v>
      </c>
    </row>
    <row r="51" spans="2:3" x14ac:dyDescent="0.25">
      <c r="B51" s="3" t="s">
        <v>33</v>
      </c>
      <c r="C51" s="5">
        <f>C49*C50*30</f>
        <v>1500000</v>
      </c>
    </row>
    <row r="52" spans="2:3" x14ac:dyDescent="0.25">
      <c r="B52" s="3" t="s">
        <v>34</v>
      </c>
      <c r="C52" s="4">
        <v>20</v>
      </c>
    </row>
    <row r="53" spans="2:3" x14ac:dyDescent="0.25">
      <c r="B53" s="3" t="s">
        <v>35</v>
      </c>
      <c r="C53" s="4">
        <v>0.6</v>
      </c>
    </row>
    <row r="54" spans="2:3" x14ac:dyDescent="0.25">
      <c r="B54" s="3" t="s">
        <v>36</v>
      </c>
      <c r="C54">
        <f>240*60</f>
        <v>14400</v>
      </c>
    </row>
    <row r="55" spans="2:3" x14ac:dyDescent="0.25">
      <c r="B55" s="3" t="s">
        <v>39</v>
      </c>
      <c r="C55">
        <v>0.5</v>
      </c>
    </row>
    <row r="56" spans="2:3" x14ac:dyDescent="0.25">
      <c r="B56" s="3" t="s">
        <v>37</v>
      </c>
      <c r="C56">
        <f>C51/C54</f>
        <v>104.16666666666667</v>
      </c>
    </row>
    <row r="57" spans="2:3" x14ac:dyDescent="0.25">
      <c r="B57" s="3" t="s">
        <v>38</v>
      </c>
      <c r="C57" s="4">
        <f>C52+(C56*C55*C53)</f>
        <v>51.25</v>
      </c>
    </row>
    <row r="58" spans="2:3" x14ac:dyDescent="0.25">
      <c r="B58" s="3" t="s">
        <v>45</v>
      </c>
      <c r="C58" s="5">
        <f>C51/C57</f>
        <v>29268.292682926829</v>
      </c>
    </row>
    <row r="60" spans="2:3" x14ac:dyDescent="0.25">
      <c r="B60" s="3" t="s">
        <v>40</v>
      </c>
    </row>
    <row r="61" spans="2:3" x14ac:dyDescent="0.25">
      <c r="B61" t="s">
        <v>47</v>
      </c>
    </row>
    <row r="62" spans="2:3" x14ac:dyDescent="0.25">
      <c r="B62">
        <v>300000</v>
      </c>
      <c r="C62" t="s">
        <v>44</v>
      </c>
    </row>
    <row r="63" spans="2:3" x14ac:dyDescent="0.25">
      <c r="B63">
        <v>145</v>
      </c>
      <c r="C63" t="s">
        <v>43</v>
      </c>
    </row>
    <row r="64" spans="2:3" x14ac:dyDescent="0.25">
      <c r="B64">
        <f>B62/B63</f>
        <v>2068.9655172413795</v>
      </c>
      <c r="C64" t="s">
        <v>45</v>
      </c>
    </row>
    <row r="66" spans="1:3" x14ac:dyDescent="0.25">
      <c r="A66" s="1">
        <v>44273</v>
      </c>
      <c r="B66" s="3" t="s">
        <v>46</v>
      </c>
    </row>
    <row r="67" spans="1:3" x14ac:dyDescent="0.25">
      <c r="B67">
        <v>750</v>
      </c>
      <c r="C67" t="s">
        <v>41</v>
      </c>
    </row>
    <row r="68" spans="1:3" x14ac:dyDescent="0.25">
      <c r="B68">
        <v>192</v>
      </c>
      <c r="C68" t="s">
        <v>42</v>
      </c>
    </row>
    <row r="69" spans="1:3" x14ac:dyDescent="0.25">
      <c r="B69">
        <v>5</v>
      </c>
      <c r="C69" t="s">
        <v>43</v>
      </c>
    </row>
    <row r="70" spans="1:3" x14ac:dyDescent="0.25">
      <c r="B70">
        <f>B68*B67</f>
        <v>144000</v>
      </c>
      <c r="C70" t="s">
        <v>44</v>
      </c>
    </row>
    <row r="71" spans="1:3" x14ac:dyDescent="0.25">
      <c r="B71" s="6">
        <f>B70/B69</f>
        <v>28800</v>
      </c>
      <c r="C71" t="s">
        <v>45</v>
      </c>
    </row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MBARI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Gene</dc:creator>
  <cp:lastModifiedBy>Gene Massion</cp:lastModifiedBy>
  <dcterms:created xsi:type="dcterms:W3CDTF">2020-09-14T23:51:31Z</dcterms:created>
  <dcterms:modified xsi:type="dcterms:W3CDTF">2021-03-19T06:38:15Z</dcterms:modified>
</cp:coreProperties>
</file>