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/Documents/MBARIprojects/"/>
    </mc:Choice>
  </mc:AlternateContent>
  <xr:revisionPtr revIDLastSave="0" documentId="13_ncr:1_{8B2425DD-4E01-C84D-9BE3-40B600746746}" xr6:coauthVersionLast="45" xr6:coauthVersionMax="45" xr10:uidLastSave="{00000000-0000-0000-0000-000000000000}"/>
  <bookViews>
    <workbookView xWindow="0" yWindow="2140" windowWidth="35840" windowHeight="17140" xr2:uid="{3E730711-8CDB-A64E-B475-4FA2EF6B091B}"/>
  </bookViews>
  <sheets>
    <sheet name="CPF-MR Missions" sheetId="1" r:id="rId1"/>
    <sheet name="MissionConfig parameters" sheetId="2" r:id="rId2"/>
    <sheet name="MicroRid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1" l="1"/>
  <c r="I15" i="1"/>
  <c r="I5" i="1"/>
  <c r="I6" i="1"/>
  <c r="I7" i="1"/>
  <c r="I8" i="1"/>
  <c r="I9" i="1"/>
  <c r="I10" i="1"/>
  <c r="I11" i="1"/>
  <c r="I13" i="1"/>
  <c r="I4" i="1"/>
  <c r="A5" i="1" l="1"/>
  <c r="A6" i="1" s="1"/>
  <c r="A7" i="1" s="1"/>
  <c r="A8" i="1" s="1"/>
  <c r="A9" i="1" s="1"/>
  <c r="A10" i="1" s="1"/>
  <c r="A11" i="1" s="1"/>
  <c r="A12" i="1" s="1"/>
  <c r="A13" i="1" s="1"/>
  <c r="G15" i="1"/>
  <c r="A5" i="2"/>
  <c r="A6" i="2" s="1"/>
  <c r="A7" i="2" s="1"/>
  <c r="A8" i="2" s="1"/>
  <c r="A9" i="2" s="1"/>
  <c r="A10" i="2" s="1"/>
  <c r="A11" i="2" s="1"/>
  <c r="A12" i="2" s="1"/>
  <c r="A13" i="2" s="1"/>
  <c r="K12" i="2"/>
  <c r="K11" i="2"/>
  <c r="K10" i="2"/>
  <c r="K9" i="2"/>
</calcChain>
</file>

<file path=xl/sharedStrings.xml><?xml version="1.0" encoding="utf-8"?>
<sst xmlns="http://schemas.openxmlformats.org/spreadsheetml/2006/main" count="82" uniqueCount="58">
  <si>
    <t>MISSION ID</t>
  </si>
  <si>
    <t>Mission Config</t>
  </si>
  <si>
    <t>Date (LT)</t>
  </si>
  <si>
    <t>Latitude</t>
  </si>
  <si>
    <t>Longitude</t>
  </si>
  <si>
    <t>Deployment</t>
  </si>
  <si>
    <t>MaxProfiles</t>
  </si>
  <si>
    <t>ParkDepth (m)</t>
  </si>
  <si>
    <t>Water Depth (m)</t>
  </si>
  <si>
    <t>MaxPressure (m)</t>
  </si>
  <si>
    <t>First CPF-MR deployment, w test probes</t>
  </si>
  <si>
    <t>CPF-MR w SH1 (SN2406) and T1 (SN 2152) microstructure probes</t>
  </si>
  <si>
    <t>Park@Depth Test. Commented out, no sampling at parkDepth</t>
  </si>
  <si>
    <t>Test for Platform Velocity (ascent) = 0.15 m/s</t>
  </si>
  <si>
    <t>PV (ascent)</t>
  </si>
  <si>
    <t>PV (descent)</t>
  </si>
  <si>
    <t>Total # of profiles</t>
  </si>
  <si>
    <t>Estimated Prof Sampling Rate (Minutes)</t>
  </si>
  <si>
    <t>AscendGlide Depth</t>
  </si>
  <si>
    <t>MR probes</t>
  </si>
  <si>
    <t>test probes</t>
  </si>
  <si>
    <t>SH1 (SN2406), T1 (SN 2152)</t>
  </si>
  <si>
    <t>SH2 (SN M2407), T1 (SN 2152)</t>
  </si>
  <si>
    <t>Mission Purpose/Comments</t>
  </si>
  <si>
    <t>MR comments</t>
  </si>
  <si>
    <t xml:space="preserve">MR battery run out, and "last file" was lost due to battery voltage cutoff (set by RSI). </t>
  </si>
  <si>
    <t>Test Overnight Mission near Topo 1. CPF went into Recovery Mode ~ 09PM on deployment data. Drifted onshore and towards Moss Landing. Recovered 0900AM the next morning 10/22</t>
  </si>
  <si>
    <t xml:space="preserve">Test Half-day Mission. Deploy in the AM, recover late afternoon. </t>
  </si>
  <si>
    <t>Test Park@Depth in 100m of water</t>
  </si>
  <si>
    <t xml:space="preserve">Test Overnight Mission near Topo1. Last SBD received at 11:38AM. CPF went missing for 2 days. CPF went missing for ~ 2days. Air-search on 11/03 + mini-ROV search on 11/04. It Popped up Thu 11/04 ~ 4PM. </t>
  </si>
  <si>
    <t>Data Comments</t>
  </si>
  <si>
    <t>18 profiles in. Good CPF and MR data</t>
  </si>
  <si>
    <t>Park Time (Minutes)</t>
  </si>
  <si>
    <t>Test Ovenight Mission Parking@Depth at 100m. CPF carried an old Beacon (gold, SN CPF drifted towards shallower waters. Test to park at depth at 100m could not be accomplished</t>
  </si>
  <si>
    <t>SH1 (SN2406) and SH2 (SN M2407), T1 (SN 2152)</t>
  </si>
  <si>
    <t>SH1 showed signs of improvement on our last bench test. Thus, deploying with 2 shear probes.</t>
  </si>
  <si>
    <t>Data Directory</t>
  </si>
  <si>
    <t>MaxMissionTimeOut (h)</t>
  </si>
  <si>
    <t>CPF003/Data/ParagonTests/MICRORIDER/2021-10-8T16-19-7</t>
  </si>
  <si>
    <t>CPF003/Data/ParagonTests/MICRORIDER/2021-10-13</t>
  </si>
  <si>
    <t>CPF003/Data/ParagonTests/MICRORIDER/2021-10-15</t>
  </si>
  <si>
    <t>CPF003/Data/ParagonTests/MICRORIDER/2021-10-19T16-3-9</t>
  </si>
  <si>
    <t>CPF003/Data/ParagonTests/2021-10-1T16-3-9</t>
  </si>
  <si>
    <t>CPF003/Data/ParagonTests/MICRORIDER/2021-10-21T18-34-19</t>
  </si>
  <si>
    <t>MR data</t>
  </si>
  <si>
    <t xml:space="preserve"> yes =1; no =0</t>
  </si>
  <si>
    <t>Test Park@Depth at 150m, in ~200m waters. CPF did not surface.  Parked at the bottom on firt descend. Turbulence Data was collected from T1 would be useful (shear data will be useless). No CPF data</t>
  </si>
  <si>
    <t>CPF Data</t>
  </si>
  <si>
    <t>Turbulence Profiles</t>
  </si>
  <si>
    <t>CPF003/Data/ParagonTests/MICRORIDER/2021-11-16T19-16-49</t>
  </si>
  <si>
    <t>CPF003/Data/ParagonTests/MICRORIDER/2021-11-12T18-28-7</t>
  </si>
  <si>
    <t>CPF003/Data/ParagonTests/MICRORIDER/2021-11-2T17-7-28</t>
  </si>
  <si>
    <t>CPF003/Data/ParagonTests/Park150mAutopsy/2021-11-18T19-58-30</t>
  </si>
  <si>
    <t xml:space="preserve">15 profiles in. Good CPF data. No MR data.. </t>
  </si>
  <si>
    <t xml:space="preserve">MR battery fully charged (16.68V). autoexec.bat upload error after restoring CF card (and thus, MR never started acquiring data). </t>
  </si>
  <si>
    <t xml:space="preserve">SH1 Channel from bench test showed low freq noise (after tank tests for SBD testings). Deploying with SH2 </t>
  </si>
  <si>
    <t xml:space="preserve">Trouble shooting for SH1 (drying SMC cables didn't fix it). </t>
  </si>
  <si>
    <t>Trouble shooting for SH1 (drying SMC cables didn't fix it), deployed with 1 shear probe (SH2)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</si>
</sst>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rk@Depth%20Test.%20Commented%20out,%20no%20sampling%20at%20parkDep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72A2-EEA6-B64C-968D-AD89CB2742CB}">
  <dimension ref="A1:M15"/>
  <sheetViews>
    <sheetView tabSelected="1" workbookViewId="0">
      <selection activeCell="A5" sqref="A5:XFD5"/>
    </sheetView>
  </sheetViews>
  <sheetFormatPr baseColWidth="10" defaultRowHeight="16" x14ac:dyDescent="0.2"/>
  <cols>
    <col min="1" max="1" width="10.6640625" bestFit="1" customWidth="1"/>
    <col min="2" max="2" width="59.1640625" bestFit="1" customWidth="1"/>
    <col min="3" max="3" width="11" bestFit="1" customWidth="1"/>
    <col min="4" max="4" width="9.1640625" bestFit="1" customWidth="1"/>
    <col min="5" max="5" width="10.1640625" bestFit="1" customWidth="1"/>
    <col min="6" max="6" width="15.1640625" bestFit="1" customWidth="1"/>
    <col min="7" max="7" width="15.6640625" bestFit="1" customWidth="1"/>
    <col min="8" max="8" width="14.33203125" bestFit="1" customWidth="1"/>
    <col min="9" max="9" width="18.33203125" customWidth="1"/>
    <col min="10" max="10" width="177" bestFit="1" customWidth="1"/>
    <col min="11" max="11" width="38" bestFit="1" customWidth="1"/>
    <col min="12" max="12" width="42.6640625" bestFit="1" customWidth="1"/>
    <col min="13" max="13" width="109.5" bestFit="1" customWidth="1"/>
    <col min="14" max="18" width="32.33203125" customWidth="1"/>
  </cols>
  <sheetData>
    <row r="1" spans="1:13" x14ac:dyDescent="0.2">
      <c r="K1" t="s">
        <v>30</v>
      </c>
    </row>
    <row r="2" spans="1:13" x14ac:dyDescent="0.2">
      <c r="C2" t="s">
        <v>5</v>
      </c>
      <c r="G2" t="s">
        <v>47</v>
      </c>
      <c r="H2" t="s">
        <v>44</v>
      </c>
      <c r="I2" t="s">
        <v>48</v>
      </c>
      <c r="J2" t="s">
        <v>23</v>
      </c>
      <c r="L2" t="s">
        <v>19</v>
      </c>
      <c r="M2" t="s">
        <v>24</v>
      </c>
    </row>
    <row r="3" spans="1:13" x14ac:dyDescent="0.2">
      <c r="A3" t="s">
        <v>0</v>
      </c>
      <c r="B3" t="s">
        <v>36</v>
      </c>
      <c r="C3" t="s">
        <v>2</v>
      </c>
      <c r="D3" t="s">
        <v>3</v>
      </c>
      <c r="E3" t="s">
        <v>4</v>
      </c>
      <c r="F3" t="s">
        <v>8</v>
      </c>
      <c r="G3" t="s">
        <v>16</v>
      </c>
      <c r="H3" t="s">
        <v>45</v>
      </c>
    </row>
    <row r="4" spans="1:13" x14ac:dyDescent="0.2">
      <c r="A4">
        <v>1</v>
      </c>
      <c r="B4" t="s">
        <v>42</v>
      </c>
      <c r="C4" s="1">
        <v>44470</v>
      </c>
      <c r="D4">
        <v>36.732900000000001</v>
      </c>
      <c r="E4">
        <v>121.93600000000001</v>
      </c>
      <c r="F4">
        <v>102.4</v>
      </c>
      <c r="G4">
        <v>1</v>
      </c>
      <c r="H4">
        <v>0</v>
      </c>
      <c r="I4">
        <f>G4*H4</f>
        <v>0</v>
      </c>
      <c r="J4" t="s">
        <v>10</v>
      </c>
      <c r="L4" t="s">
        <v>20</v>
      </c>
    </row>
    <row r="5" spans="1:13" x14ac:dyDescent="0.2">
      <c r="A5">
        <f t="shared" ref="A5:A13" si="0">A4+1</f>
        <v>2</v>
      </c>
      <c r="B5" t="s">
        <v>38</v>
      </c>
      <c r="C5" s="1">
        <v>44477</v>
      </c>
      <c r="D5">
        <v>36.736199999999997</v>
      </c>
      <c r="E5">
        <v>121.922</v>
      </c>
      <c r="F5">
        <v>99.1</v>
      </c>
      <c r="G5">
        <v>4</v>
      </c>
      <c r="H5">
        <v>1</v>
      </c>
      <c r="I5">
        <f t="shared" ref="I5:I13" si="1">G5*H5</f>
        <v>4</v>
      </c>
      <c r="J5" t="s">
        <v>11</v>
      </c>
      <c r="L5" t="s">
        <v>21</v>
      </c>
    </row>
    <row r="6" spans="1:13" x14ac:dyDescent="0.2">
      <c r="A6">
        <f t="shared" si="0"/>
        <v>3</v>
      </c>
      <c r="B6" t="s">
        <v>39</v>
      </c>
      <c r="C6" s="1">
        <v>44482</v>
      </c>
      <c r="D6">
        <v>36.735889999999998</v>
      </c>
      <c r="E6">
        <v>121.92596</v>
      </c>
      <c r="F6">
        <v>99</v>
      </c>
      <c r="G6">
        <v>3</v>
      </c>
      <c r="H6">
        <v>1</v>
      </c>
      <c r="I6">
        <f t="shared" si="1"/>
        <v>3</v>
      </c>
      <c r="J6" s="2" t="s">
        <v>12</v>
      </c>
      <c r="K6" s="2"/>
      <c r="L6" t="s">
        <v>21</v>
      </c>
    </row>
    <row r="7" spans="1:13" x14ac:dyDescent="0.2">
      <c r="A7">
        <f t="shared" si="0"/>
        <v>4</v>
      </c>
      <c r="B7" t="s">
        <v>40</v>
      </c>
      <c r="C7" s="1">
        <v>44484</v>
      </c>
      <c r="D7">
        <v>36.739330000000002</v>
      </c>
      <c r="E7">
        <v>121.93085000000001</v>
      </c>
      <c r="F7">
        <v>108.9</v>
      </c>
      <c r="G7">
        <v>3</v>
      </c>
      <c r="H7">
        <v>1</v>
      </c>
      <c r="I7">
        <f t="shared" si="1"/>
        <v>3</v>
      </c>
      <c r="J7" t="s">
        <v>13</v>
      </c>
    </row>
    <row r="8" spans="1:13" x14ac:dyDescent="0.2">
      <c r="A8">
        <f t="shared" si="0"/>
        <v>5</v>
      </c>
      <c r="B8" t="s">
        <v>41</v>
      </c>
      <c r="C8" s="1">
        <v>44488</v>
      </c>
      <c r="D8">
        <v>36.685299999999998</v>
      </c>
      <c r="E8">
        <v>121.95950000000001</v>
      </c>
      <c r="F8">
        <v>101</v>
      </c>
      <c r="G8">
        <v>8</v>
      </c>
      <c r="H8">
        <v>1</v>
      </c>
      <c r="I8">
        <f t="shared" si="1"/>
        <v>8</v>
      </c>
      <c r="J8" t="s">
        <v>27</v>
      </c>
    </row>
    <row r="9" spans="1:13" x14ac:dyDescent="0.2">
      <c r="A9">
        <f t="shared" si="0"/>
        <v>6</v>
      </c>
      <c r="B9" t="s">
        <v>43</v>
      </c>
      <c r="C9" s="1">
        <v>44490</v>
      </c>
      <c r="D9">
        <v>36.681480000000001</v>
      </c>
      <c r="E9">
        <v>36.681480000000001</v>
      </c>
      <c r="F9">
        <v>101</v>
      </c>
      <c r="G9">
        <v>9</v>
      </c>
      <c r="H9">
        <v>0</v>
      </c>
      <c r="I9">
        <f t="shared" si="1"/>
        <v>0</v>
      </c>
      <c r="J9" t="s">
        <v>26</v>
      </c>
      <c r="L9" t="s">
        <v>21</v>
      </c>
      <c r="M9" t="s">
        <v>25</v>
      </c>
    </row>
    <row r="10" spans="1:13" x14ac:dyDescent="0.2">
      <c r="A10">
        <f t="shared" si="0"/>
        <v>7</v>
      </c>
      <c r="B10" t="s">
        <v>51</v>
      </c>
      <c r="C10" s="1">
        <v>44502</v>
      </c>
      <c r="D10">
        <v>36.679900000000004</v>
      </c>
      <c r="E10">
        <v>121.9663</v>
      </c>
      <c r="F10">
        <v>103.6</v>
      </c>
      <c r="G10">
        <v>15</v>
      </c>
      <c r="H10">
        <v>0</v>
      </c>
      <c r="I10">
        <f t="shared" si="1"/>
        <v>0</v>
      </c>
      <c r="J10" t="s">
        <v>29</v>
      </c>
      <c r="K10" t="s">
        <v>53</v>
      </c>
      <c r="L10" t="s">
        <v>22</v>
      </c>
      <c r="M10" t="s">
        <v>54</v>
      </c>
    </row>
    <row r="11" spans="1:13" x14ac:dyDescent="0.2">
      <c r="A11">
        <f t="shared" si="0"/>
        <v>8</v>
      </c>
      <c r="B11" t="s">
        <v>50</v>
      </c>
      <c r="C11" s="1">
        <v>44512</v>
      </c>
      <c r="D11">
        <v>36.720500000000001</v>
      </c>
      <c r="E11">
        <v>121.9449</v>
      </c>
      <c r="F11">
        <v>104.8</v>
      </c>
      <c r="G11">
        <v>3</v>
      </c>
      <c r="H11">
        <v>1</v>
      </c>
      <c r="I11">
        <f t="shared" si="1"/>
        <v>3</v>
      </c>
      <c r="J11" t="s">
        <v>28</v>
      </c>
      <c r="L11" t="s">
        <v>22</v>
      </c>
      <c r="M11" t="s">
        <v>55</v>
      </c>
    </row>
    <row r="12" spans="1:13" x14ac:dyDescent="0.2">
      <c r="A12">
        <f t="shared" si="0"/>
        <v>9</v>
      </c>
      <c r="B12" t="s">
        <v>49</v>
      </c>
      <c r="C12" s="1">
        <v>44516</v>
      </c>
      <c r="D12">
        <v>36.731560000000002</v>
      </c>
      <c r="E12">
        <v>121.93510000000001</v>
      </c>
      <c r="F12">
        <v>103.1</v>
      </c>
      <c r="G12">
        <v>19</v>
      </c>
      <c r="H12">
        <v>1</v>
      </c>
      <c r="I12">
        <f>G12*H12</f>
        <v>19</v>
      </c>
      <c r="J12" t="s">
        <v>33</v>
      </c>
      <c r="K12" t="s">
        <v>31</v>
      </c>
      <c r="L12" t="s">
        <v>22</v>
      </c>
      <c r="M12" t="s">
        <v>56</v>
      </c>
    </row>
    <row r="13" spans="1:13" x14ac:dyDescent="0.2">
      <c r="A13">
        <f t="shared" si="0"/>
        <v>10</v>
      </c>
      <c r="B13" t="s">
        <v>52</v>
      </c>
      <c r="C13" s="1">
        <v>44518</v>
      </c>
      <c r="D13">
        <v>36.773299999999999</v>
      </c>
      <c r="E13">
        <v>121.8867</v>
      </c>
      <c r="F13">
        <v>198.6</v>
      </c>
      <c r="G13">
        <v>0</v>
      </c>
      <c r="H13">
        <v>1</v>
      </c>
      <c r="I13">
        <f t="shared" si="1"/>
        <v>0</v>
      </c>
      <c r="J13" t="s">
        <v>46</v>
      </c>
      <c r="L13" t="s">
        <v>34</v>
      </c>
      <c r="M13" t="s">
        <v>35</v>
      </c>
    </row>
    <row r="15" spans="1:13" x14ac:dyDescent="0.2">
      <c r="G15">
        <f>SUM(G4:G13)</f>
        <v>65</v>
      </c>
      <c r="I15">
        <f>SUM(I4:I13)</f>
        <v>40</v>
      </c>
    </row>
  </sheetData>
  <hyperlinks>
    <hyperlink ref="J6" r:id="rId1" xr:uid="{FDF2A9D9-7FFC-F747-8A5E-3DEE5897BAE4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60416-AD83-A641-BC50-22292EA75321}">
  <dimension ref="A2:K13"/>
  <sheetViews>
    <sheetView workbookViewId="0">
      <selection activeCell="A8" sqref="A8:XFD8"/>
    </sheetView>
  </sheetViews>
  <sheetFormatPr baseColWidth="10" defaultRowHeight="16" x14ac:dyDescent="0.2"/>
  <cols>
    <col min="1" max="1" width="10.6640625" bestFit="1" customWidth="1"/>
    <col min="2" max="2" width="11" bestFit="1" customWidth="1"/>
    <col min="3" max="3" width="13.1640625" bestFit="1" customWidth="1"/>
    <col min="5" max="5" width="21.1640625" bestFit="1" customWidth="1"/>
    <col min="6" max="6" width="15.1640625" bestFit="1" customWidth="1"/>
    <col min="7" max="7" width="15.1640625" customWidth="1"/>
    <col min="8" max="8" width="18" bestFit="1" customWidth="1"/>
    <col min="9" max="9" width="15.1640625" customWidth="1"/>
    <col min="10" max="10" width="16.83203125" bestFit="1" customWidth="1"/>
    <col min="11" max="11" width="34.33203125" style="3" bestFit="1" customWidth="1"/>
  </cols>
  <sheetData>
    <row r="2" spans="1:11" x14ac:dyDescent="0.2">
      <c r="B2" t="s">
        <v>5</v>
      </c>
      <c r="C2" t="s">
        <v>1</v>
      </c>
    </row>
    <row r="3" spans="1:11" x14ac:dyDescent="0.2">
      <c r="A3" t="s">
        <v>0</v>
      </c>
      <c r="B3" t="s">
        <v>2</v>
      </c>
      <c r="C3" t="s">
        <v>7</v>
      </c>
      <c r="D3" t="s">
        <v>6</v>
      </c>
      <c r="E3" t="s">
        <v>37</v>
      </c>
      <c r="F3" t="s">
        <v>9</v>
      </c>
      <c r="G3" t="s">
        <v>15</v>
      </c>
      <c r="H3" t="s">
        <v>32</v>
      </c>
      <c r="I3" t="s">
        <v>14</v>
      </c>
      <c r="J3" t="s">
        <v>18</v>
      </c>
      <c r="K3" s="3" t="s">
        <v>17</v>
      </c>
    </row>
    <row r="4" spans="1:11" x14ac:dyDescent="0.2">
      <c r="A4">
        <v>1</v>
      </c>
      <c r="B4" s="1">
        <v>44470</v>
      </c>
      <c r="C4">
        <v>120</v>
      </c>
      <c r="D4">
        <v>3</v>
      </c>
      <c r="F4">
        <v>125</v>
      </c>
    </row>
    <row r="5" spans="1:11" x14ac:dyDescent="0.2">
      <c r="A5">
        <f t="shared" ref="A5:A13" si="0">A4+1</f>
        <v>2</v>
      </c>
      <c r="B5" s="1">
        <v>44477</v>
      </c>
      <c r="C5">
        <v>120</v>
      </c>
      <c r="D5">
        <v>5</v>
      </c>
      <c r="E5">
        <v>5</v>
      </c>
      <c r="F5">
        <v>125</v>
      </c>
    </row>
    <row r="6" spans="1:11" x14ac:dyDescent="0.2">
      <c r="A6">
        <f t="shared" si="0"/>
        <v>3</v>
      </c>
      <c r="B6" s="1">
        <v>44482</v>
      </c>
      <c r="C6">
        <v>60</v>
      </c>
      <c r="D6">
        <v>4</v>
      </c>
      <c r="E6">
        <v>5</v>
      </c>
      <c r="F6">
        <v>125</v>
      </c>
    </row>
    <row r="7" spans="1:11" x14ac:dyDescent="0.2">
      <c r="A7">
        <f t="shared" si="0"/>
        <v>4</v>
      </c>
      <c r="B7" s="1">
        <v>44484</v>
      </c>
      <c r="C7">
        <v>125</v>
      </c>
      <c r="D7">
        <v>4</v>
      </c>
      <c r="E7">
        <v>5</v>
      </c>
      <c r="F7">
        <v>125</v>
      </c>
    </row>
    <row r="8" spans="1:11" x14ac:dyDescent="0.2">
      <c r="A8">
        <f t="shared" si="0"/>
        <v>5</v>
      </c>
      <c r="B8" s="1">
        <v>44488</v>
      </c>
      <c r="C8">
        <v>125</v>
      </c>
      <c r="D8">
        <v>12</v>
      </c>
      <c r="E8">
        <v>6</v>
      </c>
      <c r="F8">
        <v>125</v>
      </c>
      <c r="H8">
        <v>5</v>
      </c>
      <c r="I8">
        <v>0.15</v>
      </c>
    </row>
    <row r="9" spans="1:11" x14ac:dyDescent="0.2">
      <c r="A9">
        <f t="shared" si="0"/>
        <v>6</v>
      </c>
      <c r="B9" s="1">
        <v>44490</v>
      </c>
      <c r="C9">
        <v>120</v>
      </c>
      <c r="D9">
        <v>15</v>
      </c>
      <c r="E9">
        <v>21</v>
      </c>
      <c r="F9">
        <v>140</v>
      </c>
      <c r="G9">
        <v>-0.2</v>
      </c>
      <c r="H9">
        <v>25</v>
      </c>
      <c r="I9">
        <v>0.15</v>
      </c>
      <c r="K9" s="3">
        <f>(-'CPF-MR Missions'!F9*G9+'CPF-MR Missions'!F9*I9)/60+H9</f>
        <v>25.589166666666667</v>
      </c>
    </row>
    <row r="10" spans="1:11" x14ac:dyDescent="0.2">
      <c r="A10">
        <f t="shared" si="0"/>
        <v>7</v>
      </c>
      <c r="B10" s="1">
        <v>44502</v>
      </c>
      <c r="C10">
        <v>120</v>
      </c>
      <c r="D10">
        <v>23</v>
      </c>
      <c r="E10">
        <v>21</v>
      </c>
      <c r="F10">
        <v>140</v>
      </c>
      <c r="G10">
        <v>-0.1</v>
      </c>
      <c r="H10">
        <v>25</v>
      </c>
      <c r="I10">
        <v>0.15</v>
      </c>
      <c r="K10" s="3">
        <f>(-'CPF-MR Missions'!F10*G10+'CPF-MR Missions'!F10*I10)/60+H10</f>
        <v>25.431666666666665</v>
      </c>
    </row>
    <row r="11" spans="1:11" x14ac:dyDescent="0.2">
      <c r="A11">
        <f t="shared" si="0"/>
        <v>8</v>
      </c>
      <c r="B11" s="1">
        <v>44512</v>
      </c>
      <c r="C11">
        <v>60</v>
      </c>
      <c r="D11">
        <v>5</v>
      </c>
      <c r="F11">
        <v>140</v>
      </c>
      <c r="G11">
        <v>-0.15</v>
      </c>
      <c r="H11">
        <v>5</v>
      </c>
      <c r="I11">
        <v>0.15</v>
      </c>
      <c r="J11">
        <v>50</v>
      </c>
      <c r="K11" s="3">
        <f>(-'CPF-MR Missions'!F11*G11+'CPF-MR Missions'!F11*I11)/60+H11</f>
        <v>5.524</v>
      </c>
    </row>
    <row r="12" spans="1:11" x14ac:dyDescent="0.2">
      <c r="A12">
        <f t="shared" si="0"/>
        <v>9</v>
      </c>
      <c r="B12" s="1">
        <v>44516</v>
      </c>
      <c r="C12">
        <v>100</v>
      </c>
      <c r="D12">
        <v>23</v>
      </c>
      <c r="E12">
        <v>21</v>
      </c>
      <c r="F12">
        <v>140</v>
      </c>
      <c r="G12">
        <v>-0.1</v>
      </c>
      <c r="H12">
        <v>25</v>
      </c>
      <c r="I12">
        <v>0.15</v>
      </c>
      <c r="J12">
        <v>70</v>
      </c>
      <c r="K12" s="3">
        <f>(-'CPF-MR Missions'!F12*G12+'CPF-MR Missions'!F12*I12)/60+H12</f>
        <v>25.429583333333333</v>
      </c>
    </row>
    <row r="13" spans="1:11" x14ac:dyDescent="0.2">
      <c r="A13">
        <f t="shared" si="0"/>
        <v>10</v>
      </c>
      <c r="B13" s="1">
        <v>44518</v>
      </c>
      <c r="C13">
        <v>150</v>
      </c>
      <c r="D13">
        <v>5</v>
      </c>
      <c r="E13">
        <v>5</v>
      </c>
      <c r="F13">
        <v>180</v>
      </c>
      <c r="H13">
        <v>5</v>
      </c>
      <c r="J1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62A1A-52C7-3E4E-8A17-738DC7E2D75B}">
  <dimension ref="A2:D13"/>
  <sheetViews>
    <sheetView workbookViewId="0">
      <selection activeCell="D19" sqref="D19"/>
    </sheetView>
  </sheetViews>
  <sheetFormatPr baseColWidth="10" defaultRowHeight="16" x14ac:dyDescent="0.2"/>
  <cols>
    <col min="1" max="1" width="10.6640625" bestFit="1" customWidth="1"/>
    <col min="2" max="2" width="11" bestFit="1" customWidth="1"/>
    <col min="3" max="3" width="42.6640625" bestFit="1" customWidth="1"/>
    <col min="4" max="4" width="109.5" bestFit="1" customWidth="1"/>
  </cols>
  <sheetData>
    <row r="2" spans="1:4" x14ac:dyDescent="0.2">
      <c r="B2" t="s">
        <v>5</v>
      </c>
      <c r="C2" t="s">
        <v>19</v>
      </c>
      <c r="D2" t="s">
        <v>24</v>
      </c>
    </row>
    <row r="3" spans="1:4" x14ac:dyDescent="0.2">
      <c r="A3" t="s">
        <v>0</v>
      </c>
      <c r="B3" t="s">
        <v>2</v>
      </c>
    </row>
    <row r="4" spans="1:4" x14ac:dyDescent="0.2">
      <c r="A4">
        <v>1</v>
      </c>
      <c r="B4" s="1">
        <v>44470</v>
      </c>
      <c r="C4" t="s">
        <v>20</v>
      </c>
    </row>
    <row r="5" spans="1:4" x14ac:dyDescent="0.2">
      <c r="A5">
        <v>2</v>
      </c>
      <c r="B5" s="1">
        <v>44477</v>
      </c>
      <c r="C5" t="s">
        <v>21</v>
      </c>
    </row>
    <row r="6" spans="1:4" x14ac:dyDescent="0.2">
      <c r="A6">
        <v>3</v>
      </c>
      <c r="B6" s="1">
        <v>44482</v>
      </c>
      <c r="C6" t="s">
        <v>21</v>
      </c>
    </row>
    <row r="7" spans="1:4" x14ac:dyDescent="0.2">
      <c r="A7">
        <v>4</v>
      </c>
      <c r="B7" s="1">
        <v>44484</v>
      </c>
    </row>
    <row r="8" spans="1:4" x14ac:dyDescent="0.2">
      <c r="A8">
        <v>5</v>
      </c>
      <c r="B8" s="1">
        <v>44488</v>
      </c>
    </row>
    <row r="9" spans="1:4" x14ac:dyDescent="0.2">
      <c r="A9">
        <v>6</v>
      </c>
      <c r="B9" s="1">
        <v>44490</v>
      </c>
      <c r="C9" t="s">
        <v>21</v>
      </c>
      <c r="D9" t="s">
        <v>25</v>
      </c>
    </row>
    <row r="10" spans="1:4" x14ac:dyDescent="0.2">
      <c r="A10">
        <v>7</v>
      </c>
      <c r="B10" s="1">
        <v>44502</v>
      </c>
      <c r="C10" t="s">
        <v>22</v>
      </c>
      <c r="D10" t="s">
        <v>54</v>
      </c>
    </row>
    <row r="11" spans="1:4" x14ac:dyDescent="0.2">
      <c r="A11">
        <v>8</v>
      </c>
      <c r="B11" s="1">
        <v>44512</v>
      </c>
      <c r="C11" t="s">
        <v>22</v>
      </c>
      <c r="D11" t="s">
        <v>55</v>
      </c>
    </row>
    <row r="12" spans="1:4" x14ac:dyDescent="0.2">
      <c r="A12">
        <v>9</v>
      </c>
      <c r="B12" s="1">
        <v>44516</v>
      </c>
      <c r="C12" t="s">
        <v>22</v>
      </c>
      <c r="D12" t="s">
        <v>57</v>
      </c>
    </row>
    <row r="13" spans="1:4" x14ac:dyDescent="0.2">
      <c r="A13">
        <v>10</v>
      </c>
      <c r="B13" s="1">
        <v>44518</v>
      </c>
      <c r="C13" t="s">
        <v>34</v>
      </c>
      <c r="D1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CPF-MR Missions</vt:lpstr>
      <vt:lpstr>MissionConfig parameters</vt:lpstr>
      <vt:lpstr>MicroRider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2021-11-29T18:49:15Z</dcterms:created>
  <dcterms:modified xsi:type="dcterms:W3CDTF">2021-12-21T06:00:25Z</dcterms:modified>
</cp:coreProperties>
</file>