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3820"/>
  <mc:AlternateContent xmlns:mc="http://schemas.openxmlformats.org/markup-compatibility/2006">
    <mc:Choice Requires="x15">
      <x15ac:absPath xmlns:x15ac="http://schemas.microsoft.com/office/spreadsheetml/2010/11/ac" url="\\atlas\ProjectLibrary\CPF\Project Managment\"/>
    </mc:Choice>
  </mc:AlternateContent>
  <bookViews>
    <workbookView xWindow="0" yWindow="0" windowWidth="32505" windowHeight="15615"/>
  </bookViews>
  <sheets>
    <sheet name="Summary_Projects" sheetId="2" r:id="rId1"/>
    <sheet name="Status_Data" sheetId="1" r:id="rId2"/>
  </sheets>
  <definedNames>
    <definedName name="_xlnm._FilterDatabase" localSheetId="1" hidden="1">Status_Data!$A$1:$M$26</definedName>
  </definedNames>
  <calcPr calcId="162913"/>
  <pivotCaches>
    <pivotCache cacheId="0" r:id="rId3"/>
  </pivotCaches>
  <webPublishing codePage="1252"/>
</workbook>
</file>

<file path=xl/calcChain.xml><?xml version="1.0" encoding="utf-8"?>
<calcChain xmlns="http://schemas.openxmlformats.org/spreadsheetml/2006/main">
  <c r="H24" i="1" l="1"/>
  <c r="H23" i="1"/>
  <c r="H9" i="1"/>
  <c r="F30" i="2"/>
</calcChain>
</file>

<file path=xl/sharedStrings.xml><?xml version="1.0" encoding="utf-8"?>
<sst xmlns="http://schemas.openxmlformats.org/spreadsheetml/2006/main" count="222" uniqueCount="57">
  <si>
    <t>Project ID</t>
  </si>
  <si>
    <t>Detail for Project Type</t>
  </si>
  <si>
    <t>Project Name</t>
  </si>
  <si>
    <t>Project Manager Name</t>
  </si>
  <si>
    <t>Direct Indirect External</t>
  </si>
  <si>
    <t>Grouped Accounts</t>
  </si>
  <si>
    <t>Description</t>
  </si>
  <si>
    <t>Total Budget Amount</t>
  </si>
  <si>
    <t>PTD Incurred Amount</t>
  </si>
  <si>
    <t>YTD Incurred Amount</t>
  </si>
  <si>
    <t>Commitment Total Amount</t>
  </si>
  <si>
    <t>Available Funds</t>
  </si>
  <si>
    <t>% Remaining</t>
  </si>
  <si>
    <t>901206.00</t>
  </si>
  <si>
    <t>OCEAN BIOGEOCHM</t>
  </si>
  <si>
    <t xml:space="preserve">Coastal Profiling Float </t>
  </si>
  <si>
    <t>Massion, Eugene I</t>
  </si>
  <si>
    <t>Direct</t>
  </si>
  <si>
    <t>Expense</t>
  </si>
  <si>
    <t>5020-000: Books - Subscriptions</t>
  </si>
  <si>
    <t>5030-000: Conference Fees-Registrat</t>
  </si>
  <si>
    <t>5110-000: OS - Sftwr Design-Program</t>
  </si>
  <si>
    <t>5130-000: OS - General</t>
  </si>
  <si>
    <t>5150-000: OS - Maint. Contracts</t>
  </si>
  <si>
    <t>5300-000: Supplies - Cmptr-Hdwr</t>
  </si>
  <si>
    <t>5310-000: Supplies - Cmptr-Sftwr</t>
  </si>
  <si>
    <t>5320-000: Supplies - Eng. Lab</t>
  </si>
  <si>
    <t>5330-000: Non-Capitalized Equipment</t>
  </si>
  <si>
    <t>5360-000: Supplies - General</t>
  </si>
  <si>
    <t>5420-000: Telephone-Data Comm</t>
  </si>
  <si>
    <t>5500-000: Travel - Domestic</t>
  </si>
  <si>
    <t>Wage/Fringe</t>
  </si>
  <si>
    <t>6000-000: Direct Labor</t>
  </si>
  <si>
    <t>6004-000: D/L - Temp</t>
  </si>
  <si>
    <t>6009-000: D/L OT - Temp</t>
  </si>
  <si>
    <t>Ship</t>
  </si>
  <si>
    <t>9757-000: Paragon Allocation</t>
  </si>
  <si>
    <t>Pool 1 : Fringe - Full</t>
  </si>
  <si>
    <t>Pool 5 : Fringe - Short Term Temp</t>
  </si>
  <si>
    <t>901206.95</t>
  </si>
  <si>
    <t>500m Profiling FloatSN003</t>
  </si>
  <si>
    <t xml:space="preserve">1500-001: CIP Equip&gt; $5k (wo IDC) </t>
  </si>
  <si>
    <t>5300-001: Supplies-Cmptr-Hdwr - CIP</t>
  </si>
  <si>
    <t>5320-001: Supplies-Eng. Lab - CIP</t>
  </si>
  <si>
    <t>5330-001: Equipment  - CIP</t>
  </si>
  <si>
    <t>901206.96</t>
  </si>
  <si>
    <t>500m Profiling FloatSN002</t>
  </si>
  <si>
    <t>6000-001: Direct Labor - CIP</t>
  </si>
  <si>
    <t>Row Labels</t>
  </si>
  <si>
    <t>Grand Total</t>
  </si>
  <si>
    <t>Sum of Total Budget Amount</t>
  </si>
  <si>
    <t>Costs Incurred Year To Date</t>
  </si>
  <si>
    <t>Committed Funds</t>
  </si>
  <si>
    <t>Sum of Total costs incurred and committed</t>
  </si>
  <si>
    <t>Sum of Budget Remaining</t>
  </si>
  <si>
    <t>Optode PO</t>
  </si>
  <si>
    <t>Available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</si>
</sst>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##"/>
    <numFmt numFmtId="165" formatCode="#,##0.########"/>
  </numFmts>
  <fonts count="1" x14ac:knownFonts="1">
    <font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3" fontId="0" fillId="0" borderId="0" xfId="0" applyNumberFormat="1"/>
    <xf numFmtId="164" fontId="0" fillId="0" borderId="0" xfId="0" applyNumberFormat="1"/>
    <xf numFmtId="165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Chris Di Salvo" refreshedDate="43818.496953819442" createdVersion="6" refreshedVersion="6" minRefreshableVersion="3" recordCount="25">
  <cacheSource type="worksheet">
    <worksheetSource ref="A1:M26" sheet="Status_Data"/>
  </cacheSource>
  <cacheFields count="15">
    <cacheField name="Project ID" numFmtId="0">
      <sharedItems count="3">
        <s v="901206.00"/>
        <s v="901206.95"/>
        <s v="901206.96"/>
      </sharedItems>
    </cacheField>
    <cacheField name="Detail for Project Type" numFmtId="0">
      <sharedItems/>
    </cacheField>
    <cacheField name="Project Name" numFmtId="0">
      <sharedItems count="3">
        <s v="Coastal Profiling Float "/>
        <s v="500m Profiling FloatSN003"/>
        <s v="500m Profiling FloatSN002"/>
      </sharedItems>
    </cacheField>
    <cacheField name="Project Manager Name" numFmtId="0">
      <sharedItems/>
    </cacheField>
    <cacheField name="Direct Indirect External" numFmtId="0">
      <sharedItems/>
    </cacheField>
    <cacheField name="Grouped Accounts" numFmtId="0">
      <sharedItems count="3">
        <s v="Expense"/>
        <s v="Wage/Fringe"/>
        <s v="Ship"/>
      </sharedItems>
    </cacheField>
    <cacheField name="Description" numFmtId="0">
      <sharedItems count="23">
        <s v="5020-000: Books - Subscriptions"/>
        <s v="5030-000: Conference Fees-Registrat"/>
        <s v="5110-000: OS - Sftwr Design-Program"/>
        <s v="5130-000: OS - General"/>
        <s v="5150-000: OS - Maint. Contracts"/>
        <s v="5300-000: Supplies - Cmptr-Hdwr"/>
        <s v="5310-000: Supplies - Cmptr-Sftwr"/>
        <s v="5320-000: Supplies - Eng. Lab"/>
        <s v="5330-000: Non-Capitalized Equipment"/>
        <s v="5360-000: Supplies - General"/>
        <s v="5420-000: Telephone-Data Comm"/>
        <s v="5500-000: Travel - Domestic"/>
        <s v="6000-000: Direct Labor"/>
        <s v="6004-000: D/L - Temp"/>
        <s v="6009-000: D/L OT - Temp"/>
        <s v="9757-000: Paragon Allocation"/>
        <s v="Pool 1 : Fringe - Full"/>
        <s v="Pool 5 : Fringe - Short Term Temp"/>
        <s v="1500-001: CIP Equip&gt; $5k (wo IDC) "/>
        <s v="5300-001: Supplies-Cmptr-Hdwr - CIP"/>
        <s v="5320-001: Supplies-Eng. Lab - CIP"/>
        <s v="5330-001: Equipment  - CIP"/>
        <s v="6000-001: Direct Labor - CIP"/>
      </sharedItems>
    </cacheField>
    <cacheField name="Total Budget Amount" numFmtId="0">
      <sharedItems containsSemiMixedTypes="0" containsString="0" containsNumber="1" minValue="0" maxValue="243765"/>
    </cacheField>
    <cacheField name="PTD Incurred Amount" numFmtId="0">
      <sharedItems containsSemiMixedTypes="0" containsString="0" containsNumber="1" minValue="0" maxValue="3836.69"/>
    </cacheField>
    <cacheField name="YTD Incurred Amount" numFmtId="0">
      <sharedItems containsSemiMixedTypes="0" containsString="0" containsNumber="1" minValue="0" maxValue="228850.81"/>
    </cacheField>
    <cacheField name="Commitment Total Amount" numFmtId="0">
      <sharedItems containsSemiMixedTypes="0" containsString="0" containsNumber="1" minValue="0" maxValue="17275.349999999999"/>
    </cacheField>
    <cacheField name="Available Funds" numFmtId="0">
      <sharedItems containsSemiMixedTypes="0" containsString="0" containsNumber="1" minValue="-97355.87" maxValue="19636.16"/>
    </cacheField>
    <cacheField name="% Remaining" numFmtId="0">
      <sharedItems containsSemiMixedTypes="0" containsString="0" containsNumber="1" minValue="-2.9773753095153901" maxValue="1"/>
    </cacheField>
    <cacheField name="Total costs incurred and committed" numFmtId="0" formula="'YTD Incurred Amount'+'Commitment Total Amount'" databaseField="0"/>
    <cacheField name="Budget Remaining" numFmtId="0" formula="'Total Budget Amount'-'Total costs incurred and committed'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5">
  <r>
    <x v="0"/>
    <s v="OCEAN BIOGEOCHM"/>
    <x v="0"/>
    <s v="Massion, Eugene I"/>
    <s v="Direct"/>
    <x v="0"/>
    <x v="0"/>
    <n v="0"/>
    <n v="0"/>
    <n v="99.95"/>
    <n v="0"/>
    <n v="-99.95"/>
    <n v="0"/>
  </r>
  <r>
    <x v="0"/>
    <s v="OCEAN BIOGEOCHM"/>
    <x v="0"/>
    <s v="Massion, Eugene I"/>
    <s v="Direct"/>
    <x v="0"/>
    <x v="1"/>
    <n v="0"/>
    <n v="0"/>
    <n v="75"/>
    <n v="0"/>
    <n v="-75"/>
    <n v="0"/>
  </r>
  <r>
    <x v="0"/>
    <s v="OCEAN BIOGEOCHM"/>
    <x v="0"/>
    <s v="Massion, Eugene I"/>
    <s v="Direct"/>
    <x v="0"/>
    <x v="2"/>
    <n v="2126"/>
    <n v="0"/>
    <n v="0"/>
    <n v="0"/>
    <n v="2126"/>
    <n v="1"/>
  </r>
  <r>
    <x v="0"/>
    <s v="OCEAN BIOGEOCHM"/>
    <x v="0"/>
    <s v="Massion, Eugene I"/>
    <s v="Direct"/>
    <x v="0"/>
    <x v="3"/>
    <n v="7738"/>
    <n v="0"/>
    <n v="5147.42"/>
    <n v="0"/>
    <n v="2590.58"/>
    <n v="0.33478676660635798"/>
  </r>
  <r>
    <x v="0"/>
    <s v="OCEAN BIOGEOCHM"/>
    <x v="0"/>
    <s v="Massion, Eugene I"/>
    <s v="Direct"/>
    <x v="0"/>
    <x v="4"/>
    <n v="3700"/>
    <n v="0"/>
    <n v="0"/>
    <n v="0"/>
    <n v="3700"/>
    <n v="1"/>
  </r>
  <r>
    <x v="0"/>
    <s v="OCEAN BIOGEOCHM"/>
    <x v="0"/>
    <s v="Massion, Eugene I"/>
    <s v="Direct"/>
    <x v="0"/>
    <x v="5"/>
    <n v="3850"/>
    <n v="0"/>
    <n v="21.72"/>
    <n v="0"/>
    <n v="3828.28"/>
    <n v="0.994358441558442"/>
  </r>
  <r>
    <x v="0"/>
    <s v="OCEAN BIOGEOCHM"/>
    <x v="0"/>
    <s v="Massion, Eugene I"/>
    <s v="Direct"/>
    <x v="0"/>
    <x v="6"/>
    <n v="0"/>
    <n v="0"/>
    <n v="2125.5700000000002"/>
    <n v="0"/>
    <n v="-2125.5700000000002"/>
    <n v="0"/>
  </r>
  <r>
    <x v="0"/>
    <s v="OCEAN BIOGEOCHM"/>
    <x v="0"/>
    <s v="Massion, Eugene I"/>
    <s v="Direct"/>
    <x v="0"/>
    <x v="7"/>
    <n v="3000"/>
    <n v="0"/>
    <n v="1363.84"/>
    <n v="0"/>
    <n v="19636.16"/>
    <n v="0.93505523809523805"/>
  </r>
  <r>
    <x v="0"/>
    <s v="OCEAN BIOGEOCHM"/>
    <x v="0"/>
    <s v="Massion, Eugene I"/>
    <s v="Direct"/>
    <x v="0"/>
    <x v="8"/>
    <n v="0"/>
    <n v="0"/>
    <n v="2799.41"/>
    <n v="0"/>
    <n v="-2799.41"/>
    <n v="0"/>
  </r>
  <r>
    <x v="0"/>
    <s v="OCEAN BIOGEOCHM"/>
    <x v="0"/>
    <s v="Massion, Eugene I"/>
    <s v="Direct"/>
    <x v="0"/>
    <x v="9"/>
    <n v="0"/>
    <n v="0"/>
    <n v="10838.23"/>
    <n v="146.96"/>
    <n v="-10838.23"/>
    <n v="0"/>
  </r>
  <r>
    <x v="0"/>
    <s v="OCEAN BIOGEOCHM"/>
    <x v="0"/>
    <s v="Massion, Eugene I"/>
    <s v="Direct"/>
    <x v="0"/>
    <x v="10"/>
    <n v="5500"/>
    <n v="213"/>
    <n v="2342.35"/>
    <n v="3157.65"/>
    <n v="0"/>
    <n v="0"/>
  </r>
  <r>
    <x v="0"/>
    <s v="OCEAN BIOGEOCHM"/>
    <x v="0"/>
    <s v="Massion, Eugene I"/>
    <s v="Direct"/>
    <x v="0"/>
    <x v="11"/>
    <n v="2800"/>
    <n v="0"/>
    <n v="0"/>
    <n v="0"/>
    <n v="2800"/>
    <n v="1"/>
  </r>
  <r>
    <x v="0"/>
    <s v="OCEAN BIOGEOCHM"/>
    <x v="0"/>
    <s v="Massion, Eugene I"/>
    <s v="Direct"/>
    <x v="1"/>
    <x v="12"/>
    <n v="243765"/>
    <n v="3836.69"/>
    <n v="228850.81"/>
    <n v="0"/>
    <n v="14914.19"/>
    <n v="6.1182655426332701E-2"/>
  </r>
  <r>
    <x v="0"/>
    <s v="OCEAN BIOGEOCHM"/>
    <x v="0"/>
    <s v="Massion, Eugene I"/>
    <s v="Direct"/>
    <x v="1"/>
    <x v="13"/>
    <n v="0"/>
    <n v="0"/>
    <n v="960"/>
    <n v="0"/>
    <n v="-960"/>
    <n v="0"/>
  </r>
  <r>
    <x v="0"/>
    <s v="OCEAN BIOGEOCHM"/>
    <x v="0"/>
    <s v="Massion, Eugene I"/>
    <s v="Direct"/>
    <x v="1"/>
    <x v="14"/>
    <n v="0"/>
    <n v="0"/>
    <n v="180"/>
    <n v="0"/>
    <n v="-180"/>
    <n v="0"/>
  </r>
  <r>
    <x v="0"/>
    <s v="OCEAN BIOGEOCHM"/>
    <x v="0"/>
    <s v="Massion, Eugene I"/>
    <s v="Direct"/>
    <x v="2"/>
    <x v="15"/>
    <n v="7000"/>
    <n v="0"/>
    <n v="0"/>
    <n v="0"/>
    <n v="7000"/>
    <n v="1"/>
  </r>
  <r>
    <x v="0"/>
    <s v="OCEAN BIOGEOCHM"/>
    <x v="0"/>
    <s v="Massion, Eugene I"/>
    <s v="Direct"/>
    <x v="1"/>
    <x v="16"/>
    <n v="138866.91"/>
    <n v="2192.67"/>
    <n v="130788.24"/>
    <n v="0"/>
    <n v="8078.67"/>
    <n v="5.81756301771243E-2"/>
  </r>
  <r>
    <x v="0"/>
    <s v="OCEAN BIOGEOCHM"/>
    <x v="0"/>
    <s v="Massion, Eugene I"/>
    <s v="Direct"/>
    <x v="1"/>
    <x v="17"/>
    <n v="0"/>
    <n v="0"/>
    <n v="126.66"/>
    <n v="0"/>
    <n v="-126.66"/>
    <n v="0"/>
  </r>
  <r>
    <x v="1"/>
    <s v="OCEAN BIOGEOCHM"/>
    <x v="1"/>
    <s v="Massion, Eugene I"/>
    <s v="Direct"/>
    <x v="0"/>
    <x v="18"/>
    <n v="0"/>
    <n v="0"/>
    <n v="153.93"/>
    <n v="0"/>
    <n v="-153.93"/>
    <n v="0"/>
  </r>
  <r>
    <x v="1"/>
    <s v="OCEAN BIOGEOCHM"/>
    <x v="1"/>
    <s v="Massion, Eugene I"/>
    <s v="Direct"/>
    <x v="0"/>
    <x v="19"/>
    <n v="0"/>
    <n v="0"/>
    <n v="32.659999999999997"/>
    <n v="0"/>
    <n v="-32.659999999999997"/>
    <n v="0"/>
  </r>
  <r>
    <x v="1"/>
    <s v="OCEAN BIOGEOCHM"/>
    <x v="1"/>
    <s v="Massion, Eugene I"/>
    <s v="Direct"/>
    <x v="0"/>
    <x v="20"/>
    <n v="0"/>
    <n v="0"/>
    <n v="131.5"/>
    <n v="0"/>
    <n v="-131.5"/>
    <n v="0"/>
  </r>
  <r>
    <x v="1"/>
    <s v="OCEAN BIOGEOCHM"/>
    <x v="1"/>
    <s v="Massion, Eugene I"/>
    <s v="Direct"/>
    <x v="0"/>
    <x v="21"/>
    <n v="16827"/>
    <n v="3359.85"/>
    <n v="11244.03"/>
    <n v="0.01"/>
    <n v="-8417.0400000000009"/>
    <n v="-2.9773753095153901"/>
  </r>
  <r>
    <x v="2"/>
    <s v="OCEAN BIOGEOCHM"/>
    <x v="2"/>
    <s v="Massion, Eugene I"/>
    <s v="Direct"/>
    <x v="0"/>
    <x v="21"/>
    <n v="22382"/>
    <n v="0"/>
    <n v="3994.83"/>
    <n v="17275.349999999999"/>
    <n v="-2888.18"/>
    <n v="-0.15712000870416701"/>
  </r>
  <r>
    <x v="2"/>
    <s v="OCEAN BIOGEOCHM"/>
    <x v="2"/>
    <s v="Massion, Eugene I"/>
    <s v="Direct"/>
    <x v="1"/>
    <x v="22"/>
    <n v="0"/>
    <n v="3275.24"/>
    <n v="97355.87"/>
    <n v="0"/>
    <n v="-97355.87"/>
    <n v="0"/>
  </r>
  <r>
    <x v="2"/>
    <s v="OCEAN BIOGEOCHM"/>
    <x v="2"/>
    <s v="Massion, Eugene I"/>
    <s v="Direct"/>
    <x v="1"/>
    <x v="16"/>
    <n v="0"/>
    <n v="1871.8"/>
    <n v="55638.879999999997"/>
    <n v="0"/>
    <n v="-55638.879999999997"/>
    <n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F27" firstHeaderRow="0" firstDataRow="1" firstDataCol="1" rowPageCount="1" colPageCount="1"/>
  <pivotFields count="15">
    <pivotField axis="axisRow" showAll="0">
      <items count="4">
        <item x="0"/>
        <item x="1"/>
        <item x="2"/>
        <item t="default"/>
      </items>
    </pivotField>
    <pivotField showAll="0"/>
    <pivotField axis="axisRow" showAll="0">
      <items count="4">
        <item x="2"/>
        <item x="1"/>
        <item x="0"/>
        <item t="default"/>
      </items>
    </pivotField>
    <pivotField showAll="0"/>
    <pivotField showAll="0"/>
    <pivotField axis="axisPage" showAll="0">
      <items count="4">
        <item x="0"/>
        <item x="2"/>
        <item x="1"/>
        <item t="default"/>
      </items>
    </pivotField>
    <pivotField axis="axisRow" showAll="0">
      <items count="24">
        <item x="18"/>
        <item x="0"/>
        <item x="1"/>
        <item x="2"/>
        <item x="3"/>
        <item x="4"/>
        <item x="5"/>
        <item x="19"/>
        <item x="6"/>
        <item x="7"/>
        <item x="20"/>
        <item x="8"/>
        <item x="21"/>
        <item x="9"/>
        <item x="10"/>
        <item x="11"/>
        <item x="12"/>
        <item x="22"/>
        <item x="13"/>
        <item x="14"/>
        <item x="15"/>
        <item x="16"/>
        <item x="17"/>
        <item t="default"/>
      </items>
    </pivotField>
    <pivotField dataField="1" showAll="0"/>
    <pivotField showAll="0"/>
    <pivotField dataField="1" showAll="0"/>
    <pivotField dataField="1" showAll="0"/>
    <pivotField showAll="0"/>
    <pivotField showAll="0"/>
    <pivotField dataField="1" dragToRow="0" dragToCol="0" dragToPage="0" showAll="0" defaultSubtotal="0"/>
    <pivotField dataField="1" dragToRow="0" dragToCol="0" dragToPage="0" showAll="0" defaultSubtotal="0"/>
  </pivotFields>
  <rowFields count="3">
    <field x="0"/>
    <field x="2"/>
    <field x="6"/>
  </rowFields>
  <rowItems count="24">
    <i>
      <x/>
    </i>
    <i r="1">
      <x v="2"/>
    </i>
    <i r="2">
      <x v="1"/>
    </i>
    <i r="2">
      <x v="2"/>
    </i>
    <i r="2">
      <x v="3"/>
    </i>
    <i r="2">
      <x v="4"/>
    </i>
    <i r="2">
      <x v="5"/>
    </i>
    <i r="2">
      <x v="6"/>
    </i>
    <i r="2">
      <x v="8"/>
    </i>
    <i r="2">
      <x v="9"/>
    </i>
    <i r="2">
      <x v="11"/>
    </i>
    <i r="2">
      <x v="13"/>
    </i>
    <i r="2">
      <x v="14"/>
    </i>
    <i r="2">
      <x v="15"/>
    </i>
    <i>
      <x v="1"/>
    </i>
    <i r="1">
      <x v="1"/>
    </i>
    <i r="2">
      <x/>
    </i>
    <i r="2">
      <x v="7"/>
    </i>
    <i r="2">
      <x v="10"/>
    </i>
    <i r="2">
      <x v="12"/>
    </i>
    <i>
      <x v="2"/>
    </i>
    <i r="1">
      <x/>
    </i>
    <i r="2">
      <x v="12"/>
    </i>
    <i t="grand">
      <x/>
    </i>
  </rowItems>
  <colFields count="1">
    <field x="-2"/>
  </colFields>
  <colItems count="5">
    <i>
      <x/>
    </i>
    <i i="1">
      <x v="1"/>
    </i>
    <i i="2">
      <x v="2"/>
    </i>
    <i i="3">
      <x v="3"/>
    </i>
    <i i="4">
      <x v="4"/>
    </i>
  </colItems>
  <pageFields count="1">
    <pageField fld="5" item="0" hier="-1"/>
  </pageFields>
  <dataFields count="5">
    <dataField name="Costs Incurred Year To Date" fld="9" baseField="0" baseItem="0" numFmtId="4"/>
    <dataField name="Committed Funds" fld="10" baseField="0" baseItem="0" numFmtId="4"/>
    <dataField name="Sum of Total Budget Amount" fld="7" baseField="0" baseItem="0" numFmtId="4"/>
    <dataField name="Sum of Total costs incurred and committed" fld="13" baseField="0" baseItem="0" numFmtId="4"/>
    <dataField name="Sum of Budget Remaining" fld="14" baseField="0" baseItem="0" numFmtId="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workbookViewId="0">
      <selection activeCell="A31" sqref="A31"/>
    </sheetView>
  </sheetViews>
  <sheetFormatPr defaultRowHeight="12.75" x14ac:dyDescent="0.2"/>
  <cols>
    <col min="1" max="1" width="40.140625" bestFit="1" customWidth="1"/>
    <col min="2" max="2" width="28" bestFit="1" customWidth="1"/>
    <col min="3" max="3" width="16.85546875" bestFit="1" customWidth="1"/>
    <col min="4" max="4" width="28" bestFit="1" customWidth="1"/>
    <col min="5" max="5" width="41.5703125" bestFit="1" customWidth="1"/>
    <col min="6" max="6" width="24.85546875" bestFit="1" customWidth="1"/>
  </cols>
  <sheetData>
    <row r="1" spans="1:6" x14ac:dyDescent="0.2">
      <c r="A1" s="4" t="s">
        <v>5</v>
      </c>
      <c r="B1" t="s">
        <v>18</v>
      </c>
    </row>
    <row r="3" spans="1:6" x14ac:dyDescent="0.2">
      <c r="A3" s="4" t="s">
        <v>48</v>
      </c>
      <c r="B3" t="s">
        <v>51</v>
      </c>
      <c r="C3" t="s">
        <v>52</v>
      </c>
      <c r="D3" t="s">
        <v>50</v>
      </c>
      <c r="E3" t="s">
        <v>53</v>
      </c>
      <c r="F3" t="s">
        <v>54</v>
      </c>
    </row>
    <row r="4" spans="1:6" x14ac:dyDescent="0.2">
      <c r="A4" s="5" t="s">
        <v>13</v>
      </c>
      <c r="B4" s="8">
        <v>24813.489999999998</v>
      </c>
      <c r="C4" s="8">
        <v>3304.61</v>
      </c>
      <c r="D4" s="8">
        <v>28714</v>
      </c>
      <c r="E4" s="8">
        <v>28118.1</v>
      </c>
      <c r="F4" s="8">
        <v>595.90000000000146</v>
      </c>
    </row>
    <row r="5" spans="1:6" x14ac:dyDescent="0.2">
      <c r="A5" s="6" t="s">
        <v>15</v>
      </c>
      <c r="B5" s="8">
        <v>24813.489999999998</v>
      </c>
      <c r="C5" s="8">
        <v>3304.61</v>
      </c>
      <c r="D5" s="8">
        <v>28714</v>
      </c>
      <c r="E5" s="8">
        <v>28118.1</v>
      </c>
      <c r="F5" s="8">
        <v>595.90000000000146</v>
      </c>
    </row>
    <row r="6" spans="1:6" x14ac:dyDescent="0.2">
      <c r="A6" s="7" t="s">
        <v>19</v>
      </c>
      <c r="B6" s="8">
        <v>99.95</v>
      </c>
      <c r="C6" s="8">
        <v>0</v>
      </c>
      <c r="D6" s="8">
        <v>0</v>
      </c>
      <c r="E6" s="8">
        <v>99.95</v>
      </c>
      <c r="F6" s="8">
        <v>-99.95</v>
      </c>
    </row>
    <row r="7" spans="1:6" x14ac:dyDescent="0.2">
      <c r="A7" s="7" t="s">
        <v>20</v>
      </c>
      <c r="B7" s="8">
        <v>75</v>
      </c>
      <c r="C7" s="8">
        <v>0</v>
      </c>
      <c r="D7" s="8">
        <v>0</v>
      </c>
      <c r="E7" s="8">
        <v>75</v>
      </c>
      <c r="F7" s="8">
        <v>-75</v>
      </c>
    </row>
    <row r="8" spans="1:6" x14ac:dyDescent="0.2">
      <c r="A8" s="7" t="s">
        <v>21</v>
      </c>
      <c r="B8" s="8">
        <v>0</v>
      </c>
      <c r="C8" s="8">
        <v>0</v>
      </c>
      <c r="D8" s="8">
        <v>2126</v>
      </c>
      <c r="E8" s="8">
        <v>0</v>
      </c>
      <c r="F8" s="8">
        <v>2126</v>
      </c>
    </row>
    <row r="9" spans="1:6" x14ac:dyDescent="0.2">
      <c r="A9" s="7" t="s">
        <v>22</v>
      </c>
      <c r="B9" s="8">
        <v>5147.42</v>
      </c>
      <c r="C9" s="8">
        <v>0</v>
      </c>
      <c r="D9" s="8">
        <v>7738</v>
      </c>
      <c r="E9" s="8">
        <v>5147.42</v>
      </c>
      <c r="F9" s="8">
        <v>2590.58</v>
      </c>
    </row>
    <row r="10" spans="1:6" x14ac:dyDescent="0.2">
      <c r="A10" s="7" t="s">
        <v>23</v>
      </c>
      <c r="B10" s="8">
        <v>0</v>
      </c>
      <c r="C10" s="8">
        <v>0</v>
      </c>
      <c r="D10" s="8">
        <v>3700</v>
      </c>
      <c r="E10" s="8">
        <v>0</v>
      </c>
      <c r="F10" s="8">
        <v>3700</v>
      </c>
    </row>
    <row r="11" spans="1:6" x14ac:dyDescent="0.2">
      <c r="A11" s="7" t="s">
        <v>24</v>
      </c>
      <c r="B11" s="8">
        <v>21.72</v>
      </c>
      <c r="C11" s="8">
        <v>0</v>
      </c>
      <c r="D11" s="8">
        <v>3850</v>
      </c>
      <c r="E11" s="8">
        <v>21.72</v>
      </c>
      <c r="F11" s="8">
        <v>3828.28</v>
      </c>
    </row>
    <row r="12" spans="1:6" x14ac:dyDescent="0.2">
      <c r="A12" s="7" t="s">
        <v>25</v>
      </c>
      <c r="B12" s="8">
        <v>2125.5700000000002</v>
      </c>
      <c r="C12" s="8">
        <v>0</v>
      </c>
      <c r="D12" s="8">
        <v>0</v>
      </c>
      <c r="E12" s="8">
        <v>2125.5700000000002</v>
      </c>
      <c r="F12" s="8">
        <v>-2125.5700000000002</v>
      </c>
    </row>
    <row r="13" spans="1:6" x14ac:dyDescent="0.2">
      <c r="A13" s="7" t="s">
        <v>26</v>
      </c>
      <c r="B13" s="8">
        <v>1363.84</v>
      </c>
      <c r="C13" s="8">
        <v>0</v>
      </c>
      <c r="D13" s="8">
        <v>3000</v>
      </c>
      <c r="E13" s="8">
        <v>1363.84</v>
      </c>
      <c r="F13" s="8">
        <v>1636.16</v>
      </c>
    </row>
    <row r="14" spans="1:6" x14ac:dyDescent="0.2">
      <c r="A14" s="7" t="s">
        <v>27</v>
      </c>
      <c r="B14" s="8">
        <v>2799.41</v>
      </c>
      <c r="C14" s="8">
        <v>0</v>
      </c>
      <c r="D14" s="8">
        <v>0</v>
      </c>
      <c r="E14" s="8">
        <v>2799.41</v>
      </c>
      <c r="F14" s="8">
        <v>-2799.41</v>
      </c>
    </row>
    <row r="15" spans="1:6" x14ac:dyDescent="0.2">
      <c r="A15" s="7" t="s">
        <v>28</v>
      </c>
      <c r="B15" s="8">
        <v>10838.23</v>
      </c>
      <c r="C15" s="8">
        <v>146.96</v>
      </c>
      <c r="D15" s="8">
        <v>0</v>
      </c>
      <c r="E15" s="8">
        <v>10985.189999999999</v>
      </c>
      <c r="F15" s="8">
        <v>-10985.189999999999</v>
      </c>
    </row>
    <row r="16" spans="1:6" x14ac:dyDescent="0.2">
      <c r="A16" s="7" t="s">
        <v>29</v>
      </c>
      <c r="B16" s="8">
        <v>2342.35</v>
      </c>
      <c r="C16" s="8">
        <v>3157.65</v>
      </c>
      <c r="D16" s="8">
        <v>5500</v>
      </c>
      <c r="E16" s="8">
        <v>5500</v>
      </c>
      <c r="F16" s="8">
        <v>0</v>
      </c>
    </row>
    <row r="17" spans="1:6" x14ac:dyDescent="0.2">
      <c r="A17" s="7" t="s">
        <v>30</v>
      </c>
      <c r="B17" s="8">
        <v>0</v>
      </c>
      <c r="C17" s="8">
        <v>0</v>
      </c>
      <c r="D17" s="8">
        <v>2800</v>
      </c>
      <c r="E17" s="8">
        <v>0</v>
      </c>
      <c r="F17" s="8">
        <v>2800</v>
      </c>
    </row>
    <row r="18" spans="1:6" x14ac:dyDescent="0.2">
      <c r="A18" s="5" t="s">
        <v>39</v>
      </c>
      <c r="B18" s="8">
        <v>11562.12</v>
      </c>
      <c r="C18" s="8">
        <v>0.01</v>
      </c>
      <c r="D18" s="8">
        <v>16827</v>
      </c>
      <c r="E18" s="8">
        <v>11562.130000000001</v>
      </c>
      <c r="F18" s="8">
        <v>5264.869999999999</v>
      </c>
    </row>
    <row r="19" spans="1:6" x14ac:dyDescent="0.2">
      <c r="A19" s="6" t="s">
        <v>40</v>
      </c>
      <c r="B19" s="8">
        <v>11562.12</v>
      </c>
      <c r="C19" s="8">
        <v>0.01</v>
      </c>
      <c r="D19" s="8">
        <v>16827</v>
      </c>
      <c r="E19" s="8">
        <v>11562.130000000001</v>
      </c>
      <c r="F19" s="8">
        <v>5264.869999999999</v>
      </c>
    </row>
    <row r="20" spans="1:6" x14ac:dyDescent="0.2">
      <c r="A20" s="7" t="s">
        <v>41</v>
      </c>
      <c r="B20" s="8">
        <v>153.93</v>
      </c>
      <c r="C20" s="8">
        <v>0</v>
      </c>
      <c r="D20" s="8">
        <v>0</v>
      </c>
      <c r="E20" s="8">
        <v>153.93</v>
      </c>
      <c r="F20" s="8">
        <v>-153.93</v>
      </c>
    </row>
    <row r="21" spans="1:6" x14ac:dyDescent="0.2">
      <c r="A21" s="7" t="s">
        <v>42</v>
      </c>
      <c r="B21" s="8">
        <v>32.659999999999997</v>
      </c>
      <c r="C21" s="8">
        <v>0</v>
      </c>
      <c r="D21" s="8">
        <v>0</v>
      </c>
      <c r="E21" s="8">
        <v>32.659999999999997</v>
      </c>
      <c r="F21" s="8">
        <v>-32.659999999999997</v>
      </c>
    </row>
    <row r="22" spans="1:6" x14ac:dyDescent="0.2">
      <c r="A22" s="7" t="s">
        <v>43</v>
      </c>
      <c r="B22" s="8">
        <v>131.5</v>
      </c>
      <c r="C22" s="8">
        <v>0</v>
      </c>
      <c r="D22" s="8">
        <v>0</v>
      </c>
      <c r="E22" s="8">
        <v>131.5</v>
      </c>
      <c r="F22" s="8">
        <v>-131.5</v>
      </c>
    </row>
    <row r="23" spans="1:6" x14ac:dyDescent="0.2">
      <c r="A23" s="7" t="s">
        <v>44</v>
      </c>
      <c r="B23" s="8">
        <v>11244.03</v>
      </c>
      <c r="C23" s="8">
        <v>0.01</v>
      </c>
      <c r="D23" s="8">
        <v>16827</v>
      </c>
      <c r="E23" s="8">
        <v>11244.04</v>
      </c>
      <c r="F23" s="8">
        <v>5582.9599999999991</v>
      </c>
    </row>
    <row r="24" spans="1:6" x14ac:dyDescent="0.2">
      <c r="A24" s="5" t="s">
        <v>45</v>
      </c>
      <c r="B24" s="8">
        <v>3994.83</v>
      </c>
      <c r="C24" s="8">
        <v>17275.349999999999</v>
      </c>
      <c r="D24" s="8">
        <v>22382</v>
      </c>
      <c r="E24" s="8">
        <v>21270.18</v>
      </c>
      <c r="F24" s="8">
        <v>1111.8199999999997</v>
      </c>
    </row>
    <row r="25" spans="1:6" x14ac:dyDescent="0.2">
      <c r="A25" s="6" t="s">
        <v>46</v>
      </c>
      <c r="B25" s="8">
        <v>3994.83</v>
      </c>
      <c r="C25" s="8">
        <v>17275.349999999999</v>
      </c>
      <c r="D25" s="8">
        <v>22382</v>
      </c>
      <c r="E25" s="8">
        <v>21270.18</v>
      </c>
      <c r="F25" s="8">
        <v>1111.8199999999997</v>
      </c>
    </row>
    <row r="26" spans="1:6" x14ac:dyDescent="0.2">
      <c r="A26" s="7" t="s">
        <v>44</v>
      </c>
      <c r="B26" s="8">
        <v>3994.83</v>
      </c>
      <c r="C26" s="8">
        <v>17275.349999999999</v>
      </c>
      <c r="D26" s="8">
        <v>22382</v>
      </c>
      <c r="E26" s="8">
        <v>21270.18</v>
      </c>
      <c r="F26" s="8">
        <v>1111.8199999999997</v>
      </c>
    </row>
    <row r="27" spans="1:6" x14ac:dyDescent="0.2">
      <c r="A27" s="5" t="s">
        <v>49</v>
      </c>
      <c r="B27" s="8">
        <v>40370.44</v>
      </c>
      <c r="C27" s="8">
        <v>20579.969999999998</v>
      </c>
      <c r="D27" s="8">
        <v>67923</v>
      </c>
      <c r="E27" s="8">
        <v>60950.41</v>
      </c>
      <c r="F27" s="8">
        <v>6972.5899999999965</v>
      </c>
    </row>
    <row r="29" spans="1:6" x14ac:dyDescent="0.2">
      <c r="A29" t="s">
        <v>55</v>
      </c>
      <c r="F29" s="8">
        <v>5894.36</v>
      </c>
    </row>
    <row r="30" spans="1:6" x14ac:dyDescent="0.2">
      <c r="A30" t="s">
        <v>56</v>
      </c>
      <c r="F30" s="8">
        <f>GETPIVOTDATA("Sum of Budget Remaining",$A$3)-F29</f>
        <v>1078.2299999999968</v>
      </c>
    </row>
  </sheetData>
  <pageMargins left="0.7" right="0.7" top="0.75" bottom="0.75" header="0.3" footer="0.3"/>
  <pageSetup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M26"/>
  <sheetViews>
    <sheetView workbookViewId="0">
      <selection activeCell="K12" sqref="K12"/>
    </sheetView>
  </sheetViews>
  <sheetFormatPr defaultRowHeight="12.75" x14ac:dyDescent="0.2"/>
  <cols>
    <col min="1" max="1" width="11.28515625" bestFit="1" customWidth="1"/>
    <col min="2" max="2" width="21.85546875" bestFit="1" customWidth="1"/>
    <col min="3" max="3" width="23" bestFit="1" customWidth="1"/>
    <col min="4" max="4" width="22.28515625" bestFit="1" customWidth="1"/>
    <col min="5" max="5" width="22.140625" bestFit="1" customWidth="1"/>
    <col min="6" max="6" width="18.140625" bestFit="1" customWidth="1"/>
    <col min="7" max="7" width="33.140625" bestFit="1" customWidth="1"/>
    <col min="8" max="8" width="20.7109375" bestFit="1" customWidth="1"/>
    <col min="9" max="10" width="21.140625" bestFit="1" customWidth="1"/>
    <col min="11" max="11" width="25.7109375" bestFit="1" customWidth="1"/>
    <col min="12" max="12" width="16.140625" bestFit="1" customWidth="1"/>
    <col min="13" max="13" width="14.140625" bestFit="1" customWidth="1"/>
  </cols>
  <sheetData>
    <row r="1" spans="1:13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s="1">
        <v>0</v>
      </c>
      <c r="I2" s="1">
        <v>0</v>
      </c>
      <c r="J2" s="2">
        <v>99.95</v>
      </c>
      <c r="K2" s="1">
        <v>0</v>
      </c>
      <c r="L2" s="2">
        <v>-99.95</v>
      </c>
      <c r="M2" s="1">
        <v>0</v>
      </c>
    </row>
    <row r="3" spans="1:13" x14ac:dyDescent="0.2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20</v>
      </c>
      <c r="H3" s="1">
        <v>0</v>
      </c>
      <c r="I3" s="1">
        <v>0</v>
      </c>
      <c r="J3" s="1">
        <v>75</v>
      </c>
      <c r="K3" s="1">
        <v>0</v>
      </c>
      <c r="L3" s="1">
        <v>-75</v>
      </c>
      <c r="M3" s="1">
        <v>0</v>
      </c>
    </row>
    <row r="4" spans="1:13" x14ac:dyDescent="0.2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21</v>
      </c>
      <c r="H4" s="1">
        <v>2126</v>
      </c>
      <c r="I4" s="1">
        <v>0</v>
      </c>
      <c r="J4" s="1">
        <v>0</v>
      </c>
      <c r="K4" s="1">
        <v>0</v>
      </c>
      <c r="L4" s="1">
        <v>2126</v>
      </c>
      <c r="M4" s="1">
        <v>1</v>
      </c>
    </row>
    <row r="5" spans="1:13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22</v>
      </c>
      <c r="H5" s="1">
        <v>7738</v>
      </c>
      <c r="I5" s="1">
        <v>0</v>
      </c>
      <c r="J5" s="2">
        <v>5147.42</v>
      </c>
      <c r="K5" s="1">
        <v>0</v>
      </c>
      <c r="L5" s="2">
        <v>2590.58</v>
      </c>
      <c r="M5" s="3">
        <v>0.33478676660635798</v>
      </c>
    </row>
    <row r="6" spans="1:13" x14ac:dyDescent="0.2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23</v>
      </c>
      <c r="H6" s="1">
        <v>3700</v>
      </c>
      <c r="I6" s="1">
        <v>0</v>
      </c>
      <c r="J6" s="1">
        <v>0</v>
      </c>
      <c r="K6" s="1">
        <v>0</v>
      </c>
      <c r="L6" s="1">
        <v>3700</v>
      </c>
      <c r="M6" s="1">
        <v>1</v>
      </c>
    </row>
    <row r="7" spans="1:13" x14ac:dyDescent="0.2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24</v>
      </c>
      <c r="H7" s="1">
        <v>3850</v>
      </c>
      <c r="I7" s="1">
        <v>0</v>
      </c>
      <c r="J7" s="2">
        <v>21.72</v>
      </c>
      <c r="K7" s="1">
        <v>0</v>
      </c>
      <c r="L7" s="2">
        <v>3828.28</v>
      </c>
      <c r="M7" s="3">
        <v>0.994358441558442</v>
      </c>
    </row>
    <row r="8" spans="1:13" x14ac:dyDescent="0.2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25</v>
      </c>
      <c r="H8" s="1">
        <v>0</v>
      </c>
      <c r="I8" s="1">
        <v>0</v>
      </c>
      <c r="J8" s="2">
        <v>2125.5700000000002</v>
      </c>
      <c r="K8" s="1">
        <v>0</v>
      </c>
      <c r="L8" s="2">
        <v>-2125.5700000000002</v>
      </c>
      <c r="M8" s="1">
        <v>0</v>
      </c>
    </row>
    <row r="9" spans="1:13" x14ac:dyDescent="0.2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26</v>
      </c>
      <c r="H9" s="1">
        <f>21000-18000</f>
        <v>3000</v>
      </c>
      <c r="I9" s="1">
        <v>0</v>
      </c>
      <c r="J9" s="2">
        <v>1363.84</v>
      </c>
      <c r="K9" s="1">
        <v>0</v>
      </c>
      <c r="L9" s="2">
        <v>19636.16</v>
      </c>
      <c r="M9" s="3">
        <v>0.93505523809523805</v>
      </c>
    </row>
    <row r="10" spans="1:13" x14ac:dyDescent="0.2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27</v>
      </c>
      <c r="H10" s="1">
        <v>0</v>
      </c>
      <c r="I10" s="1">
        <v>0</v>
      </c>
      <c r="J10" s="2">
        <v>2799.41</v>
      </c>
      <c r="K10" s="1">
        <v>0</v>
      </c>
      <c r="L10" s="2">
        <v>-2799.41</v>
      </c>
      <c r="M10" s="1">
        <v>0</v>
      </c>
    </row>
    <row r="11" spans="1:13" x14ac:dyDescent="0.2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28</v>
      </c>
      <c r="H11" s="1">
        <v>0</v>
      </c>
      <c r="I11" s="1">
        <v>0</v>
      </c>
      <c r="J11" s="2">
        <v>10838.23</v>
      </c>
      <c r="K11" s="1">
        <v>146.96</v>
      </c>
      <c r="L11" s="2">
        <v>-10838.23</v>
      </c>
      <c r="M11" s="1">
        <v>0</v>
      </c>
    </row>
    <row r="12" spans="1:13" x14ac:dyDescent="0.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29</v>
      </c>
      <c r="H12" s="1">
        <v>5500</v>
      </c>
      <c r="I12" s="1">
        <v>213</v>
      </c>
      <c r="J12" s="2">
        <v>2342.35</v>
      </c>
      <c r="K12" s="2">
        <v>3157.65</v>
      </c>
      <c r="L12" s="1">
        <v>0</v>
      </c>
      <c r="M12" s="1">
        <v>0</v>
      </c>
    </row>
    <row r="13" spans="1:13" x14ac:dyDescent="0.2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30</v>
      </c>
      <c r="H13" s="1">
        <v>2800</v>
      </c>
      <c r="I13" s="1">
        <v>0</v>
      </c>
      <c r="J13" s="1">
        <v>0</v>
      </c>
      <c r="K13" s="1">
        <v>0</v>
      </c>
      <c r="L13" s="1">
        <v>2800</v>
      </c>
      <c r="M13" s="1">
        <v>1</v>
      </c>
    </row>
    <row r="14" spans="1:13" x14ac:dyDescent="0.2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31</v>
      </c>
      <c r="G14" t="s">
        <v>32</v>
      </c>
      <c r="H14" s="1">
        <v>243765</v>
      </c>
      <c r="I14" s="2">
        <v>3836.69</v>
      </c>
      <c r="J14" s="2">
        <v>228850.81</v>
      </c>
      <c r="K14" s="1">
        <v>0</v>
      </c>
      <c r="L14" s="2">
        <v>14914.19</v>
      </c>
      <c r="M14" s="3">
        <v>6.1182655426332701E-2</v>
      </c>
    </row>
    <row r="15" spans="1:13" x14ac:dyDescent="0.2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31</v>
      </c>
      <c r="G15" t="s">
        <v>33</v>
      </c>
      <c r="H15" s="1">
        <v>0</v>
      </c>
      <c r="I15" s="1">
        <v>0</v>
      </c>
      <c r="J15" s="1">
        <v>960</v>
      </c>
      <c r="K15" s="1">
        <v>0</v>
      </c>
      <c r="L15" s="1">
        <v>-960</v>
      </c>
      <c r="M15" s="1">
        <v>0</v>
      </c>
    </row>
    <row r="16" spans="1:13" x14ac:dyDescent="0.2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31</v>
      </c>
      <c r="G16" t="s">
        <v>34</v>
      </c>
      <c r="H16" s="1">
        <v>0</v>
      </c>
      <c r="I16" s="1">
        <v>0</v>
      </c>
      <c r="J16" s="1">
        <v>180</v>
      </c>
      <c r="K16" s="1">
        <v>0</v>
      </c>
      <c r="L16" s="1">
        <v>-180</v>
      </c>
      <c r="M16" s="1">
        <v>0</v>
      </c>
    </row>
    <row r="17" spans="1:13" x14ac:dyDescent="0.2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35</v>
      </c>
      <c r="G17" t="s">
        <v>36</v>
      </c>
      <c r="H17" s="1">
        <v>7000</v>
      </c>
      <c r="I17" s="1">
        <v>0</v>
      </c>
      <c r="J17" s="1">
        <v>0</v>
      </c>
      <c r="K17" s="1">
        <v>0</v>
      </c>
      <c r="L17" s="1">
        <v>7000</v>
      </c>
      <c r="M17" s="1">
        <v>1</v>
      </c>
    </row>
    <row r="18" spans="1:13" x14ac:dyDescent="0.2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31</v>
      </c>
      <c r="G18" t="s">
        <v>37</v>
      </c>
      <c r="H18" s="2">
        <v>138866.91</v>
      </c>
      <c r="I18" s="2">
        <v>2192.67</v>
      </c>
      <c r="J18" s="2">
        <v>130788.24</v>
      </c>
      <c r="K18" s="1">
        <v>0</v>
      </c>
      <c r="L18" s="2">
        <v>8078.67</v>
      </c>
      <c r="M18" s="3">
        <v>5.81756301771243E-2</v>
      </c>
    </row>
    <row r="19" spans="1:13" x14ac:dyDescent="0.2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31</v>
      </c>
      <c r="G19" t="s">
        <v>38</v>
      </c>
      <c r="H19" s="1">
        <v>0</v>
      </c>
      <c r="I19" s="1">
        <v>0</v>
      </c>
      <c r="J19" s="2">
        <v>126.66</v>
      </c>
      <c r="K19" s="1">
        <v>0</v>
      </c>
      <c r="L19" s="2">
        <v>-126.66</v>
      </c>
      <c r="M19" s="1">
        <v>0</v>
      </c>
    </row>
    <row r="20" spans="1:13" hidden="1" x14ac:dyDescent="0.2">
      <c r="A20" t="s">
        <v>39</v>
      </c>
      <c r="B20" t="s">
        <v>14</v>
      </c>
      <c r="C20" t="s">
        <v>40</v>
      </c>
      <c r="D20" t="s">
        <v>16</v>
      </c>
      <c r="E20" t="s">
        <v>17</v>
      </c>
      <c r="F20" t="s">
        <v>18</v>
      </c>
      <c r="G20" t="s">
        <v>41</v>
      </c>
      <c r="H20" s="1">
        <v>0</v>
      </c>
      <c r="I20" s="1">
        <v>0</v>
      </c>
      <c r="J20" s="2">
        <v>153.93</v>
      </c>
      <c r="K20" s="1">
        <v>0</v>
      </c>
      <c r="L20" s="2">
        <v>-153.93</v>
      </c>
      <c r="M20" s="1">
        <v>0</v>
      </c>
    </row>
    <row r="21" spans="1:13" hidden="1" x14ac:dyDescent="0.2">
      <c r="A21" t="s">
        <v>39</v>
      </c>
      <c r="B21" t="s">
        <v>14</v>
      </c>
      <c r="C21" t="s">
        <v>40</v>
      </c>
      <c r="D21" t="s">
        <v>16</v>
      </c>
      <c r="E21" t="s">
        <v>17</v>
      </c>
      <c r="F21" t="s">
        <v>18</v>
      </c>
      <c r="G21" t="s">
        <v>42</v>
      </c>
      <c r="H21" s="1">
        <v>0</v>
      </c>
      <c r="I21" s="1">
        <v>0</v>
      </c>
      <c r="J21" s="2">
        <v>32.659999999999997</v>
      </c>
      <c r="K21" s="1">
        <v>0</v>
      </c>
      <c r="L21" s="2">
        <v>-32.659999999999997</v>
      </c>
      <c r="M21" s="1">
        <v>0</v>
      </c>
    </row>
    <row r="22" spans="1:13" hidden="1" x14ac:dyDescent="0.2">
      <c r="A22" t="s">
        <v>39</v>
      </c>
      <c r="B22" t="s">
        <v>14</v>
      </c>
      <c r="C22" t="s">
        <v>40</v>
      </c>
      <c r="D22" t="s">
        <v>16</v>
      </c>
      <c r="E22" t="s">
        <v>17</v>
      </c>
      <c r="F22" t="s">
        <v>18</v>
      </c>
      <c r="G22" t="s">
        <v>43</v>
      </c>
      <c r="H22" s="1">
        <v>0</v>
      </c>
      <c r="I22" s="1">
        <v>0</v>
      </c>
      <c r="J22" s="2">
        <v>131.5</v>
      </c>
      <c r="K22" s="1">
        <v>0</v>
      </c>
      <c r="L22" s="2">
        <v>-131.5</v>
      </c>
      <c r="M22" s="1">
        <v>0</v>
      </c>
    </row>
    <row r="23" spans="1:13" hidden="1" x14ac:dyDescent="0.2">
      <c r="A23" t="s">
        <v>39</v>
      </c>
      <c r="B23" t="s">
        <v>14</v>
      </c>
      <c r="C23" t="s">
        <v>40</v>
      </c>
      <c r="D23" t="s">
        <v>16</v>
      </c>
      <c r="E23" t="s">
        <v>17</v>
      </c>
      <c r="F23" t="s">
        <v>18</v>
      </c>
      <c r="G23" t="s">
        <v>44</v>
      </c>
      <c r="H23" s="1">
        <f>14000+2827</f>
        <v>16827</v>
      </c>
      <c r="I23" s="2">
        <v>3359.85</v>
      </c>
      <c r="J23" s="2">
        <v>11244.03</v>
      </c>
      <c r="K23" s="2">
        <v>0.01</v>
      </c>
      <c r="L23" s="2">
        <v>-8417.0400000000009</v>
      </c>
      <c r="M23" s="3">
        <v>-2.9773753095153901</v>
      </c>
    </row>
    <row r="24" spans="1:13" hidden="1" x14ac:dyDescent="0.2">
      <c r="A24" t="s">
        <v>45</v>
      </c>
      <c r="B24" t="s">
        <v>14</v>
      </c>
      <c r="C24" t="s">
        <v>46</v>
      </c>
      <c r="D24" t="s">
        <v>16</v>
      </c>
      <c r="E24" t="s">
        <v>17</v>
      </c>
      <c r="F24" t="s">
        <v>18</v>
      </c>
      <c r="G24" t="s">
        <v>44</v>
      </c>
      <c r="H24" s="1">
        <f>4000+18382</f>
        <v>22382</v>
      </c>
      <c r="I24" s="1">
        <v>0</v>
      </c>
      <c r="J24" s="2">
        <v>3994.83</v>
      </c>
      <c r="K24" s="2">
        <v>17275.349999999999</v>
      </c>
      <c r="L24" s="2">
        <v>-2888.18</v>
      </c>
      <c r="M24" s="3">
        <v>-0.15712000870416701</v>
      </c>
    </row>
    <row r="25" spans="1:13" hidden="1" x14ac:dyDescent="0.2">
      <c r="A25" t="s">
        <v>45</v>
      </c>
      <c r="B25" t="s">
        <v>14</v>
      </c>
      <c r="C25" t="s">
        <v>46</v>
      </c>
      <c r="D25" t="s">
        <v>16</v>
      </c>
      <c r="E25" t="s">
        <v>17</v>
      </c>
      <c r="F25" t="s">
        <v>31</v>
      </c>
      <c r="G25" t="s">
        <v>47</v>
      </c>
      <c r="H25" s="1">
        <v>0</v>
      </c>
      <c r="I25" s="2">
        <v>3275.24</v>
      </c>
      <c r="J25" s="2">
        <v>97355.87</v>
      </c>
      <c r="K25" s="1">
        <v>0</v>
      </c>
      <c r="L25" s="2">
        <v>-97355.87</v>
      </c>
      <c r="M25" s="1">
        <v>0</v>
      </c>
    </row>
    <row r="26" spans="1:13" hidden="1" x14ac:dyDescent="0.2">
      <c r="A26" t="s">
        <v>45</v>
      </c>
      <c r="B26" t="s">
        <v>14</v>
      </c>
      <c r="C26" t="s">
        <v>46</v>
      </c>
      <c r="D26" t="s">
        <v>16</v>
      </c>
      <c r="E26" t="s">
        <v>17</v>
      </c>
      <c r="F26" t="s">
        <v>31</v>
      </c>
      <c r="G26" t="s">
        <v>37</v>
      </c>
      <c r="H26" s="1">
        <v>0</v>
      </c>
      <c r="I26" s="2">
        <v>1871.8</v>
      </c>
      <c r="J26" s="2">
        <v>55638.879999999997</v>
      </c>
      <c r="K26" s="1">
        <v>0</v>
      </c>
      <c r="L26" s="2">
        <v>-55638.879999999997</v>
      </c>
      <c r="M26" s="1">
        <v>0</v>
      </c>
    </row>
  </sheetData>
  <autoFilter ref="A1:M26">
    <filterColumn colId="0">
      <filters>
        <filter val="901206.00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Summary_Projects</vt:lpstr>
      <vt:lpstr>Status_Data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Di Salvo</dc:creator>
  <cp:lastModifiedBy>Gene Massion</cp:lastModifiedBy>
  <dcterms:created xsi:type="dcterms:W3CDTF">2019-12-19T19:55:22Z</dcterms:created>
  <dcterms:modified xsi:type="dcterms:W3CDTF">2019-12-19T20:05:05Z</dcterms:modified>
</cp:coreProperties>
</file>