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70B5AA61-949C-42F1-AE0D-D1890480DBCB}" xr6:coauthVersionLast="36" xr6:coauthVersionMax="36" xr10:uidLastSave="{00000000-0000-0000-0000-000000000000}"/>
  <bookViews>
    <workbookView xWindow="0" yWindow="0" windowWidth="43320" windowHeight="14925" activeTab="3" xr2:uid="{00000000-000D-0000-FFFF-FFFF00000000}"/>
  </bookViews>
  <sheets>
    <sheet name="Summary_Projects" sheetId="2" r:id="rId1"/>
    <sheet name="Summary_PO" sheetId="4" r:id="rId2"/>
    <sheet name="PO_Data" sheetId="3" r:id="rId3"/>
    <sheet name="Status_Data" sheetId="1" r:id="rId4"/>
  </sheets>
  <definedNames>
    <definedName name="_xlnm._FilterDatabase" localSheetId="3" hidden="1">Status_Data!$A$1:$L$15</definedName>
  </definedNames>
  <calcPr calcId="191029"/>
  <pivotCaches>
    <pivotCache cacheId="2" r:id="rId5"/>
    <pivotCache cacheId="3" r:id="rId6"/>
  </pivotCaches>
  <webPublishing codePage="1252"/>
</workbook>
</file>

<file path=xl/calcChain.xml><?xml version="1.0" encoding="utf-8"?>
<calcChain xmlns="http://schemas.openxmlformats.org/spreadsheetml/2006/main">
  <c r="H24" i="1" l="1"/>
  <c r="H23" i="1"/>
  <c r="H22" i="1"/>
  <c r="I23" i="1"/>
  <c r="J23" i="1"/>
  <c r="I21" i="1"/>
  <c r="H21" i="1"/>
</calcChain>
</file>

<file path=xl/sharedStrings.xml><?xml version="1.0" encoding="utf-8"?>
<sst xmlns="http://schemas.openxmlformats.org/spreadsheetml/2006/main" count="282" uniqueCount="86">
  <si>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</si>
  <si>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</si>
  <si>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</si>
  <si>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</si>
  <si>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</si>
  <si>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</si>
  <si>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</si>
  <si>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</si>
  <si>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</si>
  <si>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</si>
  <si>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</si>
  <si>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</si>
  <si>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</si>
  <si>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</si>
  <si>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</si>
  <si>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</si>
  <si>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</si>
  <si>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5310-000: Supplies - Cmptr-Sftwr</t>
  </si>
  <si>
    <t>5320-000: Supplies - Eng. Lab</t>
  </si>
  <si>
    <t>5360-000: Supplies - General</t>
  </si>
  <si>
    <t>5420-000: Telephone-Data Comm</t>
  </si>
  <si>
    <t>5500-000: Travel - Domestic</t>
  </si>
  <si>
    <t>Wage/Fringe</t>
  </si>
  <si>
    <t>6000-000: Direct Labor</t>
  </si>
  <si>
    <t>Pool 1 : Fringe - Full</t>
  </si>
  <si>
    <t>5320-001: Supplies-Eng. Lab - CIP</t>
  </si>
  <si>
    <t>901206.96</t>
  </si>
  <si>
    <t>500m Profiling FloatSN002</t>
  </si>
  <si>
    <t>6000-001: Direct Labor - CIP</t>
  </si>
  <si>
    <t>Row Labels</t>
  </si>
  <si>
    <t>Grand Total</t>
  </si>
  <si>
    <t>Costs Incurred YTD</t>
  </si>
  <si>
    <t>Committed Funds</t>
  </si>
  <si>
    <t>Total Costs incurred and committed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</si>
  <si>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</si>
  <si>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</si>
  <si>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</si>
  <si>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</si>
  <si>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</si>
  <si>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</si>
  <si>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</si>
  <si>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</si>
  <si>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Total(PO Open Amount)</t>
  </si>
  <si>
    <t>PO-1710747</t>
  </si>
  <si>
    <t>O</t>
  </si>
  <si>
    <t>Battery Specialties</t>
  </si>
  <si>
    <t>Freight</t>
  </si>
  <si>
    <t>5330-001</t>
  </si>
  <si>
    <t>Self Supporting Battery Pack, 144X Panasonic NCR18</t>
  </si>
  <si>
    <t>Metocean Telematics</t>
  </si>
  <si>
    <t>5420-000</t>
  </si>
  <si>
    <t>Telephone-Data Comm</t>
  </si>
  <si>
    <t>Sum of PO Open Amount</t>
  </si>
  <si>
    <t>5430-000: Training-Tuition Fees</t>
  </si>
  <si>
    <t>YTD Budget Amount</t>
  </si>
  <si>
    <t>5110-000: OS - Sftwr Design-Program</t>
  </si>
  <si>
    <t>5330-001: Equipment &lt;$5k - CIP</t>
  </si>
  <si>
    <t>Equipment &lt;$5k - CIP</t>
  </si>
  <si>
    <t>PO-2110835</t>
  </si>
  <si>
    <t>Sysprogs Software Inc.</t>
  </si>
  <si>
    <t>5110-000</t>
  </si>
  <si>
    <t>OS - Sftwr Design-Program</t>
  </si>
  <si>
    <t>Software consulting services not to exceed</t>
  </si>
  <si>
    <t>Sum of Budget Remaining Net</t>
  </si>
  <si>
    <t>PO-2110919</t>
  </si>
  <si>
    <t>Telonics</t>
  </si>
  <si>
    <t>Argos and VHF beacon with saltwater switch, 160.1,</t>
  </si>
  <si>
    <t>Sonardyne Inc.</t>
  </si>
  <si>
    <t>Nano Universal I/Face Hub Kit</t>
  </si>
  <si>
    <t>Nano With Connector</t>
  </si>
  <si>
    <t>5060-000: Dues-Memberships-Licenses</t>
  </si>
  <si>
    <t>PO-2111177</t>
  </si>
  <si>
    <t>Maxon Precision Motors</t>
  </si>
  <si>
    <t>5320-000</t>
  </si>
  <si>
    <t>Supplies - Eng. Lab</t>
  </si>
  <si>
    <t>EPOS4 Cmpact 50/15</t>
  </si>
  <si>
    <t>Maxon EC90 + MILE4096 encoder</t>
  </si>
  <si>
    <t>PO-2210231</t>
  </si>
  <si>
    <t>Iridium airtime for 2022 not to exceed $5500</t>
  </si>
  <si>
    <t>2022 Budget</t>
  </si>
  <si>
    <t>5020-000: Books - Subscriptions</t>
  </si>
  <si>
    <t>5330-000: Equipment &lt;$5k</t>
  </si>
  <si>
    <t>Ship</t>
  </si>
  <si>
    <t>9757-000: Paragon Allocation</t>
  </si>
  <si>
    <t>PO-2210545</t>
  </si>
  <si>
    <t>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</si>
</sst>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"/>
    <numFmt numFmtId="165" formatCode="#,##0.########"/>
    <numFmt numFmtId="166" formatCode="mmm\ d\,\ yyyy\ h:mm:ss\ AM/PM"/>
  </numFmts>
  <fonts count="2" x14ac:knownFonts="1">
    <font>
      <sz val="10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166" fontId="0" fillId="0" borderId="0" xfId="0" applyNumberFormat="1"/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" fillId="0" borderId="0" xfId="0" applyFont="1"/>
    <xf numFmtId="3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712.325473032404" createdVersion="6" refreshedVersion="6" minRefreshableVersion="3" recordCount="13" xr:uid="{00000000-000A-0000-FFFF-FFFF0C000000}">
  <cacheSource type="worksheet">
    <worksheetSource ref="A1:J14" sheet="PO_Data"/>
  </cacheSource>
  <cacheFields count="10">
    <cacheField name="PO ID" numFmtId="0">
      <sharedItems count="8">
        <s v="PO-1710747"/>
        <s v="PO-2110835"/>
        <s v="PO-2110919"/>
        <s v="PO-2111177"/>
        <s v="PO-2210231"/>
        <s v="PO-2210545"/>
        <s v="PO-2111009" u="1"/>
        <s v="PO-2210357" u="1"/>
      </sharedItems>
    </cacheField>
    <cacheField name="PO Status Type" numFmtId="0">
      <sharedItems/>
    </cacheField>
    <cacheField name="Vendor Name" numFmtId="0">
      <sharedItems count="7">
        <s v="Battery Specialties"/>
        <s v="Sysprogs Software Inc."/>
        <s v="Telonics"/>
        <s v="Maxon Precision Motors"/>
        <s v="Metocean Telematics"/>
        <s v="Sonardyne Inc."/>
        <s v="McMaster Carr Supply Co" u="1"/>
      </sharedItems>
    </cacheField>
    <cacheField name="PO Line Description" numFmtId="0">
      <sharedItems count="10">
        <s v="Freight"/>
        <s v="Self Supporting Battery Pack, 144X Panasonic NCR18"/>
        <s v="Software consulting services not to exceed"/>
        <s v="Argos and VHF beacon with saltwater switch, 160.1,"/>
        <s v="EPOS4 Cmpact 50/15"/>
        <s v="Maxon EC90 + MILE4096 encoder"/>
        <s v="Iridium airtime for 2022 not to exceed $5500"/>
        <s v="Nano Universal I/Face Hub Kit"/>
        <s v="Nano With Connector"/>
        <s v="1.375 6061 aluminum rod" u="1"/>
      </sharedItems>
    </cacheField>
    <cacheField name="Order Date" numFmtId="166">
      <sharedItems containsSemiMixedTypes="0" containsNonDate="0" containsDate="1" containsString="0" minDate="2017-06-13T00:00:00" maxDate="2022-05-27T00:00:00"/>
    </cacheField>
    <cacheField name="Project ID" numFmtId="0">
      <sharedItems count="2">
        <s v="901206.96"/>
        <s v="901206.00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.01" maxValue="2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712.325527199071" createdVersion="6" refreshedVersion="6" minRefreshableVersion="3" recordCount="17" xr:uid="{00000000-000A-0000-FFFF-FFFF12000000}">
  <cacheSource type="worksheet">
    <worksheetSource ref="A1:L18" sheet="Status_Data"/>
  </cacheSource>
  <cacheFields count="15">
    <cacheField name="Project ID" numFmtId="0">
      <sharedItems count="2">
        <s v="901206.00"/>
        <s v="901206.96"/>
      </sharedItems>
    </cacheField>
    <cacheField name="Detail for Project Type" numFmtId="0">
      <sharedItems/>
    </cacheField>
    <cacheField name="Project Name" numFmtId="0">
      <sharedItems count="2">
        <s v="Coastal Profiling Float 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16">
        <s v="5020-000: Books - Subscriptions"/>
        <s v="5060-000: Dues-Memberships-Licenses"/>
        <s v="5110-000: OS - Sftwr Design-Program"/>
        <s v="5310-000: Supplies - Cmptr-Sftwr"/>
        <s v="5320-000: Supplies - Eng. Lab"/>
        <s v="5330-000: Equipment &lt;$5k"/>
        <s v="5360-000: Supplies - General"/>
        <s v="5420-000: Telephone-Data Comm"/>
        <s v="5430-000: Training-Tuition Fees"/>
        <s v="5500-000: Travel - Domestic"/>
        <s v="6000-000: Direct Labor"/>
        <s v="9757-000: Paragon Allocation"/>
        <s v="Pool 1 : Fringe - Full"/>
        <s v="5320-001: Supplies-Eng. Lab - CIP"/>
        <s v="5330-001: Equipment &lt;$5k - CIP"/>
        <s v="6000-001: Direct Labor - CIP"/>
      </sharedItems>
    </cacheField>
    <cacheField name="YTD Budget Amount" numFmtId="0">
      <sharedItems containsSemiMixedTypes="0" containsString="0" containsNumber="1" minValue="0" maxValue="170912"/>
    </cacheField>
    <cacheField name="YTD Incurred Amount" numFmtId="0">
      <sharedItems containsSemiMixedTypes="0" containsString="0" containsNumber="1" minValue="0" maxValue="54409.41"/>
    </cacheField>
    <cacheField name="Commitment Total Amount" numFmtId="0">
      <sharedItems containsSemiMixedTypes="0" containsString="0" containsNumber="1" minValue="0" maxValue="31150.92"/>
    </cacheField>
    <cacheField name="Available Funds" numFmtId="0">
      <sharedItems containsSemiMixedTypes="0" containsString="0" containsNumber="1" minValue="-54409.41" maxValue="136843.10999999999"/>
    </cacheField>
    <cacheField name="% Remaining" numFmtId="0">
      <sharedItems containsSemiMixedTypes="0" containsString="0" containsNumber="1" minValue="-340.74953271027999" maxValue="1"/>
    </cacheField>
    <cacheField name="Total YTD and Committed" numFmtId="0" formula="'YTD Incurred Amount'+'Commitment Total Amount'" databaseField="0"/>
    <cacheField name="Budget Remaining" numFmtId="0" formula="#NAME?-'Total YTD and Committed'" databaseField="0"/>
    <cacheField name="Budget Remaining Net" numFmtId="0" formula="'YTD Budget Amount'-'Total YT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">
  <r>
    <x v="0"/>
    <s v="O"/>
    <x v="0"/>
    <x v="0"/>
    <d v="2017-06-13T00:00:00"/>
    <x v="0"/>
    <s v="500m Profiling FloatSN002"/>
    <s v="5330-001"/>
    <s v="Equipment &lt;$5k - CIP"/>
    <n v="100"/>
  </r>
  <r>
    <x v="0"/>
    <s v="O"/>
    <x v="0"/>
    <x v="1"/>
    <d v="2017-06-13T00:00:00"/>
    <x v="0"/>
    <s v="500m Profiling FloatSN002"/>
    <s v="5330-001"/>
    <s v="Equipment &lt;$5k - CIP"/>
    <n v="17175.349999999999"/>
  </r>
  <r>
    <x v="1"/>
    <s v="O"/>
    <x v="1"/>
    <x v="2"/>
    <d v="2021-09-27T00:00:00"/>
    <x v="1"/>
    <s v="Coastal Profiling Float "/>
    <s v="5110-000"/>
    <s v="OS - Sftwr Design-Program"/>
    <n v="28000"/>
  </r>
  <r>
    <x v="2"/>
    <s v="O"/>
    <x v="2"/>
    <x v="0"/>
    <d v="2021-10-19T00:00:00"/>
    <x v="0"/>
    <s v="500m Profiling FloatSN002"/>
    <s v="5330-001"/>
    <s v="Equipment &lt;$5k - CIP"/>
    <n v="25.64"/>
  </r>
  <r>
    <x v="2"/>
    <s v="O"/>
    <x v="2"/>
    <x v="3"/>
    <d v="2021-10-19T00:00:00"/>
    <x v="0"/>
    <s v="500m Profiling FloatSN002"/>
    <s v="5330-001"/>
    <s v="Equipment &lt;$5k - CIP"/>
    <n v="4024.46"/>
  </r>
  <r>
    <x v="3"/>
    <s v="O"/>
    <x v="3"/>
    <x v="0"/>
    <d v="2021-12-23T00:00:00"/>
    <x v="1"/>
    <s v="Coastal Profiling Float "/>
    <s v="5320-000"/>
    <s v="Supplies - Eng. Lab"/>
    <n v="100"/>
  </r>
  <r>
    <x v="3"/>
    <s v="O"/>
    <x v="3"/>
    <x v="4"/>
    <d v="2021-12-23T00:00:00"/>
    <x v="1"/>
    <s v="Coastal Profiling Float "/>
    <s v="5320-000"/>
    <s v="Supplies - Eng. Lab"/>
    <n v="2033.24"/>
  </r>
  <r>
    <x v="3"/>
    <s v="O"/>
    <x v="3"/>
    <x v="5"/>
    <d v="2021-12-23T00:00:00"/>
    <x v="1"/>
    <s v="Coastal Profiling Float "/>
    <s v="5320-000"/>
    <s v="Supplies - Eng. Lab"/>
    <n v="2685.02"/>
  </r>
  <r>
    <x v="4"/>
    <s v="O"/>
    <x v="4"/>
    <x v="0"/>
    <d v="2022-02-08T00:00:00"/>
    <x v="1"/>
    <s v="Coastal Profiling Float "/>
    <s v="5420-000"/>
    <s v="Telephone-Data Comm"/>
    <n v="0.01"/>
  </r>
  <r>
    <x v="4"/>
    <s v="O"/>
    <x v="4"/>
    <x v="6"/>
    <d v="2022-02-08T00:00:00"/>
    <x v="1"/>
    <s v="Coastal Profiling Float "/>
    <s v="5420-000"/>
    <s v="Telephone-Data Comm"/>
    <n v="4790.62"/>
  </r>
  <r>
    <x v="5"/>
    <s v="O"/>
    <x v="5"/>
    <x v="0"/>
    <d v="2022-05-26T00:00:00"/>
    <x v="0"/>
    <s v="500m Profiling FloatSN002"/>
    <s v="5330-001"/>
    <s v="Equipment &lt;$5k - CIP"/>
    <n v="331"/>
  </r>
  <r>
    <x v="5"/>
    <s v="O"/>
    <x v="5"/>
    <x v="7"/>
    <d v="2022-05-26T00:00:00"/>
    <x v="0"/>
    <s v="500m Profiling FloatSN002"/>
    <s v="5330-001"/>
    <s v="Equipment &lt;$5k - CIP"/>
    <n v="1262.46"/>
  </r>
  <r>
    <x v="5"/>
    <s v="O"/>
    <x v="5"/>
    <x v="8"/>
    <d v="2022-05-26T00:00:00"/>
    <x v="0"/>
    <s v="500m Profiling FloatSN002"/>
    <s v="5330-001"/>
    <s v="Equipment &lt;$5k - CIP"/>
    <n v="8232.0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7">
  <r>
    <x v="0"/>
    <s v="OCEAN BIOGEOCHM"/>
    <x v="0"/>
    <s v="Massion, Eugene I"/>
    <s v="Direct"/>
    <x v="0"/>
    <x v="0"/>
    <n v="0"/>
    <n v="162.69"/>
    <n v="0"/>
    <n v="-162.69"/>
    <n v="0"/>
  </r>
  <r>
    <x v="0"/>
    <s v="OCEAN BIOGEOCHM"/>
    <x v="0"/>
    <s v="Massion, Eugene I"/>
    <s v="Direct"/>
    <x v="0"/>
    <x v="1"/>
    <n v="0"/>
    <n v="2637"/>
    <n v="0"/>
    <n v="-2637"/>
    <n v="0"/>
  </r>
  <r>
    <x v="0"/>
    <s v="OCEAN BIOGEOCHM"/>
    <x v="0"/>
    <s v="Massion, Eugene I"/>
    <s v="Direct"/>
    <x v="0"/>
    <x v="2"/>
    <n v="53000"/>
    <n v="0"/>
    <n v="28000"/>
    <n v="25000"/>
    <n v="0.47169811320754701"/>
  </r>
  <r>
    <x v="0"/>
    <s v="OCEAN BIOGEOCHM"/>
    <x v="0"/>
    <s v="Massion, Eugene I"/>
    <s v="Direct"/>
    <x v="0"/>
    <x v="3"/>
    <n v="3420"/>
    <n v="0"/>
    <n v="0"/>
    <n v="3420"/>
    <n v="1"/>
  </r>
  <r>
    <x v="0"/>
    <s v="OCEAN BIOGEOCHM"/>
    <x v="0"/>
    <s v="Massion, Eugene I"/>
    <s v="Direct"/>
    <x v="0"/>
    <x v="4"/>
    <n v="16818.259999999998"/>
    <n v="4928.74"/>
    <n v="4818.26"/>
    <n v="7071.26"/>
    <n v="0.42045134276673102"/>
  </r>
  <r>
    <x v="0"/>
    <s v="OCEAN BIOGEOCHM"/>
    <x v="0"/>
    <s v="Massion, Eugene I"/>
    <s v="Direct"/>
    <x v="0"/>
    <x v="5"/>
    <n v="0"/>
    <n v="98.44"/>
    <n v="0"/>
    <n v="-98.44"/>
    <n v="0"/>
  </r>
  <r>
    <x v="0"/>
    <s v="OCEAN BIOGEOCHM"/>
    <x v="0"/>
    <s v="Massion, Eugene I"/>
    <s v="Direct"/>
    <x v="0"/>
    <x v="6"/>
    <n v="5.35"/>
    <n v="1828.36"/>
    <n v="0"/>
    <n v="-1823.01"/>
    <n v="-340.74953271027999"/>
  </r>
  <r>
    <x v="0"/>
    <s v="OCEAN BIOGEOCHM"/>
    <x v="0"/>
    <s v="Massion, Eugene I"/>
    <s v="Direct"/>
    <x v="0"/>
    <x v="7"/>
    <n v="136.54"/>
    <n v="709.38"/>
    <n v="4790.63"/>
    <n v="-5363.47"/>
    <n v="-39.281309506371798"/>
  </r>
  <r>
    <x v="0"/>
    <s v="OCEAN BIOGEOCHM"/>
    <x v="0"/>
    <s v="Massion, Eugene I"/>
    <s v="Direct"/>
    <x v="0"/>
    <x v="8"/>
    <n v="0"/>
    <n v="137.18"/>
    <n v="0"/>
    <n v="-137.18"/>
    <n v="0"/>
  </r>
  <r>
    <x v="0"/>
    <s v="OCEAN BIOGEOCHM"/>
    <x v="0"/>
    <s v="Massion, Eugene I"/>
    <s v="Direct"/>
    <x v="0"/>
    <x v="9"/>
    <n v="3170"/>
    <n v="0"/>
    <n v="0"/>
    <n v="3170"/>
    <n v="1"/>
  </r>
  <r>
    <x v="0"/>
    <s v="OCEAN BIOGEOCHM"/>
    <x v="0"/>
    <s v="Massion, Eugene I"/>
    <s v="Direct"/>
    <x v="1"/>
    <x v="10"/>
    <n v="170912"/>
    <n v="34068.89"/>
    <n v="0"/>
    <n v="136843.10999999999"/>
    <n v="0.80066414295075805"/>
  </r>
  <r>
    <x v="0"/>
    <s v="OCEAN BIOGEOCHM"/>
    <x v="0"/>
    <s v="Massion, Eugene I"/>
    <s v="Direct"/>
    <x v="2"/>
    <x v="11"/>
    <n v="0"/>
    <n v="840"/>
    <n v="0"/>
    <n v="-840"/>
    <n v="0"/>
  </r>
  <r>
    <x v="0"/>
    <s v="OCEAN BIOGEOCHM"/>
    <x v="0"/>
    <s v="Massion, Eugene I"/>
    <s v="Direct"/>
    <x v="1"/>
    <x v="12"/>
    <n v="98667"/>
    <n v="18187.900000000001"/>
    <n v="0"/>
    <n v="80479.100000000006"/>
    <n v="0.81566379843311299"/>
  </r>
  <r>
    <x v="1"/>
    <s v="OCEAN BIOGEOCHM"/>
    <x v="1"/>
    <s v="Massion, Eugene I"/>
    <s v="Direct"/>
    <x v="0"/>
    <x v="13"/>
    <n v="0"/>
    <n v="27.98"/>
    <n v="0"/>
    <n v="-27.98"/>
    <n v="0"/>
  </r>
  <r>
    <x v="1"/>
    <s v="OCEAN BIOGEOCHM"/>
    <x v="1"/>
    <s v="Massion, Eugene I"/>
    <s v="Direct"/>
    <x v="0"/>
    <x v="14"/>
    <n v="35270.26"/>
    <n v="0"/>
    <n v="31150.92"/>
    <n v="4119.34"/>
    <n v="0.116793581901579"/>
  </r>
  <r>
    <x v="1"/>
    <s v="OCEAN BIOGEOCHM"/>
    <x v="1"/>
    <s v="Massion, Eugene I"/>
    <s v="Direct"/>
    <x v="1"/>
    <x v="15"/>
    <n v="0"/>
    <n v="54409.41"/>
    <n v="0"/>
    <n v="-54409.41"/>
    <n v="0"/>
  </r>
  <r>
    <x v="1"/>
    <s v="OCEAN BIOGEOCHM"/>
    <x v="1"/>
    <s v="Massion, Eugene I"/>
    <s v="Direct"/>
    <x v="1"/>
    <x v="12"/>
    <n v="0"/>
    <n v="29046.82"/>
    <n v="0"/>
    <n v="-29046.8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20" firstHeaderRow="0" firstDataRow="1" firstDataCol="1" rowPageCount="1" colPageCount="1"/>
  <pivotFields count="15">
    <pivotField axis="axisRow" showAll="0">
      <items count="3">
        <item x="0"/>
        <item x="1"/>
        <item t="default" sd="0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17">
        <item x="2"/>
        <item x="3"/>
        <item x="4"/>
        <item x="13"/>
        <item x="6"/>
        <item x="7"/>
        <item x="9"/>
        <item x="10"/>
        <item x="15"/>
        <item x="11"/>
        <item x="12"/>
        <item x="8"/>
        <item x="5"/>
        <item x="14"/>
        <item x="1"/>
        <item x="0"/>
        <item t="default"/>
      </items>
    </pivotField>
    <pivotField dataField="1" showAll="0" defaultSubtota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17">
    <i>
      <x/>
    </i>
    <i r="1">
      <x v="1"/>
    </i>
    <i r="2">
      <x/>
    </i>
    <i r="2">
      <x v="1"/>
    </i>
    <i r="2">
      <x v="2"/>
    </i>
    <i r="2">
      <x v="4"/>
    </i>
    <i r="2">
      <x v="5"/>
    </i>
    <i r="2">
      <x v="6"/>
    </i>
    <i r="2">
      <x v="11"/>
    </i>
    <i r="2">
      <x v="12"/>
    </i>
    <i r="2">
      <x v="14"/>
    </i>
    <i r="2">
      <x v="15"/>
    </i>
    <i>
      <x v="1"/>
    </i>
    <i r="1">
      <x/>
    </i>
    <i r="2">
      <x v="3"/>
    </i>
    <i r="2">
      <x v="1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TD" fld="8" baseField="6" baseItem="6" numFmtId="4"/>
    <dataField name="Committed Funds" fld="9" baseField="6" baseItem="6" numFmtId="4"/>
    <dataField name="Total Costs incurred and committed" fld="12" baseField="0" baseItem="0" numFmtId="4"/>
    <dataField name="2022 Budget" fld="7" baseField="0" baseItem="0" numFmtId="4"/>
    <dataField name="Sum of Budget Remaining Net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0" firstHeaderRow="1" firstDataRow="1" firstDataCol="1"/>
  <pivotFields count="10">
    <pivotField axis="axisRow" showAll="0">
      <items count="9">
        <item x="0"/>
        <item x="1"/>
        <item x="2"/>
        <item m="1" x="6"/>
        <item x="3"/>
        <item x="4"/>
        <item m="1" x="7"/>
        <item x="5"/>
        <item t="default"/>
      </items>
    </pivotField>
    <pivotField showAll="0"/>
    <pivotField axis="axisRow" showAll="0">
      <items count="8">
        <item sd="0" x="0"/>
        <item sd="0" x="4"/>
        <item sd="0" x="1"/>
        <item sd="0" x="2"/>
        <item sd="0" x="5"/>
        <item sd="0" x="3"/>
        <item sd="0" m="1" x="6"/>
        <item t="default" sd="0"/>
      </items>
    </pivotField>
    <pivotField axis="axisRow" showAll="0">
      <items count="11">
        <item x="0"/>
        <item x="1"/>
        <item x="2"/>
        <item x="3"/>
        <item x="7"/>
        <item x="8"/>
        <item x="4"/>
        <item x="5"/>
        <item x="6"/>
        <item m="1" x="9"/>
        <item t="default"/>
      </items>
    </pivotField>
    <pivotField numFmtId="166"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A16" sqref="A16"/>
    </sheetView>
  </sheetViews>
  <sheetFormatPr defaultRowHeight="12.75" x14ac:dyDescent="0.2"/>
  <cols>
    <col min="1" max="1" width="40.85546875" bestFit="1" customWidth="1"/>
    <col min="2" max="2" width="19.140625" bestFit="1" customWidth="1"/>
    <col min="3" max="3" width="16.85546875" bestFit="1" customWidth="1"/>
    <col min="4" max="4" width="34.7109375" bestFit="1" customWidth="1"/>
    <col min="5" max="5" width="12.7109375" customWidth="1"/>
    <col min="6" max="6" width="28.7109375" bestFit="1" customWidth="1"/>
  </cols>
  <sheetData>
    <row r="1" spans="1:6" x14ac:dyDescent="0.2">
      <c r="A1" s="1" t="s">
        <v>5</v>
      </c>
      <c r="B1" s="5" t="s">
        <v>16</v>
      </c>
    </row>
    <row r="3" spans="1:6" x14ac:dyDescent="0.2">
      <c r="A3" s="1" t="s">
        <v>29</v>
      </c>
      <c r="B3" s="5" t="s">
        <v>31</v>
      </c>
      <c r="C3" s="5" t="s">
        <v>32</v>
      </c>
      <c r="D3" s="5" t="s">
        <v>33</v>
      </c>
      <c r="E3" s="5" t="s">
        <v>79</v>
      </c>
      <c r="F3" s="5" t="s">
        <v>63</v>
      </c>
    </row>
    <row r="4" spans="1:6" x14ac:dyDescent="0.2">
      <c r="A4" s="2" t="s">
        <v>11</v>
      </c>
      <c r="B4" s="3">
        <v>10501.789999999999</v>
      </c>
      <c r="C4" s="3">
        <v>37608.89</v>
      </c>
      <c r="D4" s="3">
        <v>48110.68</v>
      </c>
      <c r="E4" s="3">
        <v>76550.149999999994</v>
      </c>
      <c r="F4" s="3">
        <v>28439.469999999994</v>
      </c>
    </row>
    <row r="5" spans="1:6" x14ac:dyDescent="0.2">
      <c r="A5" s="8" t="s">
        <v>13</v>
      </c>
      <c r="B5" s="3">
        <v>10501.789999999999</v>
      </c>
      <c r="C5" s="3">
        <v>37608.89</v>
      </c>
      <c r="D5" s="3">
        <v>48110.68</v>
      </c>
      <c r="E5" s="3">
        <v>76550.149999999994</v>
      </c>
      <c r="F5" s="3">
        <v>28439.469999999994</v>
      </c>
    </row>
    <row r="6" spans="1:6" x14ac:dyDescent="0.2">
      <c r="A6" s="9" t="s">
        <v>55</v>
      </c>
      <c r="B6" s="3">
        <v>0</v>
      </c>
      <c r="C6" s="3">
        <v>28000</v>
      </c>
      <c r="D6" s="3">
        <v>28000</v>
      </c>
      <c r="E6" s="3">
        <v>53000</v>
      </c>
      <c r="F6" s="3">
        <v>25000</v>
      </c>
    </row>
    <row r="7" spans="1:6" x14ac:dyDescent="0.2">
      <c r="A7" s="9" t="s">
        <v>17</v>
      </c>
      <c r="B7" s="3">
        <v>0</v>
      </c>
      <c r="C7" s="3">
        <v>0</v>
      </c>
      <c r="D7" s="3">
        <v>0</v>
      </c>
      <c r="E7" s="3">
        <v>3420</v>
      </c>
      <c r="F7" s="3">
        <v>3420</v>
      </c>
    </row>
    <row r="8" spans="1:6" x14ac:dyDescent="0.2">
      <c r="A8" s="9" t="s">
        <v>18</v>
      </c>
      <c r="B8" s="3">
        <v>4928.74</v>
      </c>
      <c r="C8" s="3">
        <v>4818.26</v>
      </c>
      <c r="D8" s="3">
        <v>9747</v>
      </c>
      <c r="E8" s="3">
        <v>16818.259999999998</v>
      </c>
      <c r="F8" s="3">
        <v>7071.2599999999984</v>
      </c>
    </row>
    <row r="9" spans="1:6" x14ac:dyDescent="0.2">
      <c r="A9" s="9" t="s">
        <v>19</v>
      </c>
      <c r="B9" s="3">
        <v>1828.36</v>
      </c>
      <c r="C9" s="3">
        <v>0</v>
      </c>
      <c r="D9" s="3">
        <v>1828.36</v>
      </c>
      <c r="E9" s="3">
        <v>5.35</v>
      </c>
      <c r="F9" s="3">
        <v>-1823.01</v>
      </c>
    </row>
    <row r="10" spans="1:6" x14ac:dyDescent="0.2">
      <c r="A10" s="9" t="s">
        <v>20</v>
      </c>
      <c r="B10" s="3">
        <v>709.38</v>
      </c>
      <c r="C10" s="3">
        <v>4790.63</v>
      </c>
      <c r="D10" s="3">
        <v>5500.01</v>
      </c>
      <c r="E10" s="3">
        <v>136.54</v>
      </c>
      <c r="F10" s="3">
        <v>-5363.47</v>
      </c>
    </row>
    <row r="11" spans="1:6" x14ac:dyDescent="0.2">
      <c r="A11" s="9" t="s">
        <v>21</v>
      </c>
      <c r="B11" s="3">
        <v>0</v>
      </c>
      <c r="C11" s="3">
        <v>0</v>
      </c>
      <c r="D11" s="3">
        <v>0</v>
      </c>
      <c r="E11" s="3">
        <v>3170</v>
      </c>
      <c r="F11" s="3">
        <v>3170</v>
      </c>
    </row>
    <row r="12" spans="1:6" x14ac:dyDescent="0.2">
      <c r="A12" s="9" t="s">
        <v>53</v>
      </c>
      <c r="B12" s="3">
        <v>137.18</v>
      </c>
      <c r="C12" s="3">
        <v>0</v>
      </c>
      <c r="D12" s="3">
        <v>137.18</v>
      </c>
      <c r="E12" s="3">
        <v>0</v>
      </c>
      <c r="F12" s="3">
        <v>-137.18</v>
      </c>
    </row>
    <row r="13" spans="1:6" x14ac:dyDescent="0.2">
      <c r="A13" s="9" t="s">
        <v>81</v>
      </c>
      <c r="B13" s="3">
        <v>98.44</v>
      </c>
      <c r="C13" s="3">
        <v>0</v>
      </c>
      <c r="D13" s="3">
        <v>98.44</v>
      </c>
      <c r="E13" s="3">
        <v>0</v>
      </c>
      <c r="F13" s="3">
        <v>-98.44</v>
      </c>
    </row>
    <row r="14" spans="1:6" x14ac:dyDescent="0.2">
      <c r="A14" s="9" t="s">
        <v>70</v>
      </c>
      <c r="B14" s="3">
        <v>2637</v>
      </c>
      <c r="C14" s="3">
        <v>0</v>
      </c>
      <c r="D14" s="3">
        <v>2637</v>
      </c>
      <c r="E14" s="3">
        <v>0</v>
      </c>
      <c r="F14" s="3">
        <v>-2637</v>
      </c>
    </row>
    <row r="15" spans="1:6" x14ac:dyDescent="0.2">
      <c r="A15" s="9" t="s">
        <v>80</v>
      </c>
      <c r="B15" s="3">
        <v>162.69</v>
      </c>
      <c r="C15" s="3">
        <v>0</v>
      </c>
      <c r="D15" s="3">
        <v>162.69</v>
      </c>
      <c r="E15" s="3">
        <v>0</v>
      </c>
      <c r="F15" s="3">
        <v>-162.69</v>
      </c>
    </row>
    <row r="16" spans="1:6" x14ac:dyDescent="0.2">
      <c r="A16" s="2" t="s">
        <v>26</v>
      </c>
      <c r="B16" s="3">
        <v>27.98</v>
      </c>
      <c r="C16" s="3">
        <v>31150.92</v>
      </c>
      <c r="D16" s="3">
        <v>31178.899999999998</v>
      </c>
      <c r="E16" s="3">
        <v>35270.26</v>
      </c>
      <c r="F16" s="3">
        <v>4091.3600000000042</v>
      </c>
    </row>
    <row r="17" spans="1:6" x14ac:dyDescent="0.2">
      <c r="A17" s="8" t="s">
        <v>27</v>
      </c>
      <c r="B17" s="3">
        <v>27.98</v>
      </c>
      <c r="C17" s="3">
        <v>31150.92</v>
      </c>
      <c r="D17" s="3">
        <v>31178.899999999998</v>
      </c>
      <c r="E17" s="3">
        <v>35270.26</v>
      </c>
      <c r="F17" s="3">
        <v>4091.3600000000042</v>
      </c>
    </row>
    <row r="18" spans="1:6" x14ac:dyDescent="0.2">
      <c r="A18" s="9" t="s">
        <v>25</v>
      </c>
      <c r="B18" s="3">
        <v>27.98</v>
      </c>
      <c r="C18" s="3">
        <v>0</v>
      </c>
      <c r="D18" s="3">
        <v>27.98</v>
      </c>
      <c r="E18" s="3">
        <v>0</v>
      </c>
      <c r="F18" s="3">
        <v>-27.98</v>
      </c>
    </row>
    <row r="19" spans="1:6" x14ac:dyDescent="0.2">
      <c r="A19" s="9" t="s">
        <v>56</v>
      </c>
      <c r="B19" s="3">
        <v>0</v>
      </c>
      <c r="C19" s="3">
        <v>31150.92</v>
      </c>
      <c r="D19" s="3">
        <v>31150.92</v>
      </c>
      <c r="E19" s="3">
        <v>35270.26</v>
      </c>
      <c r="F19" s="3">
        <v>4119.3400000000038</v>
      </c>
    </row>
    <row r="20" spans="1:6" x14ac:dyDescent="0.2">
      <c r="A20" s="2" t="s">
        <v>30</v>
      </c>
      <c r="B20" s="3">
        <v>10529.769999999999</v>
      </c>
      <c r="C20" s="3">
        <v>68759.81</v>
      </c>
      <c r="D20" s="3">
        <v>79289.58</v>
      </c>
      <c r="E20" s="3">
        <v>111820.41</v>
      </c>
      <c r="F20" s="3">
        <v>32530.83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0"/>
  <sheetViews>
    <sheetView workbookViewId="0">
      <selection activeCell="B9" sqref="B9"/>
    </sheetView>
  </sheetViews>
  <sheetFormatPr defaultRowHeight="12.75" x14ac:dyDescent="0.2"/>
  <cols>
    <col min="1" max="1" width="25.42578125" customWidth="1"/>
    <col min="2" max="2" width="23.85546875" bestFit="1" customWidth="1"/>
  </cols>
  <sheetData>
    <row r="3" spans="1:2" x14ac:dyDescent="0.2">
      <c r="A3" s="1" t="s">
        <v>29</v>
      </c>
      <c r="B3" t="s">
        <v>52</v>
      </c>
    </row>
    <row r="4" spans="1:2" x14ac:dyDescent="0.2">
      <c r="A4" s="2" t="s">
        <v>45</v>
      </c>
      <c r="B4" s="3">
        <v>17275.349999999999</v>
      </c>
    </row>
    <row r="5" spans="1:2" x14ac:dyDescent="0.2">
      <c r="A5" s="2" t="s">
        <v>49</v>
      </c>
      <c r="B5" s="3">
        <v>4790.63</v>
      </c>
    </row>
    <row r="6" spans="1:2" x14ac:dyDescent="0.2">
      <c r="A6" s="2" t="s">
        <v>59</v>
      </c>
      <c r="B6" s="3">
        <v>28000</v>
      </c>
    </row>
    <row r="7" spans="1:2" x14ac:dyDescent="0.2">
      <c r="A7" s="2" t="s">
        <v>65</v>
      </c>
      <c r="B7" s="3">
        <v>4050.1</v>
      </c>
    </row>
    <row r="8" spans="1:2" x14ac:dyDescent="0.2">
      <c r="A8" s="2" t="s">
        <v>67</v>
      </c>
      <c r="B8" s="3">
        <v>9825.4700000000012</v>
      </c>
    </row>
    <row r="9" spans="1:2" x14ac:dyDescent="0.2">
      <c r="A9" s="2" t="s">
        <v>72</v>
      </c>
      <c r="B9" s="3">
        <v>4818.26</v>
      </c>
    </row>
    <row r="10" spans="1:2" x14ac:dyDescent="0.2">
      <c r="A10" s="2" t="s">
        <v>30</v>
      </c>
      <c r="B10" s="3">
        <v>68759.81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>
      <selection activeCell="J2" sqref="J2:J14"/>
    </sheetView>
  </sheetViews>
  <sheetFormatPr defaultRowHeight="12.75" x14ac:dyDescent="0.2"/>
  <sheetData>
    <row r="1" spans="1:11" x14ac:dyDescent="0.2">
      <c r="A1" s="5" t="s">
        <v>34</v>
      </c>
      <c r="B1" s="5" t="s">
        <v>35</v>
      </c>
      <c r="C1" s="5" t="s">
        <v>36</v>
      </c>
      <c r="D1" s="5" t="s">
        <v>37</v>
      </c>
      <c r="E1" s="5" t="s">
        <v>38</v>
      </c>
      <c r="F1" s="5" t="s">
        <v>0</v>
      </c>
      <c r="G1" s="5" t="s">
        <v>2</v>
      </c>
      <c r="H1" s="5" t="s">
        <v>39</v>
      </c>
      <c r="I1" s="5" t="s">
        <v>40</v>
      </c>
      <c r="J1" s="5" t="s">
        <v>41</v>
      </c>
      <c r="K1" s="5" t="s">
        <v>42</v>
      </c>
    </row>
    <row r="2" spans="1:11" x14ac:dyDescent="0.2">
      <c r="A2" s="5" t="s">
        <v>43</v>
      </c>
      <c r="B2" s="5" t="s">
        <v>44</v>
      </c>
      <c r="C2" s="5" t="s">
        <v>45</v>
      </c>
      <c r="D2" s="5" t="s">
        <v>46</v>
      </c>
      <c r="E2" s="4">
        <v>42899</v>
      </c>
      <c r="F2" s="5" t="s">
        <v>26</v>
      </c>
      <c r="G2" s="5" t="s">
        <v>27</v>
      </c>
      <c r="H2" s="5" t="s">
        <v>47</v>
      </c>
      <c r="I2" s="5" t="s">
        <v>57</v>
      </c>
      <c r="J2" s="6">
        <v>100</v>
      </c>
      <c r="K2" s="5"/>
    </row>
    <row r="3" spans="1:11" x14ac:dyDescent="0.2">
      <c r="A3" s="5" t="s">
        <v>43</v>
      </c>
      <c r="B3" s="5" t="s">
        <v>44</v>
      </c>
      <c r="C3" s="5" t="s">
        <v>45</v>
      </c>
      <c r="D3" s="5" t="s">
        <v>48</v>
      </c>
      <c r="E3" s="4">
        <v>42899</v>
      </c>
      <c r="F3" s="5" t="s">
        <v>26</v>
      </c>
      <c r="G3" s="5" t="s">
        <v>27</v>
      </c>
      <c r="H3" s="5" t="s">
        <v>47</v>
      </c>
      <c r="I3" s="5" t="s">
        <v>57</v>
      </c>
      <c r="J3" s="7">
        <v>17175.349999999999</v>
      </c>
      <c r="K3" s="5"/>
    </row>
    <row r="4" spans="1:11" x14ac:dyDescent="0.2">
      <c r="A4" s="5" t="s">
        <v>58</v>
      </c>
      <c r="B4" s="5" t="s">
        <v>44</v>
      </c>
      <c r="C4" s="5" t="s">
        <v>59</v>
      </c>
      <c r="D4" s="5" t="s">
        <v>62</v>
      </c>
      <c r="E4" s="4">
        <v>44466</v>
      </c>
      <c r="F4" s="5" t="s">
        <v>11</v>
      </c>
      <c r="G4" s="5" t="s">
        <v>13</v>
      </c>
      <c r="H4" s="5" t="s">
        <v>60</v>
      </c>
      <c r="I4" s="5" t="s">
        <v>61</v>
      </c>
      <c r="J4" s="6">
        <v>28000</v>
      </c>
      <c r="K4" s="7">
        <v>20855.93</v>
      </c>
    </row>
    <row r="5" spans="1:11" x14ac:dyDescent="0.2">
      <c r="A5" s="5" t="s">
        <v>64</v>
      </c>
      <c r="B5" s="5" t="s">
        <v>44</v>
      </c>
      <c r="C5" s="5" t="s">
        <v>65</v>
      </c>
      <c r="D5" s="5" t="s">
        <v>46</v>
      </c>
      <c r="E5" s="4">
        <v>44488</v>
      </c>
      <c r="F5" s="5" t="s">
        <v>26</v>
      </c>
      <c r="G5" s="5" t="s">
        <v>27</v>
      </c>
      <c r="H5" s="5" t="s">
        <v>47</v>
      </c>
      <c r="I5" s="5" t="s">
        <v>57</v>
      </c>
      <c r="J5" s="7">
        <v>25.64</v>
      </c>
    </row>
    <row r="6" spans="1:11" x14ac:dyDescent="0.2">
      <c r="A6" s="5" t="s">
        <v>64</v>
      </c>
      <c r="B6" s="5" t="s">
        <v>44</v>
      </c>
      <c r="C6" s="5" t="s">
        <v>65</v>
      </c>
      <c r="D6" s="5" t="s">
        <v>66</v>
      </c>
      <c r="E6" s="4">
        <v>44488</v>
      </c>
      <c r="F6" s="5" t="s">
        <v>26</v>
      </c>
      <c r="G6" s="5" t="s">
        <v>27</v>
      </c>
      <c r="H6" s="5" t="s">
        <v>47</v>
      </c>
      <c r="I6" s="5" t="s">
        <v>57</v>
      </c>
      <c r="J6" s="7">
        <v>4024.46</v>
      </c>
    </row>
    <row r="7" spans="1:11" x14ac:dyDescent="0.2">
      <c r="A7" s="5" t="s">
        <v>71</v>
      </c>
      <c r="B7" s="5" t="s">
        <v>44</v>
      </c>
      <c r="C7" s="5" t="s">
        <v>72</v>
      </c>
      <c r="D7" s="5" t="s">
        <v>46</v>
      </c>
      <c r="E7" s="4">
        <v>44553</v>
      </c>
      <c r="F7" s="5" t="s">
        <v>11</v>
      </c>
      <c r="G7" s="5" t="s">
        <v>13</v>
      </c>
      <c r="H7" s="5" t="s">
        <v>73</v>
      </c>
      <c r="I7" s="5" t="s">
        <v>74</v>
      </c>
      <c r="J7" s="7">
        <v>100</v>
      </c>
    </row>
    <row r="8" spans="1:11" x14ac:dyDescent="0.2">
      <c r="A8" s="5" t="s">
        <v>71</v>
      </c>
      <c r="B8" s="5" t="s">
        <v>44</v>
      </c>
      <c r="C8" s="5" t="s">
        <v>72</v>
      </c>
      <c r="D8" s="5" t="s">
        <v>75</v>
      </c>
      <c r="E8" s="4">
        <v>44553</v>
      </c>
      <c r="F8" s="5" t="s">
        <v>11</v>
      </c>
      <c r="G8" s="5" t="s">
        <v>13</v>
      </c>
      <c r="H8" s="5" t="s">
        <v>73</v>
      </c>
      <c r="I8" s="5" t="s">
        <v>74</v>
      </c>
      <c r="J8" s="7">
        <v>2033.24</v>
      </c>
    </row>
    <row r="9" spans="1:11" x14ac:dyDescent="0.2">
      <c r="A9" s="5" t="s">
        <v>71</v>
      </c>
      <c r="B9" s="5" t="s">
        <v>44</v>
      </c>
      <c r="C9" s="5" t="s">
        <v>72</v>
      </c>
      <c r="D9" s="5" t="s">
        <v>76</v>
      </c>
      <c r="E9" s="4">
        <v>44553</v>
      </c>
      <c r="F9" s="5" t="s">
        <v>11</v>
      </c>
      <c r="G9" s="5" t="s">
        <v>13</v>
      </c>
      <c r="H9" s="5" t="s">
        <v>73</v>
      </c>
      <c r="I9" s="5" t="s">
        <v>74</v>
      </c>
      <c r="J9" s="6">
        <v>2685.02</v>
      </c>
    </row>
    <row r="10" spans="1:11" x14ac:dyDescent="0.2">
      <c r="A10" s="5" t="s">
        <v>77</v>
      </c>
      <c r="B10" s="5" t="s">
        <v>44</v>
      </c>
      <c r="C10" s="5" t="s">
        <v>49</v>
      </c>
      <c r="D10" s="5" t="s">
        <v>46</v>
      </c>
      <c r="E10" s="4">
        <v>44600</v>
      </c>
      <c r="F10" s="5" t="s">
        <v>11</v>
      </c>
      <c r="G10" s="5" t="s">
        <v>13</v>
      </c>
      <c r="H10" s="5" t="s">
        <v>50</v>
      </c>
      <c r="I10" s="5" t="s">
        <v>51</v>
      </c>
      <c r="J10" s="7">
        <v>0.01</v>
      </c>
    </row>
    <row r="11" spans="1:11" x14ac:dyDescent="0.2">
      <c r="A11" s="5" t="s">
        <v>77</v>
      </c>
      <c r="B11" s="5" t="s">
        <v>44</v>
      </c>
      <c r="C11" s="5" t="s">
        <v>49</v>
      </c>
      <c r="D11" s="5" t="s">
        <v>78</v>
      </c>
      <c r="E11" s="4">
        <v>44600</v>
      </c>
      <c r="F11" s="5" t="s">
        <v>11</v>
      </c>
      <c r="G11" s="5" t="s">
        <v>13</v>
      </c>
      <c r="H11" s="5" t="s">
        <v>50</v>
      </c>
      <c r="I11" s="5" t="s">
        <v>51</v>
      </c>
      <c r="J11" s="7">
        <v>4790.62</v>
      </c>
    </row>
    <row r="12" spans="1:11" x14ac:dyDescent="0.2">
      <c r="A12" s="5" t="s">
        <v>84</v>
      </c>
      <c r="B12" s="5" t="s">
        <v>44</v>
      </c>
      <c r="C12" s="5" t="s">
        <v>67</v>
      </c>
      <c r="D12" s="5" t="s">
        <v>46</v>
      </c>
      <c r="E12" s="4">
        <v>44707</v>
      </c>
      <c r="F12" s="5" t="s">
        <v>26</v>
      </c>
      <c r="G12" s="5" t="s">
        <v>27</v>
      </c>
      <c r="H12" s="5" t="s">
        <v>47</v>
      </c>
      <c r="I12" s="5" t="s">
        <v>57</v>
      </c>
      <c r="J12" s="7">
        <v>331</v>
      </c>
    </row>
    <row r="13" spans="1:11" x14ac:dyDescent="0.2">
      <c r="A13" s="5" t="s">
        <v>84</v>
      </c>
      <c r="B13" s="5" t="s">
        <v>44</v>
      </c>
      <c r="C13" s="5" t="s">
        <v>67</v>
      </c>
      <c r="D13" s="5" t="s">
        <v>68</v>
      </c>
      <c r="E13" s="4">
        <v>44707</v>
      </c>
      <c r="F13" s="5" t="s">
        <v>26</v>
      </c>
      <c r="G13" s="5" t="s">
        <v>27</v>
      </c>
      <c r="H13" s="5" t="s">
        <v>47</v>
      </c>
      <c r="I13" s="5" t="s">
        <v>57</v>
      </c>
      <c r="J13" s="7">
        <v>1262.46</v>
      </c>
    </row>
    <row r="14" spans="1:11" x14ac:dyDescent="0.2">
      <c r="A14" s="5" t="s">
        <v>84</v>
      </c>
      <c r="B14" s="5" t="s">
        <v>44</v>
      </c>
      <c r="C14" s="5" t="s">
        <v>67</v>
      </c>
      <c r="D14" s="5" t="s">
        <v>69</v>
      </c>
      <c r="E14" s="4">
        <v>44707</v>
      </c>
      <c r="F14" s="5" t="s">
        <v>26</v>
      </c>
      <c r="G14" s="5" t="s">
        <v>27</v>
      </c>
      <c r="H14" s="5" t="s">
        <v>47</v>
      </c>
      <c r="I14" s="5" t="s">
        <v>57</v>
      </c>
      <c r="J14" s="6">
        <v>8232.01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tabSelected="1" workbookViewId="0">
      <selection activeCell="H25" sqref="H25"/>
    </sheetView>
  </sheetViews>
  <sheetFormatPr defaultRowHeight="15" x14ac:dyDescent="0.2"/>
  <cols>
    <col min="1" max="1" width="13.7109375" style="10" bestFit="1" customWidth="1"/>
    <col min="2" max="2" width="26.7109375" style="10" bestFit="1" customWidth="1"/>
    <col min="3" max="3" width="29.140625" style="10" bestFit="1" customWidth="1"/>
    <col min="4" max="4" width="26.85546875" style="10" bestFit="1" customWidth="1"/>
    <col min="5" max="5" width="27.140625" style="10" bestFit="1" customWidth="1"/>
    <col min="6" max="6" width="22.42578125" style="10" bestFit="1" customWidth="1"/>
    <col min="7" max="7" width="42" style="10" bestFit="1" customWidth="1"/>
    <col min="8" max="8" width="25" style="10" bestFit="1" customWidth="1"/>
    <col min="9" max="9" width="26.5703125" style="10" bestFit="1" customWidth="1"/>
    <col min="10" max="10" width="32" style="10" bestFit="1" customWidth="1"/>
    <col min="11" max="11" width="19.5703125" style="10" bestFit="1" customWidth="1"/>
    <col min="12" max="12" width="17.42578125" style="10" bestFit="1" customWidth="1"/>
    <col min="13" max="16384" width="9.140625" style="10"/>
  </cols>
  <sheetData>
    <row r="1" spans="1:12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54</v>
      </c>
      <c r="I1" s="10" t="s">
        <v>7</v>
      </c>
      <c r="J1" s="10" t="s">
        <v>8</v>
      </c>
      <c r="K1" s="10" t="s">
        <v>9</v>
      </c>
      <c r="L1" s="10" t="s">
        <v>10</v>
      </c>
    </row>
    <row r="2" spans="1:12" x14ac:dyDescent="0.2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0" t="s">
        <v>80</v>
      </c>
      <c r="H2" s="11">
        <v>0</v>
      </c>
      <c r="I2" s="11">
        <v>162.69</v>
      </c>
      <c r="J2" s="11">
        <v>0</v>
      </c>
      <c r="K2" s="11">
        <v>-162.69</v>
      </c>
      <c r="L2" s="11">
        <v>0</v>
      </c>
    </row>
    <row r="3" spans="1:12" x14ac:dyDescent="0.2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70</v>
      </c>
      <c r="H3" s="11">
        <v>0</v>
      </c>
      <c r="I3" s="11">
        <v>2637</v>
      </c>
      <c r="J3" s="11">
        <v>0</v>
      </c>
      <c r="K3" s="11">
        <v>-2637</v>
      </c>
      <c r="L3" s="12">
        <v>0</v>
      </c>
    </row>
    <row r="4" spans="1:12" x14ac:dyDescent="0.2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55</v>
      </c>
      <c r="H4" s="11">
        <v>53000</v>
      </c>
      <c r="I4" s="11">
        <v>0</v>
      </c>
      <c r="J4" s="11">
        <v>28000</v>
      </c>
      <c r="K4" s="11">
        <v>25000</v>
      </c>
      <c r="L4" s="11">
        <v>0.47169811320754701</v>
      </c>
    </row>
    <row r="5" spans="1:12" x14ac:dyDescent="0.2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3">
        <v>3420</v>
      </c>
      <c r="I5" s="13">
        <v>0</v>
      </c>
      <c r="J5" s="13">
        <v>0</v>
      </c>
      <c r="K5" s="13">
        <v>3420</v>
      </c>
      <c r="L5" s="12">
        <v>1</v>
      </c>
    </row>
    <row r="6" spans="1:12" x14ac:dyDescent="0.2">
      <c r="A6" s="10" t="s">
        <v>11</v>
      </c>
      <c r="B6" s="10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18</v>
      </c>
      <c r="H6" s="13">
        <v>16818.259999999998</v>
      </c>
      <c r="I6" s="13">
        <v>4928.74</v>
      </c>
      <c r="J6" s="13">
        <v>4818.26</v>
      </c>
      <c r="K6" s="13">
        <v>7071.26</v>
      </c>
      <c r="L6" s="12">
        <v>0.42045134276673102</v>
      </c>
    </row>
    <row r="7" spans="1:12" x14ac:dyDescent="0.2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81</v>
      </c>
      <c r="H7" s="13">
        <v>0</v>
      </c>
      <c r="I7" s="13">
        <v>98.44</v>
      </c>
      <c r="J7" s="13">
        <v>0</v>
      </c>
      <c r="K7" s="13">
        <v>-98.44</v>
      </c>
      <c r="L7" s="12">
        <v>0</v>
      </c>
    </row>
    <row r="8" spans="1:12" x14ac:dyDescent="0.2">
      <c r="A8" s="10" t="s">
        <v>11</v>
      </c>
      <c r="B8" s="10" t="s">
        <v>12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19</v>
      </c>
      <c r="H8" s="11">
        <v>5.35</v>
      </c>
      <c r="I8" s="13">
        <v>1828.36</v>
      </c>
      <c r="J8" s="11">
        <v>0</v>
      </c>
      <c r="K8" s="13">
        <v>-1823.01</v>
      </c>
      <c r="L8" s="11">
        <v>-340.74953271027999</v>
      </c>
    </row>
    <row r="9" spans="1:12" x14ac:dyDescent="0.2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20</v>
      </c>
      <c r="H9" s="11">
        <v>136.54</v>
      </c>
      <c r="I9" s="11">
        <v>709.38</v>
      </c>
      <c r="J9" s="11">
        <v>4790.63</v>
      </c>
      <c r="K9" s="11">
        <v>-5363.47</v>
      </c>
      <c r="L9" s="11">
        <v>-39.281309506371798</v>
      </c>
    </row>
    <row r="10" spans="1:12" x14ac:dyDescent="0.2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53</v>
      </c>
      <c r="H10" s="11">
        <v>0</v>
      </c>
      <c r="I10" s="13">
        <v>137.18</v>
      </c>
      <c r="J10" s="11">
        <v>0</v>
      </c>
      <c r="K10" s="13">
        <v>-137.18</v>
      </c>
      <c r="L10" s="12">
        <v>0</v>
      </c>
    </row>
    <row r="11" spans="1:12" x14ac:dyDescent="0.2">
      <c r="A11" s="10" t="s">
        <v>11</v>
      </c>
      <c r="B11" s="10" t="s">
        <v>12</v>
      </c>
      <c r="C11" s="10" t="s">
        <v>13</v>
      </c>
      <c r="D11" s="10" t="s">
        <v>14</v>
      </c>
      <c r="E11" s="10" t="s">
        <v>15</v>
      </c>
      <c r="F11" s="10" t="s">
        <v>16</v>
      </c>
      <c r="G11" s="10" t="s">
        <v>21</v>
      </c>
      <c r="H11" s="11">
        <v>3170</v>
      </c>
      <c r="I11" s="13">
        <v>0</v>
      </c>
      <c r="J11" s="11">
        <v>0</v>
      </c>
      <c r="K11" s="13">
        <v>3170</v>
      </c>
      <c r="L11" s="11">
        <v>1</v>
      </c>
    </row>
    <row r="12" spans="1:12" x14ac:dyDescent="0.2">
      <c r="A12" s="10" t="s">
        <v>11</v>
      </c>
      <c r="B12" s="10" t="s">
        <v>12</v>
      </c>
      <c r="C12" s="10" t="s">
        <v>13</v>
      </c>
      <c r="D12" s="10" t="s">
        <v>14</v>
      </c>
      <c r="E12" s="10" t="s">
        <v>15</v>
      </c>
      <c r="F12" s="10" t="s">
        <v>22</v>
      </c>
      <c r="G12" s="10" t="s">
        <v>23</v>
      </c>
      <c r="H12" s="11">
        <v>170912</v>
      </c>
      <c r="I12" s="13">
        <v>34068.89</v>
      </c>
      <c r="J12" s="11">
        <v>0</v>
      </c>
      <c r="K12" s="13">
        <v>136843.10999999999</v>
      </c>
      <c r="L12" s="11">
        <v>0.80066414295075805</v>
      </c>
    </row>
    <row r="13" spans="1:12" x14ac:dyDescent="0.2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82</v>
      </c>
      <c r="G13" s="10" t="s">
        <v>83</v>
      </c>
      <c r="H13" s="13">
        <v>0</v>
      </c>
      <c r="I13" s="11">
        <v>840</v>
      </c>
      <c r="J13" s="13">
        <v>0</v>
      </c>
      <c r="K13" s="13">
        <v>-840</v>
      </c>
      <c r="L13" s="12">
        <v>0</v>
      </c>
    </row>
    <row r="14" spans="1:12" x14ac:dyDescent="0.2">
      <c r="A14" s="10" t="s">
        <v>11</v>
      </c>
      <c r="B14" s="10" t="s">
        <v>12</v>
      </c>
      <c r="C14" s="10" t="s">
        <v>13</v>
      </c>
      <c r="D14" s="10" t="s">
        <v>14</v>
      </c>
      <c r="E14" s="10" t="s">
        <v>15</v>
      </c>
      <c r="F14" s="10" t="s">
        <v>22</v>
      </c>
      <c r="G14" s="10" t="s">
        <v>24</v>
      </c>
      <c r="H14" s="11">
        <v>98667</v>
      </c>
      <c r="I14" s="13">
        <v>18187.900000000001</v>
      </c>
      <c r="J14" s="11">
        <v>0</v>
      </c>
      <c r="K14" s="13">
        <v>80479.100000000006</v>
      </c>
      <c r="L14" s="11">
        <v>0.81566379843311299</v>
      </c>
    </row>
    <row r="15" spans="1:12" x14ac:dyDescent="0.2">
      <c r="A15" s="10" t="s">
        <v>26</v>
      </c>
      <c r="B15" s="10" t="s">
        <v>12</v>
      </c>
      <c r="C15" s="10" t="s">
        <v>27</v>
      </c>
      <c r="D15" s="10" t="s">
        <v>14</v>
      </c>
      <c r="E15" s="10" t="s">
        <v>15</v>
      </c>
      <c r="F15" s="10" t="s">
        <v>16</v>
      </c>
      <c r="G15" s="10" t="s">
        <v>25</v>
      </c>
      <c r="H15" s="11">
        <v>0</v>
      </c>
      <c r="I15" s="13">
        <v>27.98</v>
      </c>
      <c r="J15" s="11">
        <v>0</v>
      </c>
      <c r="K15" s="13">
        <v>-27.98</v>
      </c>
      <c r="L15" s="11">
        <v>0</v>
      </c>
    </row>
    <row r="16" spans="1:12" x14ac:dyDescent="0.2">
      <c r="A16" s="10" t="s">
        <v>26</v>
      </c>
      <c r="B16" s="10" t="s">
        <v>12</v>
      </c>
      <c r="C16" s="10" t="s">
        <v>27</v>
      </c>
      <c r="D16" s="10" t="s">
        <v>14</v>
      </c>
      <c r="E16" s="10" t="s">
        <v>15</v>
      </c>
      <c r="F16" s="10" t="s">
        <v>16</v>
      </c>
      <c r="G16" s="10" t="s">
        <v>56</v>
      </c>
      <c r="H16" s="10">
        <v>35270.26</v>
      </c>
      <c r="I16" s="10">
        <v>0</v>
      </c>
      <c r="J16" s="10">
        <v>31150.92</v>
      </c>
      <c r="K16" s="10">
        <v>4119.34</v>
      </c>
      <c r="L16" s="10">
        <v>0.116793581901579</v>
      </c>
    </row>
    <row r="17" spans="1:12" x14ac:dyDescent="0.2">
      <c r="A17" s="10" t="s">
        <v>26</v>
      </c>
      <c r="B17" s="10" t="s">
        <v>12</v>
      </c>
      <c r="C17" s="10" t="s">
        <v>27</v>
      </c>
      <c r="D17" s="10" t="s">
        <v>14</v>
      </c>
      <c r="E17" s="10" t="s">
        <v>15</v>
      </c>
      <c r="F17" s="10" t="s">
        <v>22</v>
      </c>
      <c r="G17" s="10" t="s">
        <v>28</v>
      </c>
      <c r="H17" s="10">
        <v>0</v>
      </c>
      <c r="I17" s="10">
        <v>54409.41</v>
      </c>
      <c r="J17" s="10">
        <v>0</v>
      </c>
      <c r="K17" s="10">
        <v>-54409.41</v>
      </c>
      <c r="L17" s="10">
        <v>0</v>
      </c>
    </row>
    <row r="18" spans="1:12" x14ac:dyDescent="0.2">
      <c r="A18" s="10" t="s">
        <v>26</v>
      </c>
      <c r="B18" s="10" t="s">
        <v>12</v>
      </c>
      <c r="C18" s="10" t="s">
        <v>27</v>
      </c>
      <c r="D18" s="10" t="s">
        <v>14</v>
      </c>
      <c r="E18" s="10" t="s">
        <v>15</v>
      </c>
      <c r="F18" s="10" t="s">
        <v>22</v>
      </c>
      <c r="G18" s="10" t="s">
        <v>24</v>
      </c>
      <c r="H18" s="10">
        <v>0</v>
      </c>
      <c r="I18" s="10">
        <v>29046.82</v>
      </c>
      <c r="J18" s="10">
        <v>0</v>
      </c>
      <c r="K18" s="10">
        <v>-29046.82</v>
      </c>
      <c r="L18" s="10">
        <v>0</v>
      </c>
    </row>
    <row r="21" spans="1:12" x14ac:dyDescent="0.2">
      <c r="G21" s="10" t="s">
        <v>85</v>
      </c>
      <c r="H21" s="11">
        <f>SUM(H12,H17)</f>
        <v>170912</v>
      </c>
      <c r="I21" s="11">
        <f>SUM(I12,I17)</f>
        <v>88478.3</v>
      </c>
    </row>
    <row r="22" spans="1:12" x14ac:dyDescent="0.2">
      <c r="H22" s="10">
        <f>+I21/H21</f>
        <v>0.5176833692192474</v>
      </c>
    </row>
    <row r="23" spans="1:12" x14ac:dyDescent="0.2">
      <c r="G23" s="10" t="s">
        <v>16</v>
      </c>
      <c r="H23" s="11">
        <f>SUM(H2:H11,H16)</f>
        <v>111820.41</v>
      </c>
      <c r="I23" s="11">
        <f>SUM(I2:I11,I16)</f>
        <v>10501.789999999999</v>
      </c>
      <c r="J23" s="11">
        <f>SUM(J2:J11,J16)</f>
        <v>68759.81</v>
      </c>
    </row>
    <row r="24" spans="1:12" x14ac:dyDescent="0.2">
      <c r="H24" s="10">
        <f>(I23+J23)/H23</f>
        <v>0.70882945251229168</v>
      </c>
    </row>
  </sheetData>
  <autoFilter ref="A1:L15" xr:uid="{00000000-0009-0000-0000-000003000000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PO_Data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2019-12-10T15:31:15Z</dcterms:created>
  <dcterms:modified xsi:type="dcterms:W3CDTF">2022-07-11T23:24:07Z</dcterms:modified>
</cp:coreProperties>
</file>