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BB5E13EE-D4FE-4357-8EBD-3785DDB9338B}" xr6:coauthVersionLast="36" xr6:coauthVersionMax="36" xr10:uidLastSave="{00000000-0000-0000-0000-000000000000}"/>
  <bookViews>
    <workbookView xWindow="0" yWindow="0" windowWidth="38370" windowHeight="13425" activeTab="2" xr2:uid="{00000000-000D-0000-FFFF-FFFF00000000}"/>
  </bookViews>
  <sheets>
    <sheet name="Summary_Projects" sheetId="2" r:id="rId1"/>
    <sheet name="Summary_PO" sheetId="4" r:id="rId2"/>
    <sheet name="PO_Data" sheetId="3" r:id="rId3"/>
    <sheet name="Status_Data" sheetId="1" r:id="rId4"/>
  </sheets>
  <definedNames>
    <definedName name="_xlnm._FilterDatabase" localSheetId="2" hidden="1">PO_Data!$A$1:$J$8</definedName>
    <definedName name="_xlnm._FilterDatabase" localSheetId="3" hidden="1">Status_Data!$A$1:$L$16</definedName>
  </definedNames>
  <calcPr calcId="191029"/>
  <pivotCaches>
    <pivotCache cacheId="0" r:id="rId5"/>
    <pivotCache cacheId="1" r:id="rId6"/>
  </pivotCaches>
  <webPublishing codePage="1252"/>
</workbook>
</file>

<file path=xl/calcChain.xml><?xml version="1.0" encoding="utf-8"?>
<calcChain xmlns="http://schemas.openxmlformats.org/spreadsheetml/2006/main">
  <c r="K10" i="3" l="1"/>
  <c r="J10" i="3"/>
  <c r="K18" i="1"/>
</calcChain>
</file>

<file path=xl/sharedStrings.xml><?xml version="1.0" encoding="utf-8"?>
<sst xmlns="http://schemas.openxmlformats.org/spreadsheetml/2006/main" count="203" uniqueCount="74">
  <si>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</si>
  <si>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</si>
  <si>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</si>
  <si>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</si>
  <si>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</si>
  <si>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</si>
  <si>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</si>
  <si>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</si>
  <si>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</si>
  <si>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</si>
  <si>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</si>
  <si>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</si>
  <si>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</si>
  <si>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</si>
  <si>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</si>
  <si>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</si>
  <si>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</si>
  <si>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5310-000: Supplies - Cmptr-Sftwr</t>
  </si>
  <si>
    <t>5320-000: Supplies - Eng. Lab</t>
  </si>
  <si>
    <t>5360-000: Supplies - General</t>
  </si>
  <si>
    <t>5500-000: Travel - Domestic</t>
  </si>
  <si>
    <t>Wage/Fringe</t>
  </si>
  <si>
    <t>6000-000: Direct Labor</t>
  </si>
  <si>
    <t>Pool 1 : Fringe - Full</t>
  </si>
  <si>
    <t>901206.96</t>
  </si>
  <si>
    <t>500m Profiling FloatSN002</t>
  </si>
  <si>
    <t>6000-001: Direct Labor - CIP</t>
  </si>
  <si>
    <t>Row Labels</t>
  </si>
  <si>
    <t>Grand Total</t>
  </si>
  <si>
    <t>Costs Incurred YTD</t>
  </si>
  <si>
    <t>Committed Funds</t>
  </si>
  <si>
    <t>Total Costs incurred and committed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</si>
  <si>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</si>
  <si>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</si>
  <si>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</si>
  <si>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</si>
  <si>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</si>
  <si>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</si>
  <si>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</si>
  <si>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</si>
  <si>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O</t>
  </si>
  <si>
    <t>Freight</t>
  </si>
  <si>
    <t>Metocean Telematics</t>
  </si>
  <si>
    <t>Sum of PO Open Amount</t>
  </si>
  <si>
    <t>YTD Budget Amount</t>
  </si>
  <si>
    <t>5110-000: OS - Sftwr Design-Program</t>
  </si>
  <si>
    <t>5330-001: Equipment &lt;$5k - CIP</t>
  </si>
  <si>
    <t>5110-000</t>
  </si>
  <si>
    <t>OS - Sftwr Design-Program</t>
  </si>
  <si>
    <t>Sum of Budget Remaining Net</t>
  </si>
  <si>
    <t>PO-2111177</t>
  </si>
  <si>
    <t>Maxon Precision Motors</t>
  </si>
  <si>
    <t>5320-000</t>
  </si>
  <si>
    <t>Supplies - Eng. Lab</t>
  </si>
  <si>
    <t>EPOS4 Cmpact 50/15</t>
  </si>
  <si>
    <t>Maxon EC90 + MILE4096 encoder</t>
  </si>
  <si>
    <t>5020-000: Books - Subscriptions</t>
  </si>
  <si>
    <t>5330-000: Equipment &lt;$5k</t>
  </si>
  <si>
    <t>Ship</t>
  </si>
  <si>
    <t>9757-000: Paragon Allocation</t>
  </si>
  <si>
    <t>PO-2210586</t>
  </si>
  <si>
    <t>Woods Hole Group, Inc.</t>
  </si>
  <si>
    <t>Argos service data transfer fees for Program 09228</t>
  </si>
  <si>
    <t>PO-2210638</t>
  </si>
  <si>
    <t>Barker, Laughlin</t>
  </si>
  <si>
    <t>Software consulting services</t>
  </si>
  <si>
    <t>901206.09</t>
  </si>
  <si>
    <t>Optode</t>
  </si>
  <si>
    <t>1500-560: General Equipment Addtns</t>
  </si>
  <si>
    <t>901206.10</t>
  </si>
  <si>
    <t>CTD</t>
  </si>
  <si>
    <t>PO-2310097</t>
  </si>
  <si>
    <t>Iridium airtime for 2023 not to exceed $7500</t>
  </si>
  <si>
    <t>2023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</si>
</sst>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"/>
    <numFmt numFmtId="165" formatCode="#,##0.########"/>
    <numFmt numFmtId="166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086.527541435185" createdVersion="6" refreshedVersion="6" minRefreshableVersion="3" recordCount="7" xr:uid="{00000000-000A-0000-FFFF-FFFF07000000}">
  <cacheSource type="worksheet">
    <worksheetSource ref="A1:J8" sheet="PO_Data"/>
  </cacheSource>
  <cacheFields count="10">
    <cacheField name="PO ID" numFmtId="0">
      <sharedItems count="11">
        <s v="PO-2111177"/>
        <s v="PO-2210586"/>
        <s v="PO-2210638"/>
        <s v="PO-2310097"/>
        <s v="PO-2110919" u="1"/>
        <s v="PO-2210804" u="1"/>
        <s v="PO-2210891" u="1"/>
        <s v="PO-1710747" u="1"/>
        <s v="PO-2210231" u="1"/>
        <s v="PO-2210893" u="1"/>
        <s v="PO-2110835" u="1"/>
      </sharedItems>
    </cacheField>
    <cacheField name="PO Status Type" numFmtId="0">
      <sharedItems/>
    </cacheField>
    <cacheField name="Vendor Name" numFmtId="0">
      <sharedItems count="10">
        <s v="Maxon Precision Motors"/>
        <s v="Woods Hole Group, Inc."/>
        <s v="Barker, Laughlin"/>
        <s v="Metocean Telematics"/>
        <s v="Amex Plating, Inc." u="1"/>
        <s v="Embedded Artistry" u="1"/>
        <s v="Telonics" u="1"/>
        <s v="Battery Specialties" u="1"/>
        <s v="Sense Electronic Co., Ltd" u="1"/>
        <s v="Circuits West" u="1"/>
      </sharedItems>
    </cacheField>
    <cacheField name="PO Line Description" numFmtId="0">
      <sharedItems count="12">
        <s v="Freight"/>
        <s v="EPOS4 Cmpact 50/15"/>
        <s v="Maxon EC90 + MILE4096 encoder"/>
        <s v="Argos service data transfer fees for Program 09228"/>
        <s v="Software consulting services"/>
        <s v="Iridium airtime for 2023 not to exceed $7500"/>
        <s v="Electrochem 3B0036 4S Battery Pack" u="1"/>
        <s v="Iridium airtime for 2022 not to exceed $5500" u="1"/>
        <s v="cert" u="1"/>
        <s v="Argos and VHF beacon with saltwater switch, 160.1," u="1"/>
        <s v="Follow on consulting work" u="1"/>
        <s v="PCBF LHE Primary Battery PWR Control  (5-Day Optio" u="1"/>
      </sharedItems>
    </cacheField>
    <cacheField name="Order Date" numFmtId="166">
      <sharedItems containsSemiMixedTypes="0" containsNonDate="0" containsDate="1" containsString="0" minDate="2021-12-23T00:00:00" maxDate="2023-01-11T00:00:00"/>
    </cacheField>
    <cacheField name="Project ID" numFmtId="0">
      <sharedItems count="2">
        <s v="901206.00"/>
        <s v="901206.96" u="1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.01" maxValue="66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086.52767372685" createdVersion="6" refreshedVersion="6" minRefreshableVersion="3" recordCount="15" xr:uid="{00000000-000A-0000-FFFF-FFFF0D000000}">
  <cacheSource type="worksheet">
    <worksheetSource ref="A1:L16" sheet="Status_Data"/>
  </cacheSource>
  <cacheFields count="15">
    <cacheField name="Project ID" numFmtId="0">
      <sharedItems count="4">
        <s v="901206.00"/>
        <s v="901206.09"/>
        <s v="901206.10"/>
        <s v="901206.96"/>
      </sharedItems>
    </cacheField>
    <cacheField name="Detail for Project Type" numFmtId="0">
      <sharedItems/>
    </cacheField>
    <cacheField name="Project Name" numFmtId="0">
      <sharedItems count="4">
        <s v="Coastal Profiling Float "/>
        <s v="Optode"/>
        <s v="CTD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20">
        <s v="5020-000: Books - Subscriptions"/>
        <s v="5110-000: OS - Sftwr Design-Program"/>
        <s v="5310-000: Supplies - Cmptr-Sftwr"/>
        <s v="5320-000: Supplies - Eng. Lab"/>
        <s v="5330-000: Equipment &lt;$5k"/>
        <s v="5360-000: Supplies - General"/>
        <s v="5500-000: Travel - Domestic"/>
        <s v="6000-000: Direct Labor"/>
        <s v="9757-000: Paragon Allocation"/>
        <s v="Pool 1 : Fringe - Full"/>
        <s v="1500-560: General Equipment Addtns"/>
        <s v="5330-001: Equipment &lt;$5k - CIP"/>
        <s v="6000-001: Direct Labor - CIP"/>
        <s v="5300-000: Supplies - Cmptr-Hdwr" u="1"/>
        <s v="5320-001: Supplies-Eng. Lab - CIP" u="1"/>
        <s v="5130-001: OS - General - CIP" u="1"/>
        <s v="5060-000: Dues-Memberships-Licenses" u="1"/>
        <s v="5430-000: Training-Tuition Fees" u="1"/>
        <s v="5420-000: Telephone-Data Comm" u="1"/>
        <s v="5030-000: Conference Fees-Registrat" u="1"/>
      </sharedItems>
    </cacheField>
    <cacheField name="YTD Budget Amount" numFmtId="0">
      <sharedItems containsSemiMixedTypes="0" containsString="0" containsNumber="1" minValue="0" maxValue="188177"/>
    </cacheField>
    <cacheField name="YTD Incurred Amount" numFmtId="0">
      <sharedItems containsSemiMixedTypes="0" containsString="0" containsNumber="1" minValue="0" maxValue="39949.839999999997"/>
    </cacheField>
    <cacheField name="Commitment Total Amount" numFmtId="0">
      <sharedItems containsSemiMixedTypes="0" containsString="0" containsNumber="1" minValue="0" maxValue="12797.15"/>
    </cacheField>
    <cacheField name="Available Funds" numFmtId="0">
      <sharedItems containsSemiMixedTypes="0" containsString="0" containsNumber="1" minValue="-11232.51" maxValue="148227.16"/>
    </cacheField>
    <cacheField name="% Remaining" numFmtId="0">
      <sharedItems containsSemiMixedTypes="0" containsString="0" containsNumber="1" minValue="-0.237866666666667" maxValue="1"/>
    </cacheField>
    <cacheField name="Total YTD and Committed" numFmtId="0" formula="'YTD Incurred Amount'+'Commitment Total Amount'" databaseField="0"/>
    <cacheField name="Budget Remaining" numFmtId="0" formula="#NAME?-'Total YTD and Committed'" databaseField="0"/>
    <cacheField name="Budget Remaining Net" numFmtId="0" formula="'YTD Budget Amount'-'Total YT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">
  <r>
    <x v="0"/>
    <s v="O"/>
    <x v="0"/>
    <x v="0"/>
    <d v="2021-12-23T00:00:00"/>
    <x v="0"/>
    <s v="Coastal Profiling Float "/>
    <s v="5320-000"/>
    <s v="Supplies - Eng. Lab"/>
    <n v="100"/>
  </r>
  <r>
    <x v="0"/>
    <s v="O"/>
    <x v="0"/>
    <x v="1"/>
    <d v="2021-12-23T00:00:00"/>
    <x v="0"/>
    <s v="Coastal Profiling Float "/>
    <s v="5320-000"/>
    <s v="Supplies - Eng. Lab"/>
    <n v="2033.24"/>
  </r>
  <r>
    <x v="0"/>
    <s v="O"/>
    <x v="0"/>
    <x v="2"/>
    <d v="2021-12-23T00:00:00"/>
    <x v="0"/>
    <s v="Coastal Profiling Float "/>
    <s v="5320-000"/>
    <s v="Supplies - Eng. Lab"/>
    <n v="2685.02"/>
  </r>
  <r>
    <x v="1"/>
    <s v="O"/>
    <x v="1"/>
    <x v="0"/>
    <d v="2022-06-16T00:00:00"/>
    <x v="0"/>
    <s v="Coastal Profiling Float "/>
    <s v="5320-000"/>
    <s v="Supplies - Eng. Lab"/>
    <n v="0.01"/>
  </r>
  <r>
    <x v="1"/>
    <s v="O"/>
    <x v="1"/>
    <x v="3"/>
    <d v="2022-06-16T00:00:00"/>
    <x v="0"/>
    <s v="Coastal Profiling Float "/>
    <s v="5320-000"/>
    <s v="Supplies - Eng. Lab"/>
    <n v="1346.88"/>
  </r>
  <r>
    <x v="2"/>
    <s v="O"/>
    <x v="2"/>
    <x v="4"/>
    <d v="2022-07-13T00:00:00"/>
    <x v="0"/>
    <s v="Coastal Profiling Float "/>
    <s v="5110-000"/>
    <s v="OS - Sftwr Design-Program"/>
    <n v="4475"/>
  </r>
  <r>
    <x v="3"/>
    <s v="O"/>
    <x v="3"/>
    <x v="5"/>
    <d v="2023-01-10T00:00:00"/>
    <x v="0"/>
    <s v="Coastal Profiling Float "/>
    <s v="5320-000"/>
    <s v="Supplies - Eng. Lab"/>
    <n v="663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">
  <r>
    <x v="0"/>
    <s v="OCEAN BIOGEOCHM"/>
    <x v="0"/>
    <s v="Massion, Eugene I"/>
    <s v="Direct"/>
    <x v="0"/>
    <x v="0"/>
    <n v="0"/>
    <n v="114.95"/>
    <n v="0"/>
    <n v="-114.95"/>
    <n v="0"/>
  </r>
  <r>
    <x v="0"/>
    <s v="OCEAN BIOGEOCHM"/>
    <x v="0"/>
    <s v="Massion, Eugene I"/>
    <s v="Direct"/>
    <x v="0"/>
    <x v="1"/>
    <n v="35675.01"/>
    <n v="24750"/>
    <n v="4475"/>
    <n v="6450.01"/>
    <n v="0.18079910839548499"/>
  </r>
  <r>
    <x v="0"/>
    <s v="OCEAN BIOGEOCHM"/>
    <x v="0"/>
    <s v="Massion, Eugene I"/>
    <s v="Direct"/>
    <x v="0"/>
    <x v="2"/>
    <n v="5820"/>
    <n v="0"/>
    <n v="0"/>
    <n v="5820"/>
    <n v="1"/>
  </r>
  <r>
    <x v="0"/>
    <s v="OCEAN BIOGEOCHM"/>
    <x v="0"/>
    <s v="Massion, Eugene I"/>
    <s v="Direct"/>
    <x v="0"/>
    <x v="3"/>
    <n v="19165.150000000001"/>
    <n v="1126.6199999999999"/>
    <n v="12797.15"/>
    <n v="5241.38"/>
    <n v="0.27348494533045697"/>
  </r>
  <r>
    <x v="0"/>
    <s v="OCEAN BIOGEOCHM"/>
    <x v="0"/>
    <s v="Massion, Eugene I"/>
    <s v="Direct"/>
    <x v="0"/>
    <x v="4"/>
    <n v="0"/>
    <n v="156.44999999999999"/>
    <n v="0"/>
    <n v="-156.44999999999999"/>
    <n v="0"/>
  </r>
  <r>
    <x v="0"/>
    <s v="OCEAN BIOGEOCHM"/>
    <x v="0"/>
    <s v="Massion, Eugene I"/>
    <s v="Direct"/>
    <x v="0"/>
    <x v="5"/>
    <n v="75"/>
    <n v="92.84"/>
    <n v="0"/>
    <n v="-17.84"/>
    <n v="-0.237866666666667"/>
  </r>
  <r>
    <x v="0"/>
    <s v="OCEAN BIOGEOCHM"/>
    <x v="0"/>
    <s v="Massion, Eugene I"/>
    <s v="Direct"/>
    <x v="0"/>
    <x v="6"/>
    <n v="2400"/>
    <n v="0"/>
    <n v="0"/>
    <n v="2400"/>
    <n v="1"/>
  </r>
  <r>
    <x v="0"/>
    <s v="OCEAN BIOGEOCHM"/>
    <x v="0"/>
    <s v="Massion, Eugene I"/>
    <s v="Direct"/>
    <x v="1"/>
    <x v="7"/>
    <n v="188177"/>
    <n v="39949.839999999997"/>
    <n v="0"/>
    <n v="148227.16"/>
    <n v="0.78770072856937901"/>
  </r>
  <r>
    <x v="0"/>
    <s v="OCEAN BIOGEOCHM"/>
    <x v="0"/>
    <s v="Massion, Eugene I"/>
    <s v="Direct"/>
    <x v="2"/>
    <x v="8"/>
    <n v="5640"/>
    <n v="240"/>
    <n v="0"/>
    <n v="5400"/>
    <n v="0.95744680851063801"/>
  </r>
  <r>
    <x v="0"/>
    <s v="OCEAN BIOGEOCHM"/>
    <x v="0"/>
    <s v="Massion, Eugene I"/>
    <s v="Direct"/>
    <x v="1"/>
    <x v="9"/>
    <n v="105191"/>
    <n v="21572.91"/>
    <n v="0"/>
    <n v="83618.09"/>
    <n v="0.79491677044614095"/>
  </r>
  <r>
    <x v="1"/>
    <s v="OCEAN BIOGEOCHM"/>
    <x v="1"/>
    <s v="Massion, Eugene I"/>
    <s v="Direct"/>
    <x v="0"/>
    <x v="10"/>
    <n v="7200"/>
    <n v="0"/>
    <n v="0"/>
    <n v="7200"/>
    <n v="1"/>
  </r>
  <r>
    <x v="2"/>
    <s v="OCEAN BIOGEOCHM"/>
    <x v="2"/>
    <s v="Massion, Eugene I"/>
    <s v="Direct"/>
    <x v="0"/>
    <x v="10"/>
    <n v="6700"/>
    <n v="0"/>
    <n v="0"/>
    <n v="6700"/>
    <n v="1"/>
  </r>
  <r>
    <x v="3"/>
    <s v="OCEAN BIOGEOCHM"/>
    <x v="3"/>
    <s v="Massion, Eugene I"/>
    <s v="Direct"/>
    <x v="0"/>
    <x v="11"/>
    <n v="19632.990000000002"/>
    <n v="19632.919999999998"/>
    <n v="0"/>
    <n v="7.0000000000000007E-2"/>
    <n v="3.5654273750457801E-6"/>
  </r>
  <r>
    <x v="3"/>
    <s v="OCEAN BIOGEOCHM"/>
    <x v="3"/>
    <s v="Massion, Eugene I"/>
    <s v="Direct"/>
    <x v="1"/>
    <x v="12"/>
    <n v="0"/>
    <n v="11232.51"/>
    <n v="0"/>
    <n v="-11232.51"/>
    <n v="0"/>
  </r>
  <r>
    <x v="3"/>
    <s v="OCEAN BIOGEOCHM"/>
    <x v="3"/>
    <s v="Massion, Eugene I"/>
    <s v="Direct"/>
    <x v="1"/>
    <x v="9"/>
    <n v="0"/>
    <n v="6065.56"/>
    <n v="0"/>
    <n v="-6065.5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8" firstHeaderRow="0" firstDataRow="1" firstDataCol="1" rowPageCount="1" colPageCount="1"/>
  <pivotFields count="15">
    <pivotField axis="axisRow" showAll="0">
      <items count="5">
        <item sd="0" x="0"/>
        <item sd="0" x="3"/>
        <item sd="0" x="1"/>
        <item sd="0" x="2"/>
        <item t="default" sd="0"/>
      </items>
    </pivotField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21">
        <item x="1"/>
        <item x="2"/>
        <item x="3"/>
        <item m="1" x="14"/>
        <item x="5"/>
        <item m="1" x="18"/>
        <item x="6"/>
        <item x="7"/>
        <item x="12"/>
        <item x="8"/>
        <item x="9"/>
        <item m="1" x="17"/>
        <item x="4"/>
        <item x="11"/>
        <item m="1" x="16"/>
        <item x="0"/>
        <item m="1" x="13"/>
        <item m="1" x="15"/>
        <item m="1" x="19"/>
        <item x="10"/>
        <item t="default"/>
      </items>
    </pivotField>
    <pivotField dataField="1" showAll="0" defaultSubtota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TD" fld="8" baseField="6" baseItem="6" numFmtId="4"/>
    <dataField name="Committed Funds" fld="9" baseField="6" baseItem="6" numFmtId="4"/>
    <dataField name="Total Costs incurred and committed" fld="12" baseField="0" baseItem="0" numFmtId="4"/>
    <dataField name="2023 Budget" fld="7" baseField="0" baseItem="0" numFmtId="4"/>
    <dataField name="Sum of Budget Remaining Net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10">
    <pivotField axis="axisRow" showAll="0">
      <items count="12">
        <item m="1" x="7"/>
        <item m="1" x="10"/>
        <item m="1" x="4"/>
        <item x="0"/>
        <item m="1" x="8"/>
        <item x="1"/>
        <item x="2"/>
        <item m="1" x="5"/>
        <item sd="0" m="1" x="6"/>
        <item m="1" x="9"/>
        <item x="3"/>
        <item t="default"/>
      </items>
    </pivotField>
    <pivotField showAll="0"/>
    <pivotField axis="axisRow" showAll="0">
      <items count="11">
        <item sd="0" m="1" x="7"/>
        <item sd="0" x="3"/>
        <item sd="0" m="1" x="6"/>
        <item sd="0" x="0"/>
        <item sd="0" m="1" x="5"/>
        <item sd="0" x="1"/>
        <item sd="0" x="2"/>
        <item sd="0" m="1" x="9"/>
        <item sd="0" m="1" x="4"/>
        <item sd="0" m="1" x="8"/>
        <item t="default" sd="0"/>
      </items>
    </pivotField>
    <pivotField axis="axisRow" showAll="0">
      <items count="13">
        <item x="0"/>
        <item m="1" x="9"/>
        <item x="1"/>
        <item x="2"/>
        <item m="1" x="7"/>
        <item m="1" x="6"/>
        <item m="1" x="10"/>
        <item x="3"/>
        <item x="4"/>
        <item m="1" x="11"/>
        <item m="1" x="8"/>
        <item x="5"/>
        <item t="default"/>
      </items>
    </pivotField>
    <pivotField numFmtId="166" showAll="0"/>
    <pivotField axis="axisRow" showAll="0">
      <items count="3">
        <item x="0"/>
        <item sd="0" m="1" x="1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5">
    <i>
      <x v="1"/>
    </i>
    <i>
      <x v="3"/>
    </i>
    <i>
      <x v="5"/>
    </i>
    <i>
      <x v="6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D17" sqref="D17"/>
    </sheetView>
  </sheetViews>
  <sheetFormatPr defaultRowHeight="12.75" x14ac:dyDescent="0.2"/>
  <cols>
    <col min="1" max="1" width="15.85546875" customWidth="1"/>
    <col min="2" max="2" width="19.140625" bestFit="1" customWidth="1"/>
    <col min="3" max="3" width="16.85546875" bestFit="1" customWidth="1"/>
    <col min="4" max="4" width="34.7109375" bestFit="1" customWidth="1"/>
    <col min="5" max="5" width="15.7109375" customWidth="1"/>
    <col min="6" max="6" width="28.7109375" bestFit="1" customWidth="1"/>
  </cols>
  <sheetData>
    <row r="1" spans="1:6" x14ac:dyDescent="0.2">
      <c r="A1" s="1" t="s">
        <v>5</v>
      </c>
      <c r="B1" s="4" t="s">
        <v>16</v>
      </c>
    </row>
    <row r="3" spans="1:6" x14ac:dyDescent="0.2">
      <c r="A3" s="1" t="s">
        <v>27</v>
      </c>
      <c r="B3" s="4" t="s">
        <v>29</v>
      </c>
      <c r="C3" s="4" t="s">
        <v>30</v>
      </c>
      <c r="D3" s="4" t="s">
        <v>31</v>
      </c>
      <c r="E3" s="4" t="s">
        <v>73</v>
      </c>
      <c r="F3" s="4" t="s">
        <v>49</v>
      </c>
    </row>
    <row r="4" spans="1:6" x14ac:dyDescent="0.2">
      <c r="A4" s="2" t="s">
        <v>11</v>
      </c>
      <c r="B4" s="3">
        <v>26240.86</v>
      </c>
      <c r="C4" s="3">
        <v>17272.150000000001</v>
      </c>
      <c r="D4" s="3">
        <v>43513.01</v>
      </c>
      <c r="E4" s="3">
        <v>63135.16</v>
      </c>
      <c r="F4" s="3">
        <v>19622.150000000001</v>
      </c>
    </row>
    <row r="5" spans="1:6" x14ac:dyDescent="0.2">
      <c r="A5" s="2" t="s">
        <v>24</v>
      </c>
      <c r="B5" s="3">
        <v>19632.919999999998</v>
      </c>
      <c r="C5" s="3">
        <v>0</v>
      </c>
      <c r="D5" s="3">
        <v>19632.919999999998</v>
      </c>
      <c r="E5" s="3">
        <v>19632.990000000002</v>
      </c>
      <c r="F5" s="3">
        <v>7.0000000003346941E-2</v>
      </c>
    </row>
    <row r="6" spans="1:6" x14ac:dyDescent="0.2">
      <c r="A6" s="2" t="s">
        <v>66</v>
      </c>
      <c r="B6" s="3">
        <v>0</v>
      </c>
      <c r="C6" s="3">
        <v>0</v>
      </c>
      <c r="D6" s="3">
        <v>0</v>
      </c>
      <c r="E6" s="3">
        <v>7200</v>
      </c>
      <c r="F6" s="3">
        <v>7200</v>
      </c>
    </row>
    <row r="7" spans="1:6" x14ac:dyDescent="0.2">
      <c r="A7" s="2" t="s">
        <v>69</v>
      </c>
      <c r="B7" s="3">
        <v>0</v>
      </c>
      <c r="C7" s="3">
        <v>0</v>
      </c>
      <c r="D7" s="3">
        <v>0</v>
      </c>
      <c r="E7" s="3">
        <v>6700</v>
      </c>
      <c r="F7" s="3">
        <v>6700</v>
      </c>
    </row>
    <row r="8" spans="1:6" x14ac:dyDescent="0.2">
      <c r="A8" s="2" t="s">
        <v>28</v>
      </c>
      <c r="B8" s="3">
        <v>45873.78</v>
      </c>
      <c r="C8" s="3">
        <v>17272.150000000001</v>
      </c>
      <c r="D8" s="3">
        <v>63145.93</v>
      </c>
      <c r="E8" s="3">
        <v>96668.150000000009</v>
      </c>
      <c r="F8" s="3">
        <v>33522.220000000008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8"/>
  <sheetViews>
    <sheetView workbookViewId="0">
      <selection activeCell="A11" sqref="A11"/>
    </sheetView>
  </sheetViews>
  <sheetFormatPr defaultRowHeight="12.75" x14ac:dyDescent="0.2"/>
  <cols>
    <col min="1" max="1" width="25.42578125" customWidth="1"/>
    <col min="2" max="2" width="23.85546875" bestFit="1" customWidth="1"/>
  </cols>
  <sheetData>
    <row r="3" spans="1:2" x14ac:dyDescent="0.2">
      <c r="A3" s="1" t="s">
        <v>27</v>
      </c>
      <c r="B3" t="s">
        <v>43</v>
      </c>
    </row>
    <row r="4" spans="1:2" x14ac:dyDescent="0.2">
      <c r="A4" s="2" t="s">
        <v>42</v>
      </c>
      <c r="B4" s="3">
        <v>6632</v>
      </c>
    </row>
    <row r="5" spans="1:2" x14ac:dyDescent="0.2">
      <c r="A5" s="2" t="s">
        <v>51</v>
      </c>
      <c r="B5" s="3">
        <v>4818.26</v>
      </c>
    </row>
    <row r="6" spans="1:2" x14ac:dyDescent="0.2">
      <c r="A6" s="2" t="s">
        <v>61</v>
      </c>
      <c r="B6" s="3">
        <v>1346.89</v>
      </c>
    </row>
    <row r="7" spans="1:2" x14ac:dyDescent="0.2">
      <c r="A7" s="2" t="s">
        <v>64</v>
      </c>
      <c r="B7" s="3">
        <v>4475</v>
      </c>
    </row>
    <row r="8" spans="1:2" x14ac:dyDescent="0.2">
      <c r="A8" s="2" t="s">
        <v>28</v>
      </c>
      <c r="B8" s="3">
        <v>17272.150000000001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tabSelected="1" workbookViewId="0">
      <selection activeCell="G36" sqref="G36"/>
    </sheetView>
  </sheetViews>
  <sheetFormatPr defaultRowHeight="12.75" x14ac:dyDescent="0.2"/>
  <cols>
    <col min="1" max="1" width="11" bestFit="1" customWidth="1"/>
    <col min="2" max="2" width="16" bestFit="1" customWidth="1"/>
    <col min="3" max="3" width="20.5703125" bestFit="1" customWidth="1"/>
    <col min="4" max="4" width="44.28515625" bestFit="1" customWidth="1"/>
    <col min="5" max="5" width="23.28515625" bestFit="1" customWidth="1"/>
    <col min="6" max="6" width="11.28515625" bestFit="1" customWidth="1"/>
    <col min="7" max="7" width="19.5703125" bestFit="1" customWidth="1"/>
    <col min="8" max="8" width="12" bestFit="1" customWidth="1"/>
    <col min="9" max="9" width="23.85546875" bestFit="1" customWidth="1"/>
    <col min="10" max="10" width="17.42578125" bestFit="1" customWidth="1"/>
  </cols>
  <sheetData>
    <row r="1" spans="1:11" x14ac:dyDescent="0.2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0</v>
      </c>
      <c r="G1" s="4" t="s">
        <v>2</v>
      </c>
      <c r="H1" s="4" t="s">
        <v>37</v>
      </c>
      <c r="I1" s="4" t="s">
        <v>38</v>
      </c>
      <c r="J1" s="4" t="s">
        <v>39</v>
      </c>
    </row>
    <row r="2" spans="1:11" x14ac:dyDescent="0.2">
      <c r="A2" s="4" t="s">
        <v>50</v>
      </c>
      <c r="B2" s="4" t="s">
        <v>40</v>
      </c>
      <c r="C2" s="4" t="s">
        <v>51</v>
      </c>
      <c r="D2" s="4" t="s">
        <v>41</v>
      </c>
      <c r="E2" s="8">
        <v>44553</v>
      </c>
      <c r="F2" s="4" t="s">
        <v>11</v>
      </c>
      <c r="G2" s="4" t="s">
        <v>13</v>
      </c>
      <c r="H2" s="4" t="s">
        <v>52</v>
      </c>
      <c r="I2" s="4" t="s">
        <v>53</v>
      </c>
      <c r="J2" s="5">
        <v>100</v>
      </c>
      <c r="K2" s="5">
        <v>100</v>
      </c>
    </row>
    <row r="3" spans="1:11" x14ac:dyDescent="0.2">
      <c r="A3" s="4" t="s">
        <v>50</v>
      </c>
      <c r="B3" s="4" t="s">
        <v>40</v>
      </c>
      <c r="C3" s="4" t="s">
        <v>51</v>
      </c>
      <c r="D3" s="4" t="s">
        <v>54</v>
      </c>
      <c r="E3" s="8">
        <v>44553</v>
      </c>
      <c r="F3" s="4" t="s">
        <v>11</v>
      </c>
      <c r="G3" s="4" t="s">
        <v>13</v>
      </c>
      <c r="H3" s="4" t="s">
        <v>52</v>
      </c>
      <c r="I3" s="4" t="s">
        <v>53</v>
      </c>
      <c r="J3" s="6">
        <v>2033.24</v>
      </c>
      <c r="K3" s="6">
        <v>2033.24</v>
      </c>
    </row>
    <row r="4" spans="1:11" x14ac:dyDescent="0.2">
      <c r="A4" s="4" t="s">
        <v>50</v>
      </c>
      <c r="B4" s="4" t="s">
        <v>40</v>
      </c>
      <c r="C4" s="4" t="s">
        <v>51</v>
      </c>
      <c r="D4" s="4" t="s">
        <v>55</v>
      </c>
      <c r="E4" s="8">
        <v>44553</v>
      </c>
      <c r="F4" s="4" t="s">
        <v>11</v>
      </c>
      <c r="G4" s="4" t="s">
        <v>13</v>
      </c>
      <c r="H4" s="4" t="s">
        <v>52</v>
      </c>
      <c r="I4" s="4" t="s">
        <v>53</v>
      </c>
      <c r="J4" s="5">
        <v>2685.02</v>
      </c>
      <c r="K4" s="5">
        <v>2685.02</v>
      </c>
    </row>
    <row r="5" spans="1:11" x14ac:dyDescent="0.2">
      <c r="A5" s="4" t="s">
        <v>60</v>
      </c>
      <c r="B5" s="4" t="s">
        <v>40</v>
      </c>
      <c r="C5" s="4" t="s">
        <v>61</v>
      </c>
      <c r="D5" s="4" t="s">
        <v>41</v>
      </c>
      <c r="E5" s="8">
        <v>44728</v>
      </c>
      <c r="F5" s="4" t="s">
        <v>11</v>
      </c>
      <c r="G5" s="4" t="s">
        <v>13</v>
      </c>
      <c r="H5" s="4" t="s">
        <v>52</v>
      </c>
      <c r="I5" s="4" t="s">
        <v>53</v>
      </c>
      <c r="J5" s="6">
        <v>0.01</v>
      </c>
      <c r="K5" s="6">
        <v>0.01</v>
      </c>
    </row>
    <row r="6" spans="1:11" x14ac:dyDescent="0.2">
      <c r="A6" s="4" t="s">
        <v>60</v>
      </c>
      <c r="B6" s="4" t="s">
        <v>40</v>
      </c>
      <c r="C6" s="4" t="s">
        <v>61</v>
      </c>
      <c r="D6" s="4" t="s">
        <v>62</v>
      </c>
      <c r="E6" s="8">
        <v>44728</v>
      </c>
      <c r="F6" s="4" t="s">
        <v>11</v>
      </c>
      <c r="G6" s="4" t="s">
        <v>13</v>
      </c>
      <c r="H6" s="4" t="s">
        <v>52</v>
      </c>
      <c r="I6" s="4" t="s">
        <v>53</v>
      </c>
      <c r="J6" s="6">
        <v>1346.88</v>
      </c>
      <c r="K6" s="6">
        <v>1346.88</v>
      </c>
    </row>
    <row r="7" spans="1:11" x14ac:dyDescent="0.2">
      <c r="A7" s="4" t="s">
        <v>63</v>
      </c>
      <c r="B7" s="4" t="s">
        <v>40</v>
      </c>
      <c r="C7" s="4" t="s">
        <v>64</v>
      </c>
      <c r="D7" s="4" t="s">
        <v>65</v>
      </c>
      <c r="E7" s="8">
        <v>44755</v>
      </c>
      <c r="F7" s="4" t="s">
        <v>11</v>
      </c>
      <c r="G7" s="4" t="s">
        <v>13</v>
      </c>
      <c r="H7" s="4" t="s">
        <v>47</v>
      </c>
      <c r="I7" s="4" t="s">
        <v>48</v>
      </c>
      <c r="J7" s="5">
        <v>4475</v>
      </c>
      <c r="K7" s="5">
        <v>0</v>
      </c>
    </row>
    <row r="8" spans="1:11" x14ac:dyDescent="0.2">
      <c r="A8" s="4" t="s">
        <v>71</v>
      </c>
      <c r="B8" s="4" t="s">
        <v>40</v>
      </c>
      <c r="C8" s="4" t="s">
        <v>42</v>
      </c>
      <c r="D8" s="4" t="s">
        <v>72</v>
      </c>
      <c r="E8" s="8">
        <v>44936</v>
      </c>
      <c r="F8" s="4" t="s">
        <v>11</v>
      </c>
      <c r="G8" s="4" t="s">
        <v>13</v>
      </c>
      <c r="H8" s="4" t="s">
        <v>52</v>
      </c>
      <c r="I8" s="4" t="s">
        <v>53</v>
      </c>
      <c r="J8" s="6">
        <v>6632</v>
      </c>
      <c r="K8" s="6">
        <v>6632</v>
      </c>
    </row>
    <row r="10" spans="1:11" x14ac:dyDescent="0.2">
      <c r="J10" s="5">
        <f>SUM(J2:J9)</f>
        <v>17272.150000000001</v>
      </c>
      <c r="K10" s="5">
        <f>SUM(K2:K9)</f>
        <v>12797.150000000001</v>
      </c>
    </row>
  </sheetData>
  <autoFilter ref="A1:J8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L18"/>
  <sheetViews>
    <sheetView topLeftCell="B1" workbookViewId="0">
      <selection activeCell="J25" sqref="J25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3.140625" bestFit="1" customWidth="1"/>
    <col min="8" max="8" width="18.42578125" bestFit="1" customWidth="1"/>
    <col min="9" max="9" width="18.85546875" bestFit="1" customWidth="1"/>
    <col min="10" max="10" width="23.42578125" bestFit="1" customWidth="1"/>
    <col min="11" max="11" width="13.85546875" bestFit="1" customWidth="1"/>
    <col min="12" max="12" width="11.85546875" bestFit="1" customWidth="1"/>
  </cols>
  <sheetData>
    <row r="1" spans="1:12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44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x14ac:dyDescent="0.2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56</v>
      </c>
      <c r="H2" s="5">
        <v>0</v>
      </c>
      <c r="I2" s="6">
        <v>114.95</v>
      </c>
      <c r="J2" s="5">
        <v>0</v>
      </c>
      <c r="K2" s="6">
        <v>-114.95</v>
      </c>
      <c r="L2" s="5">
        <v>0</v>
      </c>
    </row>
    <row r="3" spans="1:12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45</v>
      </c>
      <c r="H3" s="5">
        <v>35675.01</v>
      </c>
      <c r="I3" s="6">
        <v>24750</v>
      </c>
      <c r="J3" s="5">
        <v>4475</v>
      </c>
      <c r="K3" s="6">
        <v>6450.01</v>
      </c>
      <c r="L3" s="5">
        <v>0.18079910839548499</v>
      </c>
    </row>
    <row r="4" spans="1:12" x14ac:dyDescent="0.2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5">
        <v>5820</v>
      </c>
      <c r="I4" s="5">
        <v>0</v>
      </c>
      <c r="J4" s="5">
        <v>0</v>
      </c>
      <c r="K4" s="5">
        <v>5820</v>
      </c>
      <c r="L4" s="5">
        <v>1</v>
      </c>
    </row>
    <row r="5" spans="1:12" x14ac:dyDescent="0.2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18</v>
      </c>
      <c r="H5" s="5">
        <v>19165.150000000001</v>
      </c>
      <c r="I5" s="5">
        <v>1126.6199999999999</v>
      </c>
      <c r="J5" s="6">
        <v>12797.15</v>
      </c>
      <c r="K5" s="6">
        <v>5241.38</v>
      </c>
      <c r="L5" s="7">
        <v>0.27348494533045697</v>
      </c>
    </row>
    <row r="6" spans="1:12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57</v>
      </c>
      <c r="H6" s="5">
        <v>0</v>
      </c>
      <c r="I6" s="6">
        <v>156.44999999999999</v>
      </c>
      <c r="J6" s="5">
        <v>0</v>
      </c>
      <c r="K6" s="6">
        <v>-156.44999999999999</v>
      </c>
      <c r="L6" s="5">
        <v>0</v>
      </c>
    </row>
    <row r="7" spans="1:12" x14ac:dyDescent="0.2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19</v>
      </c>
      <c r="H7" s="5">
        <v>75</v>
      </c>
      <c r="I7" s="6">
        <v>92.84</v>
      </c>
      <c r="J7" s="5">
        <v>0</v>
      </c>
      <c r="K7" s="6">
        <v>-17.84</v>
      </c>
      <c r="L7" s="7">
        <v>-0.237866666666667</v>
      </c>
    </row>
    <row r="8" spans="1:12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20</v>
      </c>
      <c r="H8" s="6">
        <v>2400</v>
      </c>
      <c r="I8" s="6">
        <v>0</v>
      </c>
      <c r="J8" s="6">
        <v>0</v>
      </c>
      <c r="K8" s="6">
        <v>2400</v>
      </c>
      <c r="L8" s="7">
        <v>1</v>
      </c>
    </row>
    <row r="9" spans="1:12" hidden="1" x14ac:dyDescent="0.2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21</v>
      </c>
      <c r="G9" s="4" t="s">
        <v>22</v>
      </c>
      <c r="H9" s="5">
        <v>188177</v>
      </c>
      <c r="I9" s="6">
        <v>39949.839999999997</v>
      </c>
      <c r="J9" s="5">
        <v>0</v>
      </c>
      <c r="K9" s="6">
        <v>148227.16</v>
      </c>
      <c r="L9" s="5">
        <v>0.78770072856937901</v>
      </c>
    </row>
    <row r="10" spans="1:12" hidden="1" x14ac:dyDescent="0.2">
      <c r="A10" s="4" t="s">
        <v>11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58</v>
      </c>
      <c r="G10" s="4" t="s">
        <v>59</v>
      </c>
      <c r="H10" s="6">
        <v>5640</v>
      </c>
      <c r="I10" s="6">
        <v>240</v>
      </c>
      <c r="J10" s="5">
        <v>0</v>
      </c>
      <c r="K10" s="6">
        <v>5400</v>
      </c>
      <c r="L10" s="7">
        <v>0.95744680851063801</v>
      </c>
    </row>
    <row r="11" spans="1:12" hidden="1" x14ac:dyDescent="0.2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21</v>
      </c>
      <c r="G11" s="4" t="s">
        <v>23</v>
      </c>
      <c r="H11" s="6">
        <v>105191</v>
      </c>
      <c r="I11" s="6">
        <v>21572.91</v>
      </c>
      <c r="J11" s="6">
        <v>0</v>
      </c>
      <c r="K11" s="6">
        <v>83618.09</v>
      </c>
      <c r="L11" s="7">
        <v>0.79491677044614095</v>
      </c>
    </row>
    <row r="12" spans="1:12" x14ac:dyDescent="0.2">
      <c r="A12" s="4" t="s">
        <v>66</v>
      </c>
      <c r="B12" s="4" t="s">
        <v>12</v>
      </c>
      <c r="C12" s="4" t="s">
        <v>67</v>
      </c>
      <c r="D12" s="4" t="s">
        <v>14</v>
      </c>
      <c r="E12" s="4" t="s">
        <v>15</v>
      </c>
      <c r="F12" s="4" t="s">
        <v>16</v>
      </c>
      <c r="G12" s="4" t="s">
        <v>68</v>
      </c>
      <c r="H12" s="5">
        <v>7200</v>
      </c>
      <c r="I12" s="6">
        <v>0</v>
      </c>
      <c r="J12" s="5">
        <v>0</v>
      </c>
      <c r="K12" s="6">
        <v>7200</v>
      </c>
      <c r="L12" s="5">
        <v>1</v>
      </c>
    </row>
    <row r="13" spans="1:12" x14ac:dyDescent="0.2">
      <c r="A13" s="4" t="s">
        <v>69</v>
      </c>
      <c r="B13" s="4" t="s">
        <v>12</v>
      </c>
      <c r="C13" s="4" t="s">
        <v>70</v>
      </c>
      <c r="D13" s="4" t="s">
        <v>14</v>
      </c>
      <c r="E13" s="4" t="s">
        <v>15</v>
      </c>
      <c r="F13" s="4" t="s">
        <v>16</v>
      </c>
      <c r="G13" s="4" t="s">
        <v>68</v>
      </c>
      <c r="H13" s="5">
        <v>6700</v>
      </c>
      <c r="I13" s="5">
        <v>0</v>
      </c>
      <c r="J13" s="5">
        <v>0</v>
      </c>
      <c r="K13" s="5">
        <v>6700</v>
      </c>
      <c r="L13" s="5">
        <v>1</v>
      </c>
    </row>
    <row r="14" spans="1:12" x14ac:dyDescent="0.2">
      <c r="A14" s="4" t="s">
        <v>24</v>
      </c>
      <c r="B14" s="4" t="s">
        <v>12</v>
      </c>
      <c r="C14" s="4" t="s">
        <v>25</v>
      </c>
      <c r="D14" s="4" t="s">
        <v>14</v>
      </c>
      <c r="E14" s="4" t="s">
        <v>15</v>
      </c>
      <c r="F14" s="4" t="s">
        <v>16</v>
      </c>
      <c r="G14" s="4" t="s">
        <v>46</v>
      </c>
      <c r="H14" s="5">
        <v>19632.990000000002</v>
      </c>
      <c r="I14" s="6">
        <v>19632.919999999998</v>
      </c>
      <c r="J14" s="5">
        <v>0</v>
      </c>
      <c r="K14" s="6">
        <v>7.0000000000000007E-2</v>
      </c>
      <c r="L14" s="7">
        <v>3.5654273750457801E-6</v>
      </c>
    </row>
    <row r="15" spans="1:12" hidden="1" x14ac:dyDescent="0.2">
      <c r="A15" s="4" t="s">
        <v>24</v>
      </c>
      <c r="B15" s="4" t="s">
        <v>12</v>
      </c>
      <c r="C15" s="4" t="s">
        <v>25</v>
      </c>
      <c r="D15" s="4" t="s">
        <v>14</v>
      </c>
      <c r="E15" s="4" t="s">
        <v>15</v>
      </c>
      <c r="F15" s="4" t="s">
        <v>21</v>
      </c>
      <c r="G15" s="4" t="s">
        <v>26</v>
      </c>
      <c r="H15" s="5">
        <v>0</v>
      </c>
      <c r="I15" s="5">
        <v>11232.51</v>
      </c>
      <c r="J15" s="5">
        <v>0</v>
      </c>
      <c r="K15" s="5">
        <v>-11232.51</v>
      </c>
      <c r="L15" s="5">
        <v>0</v>
      </c>
    </row>
    <row r="16" spans="1:12" hidden="1" x14ac:dyDescent="0.2">
      <c r="A16" s="4" t="s">
        <v>24</v>
      </c>
      <c r="B16" s="4" t="s">
        <v>12</v>
      </c>
      <c r="C16" s="4" t="s">
        <v>25</v>
      </c>
      <c r="D16" s="4" t="s">
        <v>14</v>
      </c>
      <c r="E16" s="4" t="s">
        <v>15</v>
      </c>
      <c r="F16" s="4" t="s">
        <v>21</v>
      </c>
      <c r="G16" s="4" t="s">
        <v>23</v>
      </c>
      <c r="H16" s="5">
        <v>0</v>
      </c>
      <c r="I16" s="6">
        <v>6065.56</v>
      </c>
      <c r="J16" s="5">
        <v>0</v>
      </c>
      <c r="K16" s="6">
        <v>-6065.56</v>
      </c>
      <c r="L16" s="7">
        <v>0</v>
      </c>
    </row>
    <row r="18" spans="11:11" x14ac:dyDescent="0.2">
      <c r="K18">
        <f>SUBTOTAL(9,K2:K17)</f>
        <v>33522.22</v>
      </c>
    </row>
  </sheetData>
  <autoFilter ref="A1:L16" xr:uid="{00000000-0009-0000-0000-000003000000}">
    <filterColumn colId="5">
      <filters>
        <filter val="Expens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PO_Data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2019-12-10T15:31:15Z</dcterms:created>
  <dcterms:modified xsi:type="dcterms:W3CDTF">2023-06-09T20:23:13Z</dcterms:modified>
</cp:coreProperties>
</file>