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0" windowWidth="26685" windowHeight="13050"/>
  </bookViews>
  <sheets>
    <sheet name="Project Costs 2016" sheetId="1" r:id="rId1"/>
    <sheet name="CPF Costs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5" i="1" l="1"/>
  <c r="G13" i="1" l="1"/>
  <c r="G7" i="1"/>
  <c r="G32" i="1" l="1"/>
  <c r="G21" i="1"/>
  <c r="G23" i="1"/>
  <c r="G24" i="1"/>
  <c r="G27" i="1"/>
  <c r="G28" i="1"/>
  <c r="G30" i="1"/>
  <c r="G20" i="1"/>
  <c r="E26" i="1"/>
  <c r="C26" i="1"/>
  <c r="D26" i="1"/>
  <c r="F26" i="1"/>
  <c r="B26" i="1"/>
  <c r="C19" i="1"/>
  <c r="G19" i="1" s="1"/>
  <c r="D19" i="1"/>
  <c r="E19" i="1"/>
  <c r="F19" i="1"/>
  <c r="B19" i="1"/>
  <c r="E15" i="1"/>
  <c r="G26" i="1" l="1"/>
  <c r="D60" i="2"/>
  <c r="E78" i="2"/>
  <c r="D74" i="2" s="1"/>
  <c r="D44" i="2"/>
  <c r="E66" i="2"/>
  <c r="E69" i="2"/>
  <c r="F68" i="2"/>
  <c r="E68" i="2" s="1"/>
  <c r="D67" i="2" s="1"/>
  <c r="E39" i="2"/>
  <c r="E40" i="2"/>
  <c r="E37" i="2"/>
  <c r="E42" i="2"/>
  <c r="E18" i="2"/>
  <c r="D7" i="2" s="1"/>
  <c r="F5" i="2"/>
  <c r="E5" i="2" s="1"/>
  <c r="F4" i="2"/>
  <c r="E4" i="2" s="1"/>
  <c r="E3" i="2"/>
  <c r="D15" i="1"/>
  <c r="D36" i="2" l="1"/>
  <c r="D2" i="2"/>
  <c r="D83" i="2" s="1"/>
</calcChain>
</file>

<file path=xl/sharedStrings.xml><?xml version="1.0" encoding="utf-8"?>
<sst xmlns="http://schemas.openxmlformats.org/spreadsheetml/2006/main" count="153" uniqueCount="137">
  <si>
    <t>Supplies - Computer (Software)</t>
  </si>
  <si>
    <t>Labview, Solidworks, Matlab software maintenance and support</t>
  </si>
  <si>
    <t>Supplies - Engineering Lab</t>
  </si>
  <si>
    <t>Misc supplies, hydraulic fittings, connectors, electronics, small spares, plastic and metal material</t>
  </si>
  <si>
    <t>500 meter coastal profiling float</t>
  </si>
  <si>
    <t xml:space="preserve">FL/BB (fluorometer/backscatter) Instrument </t>
  </si>
  <si>
    <t xml:space="preserve">ISUS Instrument </t>
  </si>
  <si>
    <t xml:space="preserve">O2 Instrument </t>
  </si>
  <si>
    <t xml:space="preserve">PAR Instrument </t>
  </si>
  <si>
    <t xml:space="preserve">pH Instrument </t>
  </si>
  <si>
    <t>Travel - Domestic</t>
  </si>
  <si>
    <t>Present at 2016 Ocean Sciences meeting</t>
  </si>
  <si>
    <t>Iridium air time</t>
  </si>
  <si>
    <t>ITEM NO.</t>
  </si>
  <si>
    <t>QTY.</t>
  </si>
  <si>
    <t>PART NO.</t>
  </si>
  <si>
    <t>VENDOR NO</t>
  </si>
  <si>
    <t>WEIGHT</t>
  </si>
  <si>
    <t>STOCK SIZE</t>
  </si>
  <si>
    <t>MATERIAL</t>
  </si>
  <si>
    <t>DESCRIPTION</t>
  </si>
  <si>
    <t>$$END</t>
  </si>
  <si>
    <t>Housing-cpfV2</t>
  </si>
  <si>
    <t xml:space="preserve">    PipeSch40x8.0-cpfV2</t>
  </si>
  <si>
    <t>6061-T6 (SS)</t>
  </si>
  <si>
    <t xml:space="preserve">    topFlange-cpfV2</t>
  </si>
  <si>
    <t xml:space="preserve">    housingBase-cpfV2</t>
  </si>
  <si>
    <t>Hydraulics-cpfV2</t>
  </si>
  <si>
    <t>Added Swagelok PNs to welded assemblies</t>
  </si>
  <si>
    <t xml:space="preserve">    oilDynePump</t>
  </si>
  <si>
    <t xml:space="preserve">    MaxonFlatEC90</t>
  </si>
  <si>
    <t xml:space="preserve">    EC90HydPumpBracket</t>
  </si>
  <si>
    <t xml:space="preserve">    6208K495</t>
  </si>
  <si>
    <t xml:space="preserve">    SwagelokFilterSS-4FW4</t>
  </si>
  <si>
    <t xml:space="preserve">    Male to Female Adapter, SAE_MS to NPT_SS-4-SAE-1-4_7_16-20 x 1_4_Swagelok Company__9783_225369</t>
  </si>
  <si>
    <t>Male to Female Adapter, SAE/MS to NPT</t>
  </si>
  <si>
    <t xml:space="preserve">    Positionable Male Elbow_SS-400-2-4ST_1_4 x 7_16-20_Swagelok Company__14F44_4BCC3E</t>
  </si>
  <si>
    <t>Positionable Male Elbow</t>
  </si>
  <si>
    <t xml:space="preserve">    yellowHydTubing</t>
  </si>
  <si>
    <t xml:space="preserve">    One-Piece,Pipe Ended Check Valves_SS-4CP2-1_1_4 in._Swagelok Company__56F9_13D4E8</t>
  </si>
  <si>
    <t>One-Piece,Pipe Ended Check Valves</t>
  </si>
  <si>
    <t xml:space="preserve">    5058K673</t>
  </si>
  <si>
    <t xml:space="preserve">    Male Connector (SAE_MS Straight Thread)_SS-400-1-4ST_1_4 x 7_16-20_Swagelok Company__1120B_3DC355</t>
  </si>
  <si>
    <t>Male Connector (SAE/MS Straight Thread)</t>
  </si>
  <si>
    <t xml:space="preserve">    cpfg2A-200991-11_ValveAssem</t>
  </si>
  <si>
    <t xml:space="preserve">    Male Connector (Tapered Thread)_SS-600-1-4_3_8 x 1_4_Swagelok Company__10BC4_3C4C6C</t>
  </si>
  <si>
    <t>Male Connector (Tapered Thread)</t>
  </si>
  <si>
    <t>SNC-020215-002</t>
  </si>
  <si>
    <t>SNC-020215-003</t>
  </si>
  <si>
    <t xml:space="preserve">    Female Connector_SS-4-HC-7-4_1_4_Swagelok Cos., The__DC42_310D18</t>
  </si>
  <si>
    <t>Female Connector</t>
  </si>
  <si>
    <t xml:space="preserve">    Relief Valve_SS-4R3A5_SS-4R3A5_Swagelok Company__25702_8772CF</t>
  </si>
  <si>
    <t>Relief Valve</t>
  </si>
  <si>
    <t xml:space="preserve">    53055K183</t>
  </si>
  <si>
    <t xml:space="preserve">    44555K154</t>
  </si>
  <si>
    <t xml:space="preserve">    Regular LW 0.19</t>
  </si>
  <si>
    <t xml:space="preserve">    48805K223</t>
  </si>
  <si>
    <t xml:space="preserve">    socket head cap screw_am</t>
  </si>
  <si>
    <t xml:space="preserve">    socket head cap screw_ai</t>
  </si>
  <si>
    <t xml:space="preserve">    pumpStand</t>
  </si>
  <si>
    <t xml:space="preserve">    pumpStandSpacer</t>
  </si>
  <si>
    <t xml:space="preserve">    EC90BasePlate</t>
  </si>
  <si>
    <t xml:space="preserve">    Relief Valves (relief 50-2000 PSI) - Adjustable Inline_2305 D - 1000_(05) 1_4 FPT - 1_4 FPT - 1_4 FPT_Kepner Products Co.__3DFD6_DC0725</t>
  </si>
  <si>
    <t>Relief Valves (relief 50-2000 PSI) - Adjustable Inline</t>
  </si>
  <si>
    <t>ElexModule-cpfV2</t>
  </si>
  <si>
    <t xml:space="preserve">    elexChassis2</t>
  </si>
  <si>
    <t xml:space="preserve">    ElexMotherBoard</t>
  </si>
  <si>
    <t xml:space="preserve">        ElexMotherBoard</t>
  </si>
  <si>
    <t xml:space="preserve">        PCB</t>
  </si>
  <si>
    <t xml:space="preserve">    ubloxEVK-7N</t>
  </si>
  <si>
    <t xml:space="preserve">    solo-whistle</t>
  </si>
  <si>
    <t>innerBellows-cpfV2</t>
  </si>
  <si>
    <t xml:space="preserve">    bellows6.75</t>
  </si>
  <si>
    <t xml:space="preserve">    innerBellowsBottom2</t>
  </si>
  <si>
    <t xml:space="preserve">    innerBellowsUpperCap2</t>
  </si>
  <si>
    <t xml:space="preserve">    alumTube.375x.115</t>
  </si>
  <si>
    <t xml:space="preserve">    innerBellowsTubeGuide</t>
  </si>
  <si>
    <t xml:space="preserve">    53055K213</t>
  </si>
  <si>
    <t xml:space="preserve">    HARHS88</t>
  </si>
  <si>
    <t>0.04173 LBS</t>
  </si>
  <si>
    <t>#88 Hose Clamp</t>
  </si>
  <si>
    <t xml:space="preserve">    CM250AV</t>
  </si>
  <si>
    <t xml:space="preserve">    bellowsLowerBracket</t>
  </si>
  <si>
    <t xml:space="preserve">    topCapRoundLeg</t>
  </si>
  <si>
    <t>OCRBracket</t>
  </si>
  <si>
    <t>Male Connector (O-Seal Pipe Thread)_SS-400-1-2-OR_1_4 x 1_8_Swagelok Company__11BC7_403956</t>
  </si>
  <si>
    <t>Male Connector (O-Seal Pipe Thread)</t>
  </si>
  <si>
    <t>antennaStem</t>
  </si>
  <si>
    <t>HousingBottomSkirt-cpfV2</t>
  </si>
  <si>
    <t xml:space="preserve">    3B0076-2X</t>
  </si>
  <si>
    <t xml:space="preserve">    3B0076Bracket</t>
  </si>
  <si>
    <t xml:space="preserve">    3B0076EndBracket</t>
  </si>
  <si>
    <t xml:space="preserve">    batteryPackLid-cpfg2</t>
  </si>
  <si>
    <t>tubeID3Cover</t>
  </si>
  <si>
    <t>UTubeExtBladder</t>
  </si>
  <si>
    <t xml:space="preserve">    2WayManifold</t>
  </si>
  <si>
    <t xml:space="preserve">    UTube</t>
  </si>
  <si>
    <t xml:space="preserve">    manifoldTubeBaseID3</t>
  </si>
  <si>
    <t xml:space="preserve">    bladderTubeID3</t>
  </si>
  <si>
    <t>95621A900</t>
  </si>
  <si>
    <t>SBE41 CTD</t>
  </si>
  <si>
    <t>UNIT COST</t>
  </si>
  <si>
    <t>EXT. COST</t>
  </si>
  <si>
    <t xml:space="preserve"> </t>
  </si>
  <si>
    <t>QTY</t>
  </si>
  <si>
    <t>Units</t>
  </si>
  <si>
    <t>feet</t>
  </si>
  <si>
    <t xml:space="preserve">    reservoirSide SNC-020215-002</t>
  </si>
  <si>
    <t xml:space="preserve">    MVToFilter SNC-020215-003</t>
  </si>
  <si>
    <t>PumpToMV SNC-020215-001</t>
  </si>
  <si>
    <t>ASS'Y COST</t>
  </si>
  <si>
    <t>TOTAL</t>
  </si>
  <si>
    <t xml:space="preserve">    NAL-A3LAR</t>
  </si>
  <si>
    <t xml:space="preserve">    Hyd. Oil</t>
  </si>
  <si>
    <t>MCBH8F (Subconn connectors)</t>
  </si>
  <si>
    <t>trident GPS/Iridium Antenna</t>
  </si>
  <si>
    <t>18650 Rechargeable battery packs</t>
  </si>
  <si>
    <t>3B0036 Primary BatteryPacks-cpfV2</t>
  </si>
  <si>
    <t>2016 Budget</t>
  </si>
  <si>
    <t>2017 budget</t>
  </si>
  <si>
    <t>EE</t>
  </si>
  <si>
    <t>SE</t>
  </si>
  <si>
    <t>ME</t>
  </si>
  <si>
    <t>EE Tech</t>
  </si>
  <si>
    <t>ME Tech</t>
  </si>
  <si>
    <t>Machine Shop</t>
  </si>
  <si>
    <t xml:space="preserve">  McGill</t>
  </si>
  <si>
    <t xml:space="preserve">  Mellinger</t>
  </si>
  <si>
    <t xml:space="preserve">  Coenen</t>
  </si>
  <si>
    <t xml:space="preserve">  EE Techs</t>
  </si>
  <si>
    <t>New elex integrated</t>
  </si>
  <si>
    <t>Month long test</t>
  </si>
  <si>
    <t>Pneumo simulator</t>
  </si>
  <si>
    <t>Last CPF built</t>
  </si>
  <si>
    <t>Long term demo</t>
  </si>
  <si>
    <t>Total</t>
  </si>
  <si>
    <t>2018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</si>
</sst>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sz val="12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0" xfId="0" applyFont="1" applyBorder="1"/>
    <xf numFmtId="0" fontId="1" fillId="0" borderId="0" xfId="0" applyFont="1" applyAlignment="1">
      <alignment horizontal="right"/>
    </xf>
    <xf numFmtId="49" fontId="1" fillId="0" borderId="0" xfId="0" applyNumberFormat="1" applyFont="1"/>
    <xf numFmtId="0" fontId="1" fillId="0" borderId="0" xfId="0" applyFont="1"/>
    <xf numFmtId="2" fontId="1" fillId="0" borderId="0" xfId="0" applyNumberFormat="1" applyFont="1"/>
    <xf numFmtId="164" fontId="1" fillId="0" borderId="0" xfId="0" applyNumberFormat="1" applyFont="1"/>
    <xf numFmtId="164" fontId="0" fillId="0" borderId="0" xfId="0" applyNumberFormat="1" applyFont="1" applyBorder="1" applyAlignment="1">
      <alignment horizontal="right" vertical="top" wrapText="1"/>
    </xf>
    <xf numFmtId="164" fontId="0" fillId="0" borderId="0" xfId="0" applyNumberFormat="1" applyBorder="1" applyAlignment="1">
      <alignment wrapText="1"/>
    </xf>
    <xf numFmtId="164" fontId="0" fillId="0" borderId="0" xfId="0" applyNumberFormat="1" applyFont="1" applyFill="1" applyBorder="1" applyAlignment="1">
      <alignment horizontal="right" vertical="top" wrapText="1"/>
    </xf>
    <xf numFmtId="164" fontId="0" fillId="0" borderId="0" xfId="0" applyNumberFormat="1" applyBorder="1"/>
    <xf numFmtId="164" fontId="0" fillId="0" borderId="0" xfId="0" applyNumberFormat="1" applyFont="1" applyBorder="1"/>
    <xf numFmtId="0" fontId="0" fillId="0" borderId="0" xfId="0" applyFill="1" applyBorder="1"/>
    <xf numFmtId="0" fontId="0" fillId="0" borderId="0" xfId="0" applyNumberFormat="1" applyBorder="1"/>
    <xf numFmtId="0" fontId="0" fillId="0" borderId="0" xfId="0" applyNumberFormat="1" applyFill="1" applyBorder="1"/>
    <xf numFmtId="0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1" xfId="0" applyFill="1" applyBorder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H24" sqref="H24"/>
    </sheetView>
  </sheetViews>
  <sheetFormatPr defaultColWidth="26.140625" defaultRowHeight="15" x14ac:dyDescent="0.25"/>
  <cols>
    <col min="1" max="1" width="13.5703125" style="2" bestFit="1" customWidth="1"/>
    <col min="2" max="2" width="27.140625" style="2" customWidth="1"/>
    <col min="3" max="3" width="47.7109375" style="2" bestFit="1" customWidth="1"/>
    <col min="4" max="4" width="17.5703125" style="14" bestFit="1" customWidth="1"/>
    <col min="5" max="5" width="12.7109375" style="14" bestFit="1" customWidth="1"/>
    <col min="6" max="6" width="17.5703125" style="2" customWidth="1"/>
    <col min="7" max="16384" width="26.140625" style="2"/>
  </cols>
  <sheetData>
    <row r="1" spans="1:7" x14ac:dyDescent="0.25">
      <c r="D1" s="14" t="s">
        <v>118</v>
      </c>
      <c r="E1" s="14" t="s">
        <v>119</v>
      </c>
      <c r="F1" s="2" t="s">
        <v>136</v>
      </c>
    </row>
    <row r="2" spans="1:7" s="4" customFormat="1" ht="30" x14ac:dyDescent="0.25">
      <c r="A2" s="3">
        <v>5310</v>
      </c>
      <c r="B2" s="3" t="s">
        <v>0</v>
      </c>
      <c r="C2" s="3" t="s">
        <v>1</v>
      </c>
      <c r="D2" s="11">
        <v>8030</v>
      </c>
      <c r="E2" s="12">
        <v>8500</v>
      </c>
    </row>
    <row r="3" spans="1:7" s="4" customFormat="1" ht="30" x14ac:dyDescent="0.25">
      <c r="A3" s="3">
        <v>5320</v>
      </c>
      <c r="B3" s="3" t="s">
        <v>2</v>
      </c>
      <c r="C3" s="3" t="s">
        <v>3</v>
      </c>
      <c r="D3" s="11">
        <v>3500</v>
      </c>
      <c r="E3" s="12">
        <v>5000</v>
      </c>
    </row>
    <row r="4" spans="1:7" s="4" customFormat="1" x14ac:dyDescent="0.25">
      <c r="A4" s="3"/>
      <c r="B4" s="3" t="s">
        <v>10</v>
      </c>
      <c r="C4" s="3" t="s">
        <v>11</v>
      </c>
      <c r="D4" s="11">
        <v>2600</v>
      </c>
      <c r="E4" s="12">
        <v>2600</v>
      </c>
    </row>
    <row r="5" spans="1:7" ht="14.45" x14ac:dyDescent="0.3">
      <c r="A5" s="5"/>
      <c r="C5" s="1" t="s">
        <v>12</v>
      </c>
      <c r="D5" s="13">
        <v>1500</v>
      </c>
      <c r="E5" s="14">
        <v>3500</v>
      </c>
    </row>
    <row r="6" spans="1:7" x14ac:dyDescent="0.25">
      <c r="A6" s="5"/>
      <c r="C6" s="1"/>
      <c r="D6" s="13"/>
    </row>
    <row r="7" spans="1:7" ht="14.45" x14ac:dyDescent="0.3">
      <c r="A7" s="5">
        <v>1500</v>
      </c>
      <c r="C7" s="5" t="s">
        <v>4</v>
      </c>
      <c r="D7" s="15">
        <v>24000</v>
      </c>
      <c r="E7" s="15">
        <v>24000</v>
      </c>
      <c r="F7" s="15">
        <v>24000</v>
      </c>
      <c r="G7" s="14">
        <f>+F7</f>
        <v>24000</v>
      </c>
    </row>
    <row r="8" spans="1:7" ht="14.45" x14ac:dyDescent="0.3">
      <c r="A8" s="5"/>
      <c r="C8" s="5"/>
      <c r="D8" s="15"/>
      <c r="E8" s="15"/>
      <c r="F8" s="15"/>
      <c r="G8" s="14"/>
    </row>
    <row r="9" spans="1:7" ht="14.45" x14ac:dyDescent="0.3">
      <c r="A9" s="5">
        <v>1500</v>
      </c>
      <c r="C9" s="5" t="s">
        <v>5</v>
      </c>
      <c r="D9" s="15">
        <v>8500</v>
      </c>
      <c r="E9" s="15">
        <v>8500</v>
      </c>
      <c r="F9" s="15">
        <v>6500</v>
      </c>
    </row>
    <row r="10" spans="1:7" ht="14.45" x14ac:dyDescent="0.3">
      <c r="A10" s="5">
        <v>1500</v>
      </c>
      <c r="C10" s="5" t="s">
        <v>6</v>
      </c>
      <c r="D10" s="15">
        <v>8000</v>
      </c>
      <c r="E10" s="15">
        <v>8000</v>
      </c>
      <c r="F10" s="15">
        <v>14500</v>
      </c>
    </row>
    <row r="11" spans="1:7" ht="14.45" x14ac:dyDescent="0.3">
      <c r="A11" s="5">
        <v>1500</v>
      </c>
      <c r="C11" s="5" t="s">
        <v>7</v>
      </c>
      <c r="D11" s="15">
        <v>6000</v>
      </c>
      <c r="E11" s="15">
        <v>6000</v>
      </c>
      <c r="F11" s="15">
        <v>6000</v>
      </c>
    </row>
    <row r="12" spans="1:7" ht="14.45" x14ac:dyDescent="0.3">
      <c r="A12" s="5">
        <v>1500</v>
      </c>
      <c r="C12" s="5" t="s">
        <v>8</v>
      </c>
      <c r="D12" s="15">
        <v>7500</v>
      </c>
      <c r="E12" s="15">
        <v>7500</v>
      </c>
      <c r="F12" s="15">
        <v>7000</v>
      </c>
    </row>
    <row r="13" spans="1:7" ht="14.45" x14ac:dyDescent="0.3">
      <c r="A13" s="5">
        <v>1500</v>
      </c>
      <c r="C13" s="5" t="s">
        <v>9</v>
      </c>
      <c r="D13" s="15">
        <v>2500</v>
      </c>
      <c r="E13" s="15">
        <v>2500</v>
      </c>
      <c r="F13" s="15">
        <v>5000</v>
      </c>
      <c r="G13" s="14">
        <f>SUM(F9:F13)</f>
        <v>39000</v>
      </c>
    </row>
    <row r="14" spans="1:7" ht="14.45" x14ac:dyDescent="0.3">
      <c r="A14" s="5"/>
      <c r="B14" s="5"/>
      <c r="C14" s="5"/>
      <c r="D14" s="15"/>
      <c r="E14" s="15"/>
    </row>
    <row r="15" spans="1:7" x14ac:dyDescent="0.25">
      <c r="A15" s="5"/>
      <c r="B15" s="5"/>
      <c r="C15" s="24" t="s">
        <v>135</v>
      </c>
      <c r="D15" s="15">
        <f>SUM(D2:D14)</f>
        <v>72130</v>
      </c>
      <c r="E15" s="15">
        <f>SUM(E2:E14)</f>
        <v>76100</v>
      </c>
      <c r="G15" s="14">
        <f>SUM(G7:G13)</f>
        <v>63000</v>
      </c>
    </row>
    <row r="18" spans="1:7" x14ac:dyDescent="0.25">
      <c r="B18" s="2" t="s">
        <v>130</v>
      </c>
      <c r="C18" s="2" t="s">
        <v>131</v>
      </c>
      <c r="D18" s="14" t="s">
        <v>132</v>
      </c>
      <c r="E18" s="14" t="s">
        <v>133</v>
      </c>
      <c r="F18" s="16" t="s">
        <v>134</v>
      </c>
    </row>
    <row r="19" spans="1:7" x14ac:dyDescent="0.25">
      <c r="A19" s="22" t="s">
        <v>120</v>
      </c>
      <c r="B19" s="19">
        <f>SUM(B20:B21)</f>
        <v>240</v>
      </c>
      <c r="C19" s="19">
        <f t="shared" ref="C19:F19" si="0">SUM(C20:C21)</f>
        <v>0</v>
      </c>
      <c r="D19" s="19">
        <f t="shared" si="0"/>
        <v>0</v>
      </c>
      <c r="E19" s="19">
        <f t="shared" si="0"/>
        <v>160</v>
      </c>
      <c r="F19" s="20">
        <f t="shared" si="0"/>
        <v>0</v>
      </c>
      <c r="G19" s="21">
        <f>SUM(B19:F19)</f>
        <v>400</v>
      </c>
    </row>
    <row r="20" spans="1:7" x14ac:dyDescent="0.25">
      <c r="A20" s="2" t="s">
        <v>126</v>
      </c>
      <c r="B20" s="17">
        <v>120</v>
      </c>
      <c r="C20" s="17"/>
      <c r="D20" s="17"/>
      <c r="E20" s="17">
        <v>80</v>
      </c>
      <c r="G20" s="2">
        <f>SUM(B20:F20)</f>
        <v>200</v>
      </c>
    </row>
    <row r="21" spans="1:7" x14ac:dyDescent="0.25">
      <c r="A21" s="2" t="s">
        <v>127</v>
      </c>
      <c r="B21" s="17">
        <v>120</v>
      </c>
      <c r="C21" s="17"/>
      <c r="D21" s="17"/>
      <c r="E21" s="17">
        <v>80</v>
      </c>
      <c r="G21" s="2">
        <f t="shared" ref="G21:G32" si="1">SUM(B21:F21)</f>
        <v>200</v>
      </c>
    </row>
    <row r="22" spans="1:7" x14ac:dyDescent="0.25">
      <c r="B22" s="17"/>
      <c r="C22" s="17"/>
      <c r="D22" s="17"/>
      <c r="E22" s="17"/>
    </row>
    <row r="23" spans="1:7" x14ac:dyDescent="0.25">
      <c r="A23" s="22" t="s">
        <v>121</v>
      </c>
      <c r="B23" s="19">
        <v>240</v>
      </c>
      <c r="C23" s="19"/>
      <c r="D23" s="19"/>
      <c r="E23" s="19">
        <v>40</v>
      </c>
      <c r="F23" s="20">
        <v>80</v>
      </c>
      <c r="G23" s="21">
        <f t="shared" si="1"/>
        <v>360</v>
      </c>
    </row>
    <row r="24" spans="1:7" x14ac:dyDescent="0.25">
      <c r="A24" s="22" t="s">
        <v>122</v>
      </c>
      <c r="B24" s="19"/>
      <c r="C24" s="19"/>
      <c r="D24" s="19"/>
      <c r="E24" s="19"/>
      <c r="F24" s="20"/>
      <c r="G24" s="21">
        <f t="shared" si="1"/>
        <v>0</v>
      </c>
    </row>
    <row r="25" spans="1:7" x14ac:dyDescent="0.25">
      <c r="B25" s="17"/>
      <c r="C25" s="17"/>
      <c r="D25" s="17"/>
      <c r="E25" s="17"/>
    </row>
    <row r="26" spans="1:7" x14ac:dyDescent="0.25">
      <c r="A26" s="23" t="s">
        <v>123</v>
      </c>
      <c r="B26" s="19">
        <f>SUM(B27:B28)</f>
        <v>200</v>
      </c>
      <c r="C26" s="19">
        <f t="shared" ref="C26:F26" si="2">SUM(C27:C28)</f>
        <v>80</v>
      </c>
      <c r="D26" s="19">
        <f t="shared" si="2"/>
        <v>40</v>
      </c>
      <c r="E26" s="19">
        <f>SUM(E27:E28)</f>
        <v>40</v>
      </c>
      <c r="F26" s="20">
        <f t="shared" si="2"/>
        <v>80</v>
      </c>
      <c r="G26" s="21">
        <f t="shared" si="1"/>
        <v>440</v>
      </c>
    </row>
    <row r="27" spans="1:7" x14ac:dyDescent="0.25">
      <c r="A27" s="16" t="s">
        <v>128</v>
      </c>
      <c r="B27" s="17">
        <v>80</v>
      </c>
      <c r="C27" s="17">
        <v>80</v>
      </c>
      <c r="D27" s="17">
        <v>40</v>
      </c>
      <c r="E27" s="17">
        <v>40</v>
      </c>
      <c r="F27" s="18">
        <v>80</v>
      </c>
      <c r="G27" s="2">
        <f t="shared" si="1"/>
        <v>320</v>
      </c>
    </row>
    <row r="28" spans="1:7" x14ac:dyDescent="0.25">
      <c r="A28" s="16" t="s">
        <v>129</v>
      </c>
      <c r="B28" s="17">
        <v>120</v>
      </c>
      <c r="C28" s="17"/>
      <c r="D28" s="17"/>
      <c r="E28" s="17"/>
      <c r="G28" s="2">
        <f t="shared" si="1"/>
        <v>120</v>
      </c>
    </row>
    <row r="29" spans="1:7" x14ac:dyDescent="0.25">
      <c r="A29" s="16"/>
      <c r="B29" s="17"/>
      <c r="C29" s="17"/>
      <c r="D29" s="17"/>
      <c r="E29" s="17"/>
    </row>
    <row r="30" spans="1:7" x14ac:dyDescent="0.25">
      <c r="A30" s="23" t="s">
        <v>124</v>
      </c>
      <c r="B30" s="19">
        <v>40</v>
      </c>
      <c r="C30" s="19"/>
      <c r="D30" s="19"/>
      <c r="E30" s="19">
        <v>200</v>
      </c>
      <c r="F30" s="20"/>
      <c r="G30" s="21">
        <f t="shared" si="1"/>
        <v>240</v>
      </c>
    </row>
    <row r="31" spans="1:7" x14ac:dyDescent="0.25">
      <c r="A31" s="16"/>
      <c r="B31" s="17"/>
      <c r="C31" s="17"/>
      <c r="D31" s="17"/>
      <c r="E31" s="17"/>
    </row>
    <row r="32" spans="1:7" x14ac:dyDescent="0.25">
      <c r="A32" s="23" t="s">
        <v>125</v>
      </c>
      <c r="B32" s="19">
        <v>40</v>
      </c>
      <c r="C32" s="19"/>
      <c r="D32" s="19"/>
      <c r="E32" s="19">
        <v>160</v>
      </c>
      <c r="F32" s="20"/>
      <c r="G32" s="21">
        <f t="shared" si="1"/>
        <v>200</v>
      </c>
    </row>
    <row r="33" spans="2:5" x14ac:dyDescent="0.25">
      <c r="B33" s="17"/>
      <c r="C33" s="17"/>
      <c r="D33" s="17"/>
      <c r="E33" s="17"/>
    </row>
    <row r="34" spans="2:5" x14ac:dyDescent="0.25">
      <c r="B34" s="17"/>
      <c r="C34" s="17"/>
      <c r="D34" s="17"/>
      <c r="E34" s="1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84" sqref="C84"/>
    </sheetView>
  </sheetViews>
  <sheetFormatPr defaultRowHeight="17.25" x14ac:dyDescent="0.3"/>
  <cols>
    <col min="1" max="1" width="11.140625" style="6" bestFit="1" customWidth="1"/>
    <col min="2" max="2" width="6.28515625" style="6" bestFit="1" customWidth="1"/>
    <col min="3" max="3" width="57.28515625" style="7" customWidth="1"/>
    <col min="4" max="4" width="20.85546875" style="10" customWidth="1"/>
    <col min="5" max="5" width="17.42578125" style="10" customWidth="1"/>
    <col min="6" max="6" width="20.5703125" style="10" customWidth="1"/>
    <col min="7" max="8" width="20.5703125" style="9" customWidth="1"/>
    <col min="9" max="9" width="14.7109375" style="8" bestFit="1" customWidth="1"/>
    <col min="10" max="10" width="12.85546875" style="8" bestFit="1" customWidth="1"/>
    <col min="11" max="11" width="12.7109375" style="8" bestFit="1" customWidth="1"/>
    <col min="12" max="12" width="13.28515625" style="8" bestFit="1" customWidth="1"/>
    <col min="13" max="13" width="56" style="8" bestFit="1" customWidth="1"/>
    <col min="14" max="261" width="8.85546875" style="8"/>
    <col min="262" max="262" width="11.140625" style="8" bestFit="1" customWidth="1"/>
    <col min="263" max="263" width="6.28515625" style="8" bestFit="1" customWidth="1"/>
    <col min="264" max="264" width="151.28515625" style="8" bestFit="1" customWidth="1"/>
    <col min="265" max="265" width="14.7109375" style="8" bestFit="1" customWidth="1"/>
    <col min="266" max="266" width="12.85546875" style="8" bestFit="1" customWidth="1"/>
    <col min="267" max="267" width="12.7109375" style="8" bestFit="1" customWidth="1"/>
    <col min="268" max="268" width="13.28515625" style="8" bestFit="1" customWidth="1"/>
    <col min="269" max="269" width="56" style="8" bestFit="1" customWidth="1"/>
    <col min="270" max="517" width="8.85546875" style="8"/>
    <col min="518" max="518" width="11.140625" style="8" bestFit="1" customWidth="1"/>
    <col min="519" max="519" width="6.28515625" style="8" bestFit="1" customWidth="1"/>
    <col min="520" max="520" width="151.28515625" style="8" bestFit="1" customWidth="1"/>
    <col min="521" max="521" width="14.7109375" style="8" bestFit="1" customWidth="1"/>
    <col min="522" max="522" width="12.85546875" style="8" bestFit="1" customWidth="1"/>
    <col min="523" max="523" width="12.7109375" style="8" bestFit="1" customWidth="1"/>
    <col min="524" max="524" width="13.28515625" style="8" bestFit="1" customWidth="1"/>
    <col min="525" max="525" width="56" style="8" bestFit="1" customWidth="1"/>
    <col min="526" max="773" width="8.85546875" style="8"/>
    <col min="774" max="774" width="11.140625" style="8" bestFit="1" customWidth="1"/>
    <col min="775" max="775" width="6.28515625" style="8" bestFit="1" customWidth="1"/>
    <col min="776" max="776" width="151.28515625" style="8" bestFit="1" customWidth="1"/>
    <col min="777" max="777" width="14.7109375" style="8" bestFit="1" customWidth="1"/>
    <col min="778" max="778" width="12.85546875" style="8" bestFit="1" customWidth="1"/>
    <col min="779" max="779" width="12.7109375" style="8" bestFit="1" customWidth="1"/>
    <col min="780" max="780" width="13.28515625" style="8" bestFit="1" customWidth="1"/>
    <col min="781" max="781" width="56" style="8" bestFit="1" customWidth="1"/>
    <col min="782" max="1029" width="8.85546875" style="8"/>
    <col min="1030" max="1030" width="11.140625" style="8" bestFit="1" customWidth="1"/>
    <col min="1031" max="1031" width="6.28515625" style="8" bestFit="1" customWidth="1"/>
    <col min="1032" max="1032" width="151.28515625" style="8" bestFit="1" customWidth="1"/>
    <col min="1033" max="1033" width="14.7109375" style="8" bestFit="1" customWidth="1"/>
    <col min="1034" max="1034" width="12.85546875" style="8" bestFit="1" customWidth="1"/>
    <col min="1035" max="1035" width="12.7109375" style="8" bestFit="1" customWidth="1"/>
    <col min="1036" max="1036" width="13.28515625" style="8" bestFit="1" customWidth="1"/>
    <col min="1037" max="1037" width="56" style="8" bestFit="1" customWidth="1"/>
    <col min="1038" max="1285" width="8.85546875" style="8"/>
    <col min="1286" max="1286" width="11.140625" style="8" bestFit="1" customWidth="1"/>
    <col min="1287" max="1287" width="6.28515625" style="8" bestFit="1" customWidth="1"/>
    <col min="1288" max="1288" width="151.28515625" style="8" bestFit="1" customWidth="1"/>
    <col min="1289" max="1289" width="14.7109375" style="8" bestFit="1" customWidth="1"/>
    <col min="1290" max="1290" width="12.85546875" style="8" bestFit="1" customWidth="1"/>
    <col min="1291" max="1291" width="12.7109375" style="8" bestFit="1" customWidth="1"/>
    <col min="1292" max="1292" width="13.28515625" style="8" bestFit="1" customWidth="1"/>
    <col min="1293" max="1293" width="56" style="8" bestFit="1" customWidth="1"/>
    <col min="1294" max="1541" width="8.85546875" style="8"/>
    <col min="1542" max="1542" width="11.140625" style="8" bestFit="1" customWidth="1"/>
    <col min="1543" max="1543" width="6.28515625" style="8" bestFit="1" customWidth="1"/>
    <col min="1544" max="1544" width="151.28515625" style="8" bestFit="1" customWidth="1"/>
    <col min="1545" max="1545" width="14.7109375" style="8" bestFit="1" customWidth="1"/>
    <col min="1546" max="1546" width="12.85546875" style="8" bestFit="1" customWidth="1"/>
    <col min="1547" max="1547" width="12.7109375" style="8" bestFit="1" customWidth="1"/>
    <col min="1548" max="1548" width="13.28515625" style="8" bestFit="1" customWidth="1"/>
    <col min="1549" max="1549" width="56" style="8" bestFit="1" customWidth="1"/>
    <col min="1550" max="1797" width="8.85546875" style="8"/>
    <col min="1798" max="1798" width="11.140625" style="8" bestFit="1" customWidth="1"/>
    <col min="1799" max="1799" width="6.28515625" style="8" bestFit="1" customWidth="1"/>
    <col min="1800" max="1800" width="151.28515625" style="8" bestFit="1" customWidth="1"/>
    <col min="1801" max="1801" width="14.7109375" style="8" bestFit="1" customWidth="1"/>
    <col min="1802" max="1802" width="12.85546875" style="8" bestFit="1" customWidth="1"/>
    <col min="1803" max="1803" width="12.7109375" style="8" bestFit="1" customWidth="1"/>
    <col min="1804" max="1804" width="13.28515625" style="8" bestFit="1" customWidth="1"/>
    <col min="1805" max="1805" width="56" style="8" bestFit="1" customWidth="1"/>
    <col min="1806" max="2053" width="8.85546875" style="8"/>
    <col min="2054" max="2054" width="11.140625" style="8" bestFit="1" customWidth="1"/>
    <col min="2055" max="2055" width="6.28515625" style="8" bestFit="1" customWidth="1"/>
    <col min="2056" max="2056" width="151.28515625" style="8" bestFit="1" customWidth="1"/>
    <col min="2057" max="2057" width="14.7109375" style="8" bestFit="1" customWidth="1"/>
    <col min="2058" max="2058" width="12.85546875" style="8" bestFit="1" customWidth="1"/>
    <col min="2059" max="2059" width="12.7109375" style="8" bestFit="1" customWidth="1"/>
    <col min="2060" max="2060" width="13.28515625" style="8" bestFit="1" customWidth="1"/>
    <col min="2061" max="2061" width="56" style="8" bestFit="1" customWidth="1"/>
    <col min="2062" max="2309" width="8.85546875" style="8"/>
    <col min="2310" max="2310" width="11.140625" style="8" bestFit="1" customWidth="1"/>
    <col min="2311" max="2311" width="6.28515625" style="8" bestFit="1" customWidth="1"/>
    <col min="2312" max="2312" width="151.28515625" style="8" bestFit="1" customWidth="1"/>
    <col min="2313" max="2313" width="14.7109375" style="8" bestFit="1" customWidth="1"/>
    <col min="2314" max="2314" width="12.85546875" style="8" bestFit="1" customWidth="1"/>
    <col min="2315" max="2315" width="12.7109375" style="8" bestFit="1" customWidth="1"/>
    <col min="2316" max="2316" width="13.28515625" style="8" bestFit="1" customWidth="1"/>
    <col min="2317" max="2317" width="56" style="8" bestFit="1" customWidth="1"/>
    <col min="2318" max="2565" width="8.85546875" style="8"/>
    <col min="2566" max="2566" width="11.140625" style="8" bestFit="1" customWidth="1"/>
    <col min="2567" max="2567" width="6.28515625" style="8" bestFit="1" customWidth="1"/>
    <col min="2568" max="2568" width="151.28515625" style="8" bestFit="1" customWidth="1"/>
    <col min="2569" max="2569" width="14.7109375" style="8" bestFit="1" customWidth="1"/>
    <col min="2570" max="2570" width="12.85546875" style="8" bestFit="1" customWidth="1"/>
    <col min="2571" max="2571" width="12.7109375" style="8" bestFit="1" customWidth="1"/>
    <col min="2572" max="2572" width="13.28515625" style="8" bestFit="1" customWidth="1"/>
    <col min="2573" max="2573" width="56" style="8" bestFit="1" customWidth="1"/>
    <col min="2574" max="2821" width="8.85546875" style="8"/>
    <col min="2822" max="2822" width="11.140625" style="8" bestFit="1" customWidth="1"/>
    <col min="2823" max="2823" width="6.28515625" style="8" bestFit="1" customWidth="1"/>
    <col min="2824" max="2824" width="151.28515625" style="8" bestFit="1" customWidth="1"/>
    <col min="2825" max="2825" width="14.7109375" style="8" bestFit="1" customWidth="1"/>
    <col min="2826" max="2826" width="12.85546875" style="8" bestFit="1" customWidth="1"/>
    <col min="2827" max="2827" width="12.7109375" style="8" bestFit="1" customWidth="1"/>
    <col min="2828" max="2828" width="13.28515625" style="8" bestFit="1" customWidth="1"/>
    <col min="2829" max="2829" width="56" style="8" bestFit="1" customWidth="1"/>
    <col min="2830" max="3077" width="8.85546875" style="8"/>
    <col min="3078" max="3078" width="11.140625" style="8" bestFit="1" customWidth="1"/>
    <col min="3079" max="3079" width="6.28515625" style="8" bestFit="1" customWidth="1"/>
    <col min="3080" max="3080" width="151.28515625" style="8" bestFit="1" customWidth="1"/>
    <col min="3081" max="3081" width="14.7109375" style="8" bestFit="1" customWidth="1"/>
    <col min="3082" max="3082" width="12.85546875" style="8" bestFit="1" customWidth="1"/>
    <col min="3083" max="3083" width="12.7109375" style="8" bestFit="1" customWidth="1"/>
    <col min="3084" max="3084" width="13.28515625" style="8" bestFit="1" customWidth="1"/>
    <col min="3085" max="3085" width="56" style="8" bestFit="1" customWidth="1"/>
    <col min="3086" max="3333" width="8.85546875" style="8"/>
    <col min="3334" max="3334" width="11.140625" style="8" bestFit="1" customWidth="1"/>
    <col min="3335" max="3335" width="6.28515625" style="8" bestFit="1" customWidth="1"/>
    <col min="3336" max="3336" width="151.28515625" style="8" bestFit="1" customWidth="1"/>
    <col min="3337" max="3337" width="14.7109375" style="8" bestFit="1" customWidth="1"/>
    <col min="3338" max="3338" width="12.85546875" style="8" bestFit="1" customWidth="1"/>
    <col min="3339" max="3339" width="12.7109375" style="8" bestFit="1" customWidth="1"/>
    <col min="3340" max="3340" width="13.28515625" style="8" bestFit="1" customWidth="1"/>
    <col min="3341" max="3341" width="56" style="8" bestFit="1" customWidth="1"/>
    <col min="3342" max="3589" width="8.85546875" style="8"/>
    <col min="3590" max="3590" width="11.140625" style="8" bestFit="1" customWidth="1"/>
    <col min="3591" max="3591" width="6.28515625" style="8" bestFit="1" customWidth="1"/>
    <col min="3592" max="3592" width="151.28515625" style="8" bestFit="1" customWidth="1"/>
    <col min="3593" max="3593" width="14.7109375" style="8" bestFit="1" customWidth="1"/>
    <col min="3594" max="3594" width="12.85546875" style="8" bestFit="1" customWidth="1"/>
    <col min="3595" max="3595" width="12.7109375" style="8" bestFit="1" customWidth="1"/>
    <col min="3596" max="3596" width="13.28515625" style="8" bestFit="1" customWidth="1"/>
    <col min="3597" max="3597" width="56" style="8" bestFit="1" customWidth="1"/>
    <col min="3598" max="3845" width="8.85546875" style="8"/>
    <col min="3846" max="3846" width="11.140625" style="8" bestFit="1" customWidth="1"/>
    <col min="3847" max="3847" width="6.28515625" style="8" bestFit="1" customWidth="1"/>
    <col min="3848" max="3848" width="151.28515625" style="8" bestFit="1" customWidth="1"/>
    <col min="3849" max="3849" width="14.7109375" style="8" bestFit="1" customWidth="1"/>
    <col min="3850" max="3850" width="12.85546875" style="8" bestFit="1" customWidth="1"/>
    <col min="3851" max="3851" width="12.7109375" style="8" bestFit="1" customWidth="1"/>
    <col min="3852" max="3852" width="13.28515625" style="8" bestFit="1" customWidth="1"/>
    <col min="3853" max="3853" width="56" style="8" bestFit="1" customWidth="1"/>
    <col min="3854" max="4101" width="8.85546875" style="8"/>
    <col min="4102" max="4102" width="11.140625" style="8" bestFit="1" customWidth="1"/>
    <col min="4103" max="4103" width="6.28515625" style="8" bestFit="1" customWidth="1"/>
    <col min="4104" max="4104" width="151.28515625" style="8" bestFit="1" customWidth="1"/>
    <col min="4105" max="4105" width="14.7109375" style="8" bestFit="1" customWidth="1"/>
    <col min="4106" max="4106" width="12.85546875" style="8" bestFit="1" customWidth="1"/>
    <col min="4107" max="4107" width="12.7109375" style="8" bestFit="1" customWidth="1"/>
    <col min="4108" max="4108" width="13.28515625" style="8" bestFit="1" customWidth="1"/>
    <col min="4109" max="4109" width="56" style="8" bestFit="1" customWidth="1"/>
    <col min="4110" max="4357" width="8.85546875" style="8"/>
    <col min="4358" max="4358" width="11.140625" style="8" bestFit="1" customWidth="1"/>
    <col min="4359" max="4359" width="6.28515625" style="8" bestFit="1" customWidth="1"/>
    <col min="4360" max="4360" width="151.28515625" style="8" bestFit="1" customWidth="1"/>
    <col min="4361" max="4361" width="14.7109375" style="8" bestFit="1" customWidth="1"/>
    <col min="4362" max="4362" width="12.85546875" style="8" bestFit="1" customWidth="1"/>
    <col min="4363" max="4363" width="12.7109375" style="8" bestFit="1" customWidth="1"/>
    <col min="4364" max="4364" width="13.28515625" style="8" bestFit="1" customWidth="1"/>
    <col min="4365" max="4365" width="56" style="8" bestFit="1" customWidth="1"/>
    <col min="4366" max="4613" width="8.85546875" style="8"/>
    <col min="4614" max="4614" width="11.140625" style="8" bestFit="1" customWidth="1"/>
    <col min="4615" max="4615" width="6.28515625" style="8" bestFit="1" customWidth="1"/>
    <col min="4616" max="4616" width="151.28515625" style="8" bestFit="1" customWidth="1"/>
    <col min="4617" max="4617" width="14.7109375" style="8" bestFit="1" customWidth="1"/>
    <col min="4618" max="4618" width="12.85546875" style="8" bestFit="1" customWidth="1"/>
    <col min="4619" max="4619" width="12.7109375" style="8" bestFit="1" customWidth="1"/>
    <col min="4620" max="4620" width="13.28515625" style="8" bestFit="1" customWidth="1"/>
    <col min="4621" max="4621" width="56" style="8" bestFit="1" customWidth="1"/>
    <col min="4622" max="4869" width="8.85546875" style="8"/>
    <col min="4870" max="4870" width="11.140625" style="8" bestFit="1" customWidth="1"/>
    <col min="4871" max="4871" width="6.28515625" style="8" bestFit="1" customWidth="1"/>
    <col min="4872" max="4872" width="151.28515625" style="8" bestFit="1" customWidth="1"/>
    <col min="4873" max="4873" width="14.7109375" style="8" bestFit="1" customWidth="1"/>
    <col min="4874" max="4874" width="12.85546875" style="8" bestFit="1" customWidth="1"/>
    <col min="4875" max="4875" width="12.7109375" style="8" bestFit="1" customWidth="1"/>
    <col min="4876" max="4876" width="13.28515625" style="8" bestFit="1" customWidth="1"/>
    <col min="4877" max="4877" width="56" style="8" bestFit="1" customWidth="1"/>
    <col min="4878" max="5125" width="8.85546875" style="8"/>
    <col min="5126" max="5126" width="11.140625" style="8" bestFit="1" customWidth="1"/>
    <col min="5127" max="5127" width="6.28515625" style="8" bestFit="1" customWidth="1"/>
    <col min="5128" max="5128" width="151.28515625" style="8" bestFit="1" customWidth="1"/>
    <col min="5129" max="5129" width="14.7109375" style="8" bestFit="1" customWidth="1"/>
    <col min="5130" max="5130" width="12.85546875" style="8" bestFit="1" customWidth="1"/>
    <col min="5131" max="5131" width="12.7109375" style="8" bestFit="1" customWidth="1"/>
    <col min="5132" max="5132" width="13.28515625" style="8" bestFit="1" customWidth="1"/>
    <col min="5133" max="5133" width="56" style="8" bestFit="1" customWidth="1"/>
    <col min="5134" max="5381" width="8.85546875" style="8"/>
    <col min="5382" max="5382" width="11.140625" style="8" bestFit="1" customWidth="1"/>
    <col min="5383" max="5383" width="6.28515625" style="8" bestFit="1" customWidth="1"/>
    <col min="5384" max="5384" width="151.28515625" style="8" bestFit="1" customWidth="1"/>
    <col min="5385" max="5385" width="14.7109375" style="8" bestFit="1" customWidth="1"/>
    <col min="5386" max="5386" width="12.85546875" style="8" bestFit="1" customWidth="1"/>
    <col min="5387" max="5387" width="12.7109375" style="8" bestFit="1" customWidth="1"/>
    <col min="5388" max="5388" width="13.28515625" style="8" bestFit="1" customWidth="1"/>
    <col min="5389" max="5389" width="56" style="8" bestFit="1" customWidth="1"/>
    <col min="5390" max="5637" width="8.85546875" style="8"/>
    <col min="5638" max="5638" width="11.140625" style="8" bestFit="1" customWidth="1"/>
    <col min="5639" max="5639" width="6.28515625" style="8" bestFit="1" customWidth="1"/>
    <col min="5640" max="5640" width="151.28515625" style="8" bestFit="1" customWidth="1"/>
    <col min="5641" max="5641" width="14.7109375" style="8" bestFit="1" customWidth="1"/>
    <col min="5642" max="5642" width="12.85546875" style="8" bestFit="1" customWidth="1"/>
    <col min="5643" max="5643" width="12.7109375" style="8" bestFit="1" customWidth="1"/>
    <col min="5644" max="5644" width="13.28515625" style="8" bestFit="1" customWidth="1"/>
    <col min="5645" max="5645" width="56" style="8" bestFit="1" customWidth="1"/>
    <col min="5646" max="5893" width="8.85546875" style="8"/>
    <col min="5894" max="5894" width="11.140625" style="8" bestFit="1" customWidth="1"/>
    <col min="5895" max="5895" width="6.28515625" style="8" bestFit="1" customWidth="1"/>
    <col min="5896" max="5896" width="151.28515625" style="8" bestFit="1" customWidth="1"/>
    <col min="5897" max="5897" width="14.7109375" style="8" bestFit="1" customWidth="1"/>
    <col min="5898" max="5898" width="12.85546875" style="8" bestFit="1" customWidth="1"/>
    <col min="5899" max="5899" width="12.7109375" style="8" bestFit="1" customWidth="1"/>
    <col min="5900" max="5900" width="13.28515625" style="8" bestFit="1" customWidth="1"/>
    <col min="5901" max="5901" width="56" style="8" bestFit="1" customWidth="1"/>
    <col min="5902" max="6149" width="8.85546875" style="8"/>
    <col min="6150" max="6150" width="11.140625" style="8" bestFit="1" customWidth="1"/>
    <col min="6151" max="6151" width="6.28515625" style="8" bestFit="1" customWidth="1"/>
    <col min="6152" max="6152" width="151.28515625" style="8" bestFit="1" customWidth="1"/>
    <col min="6153" max="6153" width="14.7109375" style="8" bestFit="1" customWidth="1"/>
    <col min="6154" max="6154" width="12.85546875" style="8" bestFit="1" customWidth="1"/>
    <col min="6155" max="6155" width="12.7109375" style="8" bestFit="1" customWidth="1"/>
    <col min="6156" max="6156" width="13.28515625" style="8" bestFit="1" customWidth="1"/>
    <col min="6157" max="6157" width="56" style="8" bestFit="1" customWidth="1"/>
    <col min="6158" max="6405" width="8.85546875" style="8"/>
    <col min="6406" max="6406" width="11.140625" style="8" bestFit="1" customWidth="1"/>
    <col min="6407" max="6407" width="6.28515625" style="8" bestFit="1" customWidth="1"/>
    <col min="6408" max="6408" width="151.28515625" style="8" bestFit="1" customWidth="1"/>
    <col min="6409" max="6409" width="14.7109375" style="8" bestFit="1" customWidth="1"/>
    <col min="6410" max="6410" width="12.85546875" style="8" bestFit="1" customWidth="1"/>
    <col min="6411" max="6411" width="12.7109375" style="8" bestFit="1" customWidth="1"/>
    <col min="6412" max="6412" width="13.28515625" style="8" bestFit="1" customWidth="1"/>
    <col min="6413" max="6413" width="56" style="8" bestFit="1" customWidth="1"/>
    <col min="6414" max="6661" width="8.85546875" style="8"/>
    <col min="6662" max="6662" width="11.140625" style="8" bestFit="1" customWidth="1"/>
    <col min="6663" max="6663" width="6.28515625" style="8" bestFit="1" customWidth="1"/>
    <col min="6664" max="6664" width="151.28515625" style="8" bestFit="1" customWidth="1"/>
    <col min="6665" max="6665" width="14.7109375" style="8" bestFit="1" customWidth="1"/>
    <col min="6666" max="6666" width="12.85546875" style="8" bestFit="1" customWidth="1"/>
    <col min="6667" max="6667" width="12.7109375" style="8" bestFit="1" customWidth="1"/>
    <col min="6668" max="6668" width="13.28515625" style="8" bestFit="1" customWidth="1"/>
    <col min="6669" max="6669" width="56" style="8" bestFit="1" customWidth="1"/>
    <col min="6670" max="6917" width="8.85546875" style="8"/>
    <col min="6918" max="6918" width="11.140625" style="8" bestFit="1" customWidth="1"/>
    <col min="6919" max="6919" width="6.28515625" style="8" bestFit="1" customWidth="1"/>
    <col min="6920" max="6920" width="151.28515625" style="8" bestFit="1" customWidth="1"/>
    <col min="6921" max="6921" width="14.7109375" style="8" bestFit="1" customWidth="1"/>
    <col min="6922" max="6922" width="12.85546875" style="8" bestFit="1" customWidth="1"/>
    <col min="6923" max="6923" width="12.7109375" style="8" bestFit="1" customWidth="1"/>
    <col min="6924" max="6924" width="13.28515625" style="8" bestFit="1" customWidth="1"/>
    <col min="6925" max="6925" width="56" style="8" bestFit="1" customWidth="1"/>
    <col min="6926" max="7173" width="8.85546875" style="8"/>
    <col min="7174" max="7174" width="11.140625" style="8" bestFit="1" customWidth="1"/>
    <col min="7175" max="7175" width="6.28515625" style="8" bestFit="1" customWidth="1"/>
    <col min="7176" max="7176" width="151.28515625" style="8" bestFit="1" customWidth="1"/>
    <col min="7177" max="7177" width="14.7109375" style="8" bestFit="1" customWidth="1"/>
    <col min="7178" max="7178" width="12.85546875" style="8" bestFit="1" customWidth="1"/>
    <col min="7179" max="7179" width="12.7109375" style="8" bestFit="1" customWidth="1"/>
    <col min="7180" max="7180" width="13.28515625" style="8" bestFit="1" customWidth="1"/>
    <col min="7181" max="7181" width="56" style="8" bestFit="1" customWidth="1"/>
    <col min="7182" max="7429" width="8.85546875" style="8"/>
    <col min="7430" max="7430" width="11.140625" style="8" bestFit="1" customWidth="1"/>
    <col min="7431" max="7431" width="6.28515625" style="8" bestFit="1" customWidth="1"/>
    <col min="7432" max="7432" width="151.28515625" style="8" bestFit="1" customWidth="1"/>
    <col min="7433" max="7433" width="14.7109375" style="8" bestFit="1" customWidth="1"/>
    <col min="7434" max="7434" width="12.85546875" style="8" bestFit="1" customWidth="1"/>
    <col min="7435" max="7435" width="12.7109375" style="8" bestFit="1" customWidth="1"/>
    <col min="7436" max="7436" width="13.28515625" style="8" bestFit="1" customWidth="1"/>
    <col min="7437" max="7437" width="56" style="8" bestFit="1" customWidth="1"/>
    <col min="7438" max="7685" width="8.85546875" style="8"/>
    <col min="7686" max="7686" width="11.140625" style="8" bestFit="1" customWidth="1"/>
    <col min="7687" max="7687" width="6.28515625" style="8" bestFit="1" customWidth="1"/>
    <col min="7688" max="7688" width="151.28515625" style="8" bestFit="1" customWidth="1"/>
    <col min="7689" max="7689" width="14.7109375" style="8" bestFit="1" customWidth="1"/>
    <col min="7690" max="7690" width="12.85546875" style="8" bestFit="1" customWidth="1"/>
    <col min="7691" max="7691" width="12.7109375" style="8" bestFit="1" customWidth="1"/>
    <col min="7692" max="7692" width="13.28515625" style="8" bestFit="1" customWidth="1"/>
    <col min="7693" max="7693" width="56" style="8" bestFit="1" customWidth="1"/>
    <col min="7694" max="7941" width="8.85546875" style="8"/>
    <col min="7942" max="7942" width="11.140625" style="8" bestFit="1" customWidth="1"/>
    <col min="7943" max="7943" width="6.28515625" style="8" bestFit="1" customWidth="1"/>
    <col min="7944" max="7944" width="151.28515625" style="8" bestFit="1" customWidth="1"/>
    <col min="7945" max="7945" width="14.7109375" style="8" bestFit="1" customWidth="1"/>
    <col min="7946" max="7946" width="12.85546875" style="8" bestFit="1" customWidth="1"/>
    <col min="7947" max="7947" width="12.7109375" style="8" bestFit="1" customWidth="1"/>
    <col min="7948" max="7948" width="13.28515625" style="8" bestFit="1" customWidth="1"/>
    <col min="7949" max="7949" width="56" style="8" bestFit="1" customWidth="1"/>
    <col min="7950" max="8197" width="8.85546875" style="8"/>
    <col min="8198" max="8198" width="11.140625" style="8" bestFit="1" customWidth="1"/>
    <col min="8199" max="8199" width="6.28515625" style="8" bestFit="1" customWidth="1"/>
    <col min="8200" max="8200" width="151.28515625" style="8" bestFit="1" customWidth="1"/>
    <col min="8201" max="8201" width="14.7109375" style="8" bestFit="1" customWidth="1"/>
    <col min="8202" max="8202" width="12.85546875" style="8" bestFit="1" customWidth="1"/>
    <col min="8203" max="8203" width="12.7109375" style="8" bestFit="1" customWidth="1"/>
    <col min="8204" max="8204" width="13.28515625" style="8" bestFit="1" customWidth="1"/>
    <col min="8205" max="8205" width="56" style="8" bestFit="1" customWidth="1"/>
    <col min="8206" max="8453" width="8.85546875" style="8"/>
    <col min="8454" max="8454" width="11.140625" style="8" bestFit="1" customWidth="1"/>
    <col min="8455" max="8455" width="6.28515625" style="8" bestFit="1" customWidth="1"/>
    <col min="8456" max="8456" width="151.28515625" style="8" bestFit="1" customWidth="1"/>
    <col min="8457" max="8457" width="14.7109375" style="8" bestFit="1" customWidth="1"/>
    <col min="8458" max="8458" width="12.85546875" style="8" bestFit="1" customWidth="1"/>
    <col min="8459" max="8459" width="12.7109375" style="8" bestFit="1" customWidth="1"/>
    <col min="8460" max="8460" width="13.28515625" style="8" bestFit="1" customWidth="1"/>
    <col min="8461" max="8461" width="56" style="8" bestFit="1" customWidth="1"/>
    <col min="8462" max="8709" width="8.85546875" style="8"/>
    <col min="8710" max="8710" width="11.140625" style="8" bestFit="1" customWidth="1"/>
    <col min="8711" max="8711" width="6.28515625" style="8" bestFit="1" customWidth="1"/>
    <col min="8712" max="8712" width="151.28515625" style="8" bestFit="1" customWidth="1"/>
    <col min="8713" max="8713" width="14.7109375" style="8" bestFit="1" customWidth="1"/>
    <col min="8714" max="8714" width="12.85546875" style="8" bestFit="1" customWidth="1"/>
    <col min="8715" max="8715" width="12.7109375" style="8" bestFit="1" customWidth="1"/>
    <col min="8716" max="8716" width="13.28515625" style="8" bestFit="1" customWidth="1"/>
    <col min="8717" max="8717" width="56" style="8" bestFit="1" customWidth="1"/>
    <col min="8718" max="8965" width="8.85546875" style="8"/>
    <col min="8966" max="8966" width="11.140625" style="8" bestFit="1" customWidth="1"/>
    <col min="8967" max="8967" width="6.28515625" style="8" bestFit="1" customWidth="1"/>
    <col min="8968" max="8968" width="151.28515625" style="8" bestFit="1" customWidth="1"/>
    <col min="8969" max="8969" width="14.7109375" style="8" bestFit="1" customWidth="1"/>
    <col min="8970" max="8970" width="12.85546875" style="8" bestFit="1" customWidth="1"/>
    <col min="8971" max="8971" width="12.7109375" style="8" bestFit="1" customWidth="1"/>
    <col min="8972" max="8972" width="13.28515625" style="8" bestFit="1" customWidth="1"/>
    <col min="8973" max="8973" width="56" style="8" bestFit="1" customWidth="1"/>
    <col min="8974" max="9221" width="8.85546875" style="8"/>
    <col min="9222" max="9222" width="11.140625" style="8" bestFit="1" customWidth="1"/>
    <col min="9223" max="9223" width="6.28515625" style="8" bestFit="1" customWidth="1"/>
    <col min="9224" max="9224" width="151.28515625" style="8" bestFit="1" customWidth="1"/>
    <col min="9225" max="9225" width="14.7109375" style="8" bestFit="1" customWidth="1"/>
    <col min="9226" max="9226" width="12.85546875" style="8" bestFit="1" customWidth="1"/>
    <col min="9227" max="9227" width="12.7109375" style="8" bestFit="1" customWidth="1"/>
    <col min="9228" max="9228" width="13.28515625" style="8" bestFit="1" customWidth="1"/>
    <col min="9229" max="9229" width="56" style="8" bestFit="1" customWidth="1"/>
    <col min="9230" max="9477" width="8.85546875" style="8"/>
    <col min="9478" max="9478" width="11.140625" style="8" bestFit="1" customWidth="1"/>
    <col min="9479" max="9479" width="6.28515625" style="8" bestFit="1" customWidth="1"/>
    <col min="9480" max="9480" width="151.28515625" style="8" bestFit="1" customWidth="1"/>
    <col min="9481" max="9481" width="14.7109375" style="8" bestFit="1" customWidth="1"/>
    <col min="9482" max="9482" width="12.85546875" style="8" bestFit="1" customWidth="1"/>
    <col min="9483" max="9483" width="12.7109375" style="8" bestFit="1" customWidth="1"/>
    <col min="9484" max="9484" width="13.28515625" style="8" bestFit="1" customWidth="1"/>
    <col min="9485" max="9485" width="56" style="8" bestFit="1" customWidth="1"/>
    <col min="9486" max="9733" width="8.85546875" style="8"/>
    <col min="9734" max="9734" width="11.140625" style="8" bestFit="1" customWidth="1"/>
    <col min="9735" max="9735" width="6.28515625" style="8" bestFit="1" customWidth="1"/>
    <col min="9736" max="9736" width="151.28515625" style="8" bestFit="1" customWidth="1"/>
    <col min="9737" max="9737" width="14.7109375" style="8" bestFit="1" customWidth="1"/>
    <col min="9738" max="9738" width="12.85546875" style="8" bestFit="1" customWidth="1"/>
    <col min="9739" max="9739" width="12.7109375" style="8" bestFit="1" customWidth="1"/>
    <col min="9740" max="9740" width="13.28515625" style="8" bestFit="1" customWidth="1"/>
    <col min="9741" max="9741" width="56" style="8" bestFit="1" customWidth="1"/>
    <col min="9742" max="9989" width="8.85546875" style="8"/>
    <col min="9990" max="9990" width="11.140625" style="8" bestFit="1" customWidth="1"/>
    <col min="9991" max="9991" width="6.28515625" style="8" bestFit="1" customWidth="1"/>
    <col min="9992" max="9992" width="151.28515625" style="8" bestFit="1" customWidth="1"/>
    <col min="9993" max="9993" width="14.7109375" style="8" bestFit="1" customWidth="1"/>
    <col min="9994" max="9994" width="12.85546875" style="8" bestFit="1" customWidth="1"/>
    <col min="9995" max="9995" width="12.7109375" style="8" bestFit="1" customWidth="1"/>
    <col min="9996" max="9996" width="13.28515625" style="8" bestFit="1" customWidth="1"/>
    <col min="9997" max="9997" width="56" style="8" bestFit="1" customWidth="1"/>
    <col min="9998" max="10245" width="8.85546875" style="8"/>
    <col min="10246" max="10246" width="11.140625" style="8" bestFit="1" customWidth="1"/>
    <col min="10247" max="10247" width="6.28515625" style="8" bestFit="1" customWidth="1"/>
    <col min="10248" max="10248" width="151.28515625" style="8" bestFit="1" customWidth="1"/>
    <col min="10249" max="10249" width="14.7109375" style="8" bestFit="1" customWidth="1"/>
    <col min="10250" max="10250" width="12.85546875" style="8" bestFit="1" customWidth="1"/>
    <col min="10251" max="10251" width="12.7109375" style="8" bestFit="1" customWidth="1"/>
    <col min="10252" max="10252" width="13.28515625" style="8" bestFit="1" customWidth="1"/>
    <col min="10253" max="10253" width="56" style="8" bestFit="1" customWidth="1"/>
    <col min="10254" max="10501" width="8.85546875" style="8"/>
    <col min="10502" max="10502" width="11.140625" style="8" bestFit="1" customWidth="1"/>
    <col min="10503" max="10503" width="6.28515625" style="8" bestFit="1" customWidth="1"/>
    <col min="10504" max="10504" width="151.28515625" style="8" bestFit="1" customWidth="1"/>
    <col min="10505" max="10505" width="14.7109375" style="8" bestFit="1" customWidth="1"/>
    <col min="10506" max="10506" width="12.85546875" style="8" bestFit="1" customWidth="1"/>
    <col min="10507" max="10507" width="12.7109375" style="8" bestFit="1" customWidth="1"/>
    <col min="10508" max="10508" width="13.28515625" style="8" bestFit="1" customWidth="1"/>
    <col min="10509" max="10509" width="56" style="8" bestFit="1" customWidth="1"/>
    <col min="10510" max="10757" width="8.85546875" style="8"/>
    <col min="10758" max="10758" width="11.140625" style="8" bestFit="1" customWidth="1"/>
    <col min="10759" max="10759" width="6.28515625" style="8" bestFit="1" customWidth="1"/>
    <col min="10760" max="10760" width="151.28515625" style="8" bestFit="1" customWidth="1"/>
    <col min="10761" max="10761" width="14.7109375" style="8" bestFit="1" customWidth="1"/>
    <col min="10762" max="10762" width="12.85546875" style="8" bestFit="1" customWidth="1"/>
    <col min="10763" max="10763" width="12.7109375" style="8" bestFit="1" customWidth="1"/>
    <col min="10764" max="10764" width="13.28515625" style="8" bestFit="1" customWidth="1"/>
    <col min="10765" max="10765" width="56" style="8" bestFit="1" customWidth="1"/>
    <col min="10766" max="11013" width="8.85546875" style="8"/>
    <col min="11014" max="11014" width="11.140625" style="8" bestFit="1" customWidth="1"/>
    <col min="11015" max="11015" width="6.28515625" style="8" bestFit="1" customWidth="1"/>
    <col min="11016" max="11016" width="151.28515625" style="8" bestFit="1" customWidth="1"/>
    <col min="11017" max="11017" width="14.7109375" style="8" bestFit="1" customWidth="1"/>
    <col min="11018" max="11018" width="12.85546875" style="8" bestFit="1" customWidth="1"/>
    <col min="11019" max="11019" width="12.7109375" style="8" bestFit="1" customWidth="1"/>
    <col min="11020" max="11020" width="13.28515625" style="8" bestFit="1" customWidth="1"/>
    <col min="11021" max="11021" width="56" style="8" bestFit="1" customWidth="1"/>
    <col min="11022" max="11269" width="8.85546875" style="8"/>
    <col min="11270" max="11270" width="11.140625" style="8" bestFit="1" customWidth="1"/>
    <col min="11271" max="11271" width="6.28515625" style="8" bestFit="1" customWidth="1"/>
    <col min="11272" max="11272" width="151.28515625" style="8" bestFit="1" customWidth="1"/>
    <col min="11273" max="11273" width="14.7109375" style="8" bestFit="1" customWidth="1"/>
    <col min="11274" max="11274" width="12.85546875" style="8" bestFit="1" customWidth="1"/>
    <col min="11275" max="11275" width="12.7109375" style="8" bestFit="1" customWidth="1"/>
    <col min="11276" max="11276" width="13.28515625" style="8" bestFit="1" customWidth="1"/>
    <col min="11277" max="11277" width="56" style="8" bestFit="1" customWidth="1"/>
    <col min="11278" max="11525" width="8.85546875" style="8"/>
    <col min="11526" max="11526" width="11.140625" style="8" bestFit="1" customWidth="1"/>
    <col min="11527" max="11527" width="6.28515625" style="8" bestFit="1" customWidth="1"/>
    <col min="11528" max="11528" width="151.28515625" style="8" bestFit="1" customWidth="1"/>
    <col min="11529" max="11529" width="14.7109375" style="8" bestFit="1" customWidth="1"/>
    <col min="11530" max="11530" width="12.85546875" style="8" bestFit="1" customWidth="1"/>
    <col min="11531" max="11531" width="12.7109375" style="8" bestFit="1" customWidth="1"/>
    <col min="11532" max="11532" width="13.28515625" style="8" bestFit="1" customWidth="1"/>
    <col min="11533" max="11533" width="56" style="8" bestFit="1" customWidth="1"/>
    <col min="11534" max="11781" width="8.85546875" style="8"/>
    <col min="11782" max="11782" width="11.140625" style="8" bestFit="1" customWidth="1"/>
    <col min="11783" max="11783" width="6.28515625" style="8" bestFit="1" customWidth="1"/>
    <col min="11784" max="11784" width="151.28515625" style="8" bestFit="1" customWidth="1"/>
    <col min="11785" max="11785" width="14.7109375" style="8" bestFit="1" customWidth="1"/>
    <col min="11786" max="11786" width="12.85546875" style="8" bestFit="1" customWidth="1"/>
    <col min="11787" max="11787" width="12.7109375" style="8" bestFit="1" customWidth="1"/>
    <col min="11788" max="11788" width="13.28515625" style="8" bestFit="1" customWidth="1"/>
    <col min="11789" max="11789" width="56" style="8" bestFit="1" customWidth="1"/>
    <col min="11790" max="12037" width="8.85546875" style="8"/>
    <col min="12038" max="12038" width="11.140625" style="8" bestFit="1" customWidth="1"/>
    <col min="12039" max="12039" width="6.28515625" style="8" bestFit="1" customWidth="1"/>
    <col min="12040" max="12040" width="151.28515625" style="8" bestFit="1" customWidth="1"/>
    <col min="12041" max="12041" width="14.7109375" style="8" bestFit="1" customWidth="1"/>
    <col min="12042" max="12042" width="12.85546875" style="8" bestFit="1" customWidth="1"/>
    <col min="12043" max="12043" width="12.7109375" style="8" bestFit="1" customWidth="1"/>
    <col min="12044" max="12044" width="13.28515625" style="8" bestFit="1" customWidth="1"/>
    <col min="12045" max="12045" width="56" style="8" bestFit="1" customWidth="1"/>
    <col min="12046" max="12293" width="8.85546875" style="8"/>
    <col min="12294" max="12294" width="11.140625" style="8" bestFit="1" customWidth="1"/>
    <col min="12295" max="12295" width="6.28515625" style="8" bestFit="1" customWidth="1"/>
    <col min="12296" max="12296" width="151.28515625" style="8" bestFit="1" customWidth="1"/>
    <col min="12297" max="12297" width="14.7109375" style="8" bestFit="1" customWidth="1"/>
    <col min="12298" max="12298" width="12.85546875" style="8" bestFit="1" customWidth="1"/>
    <col min="12299" max="12299" width="12.7109375" style="8" bestFit="1" customWidth="1"/>
    <col min="12300" max="12300" width="13.28515625" style="8" bestFit="1" customWidth="1"/>
    <col min="12301" max="12301" width="56" style="8" bestFit="1" customWidth="1"/>
    <col min="12302" max="12549" width="8.85546875" style="8"/>
    <col min="12550" max="12550" width="11.140625" style="8" bestFit="1" customWidth="1"/>
    <col min="12551" max="12551" width="6.28515625" style="8" bestFit="1" customWidth="1"/>
    <col min="12552" max="12552" width="151.28515625" style="8" bestFit="1" customWidth="1"/>
    <col min="12553" max="12553" width="14.7109375" style="8" bestFit="1" customWidth="1"/>
    <col min="12554" max="12554" width="12.85546875" style="8" bestFit="1" customWidth="1"/>
    <col min="12555" max="12555" width="12.7109375" style="8" bestFit="1" customWidth="1"/>
    <col min="12556" max="12556" width="13.28515625" style="8" bestFit="1" customWidth="1"/>
    <col min="12557" max="12557" width="56" style="8" bestFit="1" customWidth="1"/>
    <col min="12558" max="12805" width="8.85546875" style="8"/>
    <col min="12806" max="12806" width="11.140625" style="8" bestFit="1" customWidth="1"/>
    <col min="12807" max="12807" width="6.28515625" style="8" bestFit="1" customWidth="1"/>
    <col min="12808" max="12808" width="151.28515625" style="8" bestFit="1" customWidth="1"/>
    <col min="12809" max="12809" width="14.7109375" style="8" bestFit="1" customWidth="1"/>
    <col min="12810" max="12810" width="12.85546875" style="8" bestFit="1" customWidth="1"/>
    <col min="12811" max="12811" width="12.7109375" style="8" bestFit="1" customWidth="1"/>
    <col min="12812" max="12812" width="13.28515625" style="8" bestFit="1" customWidth="1"/>
    <col min="12813" max="12813" width="56" style="8" bestFit="1" customWidth="1"/>
    <col min="12814" max="13061" width="8.85546875" style="8"/>
    <col min="13062" max="13062" width="11.140625" style="8" bestFit="1" customWidth="1"/>
    <col min="13063" max="13063" width="6.28515625" style="8" bestFit="1" customWidth="1"/>
    <col min="13064" max="13064" width="151.28515625" style="8" bestFit="1" customWidth="1"/>
    <col min="13065" max="13065" width="14.7109375" style="8" bestFit="1" customWidth="1"/>
    <col min="13066" max="13066" width="12.85546875" style="8" bestFit="1" customWidth="1"/>
    <col min="13067" max="13067" width="12.7109375" style="8" bestFit="1" customWidth="1"/>
    <col min="13068" max="13068" width="13.28515625" style="8" bestFit="1" customWidth="1"/>
    <col min="13069" max="13069" width="56" style="8" bestFit="1" customWidth="1"/>
    <col min="13070" max="13317" width="8.85546875" style="8"/>
    <col min="13318" max="13318" width="11.140625" style="8" bestFit="1" customWidth="1"/>
    <col min="13319" max="13319" width="6.28515625" style="8" bestFit="1" customWidth="1"/>
    <col min="13320" max="13320" width="151.28515625" style="8" bestFit="1" customWidth="1"/>
    <col min="13321" max="13321" width="14.7109375" style="8" bestFit="1" customWidth="1"/>
    <col min="13322" max="13322" width="12.85546875" style="8" bestFit="1" customWidth="1"/>
    <col min="13323" max="13323" width="12.7109375" style="8" bestFit="1" customWidth="1"/>
    <col min="13324" max="13324" width="13.28515625" style="8" bestFit="1" customWidth="1"/>
    <col min="13325" max="13325" width="56" style="8" bestFit="1" customWidth="1"/>
    <col min="13326" max="13573" width="8.85546875" style="8"/>
    <col min="13574" max="13574" width="11.140625" style="8" bestFit="1" customWidth="1"/>
    <col min="13575" max="13575" width="6.28515625" style="8" bestFit="1" customWidth="1"/>
    <col min="13576" max="13576" width="151.28515625" style="8" bestFit="1" customWidth="1"/>
    <col min="13577" max="13577" width="14.7109375" style="8" bestFit="1" customWidth="1"/>
    <col min="13578" max="13578" width="12.85546875" style="8" bestFit="1" customWidth="1"/>
    <col min="13579" max="13579" width="12.7109375" style="8" bestFit="1" customWidth="1"/>
    <col min="13580" max="13580" width="13.28515625" style="8" bestFit="1" customWidth="1"/>
    <col min="13581" max="13581" width="56" style="8" bestFit="1" customWidth="1"/>
    <col min="13582" max="13829" width="8.85546875" style="8"/>
    <col min="13830" max="13830" width="11.140625" style="8" bestFit="1" customWidth="1"/>
    <col min="13831" max="13831" width="6.28515625" style="8" bestFit="1" customWidth="1"/>
    <col min="13832" max="13832" width="151.28515625" style="8" bestFit="1" customWidth="1"/>
    <col min="13833" max="13833" width="14.7109375" style="8" bestFit="1" customWidth="1"/>
    <col min="13834" max="13834" width="12.85546875" style="8" bestFit="1" customWidth="1"/>
    <col min="13835" max="13835" width="12.7109375" style="8" bestFit="1" customWidth="1"/>
    <col min="13836" max="13836" width="13.28515625" style="8" bestFit="1" customWidth="1"/>
    <col min="13837" max="13837" width="56" style="8" bestFit="1" customWidth="1"/>
    <col min="13838" max="14085" width="8.85546875" style="8"/>
    <col min="14086" max="14086" width="11.140625" style="8" bestFit="1" customWidth="1"/>
    <col min="14087" max="14087" width="6.28515625" style="8" bestFit="1" customWidth="1"/>
    <col min="14088" max="14088" width="151.28515625" style="8" bestFit="1" customWidth="1"/>
    <col min="14089" max="14089" width="14.7109375" style="8" bestFit="1" customWidth="1"/>
    <col min="14090" max="14090" width="12.85546875" style="8" bestFit="1" customWidth="1"/>
    <col min="14091" max="14091" width="12.7109375" style="8" bestFit="1" customWidth="1"/>
    <col min="14092" max="14092" width="13.28515625" style="8" bestFit="1" customWidth="1"/>
    <col min="14093" max="14093" width="56" style="8" bestFit="1" customWidth="1"/>
    <col min="14094" max="14341" width="8.85546875" style="8"/>
    <col min="14342" max="14342" width="11.140625" style="8" bestFit="1" customWidth="1"/>
    <col min="14343" max="14343" width="6.28515625" style="8" bestFit="1" customWidth="1"/>
    <col min="14344" max="14344" width="151.28515625" style="8" bestFit="1" customWidth="1"/>
    <col min="14345" max="14345" width="14.7109375" style="8" bestFit="1" customWidth="1"/>
    <col min="14346" max="14346" width="12.85546875" style="8" bestFit="1" customWidth="1"/>
    <col min="14347" max="14347" width="12.7109375" style="8" bestFit="1" customWidth="1"/>
    <col min="14348" max="14348" width="13.28515625" style="8" bestFit="1" customWidth="1"/>
    <col min="14349" max="14349" width="56" style="8" bestFit="1" customWidth="1"/>
    <col min="14350" max="14597" width="8.85546875" style="8"/>
    <col min="14598" max="14598" width="11.140625" style="8" bestFit="1" customWidth="1"/>
    <col min="14599" max="14599" width="6.28515625" style="8" bestFit="1" customWidth="1"/>
    <col min="14600" max="14600" width="151.28515625" style="8" bestFit="1" customWidth="1"/>
    <col min="14601" max="14601" width="14.7109375" style="8" bestFit="1" customWidth="1"/>
    <col min="14602" max="14602" width="12.85546875" style="8" bestFit="1" customWidth="1"/>
    <col min="14603" max="14603" width="12.7109375" style="8" bestFit="1" customWidth="1"/>
    <col min="14604" max="14604" width="13.28515625" style="8" bestFit="1" customWidth="1"/>
    <col min="14605" max="14605" width="56" style="8" bestFit="1" customWidth="1"/>
    <col min="14606" max="14853" width="8.85546875" style="8"/>
    <col min="14854" max="14854" width="11.140625" style="8" bestFit="1" customWidth="1"/>
    <col min="14855" max="14855" width="6.28515625" style="8" bestFit="1" customWidth="1"/>
    <col min="14856" max="14856" width="151.28515625" style="8" bestFit="1" customWidth="1"/>
    <col min="14857" max="14857" width="14.7109375" style="8" bestFit="1" customWidth="1"/>
    <col min="14858" max="14858" width="12.85546875" style="8" bestFit="1" customWidth="1"/>
    <col min="14859" max="14859" width="12.7109375" style="8" bestFit="1" customWidth="1"/>
    <col min="14860" max="14860" width="13.28515625" style="8" bestFit="1" customWidth="1"/>
    <col min="14861" max="14861" width="56" style="8" bestFit="1" customWidth="1"/>
    <col min="14862" max="15109" width="8.85546875" style="8"/>
    <col min="15110" max="15110" width="11.140625" style="8" bestFit="1" customWidth="1"/>
    <col min="15111" max="15111" width="6.28515625" style="8" bestFit="1" customWidth="1"/>
    <col min="15112" max="15112" width="151.28515625" style="8" bestFit="1" customWidth="1"/>
    <col min="15113" max="15113" width="14.7109375" style="8" bestFit="1" customWidth="1"/>
    <col min="15114" max="15114" width="12.85546875" style="8" bestFit="1" customWidth="1"/>
    <col min="15115" max="15115" width="12.7109375" style="8" bestFit="1" customWidth="1"/>
    <col min="15116" max="15116" width="13.28515625" style="8" bestFit="1" customWidth="1"/>
    <col min="15117" max="15117" width="56" style="8" bestFit="1" customWidth="1"/>
    <col min="15118" max="15365" width="8.85546875" style="8"/>
    <col min="15366" max="15366" width="11.140625" style="8" bestFit="1" customWidth="1"/>
    <col min="15367" max="15367" width="6.28515625" style="8" bestFit="1" customWidth="1"/>
    <col min="15368" max="15368" width="151.28515625" style="8" bestFit="1" customWidth="1"/>
    <col min="15369" max="15369" width="14.7109375" style="8" bestFit="1" customWidth="1"/>
    <col min="15370" max="15370" width="12.85546875" style="8" bestFit="1" customWidth="1"/>
    <col min="15371" max="15371" width="12.7109375" style="8" bestFit="1" customWidth="1"/>
    <col min="15372" max="15372" width="13.28515625" style="8" bestFit="1" customWidth="1"/>
    <col min="15373" max="15373" width="56" style="8" bestFit="1" customWidth="1"/>
    <col min="15374" max="15621" width="8.85546875" style="8"/>
    <col min="15622" max="15622" width="11.140625" style="8" bestFit="1" customWidth="1"/>
    <col min="15623" max="15623" width="6.28515625" style="8" bestFit="1" customWidth="1"/>
    <col min="15624" max="15624" width="151.28515625" style="8" bestFit="1" customWidth="1"/>
    <col min="15625" max="15625" width="14.7109375" style="8" bestFit="1" customWidth="1"/>
    <col min="15626" max="15626" width="12.85546875" style="8" bestFit="1" customWidth="1"/>
    <col min="15627" max="15627" width="12.7109375" style="8" bestFit="1" customWidth="1"/>
    <col min="15628" max="15628" width="13.28515625" style="8" bestFit="1" customWidth="1"/>
    <col min="15629" max="15629" width="56" style="8" bestFit="1" customWidth="1"/>
    <col min="15630" max="15877" width="8.85546875" style="8"/>
    <col min="15878" max="15878" width="11.140625" style="8" bestFit="1" customWidth="1"/>
    <col min="15879" max="15879" width="6.28515625" style="8" bestFit="1" customWidth="1"/>
    <col min="15880" max="15880" width="151.28515625" style="8" bestFit="1" customWidth="1"/>
    <col min="15881" max="15881" width="14.7109375" style="8" bestFit="1" customWidth="1"/>
    <col min="15882" max="15882" width="12.85546875" style="8" bestFit="1" customWidth="1"/>
    <col min="15883" max="15883" width="12.7109375" style="8" bestFit="1" customWidth="1"/>
    <col min="15884" max="15884" width="13.28515625" style="8" bestFit="1" customWidth="1"/>
    <col min="15885" max="15885" width="56" style="8" bestFit="1" customWidth="1"/>
    <col min="15886" max="16133" width="8.85546875" style="8"/>
    <col min="16134" max="16134" width="11.140625" style="8" bestFit="1" customWidth="1"/>
    <col min="16135" max="16135" width="6.28515625" style="8" bestFit="1" customWidth="1"/>
    <col min="16136" max="16136" width="151.28515625" style="8" bestFit="1" customWidth="1"/>
    <col min="16137" max="16137" width="14.7109375" style="8" bestFit="1" customWidth="1"/>
    <col min="16138" max="16138" width="12.85546875" style="8" bestFit="1" customWidth="1"/>
    <col min="16139" max="16139" width="12.7109375" style="8" bestFit="1" customWidth="1"/>
    <col min="16140" max="16140" width="13.28515625" style="8" bestFit="1" customWidth="1"/>
    <col min="16141" max="16141" width="56" style="8" bestFit="1" customWidth="1"/>
    <col min="16142" max="16384" width="8.85546875" style="8"/>
  </cols>
  <sheetData>
    <row r="1" spans="1:14" ht="15" customHeight="1" x14ac:dyDescent="0.25">
      <c r="A1" s="6" t="s">
        <v>13</v>
      </c>
      <c r="B1" s="6" t="s">
        <v>14</v>
      </c>
      <c r="C1" s="7" t="s">
        <v>15</v>
      </c>
      <c r="D1" s="10" t="s">
        <v>110</v>
      </c>
      <c r="E1" s="10" t="s">
        <v>102</v>
      </c>
      <c r="F1" s="10" t="s">
        <v>101</v>
      </c>
      <c r="G1" s="9" t="s">
        <v>104</v>
      </c>
      <c r="H1" s="9" t="s">
        <v>105</v>
      </c>
      <c r="I1" s="8" t="s">
        <v>16</v>
      </c>
      <c r="J1" s="8" t="s">
        <v>17</v>
      </c>
      <c r="K1" s="8" t="s">
        <v>18</v>
      </c>
      <c r="L1" s="8" t="s">
        <v>19</v>
      </c>
      <c r="M1" s="8" t="s">
        <v>20</v>
      </c>
      <c r="N1" s="8" t="s">
        <v>21</v>
      </c>
    </row>
    <row r="2" spans="1:14" ht="15" customHeight="1" x14ac:dyDescent="0.25">
      <c r="A2" s="6">
        <v>1</v>
      </c>
      <c r="B2" s="6">
        <v>1</v>
      </c>
      <c r="C2" s="7" t="s">
        <v>22</v>
      </c>
      <c r="D2" s="10">
        <f>SUM(E3:E5)</f>
        <v>187.95</v>
      </c>
    </row>
    <row r="3" spans="1:14" ht="15" hidden="1" customHeight="1" x14ac:dyDescent="0.25">
      <c r="B3" s="6">
        <v>1</v>
      </c>
      <c r="C3" s="7" t="s">
        <v>23</v>
      </c>
      <c r="E3" s="10">
        <f>+F3*G3</f>
        <v>94.949999999999989</v>
      </c>
      <c r="F3" s="10">
        <v>31.65</v>
      </c>
      <c r="G3" s="9">
        <v>3</v>
      </c>
      <c r="H3" s="9" t="s">
        <v>106</v>
      </c>
      <c r="J3" s="8">
        <v>9.3019999999999996</v>
      </c>
      <c r="L3" s="8" t="s">
        <v>24</v>
      </c>
    </row>
    <row r="4" spans="1:14" ht="15" hidden="1" customHeight="1" x14ac:dyDescent="0.25">
      <c r="B4" s="6">
        <v>1</v>
      </c>
      <c r="C4" s="7" t="s">
        <v>25</v>
      </c>
      <c r="E4" s="10">
        <f t="shared" ref="E4:E5" si="0">+F4*G4</f>
        <v>46.5</v>
      </c>
      <c r="F4" s="10">
        <f>0.75*62</f>
        <v>46.5</v>
      </c>
      <c r="G4" s="9">
        <v>1</v>
      </c>
      <c r="J4" s="8">
        <v>1.51</v>
      </c>
      <c r="L4" s="8" t="s">
        <v>24</v>
      </c>
    </row>
    <row r="5" spans="1:14" ht="15" hidden="1" customHeight="1" x14ac:dyDescent="0.25">
      <c r="B5" s="6">
        <v>1</v>
      </c>
      <c r="C5" s="7" t="s">
        <v>26</v>
      </c>
      <c r="E5" s="10">
        <f t="shared" si="0"/>
        <v>46.5</v>
      </c>
      <c r="F5" s="10">
        <f>0.75*62</f>
        <v>46.5</v>
      </c>
      <c r="G5" s="9">
        <v>1</v>
      </c>
      <c r="J5" s="8">
        <v>0.04</v>
      </c>
      <c r="L5" s="8" t="s">
        <v>24</v>
      </c>
    </row>
    <row r="6" spans="1:14" ht="15" customHeight="1" x14ac:dyDescent="0.25">
      <c r="A6" s="6">
        <v>2</v>
      </c>
      <c r="B6" s="6">
        <v>1</v>
      </c>
      <c r="C6" s="7" t="s">
        <v>100</v>
      </c>
      <c r="D6" s="10">
        <v>6500</v>
      </c>
      <c r="G6" s="9">
        <v>1</v>
      </c>
    </row>
    <row r="7" spans="1:14" ht="15" customHeight="1" x14ac:dyDescent="0.25">
      <c r="A7" s="6">
        <v>3</v>
      </c>
      <c r="B7" s="6">
        <v>1</v>
      </c>
      <c r="C7" s="7" t="s">
        <v>27</v>
      </c>
      <c r="D7" s="10">
        <f>SUM(E8:E35)</f>
        <v>2773</v>
      </c>
      <c r="M7" s="8" t="s">
        <v>28</v>
      </c>
    </row>
    <row r="8" spans="1:14" ht="15" hidden="1" customHeight="1" x14ac:dyDescent="0.25">
      <c r="B8" s="6">
        <v>1</v>
      </c>
      <c r="C8" s="7" t="s">
        <v>29</v>
      </c>
      <c r="E8" s="10">
        <v>944.5</v>
      </c>
    </row>
    <row r="9" spans="1:14" ht="15" hidden="1" customHeight="1" x14ac:dyDescent="0.25">
      <c r="B9" s="6">
        <v>1</v>
      </c>
      <c r="C9" s="7" t="s">
        <v>30</v>
      </c>
      <c r="E9" s="10">
        <v>527.5</v>
      </c>
    </row>
    <row r="10" spans="1:14" ht="15" hidden="1" customHeight="1" x14ac:dyDescent="0.25">
      <c r="B10" s="6">
        <v>1</v>
      </c>
      <c r="C10" s="7" t="s">
        <v>31</v>
      </c>
    </row>
    <row r="11" spans="1:14" ht="15" hidden="1" customHeight="1" x14ac:dyDescent="0.25">
      <c r="B11" s="6">
        <v>1</v>
      </c>
      <c r="C11" s="7" t="s">
        <v>32</v>
      </c>
    </row>
    <row r="12" spans="1:14" ht="15" hidden="1" customHeight="1" x14ac:dyDescent="0.25">
      <c r="B12" s="6">
        <v>1</v>
      </c>
      <c r="C12" s="7" t="s">
        <v>33</v>
      </c>
      <c r="E12" s="10">
        <v>71</v>
      </c>
    </row>
    <row r="13" spans="1:14" ht="15" hidden="1" customHeight="1" x14ac:dyDescent="0.25">
      <c r="B13" s="6">
        <v>1</v>
      </c>
      <c r="C13" s="7" t="s">
        <v>34</v>
      </c>
      <c r="D13" s="10" t="s">
        <v>103</v>
      </c>
      <c r="E13" s="10">
        <v>10</v>
      </c>
      <c r="M13" s="8" t="s">
        <v>35</v>
      </c>
    </row>
    <row r="14" spans="1:14" ht="15" hidden="1" customHeight="1" x14ac:dyDescent="0.25">
      <c r="B14" s="6">
        <v>1</v>
      </c>
      <c r="C14" s="7" t="s">
        <v>36</v>
      </c>
      <c r="D14" s="10" t="s">
        <v>103</v>
      </c>
      <c r="E14" s="10">
        <v>17</v>
      </c>
      <c r="M14" s="8" t="s">
        <v>37</v>
      </c>
    </row>
    <row r="15" spans="1:14" ht="15" hidden="1" customHeight="1" x14ac:dyDescent="0.25">
      <c r="B15" s="6">
        <v>3</v>
      </c>
      <c r="C15" s="7" t="s">
        <v>38</v>
      </c>
    </row>
    <row r="16" spans="1:14" ht="15" hidden="1" customHeight="1" x14ac:dyDescent="0.25">
      <c r="B16" s="6">
        <v>1</v>
      </c>
      <c r="C16" s="7" t="s">
        <v>39</v>
      </c>
      <c r="D16" s="10" t="s">
        <v>103</v>
      </c>
      <c r="E16" s="10">
        <v>37</v>
      </c>
      <c r="M16" s="8" t="s">
        <v>40</v>
      </c>
    </row>
    <row r="17" spans="2:13" ht="15" hidden="1" customHeight="1" x14ac:dyDescent="0.25">
      <c r="B17" s="6">
        <v>1</v>
      </c>
      <c r="C17" s="7" t="s">
        <v>41</v>
      </c>
    </row>
    <row r="18" spans="2:13" ht="15" hidden="1" customHeight="1" x14ac:dyDescent="0.25">
      <c r="B18" s="6">
        <v>2</v>
      </c>
      <c r="C18" s="7" t="s">
        <v>42</v>
      </c>
      <c r="D18" s="10" t="s">
        <v>103</v>
      </c>
      <c r="E18" s="10">
        <f>+F18*G18</f>
        <v>22</v>
      </c>
      <c r="F18" s="10">
        <v>11</v>
      </c>
      <c r="G18" s="9">
        <v>2</v>
      </c>
      <c r="M18" s="8" t="s">
        <v>43</v>
      </c>
    </row>
    <row r="19" spans="2:13" ht="15" hidden="1" customHeight="1" x14ac:dyDescent="0.25">
      <c r="B19" s="6">
        <v>1</v>
      </c>
      <c r="C19" s="7" t="s">
        <v>44</v>
      </c>
    </row>
    <row r="20" spans="2:13" ht="15" hidden="1" customHeight="1" x14ac:dyDescent="0.25">
      <c r="B20" s="6">
        <v>1</v>
      </c>
      <c r="C20" s="7" t="s">
        <v>45</v>
      </c>
      <c r="D20" s="10" t="s">
        <v>103</v>
      </c>
      <c r="E20" s="10">
        <v>13</v>
      </c>
      <c r="M20" s="8" t="s">
        <v>46</v>
      </c>
    </row>
    <row r="21" spans="2:13" ht="15" hidden="1" customHeight="1" x14ac:dyDescent="0.25">
      <c r="B21" s="6">
        <v>1</v>
      </c>
      <c r="C21" s="7" t="s">
        <v>107</v>
      </c>
      <c r="E21" s="10">
        <v>280</v>
      </c>
      <c r="M21" s="8" t="s">
        <v>47</v>
      </c>
    </row>
    <row r="22" spans="2:13" ht="15" hidden="1" customHeight="1" x14ac:dyDescent="0.25">
      <c r="B22" s="6">
        <v>1</v>
      </c>
      <c r="C22" s="7" t="s">
        <v>108</v>
      </c>
      <c r="E22" s="10">
        <v>57</v>
      </c>
      <c r="M22" s="8" t="s">
        <v>48</v>
      </c>
    </row>
    <row r="23" spans="2:13" ht="15" hidden="1" customHeight="1" x14ac:dyDescent="0.25">
      <c r="B23" s="6">
        <v>1</v>
      </c>
      <c r="C23" s="7" t="s">
        <v>49</v>
      </c>
      <c r="D23" s="10" t="s">
        <v>103</v>
      </c>
      <c r="E23" s="10">
        <v>19</v>
      </c>
      <c r="M23" s="8" t="s">
        <v>50</v>
      </c>
    </row>
    <row r="24" spans="2:13" ht="15" hidden="1" customHeight="1" x14ac:dyDescent="0.25">
      <c r="B24" s="6">
        <v>1</v>
      </c>
      <c r="C24" s="7" t="s">
        <v>51</v>
      </c>
      <c r="D24" s="10" t="s">
        <v>103</v>
      </c>
      <c r="E24" s="10">
        <v>175</v>
      </c>
      <c r="M24" s="8" t="s">
        <v>52</v>
      </c>
    </row>
    <row r="25" spans="2:13" ht="15" hidden="1" customHeight="1" x14ac:dyDescent="0.25">
      <c r="B25" s="6">
        <v>2</v>
      </c>
      <c r="C25" s="7" t="s">
        <v>53</v>
      </c>
    </row>
    <row r="26" spans="2:13" ht="15" hidden="1" customHeight="1" x14ac:dyDescent="0.25">
      <c r="B26" s="6">
        <v>1</v>
      </c>
      <c r="C26" s="7" t="s">
        <v>109</v>
      </c>
      <c r="E26" s="10">
        <v>350</v>
      </c>
    </row>
    <row r="27" spans="2:13" ht="15" hidden="1" customHeight="1" x14ac:dyDescent="0.25">
      <c r="B27" s="6">
        <v>1</v>
      </c>
      <c r="C27" s="7" t="s">
        <v>54</v>
      </c>
      <c r="D27" s="8"/>
    </row>
    <row r="28" spans="2:13" ht="15" hidden="1" customHeight="1" x14ac:dyDescent="0.25">
      <c r="B28" s="6">
        <v>11</v>
      </c>
      <c r="C28" s="7" t="s">
        <v>55</v>
      </c>
      <c r="D28" s="8"/>
    </row>
    <row r="29" spans="2:13" ht="15" hidden="1" customHeight="1" x14ac:dyDescent="0.25">
      <c r="B29" s="6">
        <v>1</v>
      </c>
      <c r="C29" s="7" t="s">
        <v>56</v>
      </c>
      <c r="D29" s="8"/>
    </row>
    <row r="30" spans="2:13" ht="15" hidden="1" customHeight="1" x14ac:dyDescent="0.25">
      <c r="B30" s="6">
        <v>3</v>
      </c>
      <c r="C30" s="7" t="s">
        <v>57</v>
      </c>
      <c r="D30" s="8"/>
    </row>
    <row r="31" spans="2:13" ht="15" hidden="1" customHeight="1" x14ac:dyDescent="0.25">
      <c r="B31" s="6">
        <v>8</v>
      </c>
      <c r="C31" s="7" t="s">
        <v>58</v>
      </c>
      <c r="D31" s="8"/>
    </row>
    <row r="32" spans="2:13" ht="15" hidden="1" customHeight="1" x14ac:dyDescent="0.25">
      <c r="B32" s="6">
        <v>1</v>
      </c>
      <c r="C32" s="7" t="s">
        <v>59</v>
      </c>
      <c r="D32" s="8"/>
    </row>
    <row r="33" spans="1:13" ht="15" hidden="1" customHeight="1" x14ac:dyDescent="0.25">
      <c r="B33" s="6">
        <v>4</v>
      </c>
      <c r="C33" s="7" t="s">
        <v>60</v>
      </c>
      <c r="D33" s="8"/>
    </row>
    <row r="34" spans="1:13" ht="15" hidden="1" customHeight="1" x14ac:dyDescent="0.25">
      <c r="B34" s="6">
        <v>1</v>
      </c>
      <c r="C34" s="7" t="s">
        <v>61</v>
      </c>
      <c r="D34" s="8"/>
    </row>
    <row r="35" spans="1:13" ht="15" hidden="1" customHeight="1" x14ac:dyDescent="0.25">
      <c r="B35" s="6">
        <v>1</v>
      </c>
      <c r="C35" s="7" t="s">
        <v>62</v>
      </c>
      <c r="D35" s="8" t="s">
        <v>103</v>
      </c>
      <c r="E35" s="10">
        <v>250</v>
      </c>
      <c r="M35" s="8" t="s">
        <v>63</v>
      </c>
    </row>
    <row r="36" spans="1:13" ht="15" customHeight="1" x14ac:dyDescent="0.25">
      <c r="A36" s="6">
        <v>4</v>
      </c>
      <c r="B36" s="6">
        <v>1</v>
      </c>
      <c r="C36" s="7" t="s">
        <v>64</v>
      </c>
      <c r="D36" s="10">
        <f>SUM(E37:E43)</f>
        <v>5925</v>
      </c>
    </row>
    <row r="37" spans="1:13" ht="15" hidden="1" customHeight="1" x14ac:dyDescent="0.25">
      <c r="B37" s="6">
        <v>1</v>
      </c>
      <c r="C37" s="7" t="s">
        <v>65</v>
      </c>
      <c r="E37" s="10">
        <f>+F37*G37</f>
        <v>250</v>
      </c>
      <c r="F37" s="10">
        <v>250</v>
      </c>
      <c r="G37" s="9">
        <v>1</v>
      </c>
    </row>
    <row r="38" spans="1:13" ht="15" hidden="1" customHeight="1" x14ac:dyDescent="0.25">
      <c r="B38" s="6">
        <v>1</v>
      </c>
      <c r="C38" s="7" t="s">
        <v>66</v>
      </c>
    </row>
    <row r="39" spans="1:13" ht="15" hidden="1" customHeight="1" x14ac:dyDescent="0.25">
      <c r="B39" s="6">
        <v>1</v>
      </c>
      <c r="C39" s="7" t="s">
        <v>67</v>
      </c>
      <c r="E39" s="10">
        <f t="shared" ref="E39:E40" si="1">+F39*G39</f>
        <v>750</v>
      </c>
      <c r="F39" s="10">
        <v>750</v>
      </c>
      <c r="G39" s="9">
        <v>1</v>
      </c>
    </row>
    <row r="40" spans="1:13" ht="15" hidden="1" customHeight="1" x14ac:dyDescent="0.25">
      <c r="B40" s="6">
        <v>6</v>
      </c>
      <c r="C40" s="7" t="s">
        <v>68</v>
      </c>
      <c r="E40" s="10">
        <f t="shared" si="1"/>
        <v>2700</v>
      </c>
      <c r="F40" s="10">
        <v>450</v>
      </c>
      <c r="G40" s="9">
        <v>6</v>
      </c>
    </row>
    <row r="41" spans="1:13" ht="15" hidden="1" customHeight="1" x14ac:dyDescent="0.25">
      <c r="B41" s="6">
        <v>1</v>
      </c>
      <c r="C41" s="7" t="s">
        <v>69</v>
      </c>
      <c r="E41" s="10">
        <v>200</v>
      </c>
    </row>
    <row r="42" spans="1:13" ht="15" hidden="1" customHeight="1" x14ac:dyDescent="0.25">
      <c r="B42" s="6">
        <v>1</v>
      </c>
      <c r="C42" s="7" t="s">
        <v>70</v>
      </c>
      <c r="E42" s="10">
        <f>1450/2</f>
        <v>725</v>
      </c>
    </row>
    <row r="43" spans="1:13" ht="15" hidden="1" customHeight="1" x14ac:dyDescent="0.25">
      <c r="B43" s="6">
        <v>1</v>
      </c>
      <c r="C43" s="7" t="s">
        <v>112</v>
      </c>
      <c r="E43" s="10">
        <v>1300</v>
      </c>
    </row>
    <row r="44" spans="1:13" ht="15" customHeight="1" x14ac:dyDescent="0.25">
      <c r="A44" s="6">
        <v>5</v>
      </c>
      <c r="B44" s="6">
        <v>1</v>
      </c>
      <c r="C44" s="7" t="s">
        <v>71</v>
      </c>
      <c r="D44" s="10">
        <f>SUM(E44:E59)</f>
        <v>235</v>
      </c>
    </row>
    <row r="45" spans="1:13" ht="15" hidden="1" customHeight="1" x14ac:dyDescent="0.25">
      <c r="B45" s="6">
        <v>1</v>
      </c>
      <c r="C45" s="7" t="s">
        <v>72</v>
      </c>
      <c r="E45" s="10">
        <v>127</v>
      </c>
    </row>
    <row r="46" spans="1:13" ht="15" hidden="1" customHeight="1" x14ac:dyDescent="0.25">
      <c r="B46" s="6">
        <v>1</v>
      </c>
      <c r="C46" s="7" t="s">
        <v>73</v>
      </c>
    </row>
    <row r="47" spans="1:13" ht="15" hidden="1" customHeight="1" x14ac:dyDescent="0.25">
      <c r="B47" s="6">
        <v>1</v>
      </c>
      <c r="C47" s="7" t="s">
        <v>74</v>
      </c>
    </row>
    <row r="48" spans="1:13" ht="15" hidden="1" customHeight="1" x14ac:dyDescent="0.25">
      <c r="B48" s="6">
        <v>5</v>
      </c>
      <c r="C48" s="7" t="s">
        <v>75</v>
      </c>
    </row>
    <row r="49" spans="1:13" ht="15" hidden="1" customHeight="1" x14ac:dyDescent="0.25">
      <c r="B49" s="6">
        <v>5</v>
      </c>
      <c r="C49" s="7" t="s">
        <v>76</v>
      </c>
    </row>
    <row r="50" spans="1:13" ht="15" hidden="1" customHeight="1" x14ac:dyDescent="0.25">
      <c r="B50" s="6">
        <v>1</v>
      </c>
      <c r="C50" s="7" t="s">
        <v>77</v>
      </c>
    </row>
    <row r="51" spans="1:13" ht="15" hidden="1" customHeight="1" x14ac:dyDescent="0.25">
      <c r="B51" s="6">
        <v>1</v>
      </c>
      <c r="C51" s="7" t="s">
        <v>33</v>
      </c>
      <c r="E51" s="10">
        <v>71</v>
      </c>
    </row>
    <row r="52" spans="1:13" ht="15" hidden="1" customHeight="1" x14ac:dyDescent="0.25">
      <c r="B52" s="6">
        <v>1</v>
      </c>
      <c r="C52" s="7" t="s">
        <v>39</v>
      </c>
      <c r="D52" s="10" t="s">
        <v>103</v>
      </c>
      <c r="E52" s="10">
        <v>37</v>
      </c>
      <c r="M52" s="8" t="s">
        <v>40</v>
      </c>
    </row>
    <row r="53" spans="1:13" ht="15" hidden="1" customHeight="1" x14ac:dyDescent="0.25">
      <c r="B53" s="6">
        <v>2</v>
      </c>
      <c r="C53" s="7" t="s">
        <v>78</v>
      </c>
      <c r="J53" s="8" t="s">
        <v>79</v>
      </c>
      <c r="M53" s="8" t="s">
        <v>80</v>
      </c>
    </row>
    <row r="54" spans="1:13" ht="15" hidden="1" customHeight="1" x14ac:dyDescent="0.25">
      <c r="B54" s="6">
        <v>1</v>
      </c>
      <c r="C54" s="7" t="s">
        <v>53</v>
      </c>
    </row>
    <row r="55" spans="1:13" ht="15" hidden="1" customHeight="1" x14ac:dyDescent="0.25">
      <c r="B55" s="6">
        <v>1</v>
      </c>
      <c r="C55" s="7" t="s">
        <v>58</v>
      </c>
    </row>
    <row r="56" spans="1:13" ht="15" hidden="1" customHeight="1" x14ac:dyDescent="0.25">
      <c r="B56" s="6">
        <v>1</v>
      </c>
      <c r="C56" s="7" t="s">
        <v>81</v>
      </c>
    </row>
    <row r="57" spans="1:13" ht="15" hidden="1" customHeight="1" x14ac:dyDescent="0.25">
      <c r="B57" s="6">
        <v>1</v>
      </c>
      <c r="C57" s="7" t="s">
        <v>82</v>
      </c>
    </row>
    <row r="58" spans="1:13" ht="15" hidden="1" customHeight="1" x14ac:dyDescent="0.25">
      <c r="B58" s="6">
        <v>1</v>
      </c>
      <c r="C58" s="7" t="s">
        <v>83</v>
      </c>
    </row>
    <row r="59" spans="1:13" ht="15" hidden="1" customHeight="1" x14ac:dyDescent="0.25">
      <c r="B59" s="6">
        <v>1</v>
      </c>
      <c r="C59" s="7" t="s">
        <v>113</v>
      </c>
    </row>
    <row r="60" spans="1:13" ht="15" customHeight="1" x14ac:dyDescent="0.25">
      <c r="A60" s="6">
        <v>6</v>
      </c>
      <c r="B60" s="6">
        <v>4</v>
      </c>
      <c r="C60" s="7" t="s">
        <v>114</v>
      </c>
      <c r="D60" s="10">
        <f>+F60*G60</f>
        <v>548</v>
      </c>
      <c r="F60" s="10">
        <v>137</v>
      </c>
      <c r="G60" s="9">
        <v>4</v>
      </c>
    </row>
    <row r="61" spans="1:13" ht="15" customHeight="1" x14ac:dyDescent="0.25">
      <c r="A61" s="6">
        <v>13</v>
      </c>
      <c r="B61" s="6">
        <v>1</v>
      </c>
      <c r="C61" s="7" t="s">
        <v>84</v>
      </c>
    </row>
    <row r="62" spans="1:13" ht="15" customHeight="1" x14ac:dyDescent="0.25">
      <c r="A62" s="6">
        <v>14</v>
      </c>
      <c r="B62" s="6">
        <v>1</v>
      </c>
      <c r="C62" s="7" t="s">
        <v>85</v>
      </c>
      <c r="D62" s="10">
        <v>9</v>
      </c>
      <c r="M62" s="8" t="s">
        <v>86</v>
      </c>
    </row>
    <row r="63" spans="1:13" ht="15" customHeight="1" x14ac:dyDescent="0.25">
      <c r="A63" s="6">
        <v>15</v>
      </c>
      <c r="B63" s="6">
        <v>1</v>
      </c>
      <c r="C63" s="7" t="s">
        <v>115</v>
      </c>
      <c r="D63" s="10">
        <v>1200</v>
      </c>
    </row>
    <row r="64" spans="1:13" ht="15" customHeight="1" x14ac:dyDescent="0.25">
      <c r="A64" s="6">
        <v>16</v>
      </c>
      <c r="B64" s="6">
        <v>1</v>
      </c>
      <c r="C64" s="7" t="s">
        <v>87</v>
      </c>
    </row>
    <row r="65" spans="1:7" ht="15" customHeight="1" x14ac:dyDescent="0.25">
      <c r="A65" s="6">
        <v>17</v>
      </c>
      <c r="B65" s="6">
        <v>1</v>
      </c>
      <c r="C65" s="7" t="s">
        <v>88</v>
      </c>
    </row>
    <row r="66" spans="1:7" ht="15" customHeight="1" x14ac:dyDescent="0.25">
      <c r="A66" s="6">
        <v>18</v>
      </c>
      <c r="B66" s="6">
        <v>1</v>
      </c>
      <c r="C66" s="7" t="s">
        <v>116</v>
      </c>
      <c r="E66" s="10">
        <f>+F66*G66</f>
        <v>1305</v>
      </c>
      <c r="F66" s="10">
        <v>435</v>
      </c>
      <c r="G66" s="9">
        <v>3</v>
      </c>
    </row>
    <row r="67" spans="1:7" ht="15" customHeight="1" x14ac:dyDescent="0.25">
      <c r="A67" s="6">
        <v>19</v>
      </c>
      <c r="B67" s="6">
        <v>1</v>
      </c>
      <c r="C67" s="7" t="s">
        <v>117</v>
      </c>
      <c r="D67" s="10">
        <f>SUM(E68:E72)</f>
        <v>1926.0944</v>
      </c>
    </row>
    <row r="68" spans="1:7" ht="15" hidden="1" customHeight="1" x14ac:dyDescent="0.25">
      <c r="B68" s="6">
        <v>12</v>
      </c>
      <c r="C68" s="7" t="s">
        <v>89</v>
      </c>
      <c r="E68" s="10">
        <f>+F68*G68</f>
        <v>1888.0944</v>
      </c>
      <c r="F68" s="10">
        <f>236*0.6667</f>
        <v>157.34119999999999</v>
      </c>
      <c r="G68" s="9">
        <v>12</v>
      </c>
    </row>
    <row r="69" spans="1:7" ht="15" hidden="1" customHeight="1" x14ac:dyDescent="0.25">
      <c r="B69" s="6">
        <v>19</v>
      </c>
      <c r="C69" s="7" t="s">
        <v>90</v>
      </c>
      <c r="E69" s="10">
        <f>+F69*G69</f>
        <v>38</v>
      </c>
      <c r="F69" s="10">
        <v>2</v>
      </c>
      <c r="G69" s="9">
        <v>19</v>
      </c>
    </row>
    <row r="70" spans="1:7" ht="15" hidden="1" customHeight="1" x14ac:dyDescent="0.25">
      <c r="B70" s="6">
        <v>1</v>
      </c>
      <c r="C70" s="7" t="s">
        <v>58</v>
      </c>
    </row>
    <row r="71" spans="1:7" ht="15" hidden="1" customHeight="1" x14ac:dyDescent="0.25">
      <c r="B71" s="6">
        <v>2</v>
      </c>
      <c r="C71" s="7" t="s">
        <v>91</v>
      </c>
    </row>
    <row r="72" spans="1:7" ht="15" hidden="1" customHeight="1" x14ac:dyDescent="0.25">
      <c r="B72" s="6">
        <v>1</v>
      </c>
      <c r="C72" s="7" t="s">
        <v>92</v>
      </c>
    </row>
    <row r="73" spans="1:7" ht="15" customHeight="1" x14ac:dyDescent="0.25">
      <c r="A73" s="6">
        <v>20</v>
      </c>
      <c r="B73" s="6">
        <v>2</v>
      </c>
      <c r="C73" s="7" t="s">
        <v>93</v>
      </c>
    </row>
    <row r="74" spans="1:7" ht="15" customHeight="1" x14ac:dyDescent="0.25">
      <c r="A74" s="6">
        <v>21</v>
      </c>
      <c r="B74" s="6">
        <v>1</v>
      </c>
      <c r="C74" s="7" t="s">
        <v>94</v>
      </c>
      <c r="D74" s="10">
        <f>SUM(E75:E78)</f>
        <v>111.89999999999999</v>
      </c>
    </row>
    <row r="75" spans="1:7" ht="15" hidden="1" customHeight="1" x14ac:dyDescent="0.25">
      <c r="B75" s="6">
        <v>1</v>
      </c>
      <c r="C75" s="7" t="s">
        <v>95</v>
      </c>
    </row>
    <row r="76" spans="1:7" ht="15" hidden="1" customHeight="1" x14ac:dyDescent="0.25">
      <c r="B76" s="6">
        <v>2</v>
      </c>
      <c r="C76" s="7" t="s">
        <v>96</v>
      </c>
    </row>
    <row r="77" spans="1:7" ht="15" hidden="1" customHeight="1" x14ac:dyDescent="0.25">
      <c r="B77" s="6">
        <v>2</v>
      </c>
      <c r="C77" s="7" t="s">
        <v>97</v>
      </c>
    </row>
    <row r="78" spans="1:7" ht="15" hidden="1" customHeight="1" x14ac:dyDescent="0.25">
      <c r="B78" s="6">
        <v>2</v>
      </c>
      <c r="C78" s="7" t="s">
        <v>98</v>
      </c>
      <c r="E78" s="10">
        <f>+F78*G78</f>
        <v>111.89999999999999</v>
      </c>
      <c r="F78" s="10">
        <v>18.649999999999999</v>
      </c>
      <c r="G78" s="9">
        <v>6</v>
      </c>
    </row>
    <row r="79" spans="1:7" ht="15" customHeight="1" x14ac:dyDescent="0.25">
      <c r="A79" s="6">
        <v>22</v>
      </c>
      <c r="B79" s="6">
        <v>1</v>
      </c>
      <c r="C79" s="7" t="s">
        <v>99</v>
      </c>
      <c r="D79" s="10">
        <v>23</v>
      </c>
    </row>
    <row r="80" spans="1:7" ht="15" customHeight="1" x14ac:dyDescent="0.25"/>
    <row r="81" spans="1:4" ht="15" customHeight="1" x14ac:dyDescent="0.25"/>
    <row r="82" spans="1:4" ht="15" customHeight="1" x14ac:dyDescent="0.25"/>
    <row r="83" spans="1:4" ht="15" customHeight="1" x14ac:dyDescent="0.25">
      <c r="A83" s="6" t="s">
        <v>111</v>
      </c>
      <c r="D83" s="10">
        <f>SUM(D2:D79)</f>
        <v>19438.9444</v>
      </c>
    </row>
    <row r="84" spans="1:4" ht="15" customHeight="1" x14ac:dyDescent="0.25"/>
    <row r="85" spans="1:4" ht="15" customHeight="1" x14ac:dyDescent="0.25"/>
    <row r="86" spans="1:4" ht="15" customHeight="1" x14ac:dyDescent="0.25"/>
    <row r="87" spans="1:4" ht="15" customHeight="1" x14ac:dyDescent="0.25"/>
    <row r="88" spans="1:4" ht="15" customHeight="1" x14ac:dyDescent="0.25"/>
    <row r="89" spans="1:4" ht="15" customHeight="1" x14ac:dyDescent="0.25"/>
    <row r="90" spans="1:4" ht="15" customHeight="1" x14ac:dyDescent="0.25"/>
    <row r="91" spans="1:4" ht="15" customHeight="1" x14ac:dyDescent="0.25"/>
    <row r="92" spans="1:4" ht="15" customHeight="1" x14ac:dyDescent="0.25"/>
    <row r="93" spans="1:4" ht="15" customHeight="1" x14ac:dyDescent="0.25"/>
    <row r="94" spans="1:4" ht="15" customHeight="1" x14ac:dyDescent="0.25"/>
    <row r="95" spans="1:4" ht="1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 Costs 2016</vt:lpstr>
      <vt:lpstr>CPF Costs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</dc:creator>
  <cp:lastModifiedBy>Gene Massion</cp:lastModifiedBy>
  <dcterms:created xsi:type="dcterms:W3CDTF">2015-07-27T17:29:33Z</dcterms:created>
  <dcterms:modified xsi:type="dcterms:W3CDTF">2017-05-24T20:58:23Z</dcterms:modified>
</cp:coreProperties>
</file>