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las\ProjectLibrary\pH2018\Calcs\"/>
    </mc:Choice>
  </mc:AlternateContent>
  <bookViews>
    <workbookView xWindow="360" yWindow="300" windowWidth="22620" windowHeight="11490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G3" i="1" l="1"/>
  <c r="G7" i="1"/>
  <c r="C19" i="1" l="1"/>
  <c r="D16" i="1" l="1"/>
  <c r="B16" i="1"/>
  <c r="C16" i="1"/>
  <c r="D15" i="1"/>
  <c r="B15" i="1"/>
  <c r="C15" i="1"/>
  <c r="D14" i="1"/>
  <c r="C14" i="1"/>
  <c r="B14" i="1"/>
</calcChain>
</file>

<file path=xl/sharedStrings.xml><?xml version="1.0" encoding="utf-8"?>
<sst xmlns="http://schemas.openxmlformats.org/spreadsheetml/2006/main" count="29" uniqueCount="27">
  <si>
    <t>O-Ring Size</t>
  </si>
  <si>
    <t>Inner Diameter</t>
  </si>
  <si>
    <t>Cross Section</t>
  </si>
  <si>
    <t>Nominal</t>
  </si>
  <si>
    <t>tol +/-</t>
  </si>
  <si>
    <t>Male Static Seal</t>
  </si>
  <si>
    <t>Groove Diameter</t>
  </si>
  <si>
    <t>tol +</t>
  </si>
  <si>
    <t>tol -</t>
  </si>
  <si>
    <t>Groove Width</t>
  </si>
  <si>
    <t>Piston Diameter</t>
  </si>
  <si>
    <t>Bore Diameter</t>
  </si>
  <si>
    <t>Results</t>
  </si>
  <si>
    <t>Minimum</t>
  </si>
  <si>
    <t>Maximum</t>
  </si>
  <si>
    <t>Ideal</t>
  </si>
  <si>
    <t>0-5%</t>
  </si>
  <si>
    <t>60-90%</t>
  </si>
  <si>
    <t>Stretch</t>
  </si>
  <si>
    <t>Squeeze</t>
  </si>
  <si>
    <t>Volume Fill</t>
  </si>
  <si>
    <t>Diametral Clearance</t>
  </si>
  <si>
    <t>22-32%</t>
  </si>
  <si>
    <t>VL Pellet</t>
  </si>
  <si>
    <t>1.5mm x 7mm</t>
  </si>
  <si>
    <t>O-Ring area (relaxed)</t>
  </si>
  <si>
    <t>Groove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</si>
</sst>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0" fontId="0" fillId="0" borderId="0" xfId="0" applyNumberFormat="1"/>
    <xf numFmtId="49" fontId="0" fillId="0" borderId="0" xfId="0" quotePrefix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zoomScale="145" zoomScaleNormal="145" workbookViewId="0">
      <selection activeCell="A19" sqref="A19"/>
    </sheetView>
  </sheetViews>
  <sheetFormatPr defaultRowHeight="15" x14ac:dyDescent="0.25"/>
  <cols>
    <col min="1" max="1" width="19.140625" bestFit="1" customWidth="1"/>
    <col min="2" max="2" width="11" bestFit="1" customWidth="1"/>
    <col min="3" max="3" width="8.5703125" bestFit="1" customWidth="1"/>
    <col min="4" max="4" width="9.85546875" bestFit="1" customWidth="1"/>
    <col min="5" max="5" width="8.28515625" bestFit="1" customWidth="1"/>
    <col min="6" max="6" width="20.140625" bestFit="1" customWidth="1"/>
  </cols>
  <sheetData>
    <row r="1" spans="1:7" x14ac:dyDescent="0.25">
      <c r="A1" t="s">
        <v>0</v>
      </c>
      <c r="B1" s="3" t="s">
        <v>23</v>
      </c>
      <c r="C1" t="s">
        <v>24</v>
      </c>
    </row>
    <row r="2" spans="1:7" x14ac:dyDescent="0.25">
      <c r="B2" t="s">
        <v>3</v>
      </c>
      <c r="C2" t="s">
        <v>4</v>
      </c>
    </row>
    <row r="3" spans="1:7" x14ac:dyDescent="0.25">
      <c r="A3" t="s">
        <v>1</v>
      </c>
      <c r="B3" s="1">
        <v>0.27600000000000002</v>
      </c>
      <c r="C3" s="1">
        <v>4.0000000000000001E-3</v>
      </c>
      <c r="D3" s="1"/>
      <c r="F3" t="s">
        <v>25</v>
      </c>
      <c r="G3">
        <f>(PI()*(B4/2)^2)</f>
        <v>2.7339710067865171E-3</v>
      </c>
    </row>
    <row r="4" spans="1:7" x14ac:dyDescent="0.25">
      <c r="A4" t="s">
        <v>2</v>
      </c>
      <c r="B4" s="1">
        <v>5.8999999999999997E-2</v>
      </c>
      <c r="C4" s="1">
        <v>3.0000000000000001E-3</v>
      </c>
      <c r="D4" s="1"/>
    </row>
    <row r="5" spans="1:7" x14ac:dyDescent="0.25">
      <c r="B5" s="1"/>
      <c r="C5" s="1"/>
      <c r="D5" s="1"/>
    </row>
    <row r="6" spans="1:7" x14ac:dyDescent="0.25">
      <c r="A6" t="s">
        <v>5</v>
      </c>
      <c r="B6" s="1" t="s">
        <v>3</v>
      </c>
      <c r="C6" s="1" t="s">
        <v>7</v>
      </c>
      <c r="D6" s="1" t="s">
        <v>8</v>
      </c>
    </row>
    <row r="7" spans="1:7" x14ac:dyDescent="0.25">
      <c r="A7" t="s">
        <v>6</v>
      </c>
      <c r="B7" s="1">
        <v>0.28399999999999997</v>
      </c>
      <c r="C7" s="1">
        <v>4.0000000000000001E-3</v>
      </c>
      <c r="D7" s="1">
        <v>4.0000000000000001E-3</v>
      </c>
      <c r="F7" t="s">
        <v>26</v>
      </c>
      <c r="G7">
        <f>B8*(B7-B9)</f>
        <v>-7.0840000000000018E-3</v>
      </c>
    </row>
    <row r="8" spans="1:7" x14ac:dyDescent="0.25">
      <c r="A8" t="s">
        <v>9</v>
      </c>
      <c r="B8" s="1">
        <v>8.0500000000000002E-2</v>
      </c>
      <c r="C8" s="1">
        <v>2.5000000000000001E-3</v>
      </c>
      <c r="D8" s="1">
        <v>2.5000000000000001E-3</v>
      </c>
    </row>
    <row r="9" spans="1:7" x14ac:dyDescent="0.25">
      <c r="A9" t="s">
        <v>10</v>
      </c>
      <c r="B9" s="1">
        <v>0.372</v>
      </c>
      <c r="C9" s="1">
        <v>4.0000000000000001E-3</v>
      </c>
      <c r="D9" s="1">
        <v>0</v>
      </c>
    </row>
    <row r="10" spans="1:7" x14ac:dyDescent="0.25">
      <c r="A10" t="s">
        <v>11</v>
      </c>
      <c r="B10" s="1">
        <v>0.372</v>
      </c>
      <c r="C10" s="1">
        <v>5.0000000000000001E-3</v>
      </c>
      <c r="D10" s="1">
        <v>5.0000000000000001E-3</v>
      </c>
    </row>
    <row r="12" spans="1:7" x14ac:dyDescent="0.25">
      <c r="A12" t="s">
        <v>12</v>
      </c>
    </row>
    <row r="13" spans="1:7" x14ac:dyDescent="0.25">
      <c r="B13" t="s">
        <v>13</v>
      </c>
      <c r="C13" t="s">
        <v>3</v>
      </c>
      <c r="D13" t="s">
        <v>14</v>
      </c>
      <c r="E13" t="s">
        <v>15</v>
      </c>
    </row>
    <row r="14" spans="1:7" x14ac:dyDescent="0.25">
      <c r="A14" t="s">
        <v>18</v>
      </c>
      <c r="B14" s="2">
        <f>(($B$7-D7)-($B$3+C3))/$B$3</f>
        <v>-2.0112735953354283E-16</v>
      </c>
      <c r="C14" s="2">
        <f>($B$7-$B$3)/$B$3</f>
        <v>2.8985507246376635E-2</v>
      </c>
      <c r="D14" s="2">
        <f>(($B$7+C7)-($B$3-C3))/($B$3-C3)</f>
        <v>5.8823529411764552E-2</v>
      </c>
      <c r="E14" t="s">
        <v>16</v>
      </c>
    </row>
    <row r="15" spans="1:7" x14ac:dyDescent="0.25">
      <c r="A15" t="s">
        <v>19</v>
      </c>
      <c r="B15" s="2">
        <f>1-(((($B$10+C10)-($B$7-D7))/2)/($B$4-C4))</f>
        <v>0.13392857142857106</v>
      </c>
      <c r="C15" s="2">
        <f>1-((($B$10-$B$7)/2)/$B$4)</f>
        <v>0.25423728813559299</v>
      </c>
      <c r="D15" s="2">
        <f>1-(((($B$10-D10)-($B$7+C7))/2)/($B$4+C4))</f>
        <v>0.36290322580645151</v>
      </c>
      <c r="E15" t="s">
        <v>22</v>
      </c>
    </row>
    <row r="16" spans="1:7" x14ac:dyDescent="0.25">
      <c r="A16" t="s">
        <v>20</v>
      </c>
      <c r="B16" s="2">
        <f>((PI()/4)*($B$4-C4)^2)/(((($B$10+C10)-($B$7-D7))/2)*($B$8+C8))</f>
        <v>0.61185160611461842</v>
      </c>
      <c r="C16" s="2">
        <f>((PI()/4)*$B$4^2)/((($B$10-$B$7)/2)*$B$8)</f>
        <v>0.77187210807072737</v>
      </c>
      <c r="D16" s="2">
        <f>((PI()/4)*($B$4+C4)^2)/(((($B$10-D10)-($B$7+C7))/2)*($B$8-D8))</f>
        <v>0.97989955861726397</v>
      </c>
      <c r="E16" t="s">
        <v>17</v>
      </c>
    </row>
    <row r="17" spans="1:4" x14ac:dyDescent="0.25">
      <c r="A17" t="s">
        <v>21</v>
      </c>
      <c r="B17" s="2"/>
      <c r="C17" s="2"/>
      <c r="D17" s="2"/>
    </row>
    <row r="19" spans="1:4" x14ac:dyDescent="0.25">
      <c r="C19">
        <f>(B4-((B10-B7)/2))/B4</f>
        <v>0.25423728813559299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2018-04-20T16:07:38Z</dcterms:created>
  <dcterms:modified xsi:type="dcterms:W3CDTF">2019-10-09T20:13:43Z</dcterms:modified>
</cp:coreProperties>
</file>