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atlas\Chem\DuraFET\GDF Production\Test Log\"/>
    </mc:Choice>
  </mc:AlternateContent>
  <xr:revisionPtr revIDLastSave="0" documentId="13_ncr:1_{C3C9703A-6921-4E9B-A1FE-1A03E83D124E}" xr6:coauthVersionLast="36" xr6:coauthVersionMax="36" xr10:uidLastSave="{00000000-0000-0000-0000-000000000000}"/>
  <bookViews>
    <workbookView xWindow="0" yWindow="16200" windowWidth="20436" windowHeight="6528" xr2:uid="{00000000-000D-0000-FFFF-FFFF00000000}"/>
  </bookViews>
  <sheets>
    <sheet name="TestLog" sheetId="1" r:id="rId1"/>
    <sheet name="O-ring" sheetId="2" r:id="rId2"/>
    <sheet name="Ti coverplate" sheetId="8" r:id="rId3"/>
    <sheet name="New ISFET" sheetId="7" r:id="rId4"/>
    <sheet name="Durometer change" sheetId="9" r:id="rId5"/>
    <sheet name="Pressure cycles" sheetId="6" r:id="rId6"/>
    <sheet name="subsetTestFiles" sheetId="10" r:id="rId7"/>
    <sheet name="subsetPrunellaFiles" sheetId="13" r:id="rId8"/>
    <sheet name="subsetAEFiles" sheetId="15"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8" l="1"/>
  <c r="I7" i="8"/>
  <c r="A5" i="13"/>
  <c r="A3" i="10"/>
  <c r="A5" i="15"/>
  <c r="C5" i="15" l="1"/>
  <c r="B5" i="15"/>
  <c r="B5" i="13"/>
  <c r="C5" i="13"/>
  <c r="B3" i="10"/>
  <c r="C3" i="10"/>
  <c r="H37" i="6"/>
  <c r="H36" i="6"/>
  <c r="H35" i="6"/>
  <c r="H34" i="6"/>
  <c r="H32" i="6"/>
  <c r="H31" i="6"/>
  <c r="H30" i="6"/>
  <c r="H28" i="6"/>
  <c r="H27" i="6"/>
  <c r="H26" i="6"/>
  <c r="H24" i="6"/>
  <c r="H23" i="6"/>
  <c r="H21" i="6"/>
  <c r="H18" i="6"/>
  <c r="H19" i="6"/>
  <c r="H20" i="6"/>
  <c r="H16" i="6"/>
  <c r="H13" i="6"/>
  <c r="H15" i="6"/>
  <c r="H11" i="6"/>
  <c r="H6" i="9"/>
  <c r="A6" i="13"/>
  <c r="A6" i="15"/>
  <c r="C6" i="15" l="1"/>
  <c r="B6" i="15"/>
  <c r="B6" i="13"/>
  <c r="C6" i="13"/>
  <c r="H23" i="7"/>
  <c r="H22" i="7"/>
  <c r="H20" i="7"/>
  <c r="H19" i="7"/>
  <c r="H18" i="7"/>
  <c r="H17" i="7"/>
  <c r="H15" i="7"/>
  <c r="H14" i="7"/>
  <c r="H13" i="7"/>
  <c r="H11" i="7"/>
  <c r="H10" i="7"/>
  <c r="H9" i="7"/>
  <c r="H7" i="7"/>
  <c r="H6" i="7"/>
  <c r="A4" i="10"/>
  <c r="A7" i="15"/>
  <c r="C7" i="15" l="1"/>
  <c r="B7" i="15"/>
  <c r="B4" i="10"/>
  <c r="C4" i="10"/>
  <c r="A7" i="13"/>
  <c r="A8" i="15"/>
  <c r="A5" i="10"/>
  <c r="C8" i="15" l="1"/>
  <c r="B8" i="15"/>
  <c r="B7" i="13"/>
  <c r="C7" i="13"/>
  <c r="B5" i="10"/>
  <c r="C5" i="10"/>
  <c r="H9" i="2"/>
  <c r="H10" i="2"/>
  <c r="H6" i="2"/>
  <c r="A6" i="10"/>
  <c r="A9" i="15"/>
  <c r="A8" i="13"/>
  <c r="C9" i="15" l="1"/>
  <c r="B9" i="15"/>
  <c r="B8" i="13"/>
  <c r="C8" i="13"/>
  <c r="B6" i="10"/>
  <c r="C6" i="10"/>
  <c r="A9" i="13"/>
  <c r="A7" i="10"/>
  <c r="A10" i="15"/>
  <c r="C10" i="15" l="1"/>
  <c r="B10" i="15"/>
  <c r="B9" i="13"/>
  <c r="A10" i="13"/>
  <c r="A11" i="15"/>
  <c r="A8" i="10"/>
  <c r="C11" i="15" l="1"/>
  <c r="B11" i="15"/>
  <c r="B10" i="13"/>
  <c r="A11" i="13"/>
  <c r="A9" i="10"/>
  <c r="A12" i="15"/>
  <c r="C12" i="15" l="1"/>
  <c r="B12" i="15"/>
  <c r="B11" i="13"/>
  <c r="A13" i="15"/>
  <c r="A12" i="13"/>
  <c r="A10" i="10"/>
  <c r="C13" i="15" l="1"/>
  <c r="B13" i="15"/>
  <c r="B12" i="13"/>
  <c r="A13" i="13"/>
  <c r="A11" i="10"/>
  <c r="A14" i="15"/>
  <c r="C14" i="15" l="1"/>
  <c r="B14" i="15"/>
  <c r="B13" i="13"/>
  <c r="A12" i="10"/>
  <c r="A15" i="15"/>
  <c r="A14" i="13"/>
  <c r="C15" i="15" l="1"/>
  <c r="B15" i="15"/>
  <c r="B14" i="13"/>
  <c r="A15" i="13"/>
  <c r="A13" i="10"/>
  <c r="A16" i="15"/>
  <c r="C16" i="15" l="1"/>
  <c r="B16" i="15"/>
  <c r="B15" i="13"/>
  <c r="A16" i="13"/>
  <c r="A14" i="10"/>
  <c r="A17" i="15"/>
  <c r="C17" i="15" l="1"/>
  <c r="B17" i="15"/>
  <c r="B16" i="13"/>
  <c r="A18" i="15"/>
  <c r="A17" i="13"/>
  <c r="A15" i="10"/>
  <c r="C18" i="15" l="1"/>
  <c r="B18" i="15"/>
  <c r="B17" i="13"/>
  <c r="A19" i="15"/>
  <c r="C19" i="15" l="1"/>
  <c r="B19" i="15"/>
  <c r="A20" i="15"/>
  <c r="C20" i="15" l="1"/>
  <c r="B20" i="15"/>
  <c r="A21" i="15"/>
  <c r="C21" i="15" l="1"/>
  <c r="B21" i="15"/>
  <c r="A22" i="15"/>
  <c r="C22" i="15" l="1"/>
  <c r="B22" i="15"/>
  <c r="A23" i="15"/>
  <c r="C23" i="15" l="1"/>
  <c r="B23" i="15"/>
  <c r="A24" i="15"/>
  <c r="C24" i="15" l="1"/>
  <c r="B24" i="15"/>
  <c r="A25" i="15"/>
  <c r="C25" i="15" l="1"/>
  <c r="B25" i="15"/>
  <c r="A26" i="15"/>
  <c r="C26" i="15" l="1"/>
  <c r="B26" i="15"/>
  <c r="A27" i="15"/>
  <c r="C27" i="15" l="1"/>
  <c r="B27" i="15"/>
  <c r="A28" i="15"/>
  <c r="C28" i="15" l="1"/>
  <c r="B28" i="15"/>
  <c r="A29" i="15"/>
  <c r="C29" i="15" l="1"/>
  <c r="B29" i="15"/>
  <c r="A30" i="15"/>
  <c r="C30" i="15" l="1"/>
  <c r="B30" i="15"/>
  <c r="A31" i="15"/>
  <c r="C31" i="15" l="1"/>
  <c r="B31" i="15"/>
  <c r="A32" i="15"/>
  <c r="B32" i="15" l="1"/>
  <c r="C32" i="15"/>
  <c r="A33" i="15"/>
  <c r="B33" i="15" l="1"/>
  <c r="C33" i="15"/>
  <c r="A34" i="15"/>
  <c r="B34" i="15" l="1"/>
  <c r="C34" i="15"/>
  <c r="A35" i="15"/>
  <c r="C35" i="15" l="1"/>
  <c r="B35" i="15"/>
  <c r="A36" i="15"/>
  <c r="B36" i="15" l="1"/>
  <c r="C36" i="15"/>
  <c r="A37" i="15"/>
  <c r="B37" i="15" l="1"/>
  <c r="C37" i="15"/>
  <c r="A38" i="15"/>
  <c r="B38" i="15" l="1"/>
  <c r="C38" i="15"/>
  <c r="A39" i="15"/>
  <c r="C39" i="15" l="1"/>
  <c r="B39" i="15"/>
  <c r="A40" i="15"/>
  <c r="B40" i="15" l="1"/>
  <c r="C40" i="15"/>
  <c r="A41" i="15"/>
  <c r="B41" i="15" l="1"/>
  <c r="C41" i="15"/>
  <c r="A42" i="15"/>
  <c r="B42" i="15" l="1"/>
  <c r="C42" i="15"/>
  <c r="A43" i="15"/>
  <c r="C43" i="15" l="1"/>
  <c r="B43" i="15"/>
  <c r="A44" i="15"/>
  <c r="B44" i="15" l="1"/>
  <c r="C44" i="15"/>
  <c r="A45" i="15"/>
  <c r="B45" i="15" l="1"/>
  <c r="C45" i="15"/>
  <c r="A46" i="15"/>
  <c r="B46" i="15" l="1"/>
  <c r="C46" i="15"/>
  <c r="A47" i="15"/>
  <c r="C47" i="15" l="1"/>
  <c r="B47" i="15"/>
  <c r="A48" i="15"/>
  <c r="B48" i="15" l="1"/>
  <c r="C48" i="15"/>
  <c r="A49" i="15"/>
  <c r="B49" i="15" l="1"/>
  <c r="C49" i="15"/>
  <c r="A50" i="15"/>
  <c r="B50" i="15" l="1"/>
  <c r="C50" i="15"/>
  <c r="A51" i="15"/>
  <c r="C51" i="15" l="1"/>
  <c r="B51" i="15"/>
  <c r="A52" i="15"/>
  <c r="B52" i="15" l="1"/>
  <c r="C52" i="15"/>
  <c r="A53" i="15"/>
  <c r="B53" i="15" l="1"/>
  <c r="C53" i="15"/>
  <c r="A54" i="15"/>
  <c r="B54" i="15" l="1"/>
  <c r="C54" i="15"/>
  <c r="A55" i="15"/>
  <c r="C55" i="15" l="1"/>
  <c r="B55" i="15"/>
  <c r="A56" i="15"/>
  <c r="B56" i="15" l="1"/>
  <c r="C56" i="15"/>
  <c r="A57" i="15"/>
  <c r="B57" i="15" l="1"/>
  <c r="C57" i="15"/>
  <c r="A58" i="15"/>
  <c r="B58" i="15" l="1"/>
  <c r="C58" i="15"/>
  <c r="A59" i="15"/>
  <c r="C59" i="15" l="1"/>
  <c r="B59" i="15"/>
  <c r="A60" i="15"/>
  <c r="B60" i="15" l="1"/>
  <c r="C60" i="15"/>
  <c r="A61" i="15"/>
  <c r="B61" i="15" l="1"/>
  <c r="C61" i="15"/>
  <c r="A62" i="15"/>
  <c r="B62" i="15" l="1"/>
  <c r="C62" i="15"/>
  <c r="A63" i="15"/>
  <c r="C63" i="15" l="1"/>
  <c r="B63" i="15"/>
  <c r="A64" i="15"/>
  <c r="B64" i="15" l="1"/>
  <c r="C64" i="15"/>
  <c r="A65" i="15"/>
  <c r="B65" i="15" l="1"/>
  <c r="C65" i="15"/>
  <c r="A66" i="15"/>
  <c r="B66" i="15" l="1"/>
  <c r="C66" i="15"/>
  <c r="A67" i="15"/>
  <c r="C67" i="15" l="1"/>
  <c r="B67" i="15"/>
  <c r="A68" i="15"/>
  <c r="B68" i="15" l="1"/>
  <c r="C68" i="15"/>
  <c r="A69" i="15"/>
  <c r="B69" i="15" l="1"/>
  <c r="C69" i="15"/>
  <c r="A70" i="15"/>
  <c r="B70" i="15" l="1"/>
  <c r="C70" i="15"/>
  <c r="A71" i="15"/>
  <c r="C71" i="15" l="1"/>
  <c r="B71" i="15"/>
  <c r="A72" i="15"/>
  <c r="B72" i="15" l="1"/>
  <c r="C72" i="15"/>
</calcChain>
</file>

<file path=xl/sharedStrings.xml><?xml version="1.0" encoding="utf-8"?>
<sst xmlns="http://schemas.openxmlformats.org/spreadsheetml/2006/main" count="1465" uniqueCount="719">
  <si>
    <t xml:space="preserve">Date </t>
  </si>
  <si>
    <t xml:space="preserve">4 hour pres ramps to 2000 dBar. 20, 15, and 12 C. </t>
  </si>
  <si>
    <t>Characterized thermal response. fP reproducible, but had clear temperature response. fP magnitude big, clear Pres hysteresis.</t>
  </si>
  <si>
    <t>GDF6_initialCal</t>
  </si>
  <si>
    <t>GDF6_secondCal</t>
  </si>
  <si>
    <t>4 hour pres ramps to 2000 dBar. 20, 15, and 12 C. then 1hr ramps at 8 C</t>
  </si>
  <si>
    <t>GDF7_initialCal</t>
  </si>
  <si>
    <t>1hr pres ramps to 2000 dBar, 20, 15, 10, 8, 6, 4, 2, then back up to 20 with same steps</t>
  </si>
  <si>
    <t>GDF7_4hr_Ptcycle</t>
  </si>
  <si>
    <t>4 hour pres ramps to 2000 dBar at 10C</t>
  </si>
  <si>
    <t>Chamber leaked in the middle once; lost a cycle. Goal was to see if fP was different between 4 hour and 1 hour cycles</t>
  </si>
  <si>
    <t>GDF7_variable_Prate_20_10_2</t>
  </si>
  <si>
    <t xml:space="preserve">Various pres/flow rates to 2000 dBar, 20, 10, and 2 C. </t>
  </si>
  <si>
    <t>Had a lot of memory problems, Yui on cruise so couldn't deal with it effectively. Follow up to previous experiment, so we can get a more detailed view on how flow rate affects fP, and across multiple temperatures</t>
  </si>
  <si>
    <t>GDF7_variable_Prate_20_10_2_take2</t>
  </si>
  <si>
    <t>Various flow rates to 2000 dBar, 10 and 2 C. Finish of the previous experiment</t>
  </si>
  <si>
    <t>GDF7_k2_20_1000dBar</t>
  </si>
  <si>
    <t xml:space="preserve">Clear pressure dependence on k2. </t>
  </si>
  <si>
    <t>T ramp from 2 to 30 C at 20 and 1000 dBar.</t>
  </si>
  <si>
    <t>DSD314</t>
  </si>
  <si>
    <t>GDF7_2_20_10_2</t>
  </si>
  <si>
    <t>2 P cycles to 2000 dBar each at 20, 10, and 2 C</t>
  </si>
  <si>
    <t>Very similar fP as that characterized in other P chamber. No pressure dependence to k2</t>
  </si>
  <si>
    <t>20, 10, 2, 10, 20 C, with 2x P cycles to 2000 dBar each</t>
  </si>
  <si>
    <t>New cover plate with shorter shoulder, new ISFET chip. Saw large fP still (~20mV)</t>
  </si>
  <si>
    <t>GDF8_fP_cal</t>
  </si>
  <si>
    <t>Smallest fP so far (~6 mV). Still see pres influence on k2.</t>
  </si>
  <si>
    <t>chip coverplate removed and inspected, new gasket installed to confirm fP response</t>
  </si>
  <si>
    <t xml:space="preserve">20 C 2x P cycles and 2 C 4x P cycles to 2000 dBar </t>
  </si>
  <si>
    <t>GDF8_fP_cal_new gasket</t>
  </si>
  <si>
    <t>pump rate decreased to 0.02ml/min to test hysterisis at slow pump rates</t>
  </si>
  <si>
    <t>GDF8_fP_cal_new gasket slow pres cycle</t>
  </si>
  <si>
    <t>GDF8_90A gasket</t>
  </si>
  <si>
    <t>2000 dBar pressure cycles at 20 and 2 deg</t>
  </si>
  <si>
    <t>testing harder durometer gasket.  90A polyurethane, Failed</t>
  </si>
  <si>
    <t>GDF7_20_2C_Pcycle</t>
  </si>
  <si>
    <t>Spun up chamber again. PT cycle to verify everything is working</t>
  </si>
  <si>
    <t>GDF7_60uA_Ids</t>
  </si>
  <si>
    <t>2000 dBar pressure cycles at 20 and 2 deg, testing impacts of Ids on k2 and fP</t>
  </si>
  <si>
    <t>GDF7_oring</t>
  </si>
  <si>
    <t xml:space="preserve">Large reduction in fP was observed (~50%); k2 was near 0. </t>
  </si>
  <si>
    <t>No failure after 8 days of cycling</t>
  </si>
  <si>
    <t>GDF7_retest_gasket</t>
  </si>
  <si>
    <t>2000 dBar at 20, 10 and 2 deg C. Viton gasket, tall cover plate</t>
  </si>
  <si>
    <t>GDF11_machinedcorners</t>
  </si>
  <si>
    <t>Desirable f(P) with no noticeable hysteresis. Dented Gasket after 5 cycles to 2000 dBar</t>
  </si>
  <si>
    <t>GDF11_machinedcorners_2</t>
  </si>
  <si>
    <t>GDF12_machinedcorners</t>
  </si>
  <si>
    <t>2001 dBar at 20, 10 and 2 deg C. Machined corners, Viton gasket, tall cover plate</t>
  </si>
  <si>
    <t xml:space="preserve">Desirable f(P) with slight hysteresis. </t>
  </si>
  <si>
    <t>GDF12_stressTest_2000dBar</t>
  </si>
  <si>
    <t>GDF12_2600_dBar</t>
  </si>
  <si>
    <t>GDF12_cal_every2C</t>
  </si>
  <si>
    <t>2000 dBar from 20:-2:2, then 2:2:20. 3x ramps each. To determine cal routines for deployment</t>
  </si>
  <si>
    <t>Hysteresis?</t>
  </si>
  <si>
    <t>Summary</t>
  </si>
  <si>
    <t xml:space="preserve"> Summary</t>
  </si>
  <si>
    <t>GDF006</t>
  </si>
  <si>
    <t>GDF007</t>
  </si>
  <si>
    <t>GDF008</t>
  </si>
  <si>
    <t>GDF012</t>
  </si>
  <si>
    <t>GDF011</t>
  </si>
  <si>
    <t>GDF004</t>
  </si>
  <si>
    <t>GDF005</t>
  </si>
  <si>
    <t>GDF4_102620</t>
  </si>
  <si>
    <t>GDF5_032221</t>
  </si>
  <si>
    <t>pTC Experiment Log</t>
  </si>
  <si>
    <t>Characterized thermal response and steady k2. Ready for SW eq</t>
  </si>
  <si>
    <t>Characterized thermal repsonse. Ready for SW eq</t>
  </si>
  <si>
    <t>Temperature ramps ever 4C between 30 and 2. First test with butterfly board. f(P) done in Ti vesel</t>
  </si>
  <si>
    <t>Temperature ramps ever 4C between 30 and 2. Test for spray glider delpoyment</t>
  </si>
  <si>
    <t>Clear hysteresis in presure response and walled Ib. Significant pressure dependence on k2 past 1500 dBar</t>
  </si>
  <si>
    <t>2 P cycles to 2000 dBar each at 20, 10, and 2 C, back to 188 uA Ids. new o-ring cover plate</t>
  </si>
  <si>
    <t xml:space="preserve">Hysteresis maintained but smooth and smaller f(P) than prior iterations. </t>
  </si>
  <si>
    <t>Large f(P), small hysteresis. Repeatable at variable k2 values indicating large presure dependence on k2</t>
  </si>
  <si>
    <t>Less hysteresis compared to GDF6, but fP magnitude still large. Pretty large pressure dependence on k2</t>
  </si>
  <si>
    <t>Large f(P), smaller hysteresis but definitive pressure dependence on k2 values. Needs to be pres corrected for repeatable f(P)</t>
  </si>
  <si>
    <t>SBE11046</t>
  </si>
  <si>
    <t>Accelerated P-T test. 20C at 30PSI, 2C at 2000 PSI. 1 cycle per 2 hours with 60uA MSC board</t>
  </si>
  <si>
    <t>SBE11046_60uA_PTstress</t>
  </si>
  <si>
    <t xml:space="preserve">Desirable f(P) after k2 pres correction with slight hysteresis. </t>
  </si>
  <si>
    <t>2000 dBar test with over 50 cycles and minimal temperature change.</t>
  </si>
  <si>
    <t>Extremely large hysteresis and used to preliminarily test the durability of machined corners and not as a calibration</t>
  </si>
  <si>
    <t>2600 dBar full calibration at temps 2:2:20 with break in period at beginning</t>
  </si>
  <si>
    <t>Pump malfunctioned during break in period but showed large amount of hysteresis. Not usable data</t>
  </si>
  <si>
    <t xml:space="preserve">Desirable but large f(P) after k2 pres correction with slight hysteresis. </t>
  </si>
  <si>
    <t>GDF11_fullcal</t>
  </si>
  <si>
    <t>GDF9_broached_test</t>
  </si>
  <si>
    <t>GDF009</t>
  </si>
  <si>
    <t>Testing the stabilitiy and repeatability of broached cornered GDFs. 2000 dBar full calibration at temps 2:2:20 with 2600 break in period at beginning</t>
  </si>
  <si>
    <t>GDF013</t>
  </si>
  <si>
    <t>Run cut short due to arrival and testing of machined cornered stems and interest in eliminating noise issues. High variability of Ib</t>
  </si>
  <si>
    <t>GDF_1124</t>
  </si>
  <si>
    <t>GDF_1130</t>
  </si>
  <si>
    <t>Connection failed, useless data</t>
  </si>
  <si>
    <t>GDF014</t>
  </si>
  <si>
    <t>GDF14_1208</t>
  </si>
  <si>
    <t>Desirable but large f(P) after k2 pres correction with slight hysteresis. Variable Ib</t>
  </si>
  <si>
    <t>Desirable f(P), 2nd order k2 pres correction with slight hysteresis. Variable Ib</t>
  </si>
  <si>
    <t>GDF015</t>
  </si>
  <si>
    <t>GDF15_1216</t>
  </si>
  <si>
    <t>Desirable f(P) after k2 pres correction with slight hysteresis. Variable Ib</t>
  </si>
  <si>
    <t>GDF15_1229_70Ids</t>
  </si>
  <si>
    <t>2000 dBar full calibration at temps 2:2:20 with 2600 break in period at beginning. Switching out resistor on Durafet adap. Board to get 70 Ids</t>
  </si>
  <si>
    <t>Small f(P) but just as varaible as f(P) with larger magnitude, no difference in characterization. Slight hysteresis, good Ib values</t>
  </si>
  <si>
    <t>SBET112</t>
  </si>
  <si>
    <t>SBET112_fullcal</t>
  </si>
  <si>
    <t>GDF15_ChanA_2022_01_15</t>
  </si>
  <si>
    <t>GDF15_ChanB_2022_01_24</t>
  </si>
  <si>
    <t>SBET112_ChanA_2022_01_24</t>
  </si>
  <si>
    <t>Desirable f(P) after k2 pres correction with slight hysteresis. Noise in Ik,Ib associated with channel A</t>
  </si>
  <si>
    <t>Desirable f(P) after k2 pres correction with slight hysteresis.</t>
  </si>
  <si>
    <t>2000 dBar full calibration at temps 2:2:20 with 2600 break in period at beginning and end (both to 30C)</t>
  </si>
  <si>
    <t>2600 dBar full calibration at temps 2:10:30 with break in period at beginning to verify the intermittent temps not as crucial</t>
  </si>
  <si>
    <t>2600 dBar full calibration at temps 2:2:20 with break in period at beginning and end (both to 30C). FIRST RUN WITH DUAL pTC (BIVALVE)</t>
  </si>
  <si>
    <t>SBE11307</t>
  </si>
  <si>
    <t>SBE11311</t>
  </si>
  <si>
    <t>SBE11307_stress_test</t>
  </si>
  <si>
    <t>SBE11311_stress_test</t>
  </si>
  <si>
    <t>Cycles to 2600 dBar at 20C and 30C to stress test the high k2 sensors</t>
  </si>
  <si>
    <t>Verified it is operating well and can be deployed despite the "out of family" k2 values</t>
  </si>
  <si>
    <t>SBET114</t>
  </si>
  <si>
    <t>SBE11296</t>
  </si>
  <si>
    <t>SBE11296_stress_test</t>
  </si>
  <si>
    <t>SBET110</t>
  </si>
  <si>
    <t>SBET113</t>
  </si>
  <si>
    <t>2600 dBar full calibration at temps 2:2:20 with break in period at beginning and end (both to 30C). Test Pcomp. FIRST RUN WITH DUAL pTC (BIVALVE)</t>
  </si>
  <si>
    <t>Desirable f(P) that matches with cal sheet with minimal hysteresis. Pcomp works. K2 is off</t>
  </si>
  <si>
    <t>Cycles to 2600 dBar at temp steps of 2:10:30 to stress test the high k2 sensor</t>
  </si>
  <si>
    <t>Cycles to 2600 dBar at 20C and 30C to stress test the high k2 sensor</t>
  </si>
  <si>
    <t>Cycles to 2600 dBar at temp steps of 2:10:30 to verify Pcomp ability</t>
  </si>
  <si>
    <t>Desirable f(P) that matches with cal sheet with minimal hysteresis. Noise in Ik,Ib associated with channel A. Verified larger temp steps are ok. K2 is off and noise is suspect</t>
  </si>
  <si>
    <t>Desirable f(P) that matches with cal sheet with minimal hysteresis. K2 is off and noise is suspect</t>
  </si>
  <si>
    <t>Desirable f(P) that matches with cal sheet with minimal hysteresis. Pcomp works.</t>
  </si>
  <si>
    <t>Desirable f(P) after k2 pres correction with slightly larger hysteresis than before. Verified larger temp steps are ok</t>
  </si>
  <si>
    <t>GDF9_broached_1</t>
  </si>
  <si>
    <t xml:space="preserve">Large and undesirable f(P) with slight hysteresis </t>
  </si>
  <si>
    <t>GDF016</t>
  </si>
  <si>
    <t>GDF017</t>
  </si>
  <si>
    <t>GDF016_2022_02_18</t>
  </si>
  <si>
    <t>GDF017_2022_02_18</t>
  </si>
  <si>
    <t>GDF018</t>
  </si>
  <si>
    <t>GDF019</t>
  </si>
  <si>
    <t xml:space="preserve">2000 dBar full calibration at temps 2:10:30 with break in period to 2400 dBar at beginning </t>
  </si>
  <si>
    <t>5 cycles to 2000 dBar. Machined corners, Viton gasket, tall cover plate. ALL GDF S/N ABOVE 10 ARE MACHINED CORNERS</t>
  </si>
  <si>
    <t>Desirable but large f(P) after k2 pres correction with slight hysteresis. f(P) became less drifty in second half of pressure cycle when temp was increasing between cycle segments.</t>
  </si>
  <si>
    <t>GDF019_2022_02_23</t>
  </si>
  <si>
    <t>Undesirable and large f(P) that had large variability past 1500 dBar</t>
  </si>
  <si>
    <t>2000 dBar at 20, 10 and 2 deg C. Machined corners, NEW Viton gasket, tall cover plate</t>
  </si>
  <si>
    <t>GDF018_2022_02_23</t>
  </si>
  <si>
    <t>GDF018_2022_02_28</t>
  </si>
  <si>
    <t>GDF019_2022_02_28</t>
  </si>
  <si>
    <t>Small but not normal f(P) with slight hysteresis. Some variability and interesting mid-pressure (1000dBar) pressure dependence shift indicating non-uniform stress on FET</t>
  </si>
  <si>
    <t>Run lost connection halfway through. Re-ran on 2/28</t>
  </si>
  <si>
    <t>SBE11372</t>
  </si>
  <si>
    <t>SBE11472</t>
  </si>
  <si>
    <t>SBE11372_LPH</t>
  </si>
  <si>
    <t>SBE11472_LPH</t>
  </si>
  <si>
    <t>Verifying and characterizing the low pressure hook of SBE stem. 2000 dBar full calibration at temps 2:10:30 with break in period to 2400 dBar</t>
  </si>
  <si>
    <t>Desirable f(P) that matches with cal sheet with minimal hysteresis. LPH is visible but characterizable</t>
  </si>
  <si>
    <t>SBE11455</t>
  </si>
  <si>
    <t>GDF019_oring_2022_03_08</t>
  </si>
  <si>
    <t>SBE11455_drifty_2022_03_08</t>
  </si>
  <si>
    <t>Replaced gasket w/ oring to retest capabilities. 2000 dBar full cal at temps 2:10:30 with break in period to 2400 dBar. No high TP simultaneously</t>
  </si>
  <si>
    <t>Verifying and characterizing "drifty" SBE stem. 2000 dBar full cal at temps 2:10:30 with break in period to 2400 dBar. No high TP simultaneously</t>
  </si>
  <si>
    <t>Desirable f(P) that matches with cal sheet with minimal hysteresis. No noticeable drift</t>
  </si>
  <si>
    <t>GDF020</t>
  </si>
  <si>
    <t>GDF19_notopplate_031422</t>
  </si>
  <si>
    <t>GDF20_prelimtest</t>
  </si>
  <si>
    <t>Small but bimodal f(P) that contained a slip in Vrs at decreasing pressure which indicates oring getting stuck and releasing.  k2 appears smaller but hysteresis still exists.</t>
  </si>
  <si>
    <t>10 cycles to 2000 dBar and 20C</t>
  </si>
  <si>
    <t>So far so good, ready for full call</t>
  </si>
  <si>
    <t>No indication that it helped or hindered. Decreasing pressure slip is still visible and an increasing pressure slip developed.</t>
  </si>
  <si>
    <t>GDF021</t>
  </si>
  <si>
    <t>GDF020_2022_03_16</t>
  </si>
  <si>
    <t>GDF021_2022_03_16</t>
  </si>
  <si>
    <t>Desirable f(P) after k2 pres correction with slight hysteresis. High presure hook developed and led to slight variability</t>
  </si>
  <si>
    <t>GDF017_TiCoverplate_2022_03_22</t>
  </si>
  <si>
    <t>GDF019_new_chip_2022_03_22</t>
  </si>
  <si>
    <t>Large and slightly drifty f(P) with no noticeable hysteresis. Long equilibration time for Vrs during temperature decreasing time</t>
  </si>
  <si>
    <t>GDF017_newchip_041522</t>
  </si>
  <si>
    <t>GDF020_newchip_041522</t>
  </si>
  <si>
    <t>Desirable f(P) after k2 pres correction with moderate hysteresis. The minimal f(P) drift it had in first half of cycle went away in second half when temp was increasing between cycle segments</t>
  </si>
  <si>
    <t>Desirable f(P) after k2 pres correction with slight hysteresis.  f(P) was no longer drifty in second half of pressure cycle when temp was increasing between cycle segments. Didn't have much to begin with</t>
  </si>
  <si>
    <t>Desirable f(P) after k2 pres correction with slight hysteresis. The minimal f(P) drift it had in first half of cycle went away in second half when temp was increasing between cycle segments</t>
  </si>
  <si>
    <t>Chamber</t>
  </si>
  <si>
    <t>A</t>
  </si>
  <si>
    <t>E</t>
  </si>
  <si>
    <t>C</t>
  </si>
  <si>
    <t>B</t>
  </si>
  <si>
    <t>D</t>
  </si>
  <si>
    <t>F</t>
  </si>
  <si>
    <t>DSD140</t>
  </si>
  <si>
    <t>GDF010</t>
  </si>
  <si>
    <t>GDF009_05032022</t>
  </si>
  <si>
    <t>GDF010_05032022</t>
  </si>
  <si>
    <t>Desirable f(P) after k2 pres correction with noticeable hysteresis. Abrupt f(P) change at 1500 dBar. Test only lasted break in period and confirmed large noise largely due to chamber issues</t>
  </si>
  <si>
    <t>Desirable f(P) after k2 pres correction with noticeable hysteresis.Test only lasted break in period and confirmed large noise largely due to chamber issues</t>
  </si>
  <si>
    <t>DSD140_test_02May2022</t>
  </si>
  <si>
    <t>GDF15_test_02May2022</t>
  </si>
  <si>
    <t>Desirable f(P) after k2 pres correction with slight hysteresis. f(P) was no longer drifty in second half of pressure cycle when temp was increasing between cycle segments. (dubbed temp hysteresis)</t>
  </si>
  <si>
    <t xml:space="preserve">Small but slightly drifty f(P) after 1500 dBar when the compensation-activity relationship switched that was much larger than previous tests. Moderate hysteresis. Minimal temp hysteresis. </t>
  </si>
  <si>
    <t>2000 dBar full calibration at temps 2:10:30 with break in period to 2200 dBar at beginning. No high TP simultaneously</t>
  </si>
  <si>
    <t>Testing out Titanium coverplate. 2000 dBar full cal at temps 2:10:30 with break in period to 2200 dBar. No high TP simultaneously</t>
  </si>
  <si>
    <t>Installed new chip, gasket, peek TS cover plate. 2000 dBar full cal at temps 2:10:30 with break in period to 2200 dBar. No high TP simultaneously</t>
  </si>
  <si>
    <t>Installed new chip and gasket. 2000 dBar full cal at temps 2:10:30 with break in period to 2200 dBar. No high TP simultaneously</t>
  </si>
  <si>
    <t>Broached corners. 2000 dBar full calibration at temps 2:10:30 with break in period to 2200 dBar at beginning. No high TP simultaneously</t>
  </si>
  <si>
    <t>Desirable f(P) after k2 pres correction with slight hysteresis. Questioning why this was sidelined previously, will test in new chamber for inter-chamber calibration</t>
  </si>
  <si>
    <t>GDF016_newchip_220405</t>
  </si>
  <si>
    <t>GDF018_newchip_220405</t>
  </si>
  <si>
    <t>SBE10957</t>
  </si>
  <si>
    <t>SBE11592</t>
  </si>
  <si>
    <t>SBE10957_06May2022</t>
  </si>
  <si>
    <t>SBE11592_06May2022</t>
  </si>
  <si>
    <t>Testing Buna oring for SBE. 2000 dBar full calibration at temps 2:10:30 with break in period to 2200 dBar at beginning. No high TP simultaneously</t>
  </si>
  <si>
    <t>SBE11557</t>
  </si>
  <si>
    <t>DSD140_chambercomp_050622</t>
  </si>
  <si>
    <t>SBE115577_050622</t>
  </si>
  <si>
    <t>Interlab pTC comparison. 2000 dBar full calibration at temps 2:10:30 with break in period to 2200 dBar at beginning. No high TP simultaneously</t>
  </si>
  <si>
    <t>Began with railed Ik and very noisy Vk SD, but ok Vrs (odd). Vk then failed and subsequently Vrs. Failed sensor.</t>
  </si>
  <si>
    <t>Folder Name</t>
  </si>
  <si>
    <t>Using best results for each type of test</t>
  </si>
  <si>
    <t>Red folder name indicates test with no high temperature and pressure simultaneously</t>
  </si>
  <si>
    <t>f(P) at 2000 dBar [mV]</t>
  </si>
  <si>
    <r>
      <rPr>
        <b/>
        <sz val="11"/>
        <color theme="1"/>
        <rFont val="Calibri"/>
        <family val="2"/>
      </rPr>
      <t>∆</t>
    </r>
    <r>
      <rPr>
        <b/>
        <sz val="11"/>
        <color theme="1"/>
        <rFont val="Calibri"/>
        <family val="2"/>
        <scheme val="minor"/>
      </rPr>
      <t>f(P) at 2000 dBar [mV]</t>
    </r>
  </si>
  <si>
    <t>Max Presure (dBar)</t>
  </si>
  <si>
    <t>f(P) is k2 pressure corrected</t>
  </si>
  <si>
    <t>yes</t>
  </si>
  <si>
    <t>Magnitude Hysteresis (Max.) [mV]</t>
  </si>
  <si>
    <r>
      <rPr>
        <b/>
        <sz val="11"/>
        <color theme="1"/>
        <rFont val="Calibri"/>
        <family val="2"/>
      </rPr>
      <t>∆</t>
    </r>
    <r>
      <rPr>
        <b/>
        <sz val="11"/>
        <color theme="1"/>
        <rFont val="Calibri"/>
        <family val="2"/>
        <scheme val="minor"/>
      </rPr>
      <t>k2(P) [uV/C]</t>
    </r>
  </si>
  <si>
    <t>no</t>
  </si>
  <si>
    <t>Smaller f(P) but hysteresis remains</t>
  </si>
  <si>
    <t>Smaller f(P) but hysteresis remains. The f(P) is more noisy relative to size</t>
  </si>
  <si>
    <t>Larger f(P) and k2 pressure correction but minimal hysteresis</t>
  </si>
  <si>
    <t>Larger f(P) and k2 pressure correction but smaller hysteresis, less of a spread</t>
  </si>
  <si>
    <t>Durometer</t>
  </si>
  <si>
    <t>GDF 008</t>
  </si>
  <si>
    <t>Seal Type</t>
  </si>
  <si>
    <t>Gasket</t>
  </si>
  <si>
    <t>O-ring</t>
  </si>
  <si>
    <t>GDF 019</t>
  </si>
  <si>
    <t xml:space="preserve">GDF 007 </t>
  </si>
  <si>
    <t>Coverplate</t>
  </si>
  <si>
    <t>GDF 017</t>
  </si>
  <si>
    <t>Peek</t>
  </si>
  <si>
    <t>Titanium</t>
  </si>
  <si>
    <t>ISFET Chip Age</t>
  </si>
  <si>
    <t>Larger f(P) and spread but no hysteresis and minimal k2 pressure dependence</t>
  </si>
  <si>
    <t>Smaller f(P) and spread but moderate hysteresis and k2 pressure dependence</t>
  </si>
  <si>
    <t>GDF 016</t>
  </si>
  <si>
    <t>GDF 018</t>
  </si>
  <si>
    <t>Old</t>
  </si>
  <si>
    <t>New</t>
  </si>
  <si>
    <t>Using most recent test with new chip for "New"</t>
  </si>
  <si>
    <t>GDF 020</t>
  </si>
  <si>
    <t>Acceptable spread of f(P) but noticeable hysteresis</t>
  </si>
  <si>
    <t>Large spread of f(P) relative to size but minimal hysteresis. Got better with calibration runtime</t>
  </si>
  <si>
    <t>Larger f(P) and acceptable spread but noticeable hysteresis and k2 pressure dependence</t>
  </si>
  <si>
    <t>Erratic change in Vrs during test so f(P) was unusable. Failed</t>
  </si>
  <si>
    <t>Odd but somewhat repeatable f(P), but large spread relative to size. Small k2 pressure dependence</t>
  </si>
  <si>
    <t>Large(ish) but aceptable f(P) and spread with moderate hysteresis and k2 pressure dependence</t>
  </si>
  <si>
    <t>Large(ish) f(P) and spread with moderate hysteresis but minimal k2 pressure dependence</t>
  </si>
  <si>
    <t xml:space="preserve">Sensor had odd decreasing pressure failure that resulted in erratic f(P) </t>
  </si>
  <si>
    <t>Small f(P) but questionable spread at high pressures with large k2 pressure dependence</t>
  </si>
  <si>
    <t>Small f(P) with consistent (acceptable) spread throughout profile that improved over calibration run. Small k2 pressure dependence</t>
  </si>
  <si>
    <t>75A</t>
  </si>
  <si>
    <t>90A</t>
  </si>
  <si>
    <t>Smaller (but odd) f(P) and spread and minimal hysteresis but moderate k2 pressure dependence</t>
  </si>
  <si>
    <t>N/A</t>
  </si>
  <si>
    <t>Small and desirable f(P) with minimal spread but large hysteresis relative to f(P) size</t>
  </si>
  <si>
    <t>Sensor failed</t>
  </si>
  <si>
    <t>Sensor failed. Don't do this</t>
  </si>
  <si>
    <t>GDF 011</t>
  </si>
  <si>
    <t>Not a full calibration but large f(P) with minimal spread</t>
  </si>
  <si>
    <t>Smaller f(P) with desirable spread and small hysteresis. Moderate k2 pressure dependence</t>
  </si>
  <si>
    <t>Small(ish) f(P) with acceptable spread with small hysteresis. Moderate k2 pressure dependence</t>
  </si>
  <si>
    <t>GDF 012</t>
  </si>
  <si>
    <t>All tests for each GDF S/N are displayed in chronological order</t>
  </si>
  <si>
    <t>Used to stress the sensor for change in performance but minimal altering. The resulting f(P) was hard to caluclate due to rapid changes in pressure and temperature</t>
  </si>
  <si>
    <t>Small(ish) f(P) with questionable spread and moderate hysteresis. Moderate k2 pressure dependence</t>
  </si>
  <si>
    <t>Smaller f(P) with desirable spread and moderate hysteresis. Moderate k2 pressure dependence. Lower pressure improved spread</t>
  </si>
  <si>
    <t>GDF 015</t>
  </si>
  <si>
    <t>Small(ish) f(P) with desirable spread and small hysteresis. Moderate k2 pressure dependence</t>
  </si>
  <si>
    <t>Small f(P) with large relative spread and moderate hysteresis. Small k2 pressure dependence</t>
  </si>
  <si>
    <t xml:space="preserve">Small f(P) with large spread and moderate hysteresis. Small k2 pressure dependence. This cycle permanently strained the sensor performance significantly </t>
  </si>
  <si>
    <t>Small f(P) with large relative spread and hysteresis. Small k2 pressure dependence. The f(P) changed shape from previous tests</t>
  </si>
  <si>
    <t>Purple presure indicates tests that went to highest pressure</t>
  </si>
  <si>
    <t>Large f(P) but with acceptable spread. Moderate k2 pressure dependence and small hysteresis</t>
  </si>
  <si>
    <t>Large(ish) but aceptable f(P) and spread with moderate hysteresis and k2 pressure dependence. No high TP helps the f(P) spread</t>
  </si>
  <si>
    <t>SBE115577_051022_2</t>
  </si>
  <si>
    <t>SBE11532</t>
  </si>
  <si>
    <t>SBE11532_051022_chanA</t>
  </si>
  <si>
    <t>Re-Testing Buna oring for SBE. 2000 dBar full calibration at temps 2:10:30 with break in period to 2200 dBar at beginning. No high TP simultaneously</t>
  </si>
  <si>
    <t>Displayed a repeatable f(P) with no pressure hysteresis, but had a consistent drift that denotes a temperature hysteresis. Further testing will be done to check if reference or FET is culprit</t>
  </si>
  <si>
    <t>10 cycles to 2000 dBar and 20C to see if there is insufficient flushing at the reference pellet, kept o-ring and FET</t>
  </si>
  <si>
    <t>SBE 11592_13May2022_ChC</t>
  </si>
  <si>
    <t>DSD140_13May2022_ChD</t>
  </si>
  <si>
    <t>Testing temperature hysteresis with longer temp holds before pressure cycling. No high TP simultaneously</t>
  </si>
  <si>
    <t>Testing temperature hysteresis with longer temp holds before pressure cycling. No high TP simultaneously. Switching chambers to see temp lag</t>
  </si>
  <si>
    <t>Displayed a repeatable f(P) with no pressure hysteresis, but had a consistent drift that denotes a temperature hysteresis. Testing the counterpart, SBE11592, to see what causes drift. Will repeat in chan B. Changed pump flow rate from 0.15 to 0.2 during 10C on temp ascent</t>
  </si>
  <si>
    <t>Desirable f(P) after k2 pres correction with slight hysteresis. Proved to have a good interlab comparison. Changed pump flow rate from 0.15 to 0.2 during 10C on temp ascent</t>
  </si>
  <si>
    <t>Rerun for SBE11557. Looked better than previous run; temp hysteresis/ratcheting effect seems to have reduced/gone away. At the end fo this run, did a slow PT cycle (6 hour temp hold, 4 hour to 2000 dbar, 4 hour to 20 dBar; 20-&gt;10-&gt;20, 2x P cycle each. Repeatability improved, drift at new temp significantly reduced.</t>
  </si>
  <si>
    <t>DSD140 failed mid run</t>
  </si>
  <si>
    <t>Rerun for SBS11592, in same lab, but swapped chambers.did a slow PT cycle (6 hour temp hold, 4 hour to 2000 dbar, 4 hour to 20 dBar; 20-&gt;10-&gt;20, 2x P cycle each. Repeatability improved, drift at new temp significantly reduced. Slow negative drift in Vrs was observed for the first 3/4 of the run. Drift was gone for the last 20C cycle. Maybe chem equilibrium effect?</t>
  </si>
  <si>
    <t>SBE 11532_051722_chanA</t>
  </si>
  <si>
    <t>SBE 11557_051722_chanB</t>
  </si>
  <si>
    <t>Going back to PT cycle in SBE11557_050622. Standard cal run, but Pump flow rate back to 0.15 so stay sat 2000 or 30 dBar for only a couple of minutes</t>
  </si>
  <si>
    <t>SBE 11592_17May2022_ChC</t>
  </si>
  <si>
    <t>GDF 15_17May2022_ChD</t>
  </si>
  <si>
    <t>longer temp holds and slow pump rate - testing temperature hysteresis</t>
  </si>
  <si>
    <t>GDF010_051722_Ch E</t>
  </si>
  <si>
    <t>GDF009_051722_Ch F</t>
  </si>
  <si>
    <t>First time using PTC E/F.  Ran regular PTC calibration  (PTcycle_GDF_nohighTP) 20-10-5-2 deg steps</t>
  </si>
  <si>
    <t>stopped after one day to replace GDF15 with GDF22</t>
  </si>
  <si>
    <t>SBE 11592_18May2022_ChC</t>
  </si>
  <si>
    <t>GDF 22_18May2022_ChD</t>
  </si>
  <si>
    <t>GDF022</t>
  </si>
  <si>
    <t>Desirable f(P) after k2 pres correction with moderate hysteresis. Going to be SW equilibrated</t>
  </si>
  <si>
    <t>Desirable f(P) after k2 pres correction with moderate hysteresis. Drift rate about 300uV/day. Going to be SW equilibrated</t>
  </si>
  <si>
    <t>Performed shockingly well with minimal racheting despite faster PT cycle. Minimal hysteresis and desirable f(P). EQ time is more dominant than previously thought</t>
  </si>
  <si>
    <t>SBE11529</t>
  </si>
  <si>
    <t>SBE11533</t>
  </si>
  <si>
    <t>SBE11529_052422_Ch E</t>
  </si>
  <si>
    <t>SBE11533_052422_Ch F</t>
  </si>
  <si>
    <t>longer temp holds and slow pump rate - testing temperature hysteresis. No high TP simultaneously</t>
  </si>
  <si>
    <t>SBE11031</t>
  </si>
  <si>
    <t>SBE11043</t>
  </si>
  <si>
    <t>SBE11031_052422_chanA</t>
  </si>
  <si>
    <t>SBE11043_052422_chanB</t>
  </si>
  <si>
    <t>GDF023</t>
  </si>
  <si>
    <t>GDF023_060122_ChC</t>
  </si>
  <si>
    <t>GDF024</t>
  </si>
  <si>
    <t>GDF024_060122_ChD</t>
  </si>
  <si>
    <t>Longer tempholds and slow pump rate. Do temp changes at high pressure, and then decrease pressure for P cycles</t>
  </si>
  <si>
    <t>GDF025</t>
  </si>
  <si>
    <t>GDF026</t>
  </si>
  <si>
    <t>SBE11031_060122_chanA</t>
  </si>
  <si>
    <t>GDF026_060122_Ch F</t>
  </si>
  <si>
    <t>SBE11529_060122_Ch E</t>
  </si>
  <si>
    <t>GDF025_060122_chanB</t>
  </si>
  <si>
    <t>Very drifty and could not stabilize. Will replace ISFET chip</t>
  </si>
  <si>
    <t>Displayed a repeatable f(P) with no pressure hysteresis, but had a slight drift that denotes a temperature hysteresis. Further testing will be done to check if reference or FET is culprit</t>
  </si>
  <si>
    <t>Displayed a repeatable f(P) with no pressure hysteresis, going into TiP can</t>
  </si>
  <si>
    <t>Displayed a repeatable f(P) with no pressure hysteresis, going into TiP can. Extended test to check if drift in other chamber was due to a bubble. Temperature ramps at high pressure. Ok</t>
  </si>
  <si>
    <t>Displayed a repeatable f(P) with no pressure hysteresis, but got noisy throughout the run. Did not affect f(P) Going into TiP can</t>
  </si>
  <si>
    <t>Displayed a repeatable f(P) with no pressure hysteresis, but had a slight drift that denotes a temperature hysteresis and noise decreased. Further testing will be done to check if reference or FET is culprit</t>
  </si>
  <si>
    <t>SBE11563</t>
  </si>
  <si>
    <t>SBE11555</t>
  </si>
  <si>
    <t>SBE11563_060822_ChC</t>
  </si>
  <si>
    <t>SBE11555_060822_ChD</t>
  </si>
  <si>
    <t>longer temp holds and slow pump rate - testing temperature hysteresis. No high TP simultaneously, no 30C. "SBE stest"</t>
  </si>
  <si>
    <t>GDF027</t>
  </si>
  <si>
    <t>SBE11564</t>
  </si>
  <si>
    <t>GDF027_061022_chanA</t>
  </si>
  <si>
    <t>SBE11564_061022_chanB</t>
  </si>
  <si>
    <t>SBE11746</t>
  </si>
  <si>
    <t>SBE11746_061022_Ch E</t>
  </si>
  <si>
    <t>SBE11747_061022_Ch F</t>
  </si>
  <si>
    <t>SBE11747</t>
  </si>
  <si>
    <t>Railed Ik, Vrs_std very high (mV's). Vrs looks OK though. Probably a sensor about to fail. Run/computer crashed on 6/11/2022 5AM ish. Restarted run on 6/12/2022</t>
  </si>
  <si>
    <t>Kind of drifty Vrs, but could be the zoom. Otherwise looked good. Run/computer crashed on 6/11/2022 5AM ish. Restarted run on 6/12/2022</t>
  </si>
  <si>
    <t>SBE11563_061222_ChC</t>
  </si>
  <si>
    <t>longer temp holds and slow pump rate - testing temperature hysteresis. No high TP simultaneously, no 30C. "SBE stest". Sample every 30 sec</t>
  </si>
  <si>
    <t>SBE11555_061222_ChD</t>
  </si>
  <si>
    <t>GDF026_062122_chanA</t>
  </si>
  <si>
    <t>SBE11591</t>
  </si>
  <si>
    <t xml:space="preserve">rerun of GDF26 </t>
  </si>
  <si>
    <t>SBE11591_062122_chanB</t>
  </si>
  <si>
    <t>sensor failed with railed Vrs - returned to SeaBird for diagnosis</t>
  </si>
  <si>
    <t>poor sensor response and shape of Vrs signal</t>
  </si>
  <si>
    <t>GDF23_062722_Ch E</t>
  </si>
  <si>
    <t>GDF24_062722_Ch F</t>
  </si>
  <si>
    <t>rerun of GDF23 and GDF24. Ran in C and D before. Longer temp holds and slow pump rate. "SBE test"</t>
  </si>
  <si>
    <t>GDF028</t>
  </si>
  <si>
    <t>GDF028_070722_chanA</t>
  </si>
  <si>
    <t>GDF023_070722_chanB</t>
  </si>
  <si>
    <t>GDF28 was manufactured during AE training. Longer temp holds and slow pump rate. "SBE test"</t>
  </si>
  <si>
    <t>SBE11395</t>
  </si>
  <si>
    <t>SBE11762</t>
  </si>
  <si>
    <t>SBE11395_071222_Ch E</t>
  </si>
  <si>
    <t>SBE11762_071222_Ch F</t>
  </si>
  <si>
    <t>longer temp holds and slow pump rate - testing temperature hysteresis. No high TP simultaneously, no 30C. "SBE stest".  Modified pellet design</t>
  </si>
  <si>
    <t>Rerun for SBE11532. Looked better than previous run; temp hysteresis/ratcheting effect seems to have reduced/gone away. At the end fo this run, did a slow PT cycle (6 hour temp hold, 4 hour to 2000 dbar, 4 hour to 20 dBar; 20-&gt;10-&gt;20, 2x P cycle each. Repeatability improved, drift at new temp significantly reduced.</t>
  </si>
  <si>
    <t>rerun of GDF23 with new gasket and new ISFET. Ran in C and D before. Longer temp holds and slow pump rate. "SBE test". Final try, three strikes you're out</t>
  </si>
  <si>
    <t>SBE11568_071522_chanA</t>
  </si>
  <si>
    <t>SBE11597_071522_chanB</t>
  </si>
  <si>
    <t>SBE11568</t>
  </si>
  <si>
    <t>SBE11597</t>
  </si>
  <si>
    <t>SBE11395_072022_Ch E</t>
  </si>
  <si>
    <t>SBE11875_072022_Ch F</t>
  </si>
  <si>
    <t>SBE11875</t>
  </si>
  <si>
    <t>longer temp holds and slow pump rate - testing temperature hysteresis. No high TP simultaneously, no 30C. "SBE stest".  Modified pellet design. ReRun</t>
  </si>
  <si>
    <t>Drifted low for the first half of test until 2C. Will re-run</t>
  </si>
  <si>
    <t>GDF015_072722_RDC_chanA</t>
  </si>
  <si>
    <t>GDF023_072722_HB_chanB</t>
  </si>
  <si>
    <t>Measuring the stability of refurbished ISFET chip in used GDF housing. Recyclyed durafet chip (RDC). "SBE test"</t>
  </si>
  <si>
    <t>Measuring the stability of refurbished ISFET chip in used GDF housing. Honeywell batch (HB). "SBE test"</t>
  </si>
  <si>
    <t>GDF029</t>
  </si>
  <si>
    <t>GDF030</t>
  </si>
  <si>
    <t>GDF029_081622_Ch E</t>
  </si>
  <si>
    <t>GDF030_081622_Ch F</t>
  </si>
  <si>
    <t>GDF031</t>
  </si>
  <si>
    <t>GDF032</t>
  </si>
  <si>
    <t>GDF31_081822_ChC</t>
  </si>
  <si>
    <t>GDF32_081822_ChD</t>
  </si>
  <si>
    <t>PICO</t>
  </si>
  <si>
    <t>Pico22290009_081722_chanB</t>
  </si>
  <si>
    <t>Pico22290009_081822_chanB</t>
  </si>
  <si>
    <t xml:space="preserve">24 hour test of new PICO pH sensor. Pressure cycling to 2100dBar at 20,10,5C in 80% DIW and 20% Equimolar Tris Batch #3 </t>
  </si>
  <si>
    <t>24 hour test of new PICO pH sensor. Pressure cycling to 2100dBar at 35,20,5C in 80% DIW and 20% Equimolar Tris Batch #3. GDF015 shut off from pres</t>
  </si>
  <si>
    <t>GDF015_RFD_082222_chanA</t>
  </si>
  <si>
    <t>Pico22290009_082222_chanB</t>
  </si>
  <si>
    <t xml:space="preserve">SBEtest alongside PICO pH sensor. No high TP simultaneously, then many cycles at 20C in 80% DIW and 20% Equimolar Tris Batch #3 </t>
  </si>
  <si>
    <t xml:space="preserve">SBEtest with PICO pH sensor. No high TP simultaneously, then many cycles at 20C in 80% DIW and 20% Equimolar Tris Batch #3 </t>
  </si>
  <si>
    <t>SBE11988</t>
  </si>
  <si>
    <t>SBE11987</t>
  </si>
  <si>
    <t>SBE11987_082422_Ch E</t>
  </si>
  <si>
    <t>SBE11988_082422_Ch F</t>
  </si>
  <si>
    <t>SBE11991_082522_ChC</t>
  </si>
  <si>
    <t>SBE11992_082522_ChD</t>
  </si>
  <si>
    <t>SBE11991</t>
  </si>
  <si>
    <t>SBE11992</t>
  </si>
  <si>
    <t>f(P) jumped halfway into test at pressures beyond 1500 dBar. Will replace gasket with neoprene one and re run alongside GDF30</t>
  </si>
  <si>
    <t>f(P) was drift and splayed out at pressures beyond 1500 dBar. Will run in pTC again alongside GDF29</t>
  </si>
  <si>
    <t>Neoprene gasket installed and retest. longer temp holds and slow pump rate - testing temperature hysteresis. No high TP simultaneously, no 30C. "SBE stest"</t>
  </si>
  <si>
    <t>Retest this stem. longer temp holds and slow pump rate - testing temperature hysteresis. No high TP simultaneously, no 30C. "SBE stest"</t>
  </si>
  <si>
    <t>GDF025_090122_Ch E</t>
  </si>
  <si>
    <t>GDF029_090122_Ch F</t>
  </si>
  <si>
    <t>Pico22290009_091222_chanA</t>
  </si>
  <si>
    <t>Pico22290014_091222_chanB</t>
  </si>
  <si>
    <t>Sodium carbonate</t>
  </si>
  <si>
    <t>citric acid</t>
  </si>
  <si>
    <t>Pico22290009_top_091622_chanA</t>
  </si>
  <si>
    <t>Pico22290014_top_091622_chanB</t>
  </si>
  <si>
    <t>SBE12026_091922_Ch E</t>
  </si>
  <si>
    <t>SBE12027_091922_Ch F</t>
  </si>
  <si>
    <t>SBE12026</t>
  </si>
  <si>
    <t>SBE12027</t>
  </si>
  <si>
    <t>longer temp holds and slow pump rate - testing temperature hysteresis. No high TP simultaneously, no 30C. "SBE stest". Viton</t>
  </si>
  <si>
    <t>DSD372_090922_ChD</t>
  </si>
  <si>
    <t>DSD371_090922_ChC</t>
  </si>
  <si>
    <t>DSD371</t>
  </si>
  <si>
    <t>DSD372</t>
  </si>
  <si>
    <t>SBE12028</t>
  </si>
  <si>
    <t>SBE12114</t>
  </si>
  <si>
    <t>SBE12028_092322_ChC</t>
  </si>
  <si>
    <t>SBE12114_092322_ChD</t>
  </si>
  <si>
    <t>citric acid and sodium citrate buffer. SBE test but starting at lower temps to test the stability of k2 going from low to higher temperatures</t>
  </si>
  <si>
    <t>Pico22290009_top_092122_chanA</t>
  </si>
  <si>
    <t>Pico22290014_top_092122_chanB</t>
  </si>
  <si>
    <t>citric acid and sodium citrate buffer. SBE test but starting at lower temps to test the stability of k2</t>
  </si>
  <si>
    <t>Pico22290014_092322_chanB</t>
  </si>
  <si>
    <t>Pico22290009_092322_chanA</t>
  </si>
  <si>
    <t>Pico22290014_091322_chanB</t>
  </si>
  <si>
    <t>Pico22290009_091322_chanA</t>
  </si>
  <si>
    <t>sodium carbonate buffer for bottom cal</t>
  </si>
  <si>
    <t xml:space="preserve">Passed. Going on APEX Float </t>
  </si>
  <si>
    <t>Passed. Going on APEX Float. Also known as 9/26/22 test in pHlog</t>
  </si>
  <si>
    <t>SBE12115</t>
  </si>
  <si>
    <t xml:space="preserve">Re-run of GDF030 to see if now stable w/ no hardware changes. "SBE stest". </t>
  </si>
  <si>
    <t>longer temp holds and slow pump rate - testing temperature hysteresis. No high TP simultaneously, no 30C. "SBE stest". Viton o-ring build</t>
  </si>
  <si>
    <t>GDF030_100422_Ch E</t>
  </si>
  <si>
    <t>SBE12115_100422_Ch F</t>
  </si>
  <si>
    <t>Longer tempholds and slow pump rate. No high TP. "SBE Test". Re-run with Viton gasket</t>
  </si>
  <si>
    <t>Longer tempholds and slow pump rate. No high TP. "SBE Test". Re-run with Neoprene gasket. Known good cal with Viton</t>
  </si>
  <si>
    <t>GDF029_101122_Ch E_viton</t>
  </si>
  <si>
    <t>GDF030_101122_Ch F_neoprene</t>
  </si>
  <si>
    <t>GDF029_101822_Ch E_viton_BATTERY</t>
  </si>
  <si>
    <t>GDF030_101822_Ch F_neoprene_BATTERY</t>
  </si>
  <si>
    <t>Repeating previous test with a 12V battery as a power source</t>
  </si>
  <si>
    <t>Low noise levels and consistent, test stopped shjort due to channel F</t>
  </si>
  <si>
    <t>Began with low noise levels but then std devs and Ik/Ib began to grow in orders of magnitude. Not sure if Neoprene gasket or the battery was culprit. Will replace with viton gasket</t>
  </si>
  <si>
    <t>GDF029_101922_Ch E_viton_BATTERY_2</t>
  </si>
  <si>
    <t>Repeating previous test with a 12V battery as a power source, 2nd run</t>
  </si>
  <si>
    <t>Repeating previous test with a 12V battery as a power source, 2nd run after previous one stopped short. Replaced neoprene with viton gasket</t>
  </si>
  <si>
    <t>GDF030_101922_Ch F_viton_BATTERY_2</t>
  </si>
  <si>
    <t>GDF029_101926_Ch E_viton_BATTERY_2</t>
  </si>
  <si>
    <t>GDF030_101926_Ch F_viton_BATTERY_2</t>
  </si>
  <si>
    <t>Repeating previous test with a 12V battery as a power source, 3rd run</t>
  </si>
  <si>
    <t>GDF029_110322_Ch E_new DF board on Ch F</t>
  </si>
  <si>
    <t>GDF030_110322_Ch F_new DF board on Ch F</t>
  </si>
  <si>
    <t>wall power and new DF adapter board on Chan F</t>
  </si>
  <si>
    <t>good calibration run but no significant improvement in std devs of Vrs and Vk</t>
  </si>
  <si>
    <t>Pico22360017_111522_chanA</t>
  </si>
  <si>
    <t>Testing Pico sensor in Tris batch #7 that will be on spray glider. It has been full factory calibrated</t>
  </si>
  <si>
    <t>Pico22180003_112822_chanA</t>
  </si>
  <si>
    <t>Pico22290009_120122_chanA</t>
  </si>
  <si>
    <t>Pico22290009_120522_chanA</t>
  </si>
  <si>
    <t>IDEX connector wasn't fully secured and a massive leak occurred in the base piece. PICO flooded :(</t>
  </si>
  <si>
    <t>Testing Pico sensor in Tris batch #7 that will be on APEX float to 2000 dBar. PEEK adapter. It has been full factory calibrated</t>
  </si>
  <si>
    <t>Testing Pico sensor in Tris batch #7 that will be on APEX float to 1000 dBar. Delrin adapter. It has been full factory calibrated</t>
  </si>
  <si>
    <t>Testing Pico sensor in Tris batch #7 that will be on APEX float to 2000 dBar. Delrin adapter. It has been full factory calibrated</t>
  </si>
  <si>
    <t>Error message froze pTC labview program. Data that got through looked good. Re run to 2000 dBar since Delrin adapter piece was approved for APEX float rating.</t>
  </si>
  <si>
    <t>Large f(P), spread, and k2 pressure dependence but moderate hysteresis</t>
  </si>
  <si>
    <t>Test Date</t>
  </si>
  <si>
    <t>AE_GDF2009_120922_Ch E</t>
  </si>
  <si>
    <t>AE_GDF2010_120922_Ch F</t>
  </si>
  <si>
    <t>GDF2009</t>
  </si>
  <si>
    <t>GDF2010</t>
  </si>
  <si>
    <t>Testing AE GDF build. longer temp holds and slow pump rate - testing temperature hysteresis. No high TP simultaneously, no 30C. "MBARI GDF test"</t>
  </si>
  <si>
    <t>Sensor failed catastrophically with the ISFET cracking into four pieces on the first pressure cycle to 2000dBar</t>
  </si>
  <si>
    <t>Pico22180006_121322_chanA</t>
  </si>
  <si>
    <t>Testing signal intensity range for PICO after reassembly for float pico 22180006</t>
  </si>
  <si>
    <t>Verified that signal intensity changes as it should</t>
  </si>
  <si>
    <t>Pico22180006_121922_chanA</t>
  </si>
  <si>
    <t>GDF2000</t>
  </si>
  <si>
    <t>GDF2001</t>
  </si>
  <si>
    <t>AE_GDF2000_122022_Ch E</t>
  </si>
  <si>
    <t>AE_GDF2001_122022_Ch F</t>
  </si>
  <si>
    <t xml:space="preserve">Testing AE GDF build. longer temp holds and slow pump rate - testing temperature hysteresis. No high TP simultaneously, no 30C. "MBARI GDF test". Adding a long wait time after analyzing data </t>
  </si>
  <si>
    <t>Passed, will run again due to test not being a full calibration cycle and long drift time</t>
  </si>
  <si>
    <t>Odd f(P). will run again due to test not being a full calibration cycle and long drift time</t>
  </si>
  <si>
    <t>Testing AE GDF build. longer temp holds and slow pump rate - testing temp hysteresis. No high TP simultaneously, no 30C. "MBARI GDF test"</t>
  </si>
  <si>
    <t>Bad f(P) beyond ~1500 dBar. Will replace coverplate with Ti coverplate to test which components contribute to these results</t>
  </si>
  <si>
    <t>GDF2002</t>
  </si>
  <si>
    <t>AE_GDF2002_010423_Ch F</t>
  </si>
  <si>
    <t>AE_GDF2000_Ti cvrplt_010423_Ch E</t>
  </si>
  <si>
    <t>Good calibration but will disassemble to put the peek coverplate (tall shoulder) back on to see if the Ti cover plate (no shoulder) actually improved the cal</t>
  </si>
  <si>
    <t>Good calibration</t>
  </si>
  <si>
    <t>Testing AE GDF with Ti COVER PLATE no shoulder. No high TP simultaneously, no 30C. "MBARI GDF test"</t>
  </si>
  <si>
    <t>AE_GDF2003_011123_Ch F</t>
  </si>
  <si>
    <t>GDF2003</t>
  </si>
  <si>
    <t>AE_GDF2000_PEEK tall shldr_011123_Ch E</t>
  </si>
  <si>
    <t>Testing AE GDF build with the original tall shoulder PEEK cover plate after performing well with the Ti no shoulder cover plate</t>
  </si>
  <si>
    <t>GDF2004</t>
  </si>
  <si>
    <t>GDF2005</t>
  </si>
  <si>
    <t>GDF2004_011123_chanA</t>
  </si>
  <si>
    <t>GDF2005_011123_chanB</t>
  </si>
  <si>
    <t>GDF2004_011723_chanA</t>
  </si>
  <si>
    <t>GDF2005_011723_chanB</t>
  </si>
  <si>
    <t>High noise and bad MSC controller. Will re-Run same test with new electronics</t>
  </si>
  <si>
    <t>AE_GDF2000_PEEK no shldr_011823_Ch E</t>
  </si>
  <si>
    <t>AE_GDF2003_PEEK no shldr_011823_Ch F</t>
  </si>
  <si>
    <t>Testing AE GDF build with the original PEEK cover plate, but with no shoulder after performing well with the Ti no shoulder cover plate</t>
  </si>
  <si>
    <t>AE GDF 2000 Ti cvrplt_012623</t>
  </si>
  <si>
    <t>AE GDF 2003 Ti cvrplt_012623</t>
  </si>
  <si>
    <t>Testing AE GDF build with the Ti no shoulder cover plate. Tmep cycles at same pressure. Gene Routine 2</t>
  </si>
  <si>
    <t>GDF2007</t>
  </si>
  <si>
    <t>GDF2008</t>
  </si>
  <si>
    <t>AE GDF2007_012623_Ch A</t>
  </si>
  <si>
    <t>AE GDF2008_012623_Ch B</t>
  </si>
  <si>
    <t>AE GDF2003_020323</t>
  </si>
  <si>
    <t>Testing time constant in AE GDF build after undergone several different calibration tests in this configuaration. Ti coverplate.</t>
  </si>
  <si>
    <t>GDF2007_020923_Ch A</t>
  </si>
  <si>
    <t>GDF2008_020923_Ch B</t>
  </si>
  <si>
    <t>Re Run after laptop restarted and labview timed out. Testing AE GDF build. longer temp holds and slow pump rate.  "MBARI GDF test"</t>
  </si>
  <si>
    <t>Labview timeout after laptop restarted. Will re-run</t>
  </si>
  <si>
    <t>GDF2007_021323_Ch A</t>
  </si>
  <si>
    <t>GDF2008_021323_Ch B</t>
  </si>
  <si>
    <t>Re Run after finding out valves were closed. Testing AE GDF build. longer temp holds and slow pump rate.  "MBARI GDF test"</t>
  </si>
  <si>
    <t>Valves were closed….. Noticed a small leak past the chamber B valve, need to retighten it</t>
  </si>
  <si>
    <t>GDF2008_033123_Ti cvrplt_Ch E</t>
  </si>
  <si>
    <t>GDF2003_033123_Ti cvrplt_Ch F</t>
  </si>
  <si>
    <t>Testing AE GDF build with the Ti no shoulder cover plate. Tmep cycles at same pressure. Gene Routine 3</t>
  </si>
  <si>
    <t>Long equilibration period, but no other issues. Will re-run</t>
  </si>
  <si>
    <t xml:space="preserve">Grade A student. </t>
  </si>
  <si>
    <t>GDF2000_033123 Ti cvrplt_Ch B</t>
  </si>
  <si>
    <t>GDF2007_033123 Ti cvrplt_Ch A</t>
  </si>
  <si>
    <t>GDF2000_041123 Ti cvrplt_Ch B</t>
  </si>
  <si>
    <t>GDF2007_041123 Ti cvrplt_Ch A</t>
  </si>
  <si>
    <t>Testing AE GDF build With Ti Cover Plates. longer temp holds and slow pump rate. No high TP simultaneously, no 30C. "MBARI GDF test"</t>
  </si>
  <si>
    <t>Ok with High temperature variation. Will re-run</t>
  </si>
  <si>
    <t>Slow Equilibration time and produced poor calibration. Will re-run</t>
  </si>
  <si>
    <t>GDF2005_051723_Ch E</t>
  </si>
  <si>
    <t>GDF2002_051723_Ch F</t>
  </si>
  <si>
    <t>GDF2005_052123_Ch E</t>
  </si>
  <si>
    <t>GDF2002_052123_Ch F</t>
  </si>
  <si>
    <t>GDF2005_052523_Ch E</t>
  </si>
  <si>
    <t>GDF2002_052523_Ch F</t>
  </si>
  <si>
    <t>GDF2004_062323_Ch E</t>
  </si>
  <si>
    <t>Re Run of AE GDF 2004 with a slightly larger ID laser cut gasket (0.112 "). "MBARI GDF test"</t>
  </si>
  <si>
    <t>Held well at 20C and high pressure, seemed to have leaked at low temperature and high pressure. Run stopped midwaty</t>
  </si>
  <si>
    <t xml:space="preserve">Passed. Will compare with full Gene routine </t>
  </si>
  <si>
    <t xml:space="preserve">Re-run and testing AE GDF build. "Gene routine" for slow pressurization rate, step changes. No high TP simultaneously, no 30C. </t>
  </si>
  <si>
    <t>Passed and similar to original calibration from January 2023</t>
  </si>
  <si>
    <t>GDF2008_060623_lcgasket_Ch A</t>
  </si>
  <si>
    <t>GDF2004_060623_lcgasket_Ch B</t>
  </si>
  <si>
    <t>Re-run and testing AE GDF build with laser cut gasket. No high TP simultaneously, no 30C. "MBARI GDF test"</t>
  </si>
  <si>
    <t>Repeatable pressure and temperature responses with minimal hysteresis</t>
  </si>
  <si>
    <t>Fairly repeatable but slightly larger hysteresis than 2008. Visible gasket extrusion into the sensing area, will rebuild with slightly larger ID</t>
  </si>
  <si>
    <t>GDF2011</t>
  </si>
  <si>
    <t>GDF2012</t>
  </si>
  <si>
    <t>GDF2011_072123_Ch E</t>
  </si>
  <si>
    <t>GDF2012_072123_Ch F</t>
  </si>
  <si>
    <t>GDF2004Ti_070723_Ch E</t>
  </si>
  <si>
    <t>GDF2013</t>
  </si>
  <si>
    <t>GDF2014</t>
  </si>
  <si>
    <t>probably enumerated incorrectly and reason why data isn't in the performances directory</t>
  </si>
  <si>
    <t>GDF2011_080223_Ch E</t>
  </si>
  <si>
    <t>GDF2012_Ti cvrplt_080223_Ch F</t>
  </si>
  <si>
    <t>GDF2013_080923_Ch E</t>
  </si>
  <si>
    <t>GDF2014_080923_Ch F</t>
  </si>
  <si>
    <t>GDF2015</t>
  </si>
  <si>
    <t>GDF2017</t>
  </si>
  <si>
    <t>GDF2015_081723_Ch F</t>
  </si>
  <si>
    <t>GDF2017_081723_Ch E</t>
  </si>
  <si>
    <t>These were the ones that were put on seawater and it they need an extra run. Drifty, odd behavior at high pressures and large residuals to its f(P)</t>
  </si>
  <si>
    <t>GDF2015_082423_Ch F</t>
  </si>
  <si>
    <t>GDF2017_082423_Ch E</t>
  </si>
  <si>
    <t xml:space="preserve">Re-run and testing AE GDF build. "MBARI GDF Test" for slow pressurization rate, step changes. No high TP simultaneously, no 30C. </t>
  </si>
  <si>
    <t>GDF2016</t>
  </si>
  <si>
    <t>GDF2018</t>
  </si>
  <si>
    <t>GDF2016_083023_Ch A</t>
  </si>
  <si>
    <t>GDF2018_083023_Ch B</t>
  </si>
  <si>
    <t>GDF2017_090123_Ch E</t>
  </si>
  <si>
    <t>DIPSE001_090123_Ch F</t>
  </si>
  <si>
    <t>GDF2017_090123_500dBar_Ch E</t>
  </si>
  <si>
    <t>DIPSE001_090123_500dBar_Ch F</t>
  </si>
  <si>
    <t>Built with a new gasket after it was seen to be extruded. Re-run with *NEW* DIPSE. Small low pressure run to see if DISPE works</t>
  </si>
  <si>
    <t>Testing *NEW* DISPE !!!</t>
  </si>
  <si>
    <t>PASSED, will run modified normal run to 500 dBar</t>
  </si>
  <si>
    <t>Re run of AE GDF build. Modified "MBARI GDF test" to only 500dBar maximum so DIPSE can safely pressurize with no parback</t>
  </si>
  <si>
    <t>Testing DIPSE. Modified "MBARI GDF test" to only 500dBar maximum so DIPSE can safely pressurize with no parback</t>
  </si>
  <si>
    <t>Odd performance on increasing pressure indicating pinched gasket. Replaced and will re run</t>
  </si>
  <si>
    <t>GDF2016_090123_Ch A</t>
  </si>
  <si>
    <t>GDF2018_090123_Ch B</t>
  </si>
  <si>
    <t>Replaced gasket. Testing AE GDF build. longer temp holds and slow pump rate No high TP simultaneously, no 30C. "MBARI GDF test"</t>
  </si>
  <si>
    <t>Testing AE GDF build. longer temp holds and slow pump rateNo high TP simultaneously, no 30C. "MBARI GDF test"</t>
  </si>
  <si>
    <t xml:space="preserve">Developed odd hysteresis that indicated pinched gasket. </t>
  </si>
  <si>
    <t>Passed</t>
  </si>
  <si>
    <t>DIPSE001_090723_Ch E</t>
  </si>
  <si>
    <t>DIPSE002_090723_Ch F</t>
  </si>
  <si>
    <t>DIPSE001</t>
  </si>
  <si>
    <t>DIPSE002</t>
  </si>
  <si>
    <t>Testing DIPSE to full pressure. Modified "MBARI GDF test" to have a very slow foirst pressurization and then resuming normal calibration run</t>
  </si>
  <si>
    <t>ISFET ruptured upon reaching 2000 dBar. Successful before that. It worked until it didn't</t>
  </si>
  <si>
    <t>SBEL003</t>
  </si>
  <si>
    <t>DIPSEP001</t>
  </si>
  <si>
    <t>GDF2020</t>
  </si>
  <si>
    <t>GDF2021</t>
  </si>
  <si>
    <t>GDF2017_091423_Ch E</t>
  </si>
  <si>
    <t>SBE_RevA_091423_Ch F</t>
  </si>
  <si>
    <t>GDFLPoly001_092523_Ch E</t>
  </si>
  <si>
    <t>SBE_RevA_092523_Ch F_50uA_Ids</t>
  </si>
  <si>
    <t>GDFLPoly001_50uA_Ids100223_Ch E</t>
  </si>
  <si>
    <t>SBE_RevA_100223_Ch F_mfet board</t>
  </si>
  <si>
    <t>AE2020_Ti100423_Ch E</t>
  </si>
  <si>
    <t>AE2021Ti_100423_Ch F</t>
  </si>
  <si>
    <t>Re Run of GDF2017 to assess SBE Rev A Lionix chip, paddle board design. Normal "MBARI GDF Test"</t>
  </si>
  <si>
    <t>Initial test of SBE Rev A Lionix chip, paddle board design. Normal "MBARI GDF Test"</t>
  </si>
  <si>
    <t>Calibrated and passed</t>
  </si>
  <si>
    <t>Worked really well. Linear f(P) and k2.</t>
  </si>
  <si>
    <t>Works well, not taking it to 2000 dBAr however. Linear f(P) and k2</t>
  </si>
  <si>
    <t>f(P) shifted but same magnitide. K2 has slightly larger dependency which is weird</t>
  </si>
  <si>
    <t>Worked well but similar f(P) and k2 values</t>
  </si>
  <si>
    <t>Testing out SBE Rev A Lionix paddle board chip at 50 uA Ids.  Normal GDF test but only to 1000 dBar</t>
  </si>
  <si>
    <t>Testing out GDFL "DIPSEP" POLYMIDE coated chip with 50 uA Ids.  Normal GDF test but only to 1000 dBar</t>
  </si>
  <si>
    <t>Initial test of GDFL "DISPEP" test with POLYMIDE coating alongside SBE Rev A Lionix paddle baord design. Normal GDF test but only to 1000 dBar</t>
  </si>
  <si>
    <t>Testing out SBE Rev A Lionix paddle board but on mFET controller</t>
  </si>
  <si>
    <t>GDF2019</t>
  </si>
  <si>
    <t>GDF2018_09152023_Ch A</t>
  </si>
  <si>
    <t>GDF2019_09152023_Ch B</t>
  </si>
  <si>
    <t>Replaced gasket. Re-testing AE GDF build with longer temp holds and slow pump rate. No high TP simultaneously, no 30C. "MBARI GDF test"</t>
  </si>
  <si>
    <t>Needs a re run</t>
  </si>
  <si>
    <t>Worked normally as it did with 100uA Ids with MSC board</t>
  </si>
  <si>
    <t>Re-testing AE GDF build With Ti Cover Plate. longer temp holds and slow pump rate. No high TP simultaneously, no 30C. "MBARI GDF test". A re-run</t>
  </si>
  <si>
    <t>GDF2020_09252023_Ch A</t>
  </si>
  <si>
    <t>GDF2021_09252023_Ch B</t>
  </si>
  <si>
    <t>GDF2022</t>
  </si>
  <si>
    <t>Testing AE GDF build With Ti Cover Plate. longer temp holds and slow pump rate. No high TP simultaneously, no 30C. "MBARI GDF test"</t>
  </si>
  <si>
    <t>Re-testing AE GDF build with longer temp holds and slow pump rate. No high TP simultaneously, no 30C. "MBARI GDF test". A re-run</t>
  </si>
  <si>
    <t>GDF2019_100423_Ch A</t>
  </si>
  <si>
    <t>GDF2022 Ti_100423_Ch B</t>
  </si>
  <si>
    <t>Deployed</t>
  </si>
  <si>
    <t>Prunella</t>
  </si>
  <si>
    <t>Fluke</t>
  </si>
  <si>
    <t>Machined Corners</t>
  </si>
  <si>
    <t>Broached Corners</t>
  </si>
  <si>
    <t>GDF</t>
  </si>
  <si>
    <t>Test</t>
  </si>
  <si>
    <t>SN</t>
  </si>
  <si>
    <t>NameOfFolder</t>
  </si>
  <si>
    <t>DescriptionOfExperiment</t>
  </si>
  <si>
    <t>SummaryResultsComments</t>
  </si>
  <si>
    <t>Selected File Name</t>
  </si>
  <si>
    <t>TestLog!$M$1</t>
  </si>
  <si>
    <t>Starting at Column</t>
  </si>
  <si>
    <t>Look for identifer:</t>
  </si>
  <si>
    <t>Rows with identifier in them</t>
  </si>
  <si>
    <t>TestLog!$J$1</t>
  </si>
  <si>
    <t>Prunella Parts</t>
  </si>
  <si>
    <t>Test Files</t>
  </si>
  <si>
    <t>Selected Folder</t>
  </si>
  <si>
    <t>GDF2025</t>
  </si>
  <si>
    <t>GDF2026</t>
  </si>
  <si>
    <t>GDF2023</t>
  </si>
  <si>
    <t>GDF2024</t>
  </si>
  <si>
    <t>GDF2025_101223_Ch E</t>
  </si>
  <si>
    <t>GDF2026_101223_Ch F</t>
  </si>
  <si>
    <t>GDF2023_101223_Ch A</t>
  </si>
  <si>
    <t>GDF2024_101223_Ch B</t>
  </si>
  <si>
    <t>AE</t>
  </si>
  <si>
    <t>AE Parts</t>
  </si>
  <si>
    <t>TestLog!$N$1</t>
  </si>
  <si>
    <t>GDF2030</t>
  </si>
  <si>
    <t>Funky shape</t>
  </si>
  <si>
    <t>GDF2027</t>
  </si>
  <si>
    <t>GDF2028</t>
  </si>
  <si>
    <t>GDF2025_10192023_Ch A</t>
  </si>
  <si>
    <t>GDF2023_10192023_Ch B</t>
  </si>
  <si>
    <t>GDF2019_10272023_Ch A</t>
  </si>
  <si>
    <t>GDF2030_10272023_Ch B</t>
  </si>
  <si>
    <t>GDF2026_10192023_Ch F</t>
  </si>
  <si>
    <t>GDF2027_10262023_Ch E</t>
  </si>
  <si>
    <t>GDF2028_10262023_Ch F</t>
  </si>
  <si>
    <t>GDF2024_10192023_Ch E</t>
  </si>
  <si>
    <t>GDF2029</t>
  </si>
  <si>
    <t>GDF2029_11022023_Ch E</t>
  </si>
  <si>
    <t>GDF2021_11022023_Ch F</t>
  </si>
  <si>
    <t>passed</t>
  </si>
  <si>
    <t>funky bump at 800dBar. will rerun</t>
  </si>
  <si>
    <t>Re-testing AE GDF build. longer temp holds and slow pump rate - No high TP simultaneously, no 30C. "MBARI GDF test SHORT". No break-in</t>
  </si>
  <si>
    <t>Replaced gasket. Re-testing AE GDF build with longer temp holds and slow pump rate. No high TP simultaneously, no 30C. "MBARI GDF test SHORT"</t>
  </si>
  <si>
    <t>Looked ok but odd environmental noise on both sensors that skewed some of the data and caused high residuals. Will re-run in same solution.</t>
  </si>
  <si>
    <t>GDF2029_11102023_no breakin_Ch E</t>
  </si>
  <si>
    <t>GDF2021_11102023_no breakin_Ch F</t>
  </si>
  <si>
    <t>GDF2023_111023_Ch A</t>
  </si>
  <si>
    <t>GDF2024_111023_Ch B</t>
  </si>
  <si>
    <t>NG 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</si>
</sst>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1"/>
      <name val="Calibri"/>
      <family val="2"/>
    </font>
    <font>
      <sz val="20"/>
      <color theme="1"/>
      <name val="Copperplate Gothic Bold"/>
      <family val="2"/>
    </font>
    <font>
      <b/>
      <sz val="14"/>
      <color theme="1"/>
      <name val="Calibri"/>
      <family val="2"/>
      <scheme val="minor"/>
    </font>
    <font>
      <sz val="11"/>
      <color rgb="FFFF0000"/>
      <name val="Calibri"/>
      <family val="2"/>
      <scheme val="minor"/>
    </font>
    <font>
      <b/>
      <sz val="11"/>
      <color rgb="FFFF0000"/>
      <name val="Adobe Heiti Std R"/>
      <family val="2"/>
      <charset val="128"/>
    </font>
    <font>
      <b/>
      <sz val="11"/>
      <color theme="4" tint="-0.249977111117893"/>
      <name val="Adobe Heiti Std R"/>
      <family val="2"/>
      <charset val="128"/>
    </font>
    <font>
      <b/>
      <sz val="11"/>
      <color rgb="FF7030A0"/>
      <name val="Adobe Heiti Std R"/>
      <family val="2"/>
      <charset val="128"/>
    </font>
    <font>
      <b/>
      <sz val="11"/>
      <color rgb="FF7030A0"/>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7">
    <xf numFmtId="0" fontId="0" fillId="0" borderId="0" xfId="0"/>
    <xf numFmtId="0" fontId="1" fillId="0" borderId="0" xfId="0" applyFont="1"/>
    <xf numFmtId="14" fontId="1" fillId="0" borderId="0" xfId="0" applyNumberFormat="1" applyFont="1"/>
    <xf numFmtId="0" fontId="1" fillId="0" borderId="0" xfId="0" applyFont="1" applyAlignment="1">
      <alignment horizontal="center" vertical="center"/>
    </xf>
    <xf numFmtId="0" fontId="0" fillId="0" borderId="0" xfId="0" applyFont="1"/>
    <xf numFmtId="0" fontId="0" fillId="0" borderId="0" xfId="0" applyAlignment="1">
      <alignment horizontal="center"/>
    </xf>
    <xf numFmtId="0" fontId="3" fillId="0" borderId="0" xfId="0" applyFont="1" applyAlignment="1">
      <alignment horizontal="left" vertical="center"/>
    </xf>
    <xf numFmtId="0" fontId="0" fillId="0" borderId="0" xfId="0" applyAlignment="1">
      <alignment wrapText="1"/>
    </xf>
    <xf numFmtId="0" fontId="0" fillId="0" borderId="0" xfId="0" applyAlignment="1">
      <alignment horizontal="center" wrapText="1"/>
    </xf>
    <xf numFmtId="0" fontId="4" fillId="0" borderId="0" xfId="0" applyFont="1" applyAlignment="1">
      <alignment horizontal="center" wrapText="1"/>
    </xf>
    <xf numFmtId="0" fontId="4" fillId="0" borderId="0" xfId="0" applyFont="1" applyAlignment="1">
      <alignment wrapText="1"/>
    </xf>
    <xf numFmtId="0" fontId="1" fillId="0" borderId="0" xfId="0" applyFont="1" applyAlignment="1">
      <alignment wrapText="1"/>
    </xf>
    <xf numFmtId="0" fontId="1" fillId="0" borderId="0" xfId="0" applyFont="1" applyAlignment="1">
      <alignment horizontal="center" wrapText="1"/>
    </xf>
    <xf numFmtId="14" fontId="0" fillId="0" borderId="0" xfId="0" applyNumberFormat="1" applyFont="1" applyAlignment="1">
      <alignment wrapText="1"/>
    </xf>
    <xf numFmtId="0" fontId="0" fillId="0" borderId="0" xfId="0" applyFont="1" applyAlignment="1">
      <alignment horizontal="center" wrapText="1"/>
    </xf>
    <xf numFmtId="0" fontId="0" fillId="0" borderId="0" xfId="0" applyFont="1" applyAlignment="1">
      <alignment wrapText="1"/>
    </xf>
    <xf numFmtId="14" fontId="0" fillId="0" borderId="0" xfId="0" applyNumberFormat="1" applyAlignment="1">
      <alignment wrapText="1"/>
    </xf>
    <xf numFmtId="0" fontId="6" fillId="0" borderId="0" xfId="0" applyFont="1"/>
    <xf numFmtId="14" fontId="0" fillId="0" borderId="0" xfId="0" applyNumberFormat="1" applyAlignment="1">
      <alignment horizontal="center"/>
    </xf>
    <xf numFmtId="0" fontId="6" fillId="0" borderId="0" xfId="0" applyFont="1" applyAlignment="1">
      <alignment horizontal="left"/>
    </xf>
    <xf numFmtId="0" fontId="7" fillId="0" borderId="0" xfId="0" applyFont="1"/>
    <xf numFmtId="0" fontId="1"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10" fillId="0" borderId="0" xfId="0" applyFont="1"/>
    <xf numFmtId="0" fontId="0" fillId="0" borderId="0" xfId="0" applyAlignment="1">
      <alignment horizontal="left"/>
    </xf>
    <xf numFmtId="0" fontId="0"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left"/>
    </xf>
    <xf numFmtId="14" fontId="0" fillId="0" borderId="0" xfId="0" applyNumberFormat="1" applyAlignment="1">
      <alignment horizontal="left"/>
    </xf>
    <xf numFmtId="0" fontId="1" fillId="0" borderId="1" xfId="0" applyFont="1" applyBorder="1"/>
    <xf numFmtId="0" fontId="0" fillId="0" borderId="1" xfId="0" applyBorder="1" applyAlignment="1">
      <alignment horizontal="left"/>
    </xf>
    <xf numFmtId="0" fontId="0" fillId="0" borderId="1" xfId="0" applyBorder="1" applyAlignment="1">
      <alignment horizontal="center"/>
    </xf>
    <xf numFmtId="0" fontId="0" fillId="0" borderId="1" xfId="0" applyBorder="1"/>
    <xf numFmtId="14" fontId="0" fillId="0" borderId="1" xfId="0" applyNumberFormat="1" applyBorder="1" applyAlignment="1">
      <alignment horizontal="left"/>
    </xf>
    <xf numFmtId="14" fontId="0" fillId="0" borderId="1" xfId="0" applyNumberFormat="1" applyBorder="1" applyAlignment="1">
      <alignment horizontal="center"/>
    </xf>
    <xf numFmtId="0" fontId="0" fillId="0" borderId="1" xfId="0" applyFont="1" applyBorder="1" applyAlignment="1">
      <alignment horizontal="left" wrapText="1"/>
    </xf>
    <xf numFmtId="0" fontId="9" fillId="0" borderId="1" xfId="0" applyFont="1" applyBorder="1" applyAlignment="1">
      <alignment horizontal="center"/>
    </xf>
    <xf numFmtId="0" fontId="5" fillId="0" borderId="1" xfId="0" applyFont="1" applyBorder="1" applyAlignment="1">
      <alignment horizontal="left" wrapText="1"/>
    </xf>
    <xf numFmtId="0" fontId="5" fillId="0" borderId="1" xfId="0" applyFont="1" applyBorder="1" applyAlignment="1">
      <alignment horizontal="left"/>
    </xf>
    <xf numFmtId="0" fontId="0" fillId="0" borderId="1" xfId="0"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0" borderId="0" xfId="0" applyBorder="1"/>
    <xf numFmtId="14" fontId="0" fillId="0" borderId="0" xfId="0" applyNumberFormat="1" applyFont="1" applyAlignment="1">
      <alignment horizontal="center"/>
    </xf>
    <xf numFmtId="14" fontId="0" fillId="0" borderId="1" xfId="0" applyNumberFormat="1" applyFont="1"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22"/>
  <sheetViews>
    <sheetView tabSelected="1" topLeftCell="D1" workbookViewId="0">
      <pane ySplit="4" topLeftCell="A238" activePane="bottomLeft" state="frozen"/>
      <selection pane="bottomLeft" activeCell="M254" sqref="M254"/>
    </sheetView>
  </sheetViews>
  <sheetFormatPr defaultRowHeight="14.4" x14ac:dyDescent="0.3"/>
  <cols>
    <col min="1" max="1" width="24.88671875" customWidth="1"/>
    <col min="2" max="2" width="16.44140625" style="5" customWidth="1"/>
    <col min="3" max="3" width="53.5546875" style="4" customWidth="1"/>
    <col min="4" max="4" width="64.33203125" customWidth="1"/>
    <col min="5" max="5" width="77.5546875" customWidth="1"/>
    <col min="6" max="6" width="25.33203125" style="5" customWidth="1"/>
    <col min="7" max="7" width="6" style="5" bestFit="1" customWidth="1"/>
    <col min="8" max="8" width="12.109375" bestFit="1" customWidth="1"/>
    <col min="9" max="9" width="7.44140625" bestFit="1" customWidth="1"/>
    <col min="10" max="10" width="10.6640625" bestFit="1" customWidth="1"/>
    <col min="11" max="11" width="22.44140625" bestFit="1" customWidth="1"/>
    <col min="12" max="12" width="21.88671875" bestFit="1" customWidth="1"/>
  </cols>
  <sheetData>
    <row r="1" spans="1:15" s="7" customFormat="1" ht="30" customHeight="1" x14ac:dyDescent="0.3">
      <c r="B1" s="8"/>
      <c r="C1" s="15"/>
      <c r="F1" s="8"/>
      <c r="G1" s="8"/>
    </row>
    <row r="2" spans="1:15" s="7" customFormat="1" ht="30" customHeight="1" x14ac:dyDescent="0.3">
      <c r="A2" s="6" t="s">
        <v>66</v>
      </c>
      <c r="B2" s="8"/>
      <c r="C2" s="15"/>
      <c r="F2" s="8"/>
      <c r="G2" s="8"/>
    </row>
    <row r="3" spans="1:15" s="7" customFormat="1" ht="30" customHeight="1" x14ac:dyDescent="0.3">
      <c r="B3" s="8"/>
      <c r="C3" s="15"/>
      <c r="F3" s="8"/>
      <c r="G3" s="8"/>
    </row>
    <row r="4" spans="1:15" s="10" customFormat="1" ht="30" customHeight="1" x14ac:dyDescent="0.35">
      <c r="A4" s="9" t="s">
        <v>0</v>
      </c>
      <c r="B4" s="9" t="s">
        <v>670</v>
      </c>
      <c r="C4" s="9" t="s">
        <v>671</v>
      </c>
      <c r="D4" s="9" t="s">
        <v>672</v>
      </c>
      <c r="E4" s="9" t="s">
        <v>673</v>
      </c>
      <c r="F4" s="9" t="s">
        <v>185</v>
      </c>
      <c r="G4" s="9" t="s">
        <v>668</v>
      </c>
      <c r="H4" s="10" t="s">
        <v>663</v>
      </c>
      <c r="I4" s="10" t="s">
        <v>665</v>
      </c>
      <c r="J4" s="10" t="s">
        <v>664</v>
      </c>
      <c r="K4" s="10" t="s">
        <v>666</v>
      </c>
      <c r="L4" s="10" t="s">
        <v>667</v>
      </c>
      <c r="M4" s="10" t="s">
        <v>669</v>
      </c>
      <c r="N4" s="9" t="s">
        <v>691</v>
      </c>
      <c r="O4" s="10" t="s">
        <v>718</v>
      </c>
    </row>
    <row r="5" spans="1:15" s="11" customFormat="1" ht="30" customHeight="1" x14ac:dyDescent="0.3">
      <c r="B5" s="12"/>
      <c r="C5" s="15"/>
      <c r="F5" s="12"/>
      <c r="G5" s="12"/>
    </row>
    <row r="6" spans="1:15" s="15" customFormat="1" ht="30" customHeight="1" x14ac:dyDescent="0.3">
      <c r="A6" s="13">
        <v>44130</v>
      </c>
      <c r="B6" s="14" t="s">
        <v>62</v>
      </c>
      <c r="C6" s="15" t="s">
        <v>64</v>
      </c>
      <c r="D6" s="15" t="s">
        <v>69</v>
      </c>
      <c r="E6" s="15" t="s">
        <v>67</v>
      </c>
      <c r="F6" s="14" t="s">
        <v>186</v>
      </c>
      <c r="G6" s="14"/>
      <c r="M6" s="15">
        <v>1</v>
      </c>
    </row>
    <row r="7" spans="1:15" s="15" customFormat="1" ht="30" customHeight="1" x14ac:dyDescent="0.3">
      <c r="A7" s="13">
        <v>44277</v>
      </c>
      <c r="B7" s="14" t="s">
        <v>63</v>
      </c>
      <c r="C7" s="15" t="s">
        <v>65</v>
      </c>
      <c r="D7" s="15" t="s">
        <v>70</v>
      </c>
      <c r="E7" s="15" t="s">
        <v>68</v>
      </c>
      <c r="F7" s="14" t="s">
        <v>186</v>
      </c>
      <c r="G7" s="14"/>
      <c r="M7" s="15">
        <v>1</v>
      </c>
    </row>
    <row r="8" spans="1:15" s="7" customFormat="1" ht="30" customHeight="1" x14ac:dyDescent="0.3">
      <c r="A8" s="16">
        <v>44308</v>
      </c>
      <c r="B8" s="8" t="s">
        <v>57</v>
      </c>
      <c r="C8" s="15" t="s">
        <v>3</v>
      </c>
      <c r="D8" s="7" t="s">
        <v>1</v>
      </c>
      <c r="E8" s="7" t="s">
        <v>2</v>
      </c>
      <c r="F8" s="14" t="s">
        <v>186</v>
      </c>
      <c r="G8" s="14"/>
      <c r="M8" s="7">
        <v>1</v>
      </c>
    </row>
    <row r="9" spans="1:15" s="7" customFormat="1" ht="30" customHeight="1" x14ac:dyDescent="0.3">
      <c r="A9" s="16">
        <v>44312</v>
      </c>
      <c r="B9" s="8" t="s">
        <v>57</v>
      </c>
      <c r="C9" s="15" t="s">
        <v>4</v>
      </c>
      <c r="D9" s="7" t="s">
        <v>5</v>
      </c>
      <c r="E9" s="7" t="s">
        <v>71</v>
      </c>
      <c r="F9" s="14" t="s">
        <v>186</v>
      </c>
      <c r="G9" s="14"/>
    </row>
    <row r="10" spans="1:15" s="7" customFormat="1" ht="30" customHeight="1" x14ac:dyDescent="0.3">
      <c r="A10" s="16">
        <v>44318</v>
      </c>
      <c r="B10" s="8" t="s">
        <v>58</v>
      </c>
      <c r="C10" s="15" t="s">
        <v>6</v>
      </c>
      <c r="D10" s="7" t="s">
        <v>7</v>
      </c>
      <c r="E10" s="7" t="s">
        <v>75</v>
      </c>
      <c r="F10" s="14" t="s">
        <v>186</v>
      </c>
      <c r="G10" s="14"/>
      <c r="M10" s="7">
        <v>1</v>
      </c>
    </row>
    <row r="11" spans="1:15" s="7" customFormat="1" ht="30" customHeight="1" x14ac:dyDescent="0.3">
      <c r="A11" s="16">
        <v>44322</v>
      </c>
      <c r="B11" s="8" t="s">
        <v>58</v>
      </c>
      <c r="C11" s="15" t="s">
        <v>8</v>
      </c>
      <c r="D11" s="7" t="s">
        <v>9</v>
      </c>
      <c r="E11" s="7" t="s">
        <v>10</v>
      </c>
      <c r="F11" s="14" t="s">
        <v>186</v>
      </c>
      <c r="G11" s="14"/>
      <c r="J11" s="7">
        <v>1</v>
      </c>
    </row>
    <row r="12" spans="1:15" s="7" customFormat="1" ht="30" customHeight="1" x14ac:dyDescent="0.3">
      <c r="A12" s="16">
        <v>44334</v>
      </c>
      <c r="B12" s="8" t="s">
        <v>58</v>
      </c>
      <c r="C12" s="15" t="s">
        <v>16</v>
      </c>
      <c r="D12" s="7" t="s">
        <v>18</v>
      </c>
      <c r="E12" s="7" t="s">
        <v>17</v>
      </c>
      <c r="F12" s="14" t="s">
        <v>186</v>
      </c>
      <c r="G12" s="14"/>
      <c r="J12" s="7">
        <v>1</v>
      </c>
    </row>
    <row r="13" spans="1:15" s="7" customFormat="1" ht="30" customHeight="1" x14ac:dyDescent="0.3">
      <c r="A13" s="16">
        <v>44332</v>
      </c>
      <c r="B13" s="8" t="s">
        <v>58</v>
      </c>
      <c r="C13" s="15" t="s">
        <v>11</v>
      </c>
      <c r="D13" s="7" t="s">
        <v>12</v>
      </c>
      <c r="E13" s="7" t="s">
        <v>13</v>
      </c>
      <c r="F13" s="14" t="s">
        <v>186</v>
      </c>
      <c r="G13" s="14"/>
    </row>
    <row r="14" spans="1:15" s="7" customFormat="1" ht="30" customHeight="1" x14ac:dyDescent="0.3">
      <c r="A14" s="16">
        <v>44336</v>
      </c>
      <c r="B14" s="8" t="s">
        <v>58</v>
      </c>
      <c r="C14" s="15" t="s">
        <v>14</v>
      </c>
      <c r="D14" s="7" t="s">
        <v>15</v>
      </c>
      <c r="E14" s="7" t="s">
        <v>76</v>
      </c>
      <c r="F14" s="14" t="s">
        <v>186</v>
      </c>
      <c r="G14" s="14"/>
      <c r="J14" s="7">
        <v>1</v>
      </c>
    </row>
    <row r="15" spans="1:15" s="7" customFormat="1" ht="30" customHeight="1" x14ac:dyDescent="0.3">
      <c r="A15" s="16">
        <v>44341</v>
      </c>
      <c r="B15" s="8" t="s">
        <v>19</v>
      </c>
      <c r="C15" s="15" t="s">
        <v>19</v>
      </c>
      <c r="D15" s="7" t="s">
        <v>21</v>
      </c>
      <c r="E15" s="7" t="s">
        <v>22</v>
      </c>
      <c r="F15" s="14" t="s">
        <v>186</v>
      </c>
      <c r="G15" s="14"/>
    </row>
    <row r="16" spans="1:15" s="7" customFormat="1" ht="30" customHeight="1" x14ac:dyDescent="0.3">
      <c r="A16" s="16">
        <v>44347</v>
      </c>
      <c r="B16" s="8" t="s">
        <v>58</v>
      </c>
      <c r="C16" s="15" t="s">
        <v>20</v>
      </c>
      <c r="D16" s="7" t="s">
        <v>23</v>
      </c>
      <c r="E16" s="7" t="s">
        <v>24</v>
      </c>
      <c r="F16" s="14" t="s">
        <v>186</v>
      </c>
      <c r="G16" s="14"/>
    </row>
    <row r="17" spans="1:7" s="7" customFormat="1" ht="30" customHeight="1" x14ac:dyDescent="0.3">
      <c r="A17" s="16">
        <v>44355</v>
      </c>
      <c r="B17" s="8" t="s">
        <v>59</v>
      </c>
      <c r="C17" s="15" t="s">
        <v>25</v>
      </c>
      <c r="D17" s="7" t="s">
        <v>23</v>
      </c>
      <c r="E17" s="7" t="s">
        <v>26</v>
      </c>
      <c r="F17" s="14" t="s">
        <v>186</v>
      </c>
      <c r="G17" s="14"/>
    </row>
    <row r="18" spans="1:7" s="7" customFormat="1" ht="30" customHeight="1" x14ac:dyDescent="0.3">
      <c r="A18" s="16">
        <v>44361</v>
      </c>
      <c r="B18" s="8" t="s">
        <v>59</v>
      </c>
      <c r="C18" s="15" t="s">
        <v>29</v>
      </c>
      <c r="D18" s="7" t="s">
        <v>28</v>
      </c>
      <c r="E18" s="7" t="s">
        <v>27</v>
      </c>
      <c r="F18" s="14" t="s">
        <v>186</v>
      </c>
      <c r="G18" s="14"/>
    </row>
    <row r="19" spans="1:7" s="7" customFormat="1" ht="30" customHeight="1" x14ac:dyDescent="0.3">
      <c r="A19" s="16">
        <v>44363</v>
      </c>
      <c r="B19" s="8" t="s">
        <v>59</v>
      </c>
      <c r="C19" s="15" t="s">
        <v>31</v>
      </c>
      <c r="D19" s="7" t="s">
        <v>28</v>
      </c>
      <c r="E19" s="7" t="s">
        <v>30</v>
      </c>
      <c r="F19" s="14" t="s">
        <v>186</v>
      </c>
      <c r="G19" s="14"/>
    </row>
    <row r="20" spans="1:7" s="7" customFormat="1" ht="30" customHeight="1" x14ac:dyDescent="0.3">
      <c r="A20" s="16">
        <v>44365</v>
      </c>
      <c r="B20" s="8" t="s">
        <v>59</v>
      </c>
      <c r="C20" s="15" t="s">
        <v>32</v>
      </c>
      <c r="D20" s="7" t="s">
        <v>33</v>
      </c>
      <c r="E20" s="7" t="s">
        <v>34</v>
      </c>
      <c r="F20" s="14" t="s">
        <v>186</v>
      </c>
      <c r="G20" s="14"/>
    </row>
    <row r="21" spans="1:7" s="7" customFormat="1" ht="30" customHeight="1" x14ac:dyDescent="0.3">
      <c r="A21" s="16">
        <v>44412</v>
      </c>
      <c r="B21" s="8" t="s">
        <v>58</v>
      </c>
      <c r="C21" s="15" t="s">
        <v>35</v>
      </c>
      <c r="D21" s="7" t="s">
        <v>33</v>
      </c>
      <c r="E21" s="7" t="s">
        <v>36</v>
      </c>
      <c r="F21" s="14" t="s">
        <v>186</v>
      </c>
      <c r="G21" s="14"/>
    </row>
    <row r="22" spans="1:7" s="7" customFormat="1" ht="30" customHeight="1" x14ac:dyDescent="0.3">
      <c r="A22" s="16">
        <v>44419</v>
      </c>
      <c r="B22" s="8" t="s">
        <v>58</v>
      </c>
      <c r="C22" s="15" t="s">
        <v>37</v>
      </c>
      <c r="D22" s="7" t="s">
        <v>38</v>
      </c>
      <c r="E22" s="7" t="s">
        <v>40</v>
      </c>
      <c r="F22" s="14" t="s">
        <v>186</v>
      </c>
      <c r="G22" s="14"/>
    </row>
    <row r="23" spans="1:7" s="7" customFormat="1" ht="30" customHeight="1" x14ac:dyDescent="0.3">
      <c r="A23" s="16">
        <v>44422</v>
      </c>
      <c r="B23" s="8" t="s">
        <v>77</v>
      </c>
      <c r="C23" s="15" t="s">
        <v>79</v>
      </c>
      <c r="D23" s="7" t="s">
        <v>78</v>
      </c>
      <c r="E23" s="7" t="s">
        <v>41</v>
      </c>
      <c r="F23" s="14" t="s">
        <v>186</v>
      </c>
      <c r="G23" s="14"/>
    </row>
    <row r="24" spans="1:7" s="7" customFormat="1" ht="30" customHeight="1" x14ac:dyDescent="0.3">
      <c r="A24" s="16">
        <v>44432</v>
      </c>
      <c r="B24" s="8" t="s">
        <v>58</v>
      </c>
      <c r="C24" s="15" t="s">
        <v>39</v>
      </c>
      <c r="D24" s="7" t="s">
        <v>72</v>
      </c>
      <c r="E24" s="7" t="s">
        <v>73</v>
      </c>
      <c r="F24" s="14" t="s">
        <v>186</v>
      </c>
      <c r="G24" s="14"/>
    </row>
    <row r="25" spans="1:7" s="7" customFormat="1" ht="30" customHeight="1" x14ac:dyDescent="0.3">
      <c r="A25" s="16">
        <v>44439</v>
      </c>
      <c r="B25" s="8" t="s">
        <v>58</v>
      </c>
      <c r="C25" s="15" t="s">
        <v>42</v>
      </c>
      <c r="D25" s="7" t="s">
        <v>43</v>
      </c>
      <c r="E25" s="7" t="s">
        <v>74</v>
      </c>
      <c r="F25" s="14" t="s">
        <v>186</v>
      </c>
      <c r="G25" s="14"/>
    </row>
    <row r="26" spans="1:7" s="7" customFormat="1" ht="30" customHeight="1" x14ac:dyDescent="0.3">
      <c r="A26" s="16">
        <v>44446</v>
      </c>
      <c r="B26" s="8" t="s">
        <v>61</v>
      </c>
      <c r="C26" s="15" t="s">
        <v>44</v>
      </c>
      <c r="D26" s="7" t="s">
        <v>144</v>
      </c>
      <c r="E26" s="7" t="s">
        <v>45</v>
      </c>
      <c r="F26" s="14" t="s">
        <v>186</v>
      </c>
      <c r="G26" s="14"/>
    </row>
    <row r="27" spans="1:7" s="7" customFormat="1" ht="30" customHeight="1" x14ac:dyDescent="0.3">
      <c r="A27" s="16">
        <v>44447</v>
      </c>
      <c r="B27" s="8" t="s">
        <v>61</v>
      </c>
      <c r="C27" s="15" t="s">
        <v>46</v>
      </c>
      <c r="D27" s="7" t="s">
        <v>148</v>
      </c>
      <c r="E27" s="7" t="s">
        <v>49</v>
      </c>
      <c r="F27" s="14" t="s">
        <v>186</v>
      </c>
      <c r="G27" s="14"/>
    </row>
    <row r="28" spans="1:7" s="7" customFormat="1" ht="30" customHeight="1" x14ac:dyDescent="0.3">
      <c r="A28" s="16">
        <v>44453</v>
      </c>
      <c r="B28" s="8" t="s">
        <v>60</v>
      </c>
      <c r="C28" s="15" t="s">
        <v>47</v>
      </c>
      <c r="D28" s="7" t="s">
        <v>48</v>
      </c>
      <c r="E28" s="7" t="s">
        <v>80</v>
      </c>
      <c r="F28" s="14" t="s">
        <v>186</v>
      </c>
      <c r="G28" s="14"/>
    </row>
    <row r="29" spans="1:7" s="7" customFormat="1" ht="30" customHeight="1" x14ac:dyDescent="0.3">
      <c r="A29" s="16">
        <v>44456</v>
      </c>
      <c r="B29" s="8" t="s">
        <v>60</v>
      </c>
      <c r="C29" s="15" t="s">
        <v>50</v>
      </c>
      <c r="D29" s="7" t="s">
        <v>81</v>
      </c>
      <c r="E29" s="7" t="s">
        <v>82</v>
      </c>
      <c r="F29" s="14" t="s">
        <v>186</v>
      </c>
      <c r="G29" s="14"/>
    </row>
    <row r="30" spans="1:7" s="7" customFormat="1" ht="30" customHeight="1" x14ac:dyDescent="0.3">
      <c r="A30" s="16">
        <v>44474</v>
      </c>
      <c r="B30" s="8" t="s">
        <v>60</v>
      </c>
      <c r="C30" s="15" t="s">
        <v>51</v>
      </c>
      <c r="D30" s="7" t="s">
        <v>83</v>
      </c>
      <c r="E30" s="7" t="s">
        <v>84</v>
      </c>
      <c r="F30" s="14" t="s">
        <v>186</v>
      </c>
      <c r="G30" s="14"/>
    </row>
    <row r="31" spans="1:7" s="7" customFormat="1" ht="30" customHeight="1" x14ac:dyDescent="0.3">
      <c r="A31" s="16">
        <v>44480</v>
      </c>
      <c r="B31" s="8" t="s">
        <v>60</v>
      </c>
      <c r="C31" s="15" t="s">
        <v>52</v>
      </c>
      <c r="D31" s="7" t="s">
        <v>53</v>
      </c>
      <c r="E31" s="7" t="s">
        <v>85</v>
      </c>
      <c r="F31" s="14" t="s">
        <v>186</v>
      </c>
      <c r="G31" s="14"/>
    </row>
    <row r="32" spans="1:7" s="7" customFormat="1" ht="30" customHeight="1" x14ac:dyDescent="0.3">
      <c r="A32" s="16">
        <v>44488</v>
      </c>
      <c r="B32" s="8" t="s">
        <v>61</v>
      </c>
      <c r="C32" s="15" t="s">
        <v>86</v>
      </c>
      <c r="D32" s="7" t="s">
        <v>53</v>
      </c>
      <c r="E32" s="7" t="s">
        <v>85</v>
      </c>
      <c r="F32" s="14" t="s">
        <v>186</v>
      </c>
      <c r="G32" s="14"/>
    </row>
    <row r="33" spans="1:7" s="7" customFormat="1" ht="30" customHeight="1" x14ac:dyDescent="0.3">
      <c r="A33" s="16">
        <v>44495</v>
      </c>
      <c r="B33" s="8" t="s">
        <v>88</v>
      </c>
      <c r="C33" s="15" t="s">
        <v>135</v>
      </c>
      <c r="D33" s="7" t="s">
        <v>89</v>
      </c>
      <c r="E33" s="7" t="s">
        <v>136</v>
      </c>
      <c r="F33" s="14" t="s">
        <v>186</v>
      </c>
      <c r="G33" s="14"/>
    </row>
    <row r="34" spans="1:7" s="7" customFormat="1" ht="30" customHeight="1" x14ac:dyDescent="0.3">
      <c r="A34" s="16">
        <v>44510</v>
      </c>
      <c r="B34" s="8" t="s">
        <v>88</v>
      </c>
      <c r="C34" s="15" t="s">
        <v>87</v>
      </c>
      <c r="D34" s="7" t="s">
        <v>89</v>
      </c>
      <c r="E34" s="7" t="s">
        <v>91</v>
      </c>
      <c r="F34" s="14" t="s">
        <v>186</v>
      </c>
      <c r="G34" s="14"/>
    </row>
    <row r="35" spans="1:7" s="7" customFormat="1" ht="30" customHeight="1" x14ac:dyDescent="0.3">
      <c r="A35" s="16">
        <v>44524</v>
      </c>
      <c r="B35" s="8" t="s">
        <v>90</v>
      </c>
      <c r="C35" s="15" t="s">
        <v>92</v>
      </c>
      <c r="D35" s="7" t="s">
        <v>112</v>
      </c>
      <c r="E35" s="7" t="s">
        <v>94</v>
      </c>
      <c r="F35" s="14" t="s">
        <v>186</v>
      </c>
      <c r="G35" s="14"/>
    </row>
    <row r="36" spans="1:7" s="7" customFormat="1" ht="30" customHeight="1" x14ac:dyDescent="0.3">
      <c r="A36" s="16">
        <v>44530</v>
      </c>
      <c r="B36" s="8" t="s">
        <v>90</v>
      </c>
      <c r="C36" s="15" t="s">
        <v>93</v>
      </c>
      <c r="D36" s="7" t="s">
        <v>112</v>
      </c>
      <c r="E36" s="7" t="s">
        <v>97</v>
      </c>
      <c r="F36" s="14" t="s">
        <v>186</v>
      </c>
      <c r="G36" s="14"/>
    </row>
    <row r="37" spans="1:7" s="7" customFormat="1" ht="30" customHeight="1" x14ac:dyDescent="0.3">
      <c r="A37" s="16">
        <v>44538</v>
      </c>
      <c r="B37" s="8" t="s">
        <v>95</v>
      </c>
      <c r="C37" s="15" t="s">
        <v>96</v>
      </c>
      <c r="D37" s="7" t="s">
        <v>112</v>
      </c>
      <c r="E37" s="7" t="s">
        <v>98</v>
      </c>
      <c r="F37" s="14" t="s">
        <v>186</v>
      </c>
      <c r="G37" s="14"/>
    </row>
    <row r="38" spans="1:7" s="7" customFormat="1" ht="30" customHeight="1" x14ac:dyDescent="0.3">
      <c r="A38" s="16">
        <v>44546</v>
      </c>
      <c r="B38" s="8" t="s">
        <v>99</v>
      </c>
      <c r="C38" s="15" t="s">
        <v>100</v>
      </c>
      <c r="D38" s="7" t="s">
        <v>112</v>
      </c>
      <c r="E38" s="7" t="s">
        <v>101</v>
      </c>
      <c r="F38" s="14" t="s">
        <v>186</v>
      </c>
      <c r="G38" s="14"/>
    </row>
    <row r="39" spans="1:7" s="7" customFormat="1" ht="30" customHeight="1" x14ac:dyDescent="0.3">
      <c r="A39" s="16">
        <v>44559</v>
      </c>
      <c r="B39" s="8" t="s">
        <v>99</v>
      </c>
      <c r="C39" s="15" t="s">
        <v>102</v>
      </c>
      <c r="D39" s="7" t="s">
        <v>103</v>
      </c>
      <c r="E39" s="7" t="s">
        <v>104</v>
      </c>
      <c r="F39" s="8" t="s">
        <v>186</v>
      </c>
      <c r="G39" s="8"/>
    </row>
    <row r="40" spans="1:7" s="7" customFormat="1" ht="30" customHeight="1" x14ac:dyDescent="0.3">
      <c r="A40" s="16">
        <v>44576</v>
      </c>
      <c r="B40" s="8" t="s">
        <v>105</v>
      </c>
      <c r="C40" s="15" t="s">
        <v>106</v>
      </c>
      <c r="D40" s="7" t="s">
        <v>126</v>
      </c>
      <c r="E40" s="7" t="s">
        <v>127</v>
      </c>
      <c r="F40" s="8" t="s">
        <v>189</v>
      </c>
      <c r="G40" s="8"/>
    </row>
    <row r="41" spans="1:7" s="7" customFormat="1" ht="30" customHeight="1" x14ac:dyDescent="0.3">
      <c r="A41" s="16">
        <v>44576</v>
      </c>
      <c r="B41" s="8" t="s">
        <v>99</v>
      </c>
      <c r="C41" s="15" t="s">
        <v>107</v>
      </c>
      <c r="D41" s="7" t="s">
        <v>114</v>
      </c>
      <c r="E41" s="7" t="s">
        <v>110</v>
      </c>
      <c r="F41" s="8" t="s">
        <v>186</v>
      </c>
      <c r="G41" s="8"/>
    </row>
    <row r="42" spans="1:7" s="7" customFormat="1" ht="30" customHeight="1" x14ac:dyDescent="0.3">
      <c r="A42" s="16">
        <v>44585</v>
      </c>
      <c r="B42" s="8" t="s">
        <v>105</v>
      </c>
      <c r="C42" s="15" t="s">
        <v>109</v>
      </c>
      <c r="D42" s="7" t="s">
        <v>113</v>
      </c>
      <c r="E42" s="7" t="s">
        <v>131</v>
      </c>
      <c r="F42" s="8" t="s">
        <v>186</v>
      </c>
      <c r="G42" s="8"/>
    </row>
    <row r="43" spans="1:7" s="7" customFormat="1" ht="30" customHeight="1" x14ac:dyDescent="0.3">
      <c r="A43" s="16">
        <v>44585</v>
      </c>
      <c r="B43" s="8" t="s">
        <v>99</v>
      </c>
      <c r="C43" s="15" t="s">
        <v>108</v>
      </c>
      <c r="D43" s="7" t="s">
        <v>113</v>
      </c>
      <c r="E43" s="7" t="s">
        <v>134</v>
      </c>
      <c r="F43" s="8" t="s">
        <v>189</v>
      </c>
      <c r="G43" s="8"/>
    </row>
    <row r="44" spans="1:7" s="7" customFormat="1" ht="30" customHeight="1" x14ac:dyDescent="0.3">
      <c r="A44" s="16">
        <v>44592</v>
      </c>
      <c r="B44" s="8" t="s">
        <v>115</v>
      </c>
      <c r="C44" s="15" t="s">
        <v>117</v>
      </c>
      <c r="D44" s="7" t="s">
        <v>129</v>
      </c>
      <c r="E44" s="7" t="s">
        <v>120</v>
      </c>
      <c r="F44" s="8" t="s">
        <v>186</v>
      </c>
      <c r="G44" s="8"/>
    </row>
    <row r="45" spans="1:7" s="7" customFormat="1" ht="30" customHeight="1" x14ac:dyDescent="0.3">
      <c r="A45" s="16">
        <v>44592</v>
      </c>
      <c r="B45" s="8" t="s">
        <v>116</v>
      </c>
      <c r="C45" s="15" t="s">
        <v>118</v>
      </c>
      <c r="D45" s="7" t="s">
        <v>119</v>
      </c>
      <c r="E45" s="7" t="s">
        <v>120</v>
      </c>
      <c r="F45" s="8" t="s">
        <v>189</v>
      </c>
      <c r="G45" s="8"/>
    </row>
    <row r="46" spans="1:7" s="7" customFormat="1" ht="30" customHeight="1" x14ac:dyDescent="0.3">
      <c r="A46" s="16">
        <v>44593</v>
      </c>
      <c r="B46" s="8" t="s">
        <v>124</v>
      </c>
      <c r="C46" s="7" t="s">
        <v>124</v>
      </c>
      <c r="D46" s="7" t="s">
        <v>130</v>
      </c>
      <c r="E46" s="7" t="s">
        <v>133</v>
      </c>
      <c r="F46" s="8" t="s">
        <v>186</v>
      </c>
      <c r="G46" s="8"/>
    </row>
    <row r="47" spans="1:7" s="7" customFormat="1" ht="30" customHeight="1" x14ac:dyDescent="0.3">
      <c r="A47" s="16">
        <v>44593</v>
      </c>
      <c r="B47" s="8" t="s">
        <v>125</v>
      </c>
      <c r="C47" s="7" t="s">
        <v>125</v>
      </c>
      <c r="D47" s="7" t="s">
        <v>130</v>
      </c>
      <c r="E47" s="7" t="s">
        <v>132</v>
      </c>
      <c r="F47" s="8" t="s">
        <v>189</v>
      </c>
      <c r="G47" s="8"/>
    </row>
    <row r="48" spans="1:7" s="7" customFormat="1" ht="30" customHeight="1" x14ac:dyDescent="0.3">
      <c r="A48" s="16">
        <v>44599</v>
      </c>
      <c r="B48" s="8" t="s">
        <v>121</v>
      </c>
      <c r="C48" s="15" t="s">
        <v>121</v>
      </c>
      <c r="D48" s="7" t="s">
        <v>130</v>
      </c>
      <c r="E48" s="7" t="s">
        <v>133</v>
      </c>
      <c r="F48" s="8" t="s">
        <v>186</v>
      </c>
      <c r="G48" s="8"/>
    </row>
    <row r="49" spans="1:7" s="7" customFormat="1" ht="30" customHeight="1" x14ac:dyDescent="0.3">
      <c r="A49" s="16">
        <v>44599</v>
      </c>
      <c r="B49" s="8" t="s">
        <v>122</v>
      </c>
      <c r="C49" s="15" t="s">
        <v>123</v>
      </c>
      <c r="D49" s="7" t="s">
        <v>128</v>
      </c>
      <c r="E49" s="7" t="s">
        <v>120</v>
      </c>
      <c r="F49" s="8" t="s">
        <v>189</v>
      </c>
      <c r="G49" s="8"/>
    </row>
    <row r="50" spans="1:7" s="7" customFormat="1" ht="30" customHeight="1" x14ac:dyDescent="0.3">
      <c r="A50" s="16">
        <v>44610</v>
      </c>
      <c r="B50" s="8" t="s">
        <v>137</v>
      </c>
      <c r="C50" s="15" t="s">
        <v>139</v>
      </c>
      <c r="D50" s="7" t="s">
        <v>143</v>
      </c>
      <c r="E50" s="7" t="s">
        <v>200</v>
      </c>
      <c r="F50" s="8" t="s">
        <v>186</v>
      </c>
      <c r="G50" s="8"/>
    </row>
    <row r="51" spans="1:7" s="7" customFormat="1" ht="30" customHeight="1" x14ac:dyDescent="0.3">
      <c r="A51" s="16">
        <v>44610</v>
      </c>
      <c r="B51" s="8" t="s">
        <v>138</v>
      </c>
      <c r="C51" s="15" t="s">
        <v>140</v>
      </c>
      <c r="D51" s="7" t="s">
        <v>143</v>
      </c>
      <c r="E51" s="7" t="s">
        <v>145</v>
      </c>
      <c r="F51" s="8" t="s">
        <v>189</v>
      </c>
      <c r="G51" s="8"/>
    </row>
    <row r="52" spans="1:7" s="7" customFormat="1" ht="30" customHeight="1" x14ac:dyDescent="0.3">
      <c r="A52" s="16">
        <v>44615</v>
      </c>
      <c r="B52" s="8" t="s">
        <v>141</v>
      </c>
      <c r="C52" s="15" t="s">
        <v>149</v>
      </c>
      <c r="D52" s="7" t="s">
        <v>143</v>
      </c>
      <c r="E52" s="7" t="s">
        <v>153</v>
      </c>
      <c r="F52" s="8" t="s">
        <v>186</v>
      </c>
      <c r="G52" s="8"/>
    </row>
    <row r="53" spans="1:7" s="7" customFormat="1" ht="30" customHeight="1" x14ac:dyDescent="0.3">
      <c r="A53" s="16">
        <v>44615</v>
      </c>
      <c r="B53" s="8" t="s">
        <v>142</v>
      </c>
      <c r="C53" s="15" t="s">
        <v>146</v>
      </c>
      <c r="D53" s="7" t="s">
        <v>143</v>
      </c>
      <c r="E53" s="7" t="s">
        <v>153</v>
      </c>
      <c r="F53" s="8" t="s">
        <v>189</v>
      </c>
      <c r="G53" s="8"/>
    </row>
    <row r="54" spans="1:7" s="7" customFormat="1" ht="30" customHeight="1" x14ac:dyDescent="0.3">
      <c r="A54" s="16">
        <v>44620</v>
      </c>
      <c r="B54" s="8" t="s">
        <v>141</v>
      </c>
      <c r="C54" s="15" t="s">
        <v>150</v>
      </c>
      <c r="D54" s="7" t="s">
        <v>143</v>
      </c>
      <c r="E54" s="7" t="s">
        <v>152</v>
      </c>
      <c r="F54" s="8" t="s">
        <v>186</v>
      </c>
      <c r="G54" s="8"/>
    </row>
    <row r="55" spans="1:7" s="7" customFormat="1" ht="30" customHeight="1" x14ac:dyDescent="0.3">
      <c r="A55" s="16">
        <v>44620</v>
      </c>
      <c r="B55" s="8" t="s">
        <v>142</v>
      </c>
      <c r="C55" s="15" t="s">
        <v>151</v>
      </c>
      <c r="D55" s="7" t="s">
        <v>143</v>
      </c>
      <c r="E55" s="7" t="s">
        <v>147</v>
      </c>
      <c r="F55" s="8" t="s">
        <v>189</v>
      </c>
      <c r="G55" s="8"/>
    </row>
    <row r="56" spans="1:7" s="7" customFormat="1" ht="30" customHeight="1" x14ac:dyDescent="0.3">
      <c r="A56" s="16">
        <v>44623</v>
      </c>
      <c r="B56" s="8" t="s">
        <v>154</v>
      </c>
      <c r="C56" s="7" t="s">
        <v>156</v>
      </c>
      <c r="D56" s="7" t="s">
        <v>158</v>
      </c>
      <c r="E56" s="7" t="s">
        <v>159</v>
      </c>
      <c r="F56" s="8" t="s">
        <v>186</v>
      </c>
      <c r="G56" s="8"/>
    </row>
    <row r="57" spans="1:7" s="7" customFormat="1" ht="30" customHeight="1" x14ac:dyDescent="0.3">
      <c r="A57" s="16">
        <v>44623</v>
      </c>
      <c r="B57" s="8" t="s">
        <v>155</v>
      </c>
      <c r="C57" s="7" t="s">
        <v>157</v>
      </c>
      <c r="D57" s="7" t="s">
        <v>158</v>
      </c>
      <c r="E57" s="7" t="s">
        <v>159</v>
      </c>
      <c r="F57" s="8" t="s">
        <v>189</v>
      </c>
      <c r="G57" s="8"/>
    </row>
    <row r="58" spans="1:7" s="7" customFormat="1" ht="30" customHeight="1" x14ac:dyDescent="0.3">
      <c r="A58" s="16">
        <v>44628</v>
      </c>
      <c r="B58" s="8" t="s">
        <v>142</v>
      </c>
      <c r="C58" s="15" t="s">
        <v>161</v>
      </c>
      <c r="D58" s="7" t="s">
        <v>163</v>
      </c>
      <c r="E58" s="7" t="s">
        <v>169</v>
      </c>
      <c r="F58" s="8" t="s">
        <v>189</v>
      </c>
      <c r="G58" s="8"/>
    </row>
    <row r="59" spans="1:7" s="7" customFormat="1" ht="30" customHeight="1" x14ac:dyDescent="0.3">
      <c r="A59" s="16">
        <v>44628</v>
      </c>
      <c r="B59" s="8" t="s">
        <v>160</v>
      </c>
      <c r="C59" s="15" t="s">
        <v>162</v>
      </c>
      <c r="D59" s="7" t="s">
        <v>164</v>
      </c>
      <c r="E59" s="7" t="s">
        <v>165</v>
      </c>
      <c r="F59" s="8" t="s">
        <v>186</v>
      </c>
      <c r="G59" s="8"/>
    </row>
    <row r="60" spans="1:7" s="7" customFormat="1" ht="30" customHeight="1" x14ac:dyDescent="0.3">
      <c r="A60" s="16">
        <v>44634</v>
      </c>
      <c r="B60" s="8" t="s">
        <v>142</v>
      </c>
      <c r="C60" s="15" t="s">
        <v>167</v>
      </c>
      <c r="D60" s="7" t="s">
        <v>294</v>
      </c>
      <c r="E60" s="7" t="s">
        <v>172</v>
      </c>
      <c r="F60" s="8" t="s">
        <v>189</v>
      </c>
      <c r="G60" s="8"/>
    </row>
    <row r="61" spans="1:7" s="7" customFormat="1" ht="30" customHeight="1" x14ac:dyDescent="0.3">
      <c r="A61" s="16">
        <v>44634</v>
      </c>
      <c r="B61" s="8" t="s">
        <v>166</v>
      </c>
      <c r="C61" s="15" t="s">
        <v>168</v>
      </c>
      <c r="D61" s="7" t="s">
        <v>170</v>
      </c>
      <c r="E61" s="7" t="s">
        <v>171</v>
      </c>
      <c r="F61" s="8" t="s">
        <v>186</v>
      </c>
      <c r="G61" s="8"/>
    </row>
    <row r="62" spans="1:7" s="7" customFormat="1" ht="30" customHeight="1" x14ac:dyDescent="0.3">
      <c r="A62" s="16">
        <v>44636</v>
      </c>
      <c r="B62" s="8" t="s">
        <v>166</v>
      </c>
      <c r="C62" s="15" t="s">
        <v>174</v>
      </c>
      <c r="D62" s="7" t="s">
        <v>202</v>
      </c>
      <c r="E62" s="7" t="s">
        <v>176</v>
      </c>
      <c r="F62" s="8" t="s">
        <v>186</v>
      </c>
      <c r="G62" s="8"/>
    </row>
    <row r="63" spans="1:7" s="7" customFormat="1" ht="30" customHeight="1" x14ac:dyDescent="0.3">
      <c r="A63" s="16">
        <v>44636</v>
      </c>
      <c r="B63" s="8" t="s">
        <v>173</v>
      </c>
      <c r="C63" s="15" t="s">
        <v>175</v>
      </c>
      <c r="D63" s="7" t="s">
        <v>202</v>
      </c>
      <c r="E63" s="7" t="s">
        <v>111</v>
      </c>
      <c r="F63" s="8" t="s">
        <v>189</v>
      </c>
      <c r="G63" s="8"/>
    </row>
    <row r="64" spans="1:7" s="7" customFormat="1" ht="30" customHeight="1" x14ac:dyDescent="0.3">
      <c r="A64" s="16">
        <v>44643</v>
      </c>
      <c r="B64" s="8" t="s">
        <v>138</v>
      </c>
      <c r="C64" s="15" t="s">
        <v>177</v>
      </c>
      <c r="D64" s="7" t="s">
        <v>203</v>
      </c>
      <c r="E64" s="7" t="s">
        <v>179</v>
      </c>
      <c r="F64" s="8" t="s">
        <v>189</v>
      </c>
      <c r="G64" s="8"/>
    </row>
    <row r="65" spans="1:7" s="7" customFormat="1" ht="30" customHeight="1" x14ac:dyDescent="0.3">
      <c r="A65" s="16">
        <v>44643</v>
      </c>
      <c r="B65" s="8" t="s">
        <v>142</v>
      </c>
      <c r="C65" s="15" t="s">
        <v>178</v>
      </c>
      <c r="D65" s="7" t="s">
        <v>204</v>
      </c>
      <c r="E65" s="7" t="s">
        <v>183</v>
      </c>
      <c r="F65" s="8" t="s">
        <v>186</v>
      </c>
      <c r="G65" s="8"/>
    </row>
    <row r="66" spans="1:7" s="7" customFormat="1" ht="30" customHeight="1" x14ac:dyDescent="0.3">
      <c r="A66" s="16">
        <v>44656</v>
      </c>
      <c r="B66" s="8" t="s">
        <v>137</v>
      </c>
      <c r="C66" s="15" t="s">
        <v>208</v>
      </c>
      <c r="D66" s="7" t="s">
        <v>205</v>
      </c>
      <c r="E66" s="7" t="s">
        <v>111</v>
      </c>
      <c r="F66" s="8" t="s">
        <v>186</v>
      </c>
      <c r="G66" s="8"/>
    </row>
    <row r="67" spans="1:7" s="7" customFormat="1" ht="30" customHeight="1" x14ac:dyDescent="0.3">
      <c r="A67" s="16">
        <v>44656</v>
      </c>
      <c r="B67" s="8" t="s">
        <v>141</v>
      </c>
      <c r="C67" s="15" t="s">
        <v>209</v>
      </c>
      <c r="D67" s="7" t="s">
        <v>205</v>
      </c>
      <c r="E67" s="7" t="s">
        <v>182</v>
      </c>
      <c r="F67" s="8" t="s">
        <v>189</v>
      </c>
      <c r="G67" s="8"/>
    </row>
    <row r="68" spans="1:7" s="7" customFormat="1" ht="30" customHeight="1" x14ac:dyDescent="0.3">
      <c r="A68" s="16">
        <v>44666</v>
      </c>
      <c r="B68" s="8" t="s">
        <v>138</v>
      </c>
      <c r="C68" s="15" t="s">
        <v>180</v>
      </c>
      <c r="D68" s="7" t="s">
        <v>205</v>
      </c>
      <c r="E68" s="7" t="s">
        <v>182</v>
      </c>
      <c r="F68" s="8" t="s">
        <v>186</v>
      </c>
      <c r="G68" s="8"/>
    </row>
    <row r="69" spans="1:7" s="7" customFormat="1" ht="30" customHeight="1" x14ac:dyDescent="0.3">
      <c r="A69" s="16">
        <v>44666</v>
      </c>
      <c r="B69" s="8" t="s">
        <v>166</v>
      </c>
      <c r="C69" s="15" t="s">
        <v>181</v>
      </c>
      <c r="D69" s="7" t="s">
        <v>205</v>
      </c>
      <c r="E69" s="7" t="s">
        <v>184</v>
      </c>
      <c r="F69" s="8" t="s">
        <v>189</v>
      </c>
      <c r="G69" s="8"/>
    </row>
    <row r="70" spans="1:7" s="7" customFormat="1" ht="30" customHeight="1" x14ac:dyDescent="0.3">
      <c r="A70" s="16">
        <v>44683</v>
      </c>
      <c r="B70" s="8" t="s">
        <v>192</v>
      </c>
      <c r="C70" s="15" t="s">
        <v>198</v>
      </c>
      <c r="D70" s="7" t="s">
        <v>202</v>
      </c>
      <c r="E70" s="7" t="s">
        <v>207</v>
      </c>
      <c r="F70" s="8" t="s">
        <v>188</v>
      </c>
      <c r="G70" s="8"/>
    </row>
    <row r="71" spans="1:7" s="7" customFormat="1" ht="30" customHeight="1" x14ac:dyDescent="0.3">
      <c r="A71" s="16">
        <v>44683</v>
      </c>
      <c r="B71" s="8" t="s">
        <v>99</v>
      </c>
      <c r="C71" s="15" t="s">
        <v>199</v>
      </c>
      <c r="D71" s="7" t="s">
        <v>202</v>
      </c>
      <c r="E71" s="7" t="s">
        <v>201</v>
      </c>
      <c r="F71" s="8" t="s">
        <v>190</v>
      </c>
      <c r="G71" s="8"/>
    </row>
    <row r="72" spans="1:7" s="7" customFormat="1" ht="30" customHeight="1" x14ac:dyDescent="0.3">
      <c r="A72" s="16">
        <v>44684</v>
      </c>
      <c r="B72" s="8" t="s">
        <v>193</v>
      </c>
      <c r="C72" s="15" t="s">
        <v>195</v>
      </c>
      <c r="D72" s="7" t="s">
        <v>206</v>
      </c>
      <c r="E72" s="7" t="s">
        <v>196</v>
      </c>
      <c r="F72" s="8" t="s">
        <v>187</v>
      </c>
      <c r="G72" s="8"/>
    </row>
    <row r="73" spans="1:7" s="7" customFormat="1" ht="30" customHeight="1" x14ac:dyDescent="0.3">
      <c r="A73" s="16">
        <v>44684</v>
      </c>
      <c r="B73" s="8" t="s">
        <v>88</v>
      </c>
      <c r="C73" s="15" t="s">
        <v>194</v>
      </c>
      <c r="D73" s="7" t="s">
        <v>206</v>
      </c>
      <c r="E73" s="7" t="s">
        <v>197</v>
      </c>
      <c r="F73" s="8" t="s">
        <v>191</v>
      </c>
      <c r="G73" s="8"/>
    </row>
    <row r="74" spans="1:7" s="7" customFormat="1" ht="30" customHeight="1" x14ac:dyDescent="0.3">
      <c r="A74" s="16">
        <v>44687</v>
      </c>
      <c r="B74" s="8" t="s">
        <v>210</v>
      </c>
      <c r="C74" s="15" t="s">
        <v>212</v>
      </c>
      <c r="D74" s="7" t="s">
        <v>214</v>
      </c>
      <c r="E74" s="7" t="s">
        <v>219</v>
      </c>
      <c r="F74" s="8" t="s">
        <v>188</v>
      </c>
      <c r="G74" s="8"/>
    </row>
    <row r="75" spans="1:7" s="7" customFormat="1" ht="30" customHeight="1" x14ac:dyDescent="0.3">
      <c r="A75" s="16">
        <v>44687</v>
      </c>
      <c r="B75" s="8" t="s">
        <v>211</v>
      </c>
      <c r="C75" s="15" t="s">
        <v>213</v>
      </c>
      <c r="D75" s="7" t="s">
        <v>214</v>
      </c>
      <c r="E75" s="7" t="s">
        <v>293</v>
      </c>
      <c r="F75" s="8" t="s">
        <v>190</v>
      </c>
      <c r="G75" s="8"/>
    </row>
    <row r="76" spans="1:7" s="7" customFormat="1" ht="30" customHeight="1" x14ac:dyDescent="0.3">
      <c r="A76" s="16">
        <v>44687</v>
      </c>
      <c r="B76" s="8" t="s">
        <v>192</v>
      </c>
      <c r="C76" s="15" t="s">
        <v>216</v>
      </c>
      <c r="D76" s="7" t="s">
        <v>218</v>
      </c>
      <c r="E76" s="7" t="s">
        <v>300</v>
      </c>
      <c r="F76" s="8" t="s">
        <v>186</v>
      </c>
      <c r="G76" s="8"/>
    </row>
    <row r="77" spans="1:7" s="7" customFormat="1" ht="30" customHeight="1" x14ac:dyDescent="0.3">
      <c r="A77" s="16">
        <v>44687</v>
      </c>
      <c r="B77" s="8" t="s">
        <v>215</v>
      </c>
      <c r="C77" s="15" t="s">
        <v>217</v>
      </c>
      <c r="D77" s="7" t="s">
        <v>214</v>
      </c>
      <c r="E77" s="7" t="s">
        <v>299</v>
      </c>
      <c r="F77" s="8" t="s">
        <v>189</v>
      </c>
      <c r="G77" s="8"/>
    </row>
    <row r="78" spans="1:7" s="7" customFormat="1" ht="30" customHeight="1" x14ac:dyDescent="0.3">
      <c r="A78" s="16">
        <v>44691</v>
      </c>
      <c r="B78" s="8" t="s">
        <v>215</v>
      </c>
      <c r="C78" s="15" t="s">
        <v>289</v>
      </c>
      <c r="D78" s="7" t="s">
        <v>292</v>
      </c>
      <c r="E78" s="7" t="s">
        <v>301</v>
      </c>
      <c r="F78" s="8" t="s">
        <v>189</v>
      </c>
      <c r="G78" s="8"/>
    </row>
    <row r="79" spans="1:7" s="7" customFormat="1" ht="30" customHeight="1" x14ac:dyDescent="0.3">
      <c r="A79" s="16">
        <v>44691</v>
      </c>
      <c r="B79" s="8" t="s">
        <v>290</v>
      </c>
      <c r="C79" s="15" t="s">
        <v>291</v>
      </c>
      <c r="D79" s="7" t="s">
        <v>214</v>
      </c>
      <c r="E79" s="7" t="s">
        <v>382</v>
      </c>
      <c r="F79" s="8" t="s">
        <v>186</v>
      </c>
      <c r="G79" s="8"/>
    </row>
    <row r="80" spans="1:7" s="7" customFormat="1" ht="30" customHeight="1" x14ac:dyDescent="0.3">
      <c r="A80" s="16">
        <v>44694</v>
      </c>
      <c r="B80" s="8" t="s">
        <v>211</v>
      </c>
      <c r="C80" s="15" t="s">
        <v>295</v>
      </c>
      <c r="D80" s="7" t="s">
        <v>297</v>
      </c>
      <c r="E80" s="7" t="s">
        <v>303</v>
      </c>
      <c r="F80" s="8" t="s">
        <v>188</v>
      </c>
      <c r="G80" s="8"/>
    </row>
    <row r="81" spans="1:7" s="7" customFormat="1" ht="30" customHeight="1" x14ac:dyDescent="0.3">
      <c r="A81" s="16">
        <v>44694</v>
      </c>
      <c r="B81" s="8" t="s">
        <v>192</v>
      </c>
      <c r="C81" s="15" t="s">
        <v>296</v>
      </c>
      <c r="D81" s="7" t="s">
        <v>298</v>
      </c>
      <c r="E81" s="7" t="s">
        <v>302</v>
      </c>
      <c r="F81" s="8" t="s">
        <v>190</v>
      </c>
      <c r="G81" s="8"/>
    </row>
    <row r="82" spans="1:7" s="7" customFormat="1" ht="30" customHeight="1" x14ac:dyDescent="0.3">
      <c r="A82" s="16">
        <v>44698</v>
      </c>
      <c r="B82" s="8" t="s">
        <v>290</v>
      </c>
      <c r="C82" s="15" t="s">
        <v>304</v>
      </c>
      <c r="D82" s="7" t="s">
        <v>306</v>
      </c>
      <c r="E82" s="7" t="s">
        <v>319</v>
      </c>
      <c r="F82" s="8" t="s">
        <v>186</v>
      </c>
      <c r="G82" s="8"/>
    </row>
    <row r="83" spans="1:7" s="7" customFormat="1" ht="30" customHeight="1" x14ac:dyDescent="0.3">
      <c r="A83" s="16">
        <v>44698</v>
      </c>
      <c r="B83" s="8" t="s">
        <v>215</v>
      </c>
      <c r="C83" s="15" t="s">
        <v>305</v>
      </c>
      <c r="D83" s="7" t="s">
        <v>306</v>
      </c>
      <c r="E83" s="7" t="s">
        <v>319</v>
      </c>
      <c r="F83" s="14" t="s">
        <v>189</v>
      </c>
      <c r="G83" s="14"/>
    </row>
    <row r="84" spans="1:7" s="7" customFormat="1" ht="30" customHeight="1" x14ac:dyDescent="0.3">
      <c r="A84" s="16">
        <v>44698</v>
      </c>
      <c r="B84" s="8" t="s">
        <v>211</v>
      </c>
      <c r="C84" s="15" t="s">
        <v>307</v>
      </c>
      <c r="D84" s="7" t="s">
        <v>309</v>
      </c>
      <c r="E84" s="7" t="s">
        <v>313</v>
      </c>
      <c r="F84" s="8" t="s">
        <v>188</v>
      </c>
      <c r="G84" s="8"/>
    </row>
    <row r="85" spans="1:7" s="7" customFormat="1" ht="30" customHeight="1" x14ac:dyDescent="0.3">
      <c r="A85" s="16">
        <v>44698</v>
      </c>
      <c r="B85" s="8" t="s">
        <v>99</v>
      </c>
      <c r="C85" s="15" t="s">
        <v>308</v>
      </c>
      <c r="D85" s="7" t="s">
        <v>309</v>
      </c>
      <c r="E85" s="7" t="s">
        <v>313</v>
      </c>
      <c r="F85" s="8" t="s">
        <v>190</v>
      </c>
      <c r="G85" s="8"/>
    </row>
    <row r="86" spans="1:7" s="7" customFormat="1" ht="30" customHeight="1" x14ac:dyDescent="0.3">
      <c r="A86" s="16">
        <v>44698</v>
      </c>
      <c r="B86" s="8" t="s">
        <v>193</v>
      </c>
      <c r="C86" s="15" t="s">
        <v>310</v>
      </c>
      <c r="D86" s="7" t="s">
        <v>312</v>
      </c>
      <c r="E86" s="7" t="s">
        <v>317</v>
      </c>
      <c r="F86" s="8" t="s">
        <v>187</v>
      </c>
      <c r="G86" s="8"/>
    </row>
    <row r="87" spans="1:7" s="7" customFormat="1" ht="30" customHeight="1" x14ac:dyDescent="0.3">
      <c r="A87" s="16">
        <v>44698</v>
      </c>
      <c r="B87" s="8" t="s">
        <v>88</v>
      </c>
      <c r="C87" s="15" t="s">
        <v>311</v>
      </c>
      <c r="D87" s="7" t="s">
        <v>312</v>
      </c>
      <c r="E87" s="7" t="s">
        <v>318</v>
      </c>
      <c r="F87" s="8" t="s">
        <v>191</v>
      </c>
      <c r="G87" s="8"/>
    </row>
    <row r="88" spans="1:7" s="7" customFormat="1" ht="30" customHeight="1" x14ac:dyDescent="0.3">
      <c r="A88" s="16">
        <v>44699</v>
      </c>
      <c r="B88" s="8" t="s">
        <v>211</v>
      </c>
      <c r="C88" s="15" t="s">
        <v>314</v>
      </c>
      <c r="D88" s="7" t="s">
        <v>309</v>
      </c>
      <c r="E88" s="7" t="s">
        <v>343</v>
      </c>
      <c r="F88" s="8" t="s">
        <v>188</v>
      </c>
      <c r="G88" s="8"/>
    </row>
    <row r="89" spans="1:7" s="7" customFormat="1" ht="30" customHeight="1" x14ac:dyDescent="0.3">
      <c r="A89" s="16">
        <v>44699</v>
      </c>
      <c r="B89" s="8" t="s">
        <v>316</v>
      </c>
      <c r="C89" s="15" t="s">
        <v>315</v>
      </c>
      <c r="D89" s="7" t="s">
        <v>309</v>
      </c>
      <c r="F89" s="8" t="s">
        <v>190</v>
      </c>
      <c r="G89" s="8"/>
    </row>
    <row r="90" spans="1:7" s="7" customFormat="1" ht="30" customHeight="1" x14ac:dyDescent="0.3">
      <c r="A90" s="16">
        <v>44705</v>
      </c>
      <c r="B90" s="8" t="s">
        <v>320</v>
      </c>
      <c r="C90" s="15" t="s">
        <v>322</v>
      </c>
      <c r="D90" s="7" t="s">
        <v>324</v>
      </c>
      <c r="E90" s="7" t="s">
        <v>341</v>
      </c>
      <c r="F90" s="8" t="s">
        <v>187</v>
      </c>
      <c r="G90" s="8"/>
    </row>
    <row r="91" spans="1:7" s="7" customFormat="1" ht="30" customHeight="1" x14ac:dyDescent="0.3">
      <c r="A91" s="16">
        <v>44705</v>
      </c>
      <c r="B91" s="8" t="s">
        <v>321</v>
      </c>
      <c r="C91" s="15" t="s">
        <v>323</v>
      </c>
      <c r="D91" s="7" t="s">
        <v>324</v>
      </c>
      <c r="E91" s="7" t="s">
        <v>344</v>
      </c>
      <c r="F91" s="8" t="s">
        <v>191</v>
      </c>
      <c r="G91" s="8"/>
    </row>
    <row r="92" spans="1:7" s="7" customFormat="1" ht="30" customHeight="1" x14ac:dyDescent="0.3">
      <c r="A92" s="16">
        <v>44705</v>
      </c>
      <c r="B92" s="8" t="s">
        <v>325</v>
      </c>
      <c r="C92" s="15" t="s">
        <v>327</v>
      </c>
      <c r="D92" s="7" t="s">
        <v>324</v>
      </c>
      <c r="E92" s="7" t="s">
        <v>345</v>
      </c>
      <c r="F92" s="8" t="s">
        <v>186</v>
      </c>
      <c r="G92" s="8"/>
    </row>
    <row r="93" spans="1:7" s="7" customFormat="1" ht="30" customHeight="1" x14ac:dyDescent="0.3">
      <c r="A93" s="16">
        <v>44705</v>
      </c>
      <c r="B93" s="8" t="s">
        <v>326</v>
      </c>
      <c r="C93" s="15" t="s">
        <v>328</v>
      </c>
      <c r="D93" s="7" t="s">
        <v>324</v>
      </c>
      <c r="E93" s="7" t="s">
        <v>342</v>
      </c>
      <c r="F93" s="8" t="s">
        <v>189</v>
      </c>
      <c r="G93" s="8"/>
    </row>
    <row r="94" spans="1:7" s="7" customFormat="1" ht="30" customHeight="1" x14ac:dyDescent="0.3">
      <c r="A94" s="16">
        <v>44713</v>
      </c>
      <c r="B94" s="8" t="s">
        <v>329</v>
      </c>
      <c r="C94" s="15" t="s">
        <v>330</v>
      </c>
      <c r="D94" s="7" t="s">
        <v>333</v>
      </c>
      <c r="E94" s="7" t="s">
        <v>340</v>
      </c>
      <c r="F94" s="8" t="s">
        <v>188</v>
      </c>
      <c r="G94" s="8"/>
    </row>
    <row r="95" spans="1:7" s="7" customFormat="1" ht="30" customHeight="1" x14ac:dyDescent="0.3">
      <c r="A95" s="16">
        <v>44713</v>
      </c>
      <c r="B95" s="8" t="s">
        <v>331</v>
      </c>
      <c r="C95" s="15" t="s">
        <v>332</v>
      </c>
      <c r="D95" s="7" t="s">
        <v>333</v>
      </c>
      <c r="E95" s="7" t="s">
        <v>340</v>
      </c>
      <c r="F95" s="8" t="s">
        <v>190</v>
      </c>
      <c r="G95" s="8"/>
    </row>
    <row r="96" spans="1:7" s="7" customFormat="1" ht="30" customHeight="1" x14ac:dyDescent="0.3">
      <c r="A96" s="16">
        <v>44713</v>
      </c>
      <c r="B96" s="8" t="s">
        <v>325</v>
      </c>
      <c r="C96" s="15" t="s">
        <v>336</v>
      </c>
      <c r="D96" s="7" t="s">
        <v>333</v>
      </c>
      <c r="F96" s="8" t="s">
        <v>186</v>
      </c>
      <c r="G96" s="8"/>
    </row>
    <row r="97" spans="1:7" s="7" customFormat="1" ht="30" customHeight="1" x14ac:dyDescent="0.3">
      <c r="A97" s="16">
        <v>44713</v>
      </c>
      <c r="B97" s="8" t="s">
        <v>334</v>
      </c>
      <c r="C97" s="15" t="s">
        <v>339</v>
      </c>
      <c r="D97" s="7" t="s">
        <v>333</v>
      </c>
      <c r="F97" s="8" t="s">
        <v>189</v>
      </c>
      <c r="G97" s="8"/>
    </row>
    <row r="98" spans="1:7" s="7" customFormat="1" ht="30" customHeight="1" x14ac:dyDescent="0.3">
      <c r="A98" s="16">
        <v>44713</v>
      </c>
      <c r="B98" s="8" t="s">
        <v>320</v>
      </c>
      <c r="C98" s="15" t="s">
        <v>338</v>
      </c>
      <c r="D98" s="7" t="s">
        <v>333</v>
      </c>
      <c r="F98" s="8" t="s">
        <v>187</v>
      </c>
      <c r="G98" s="8"/>
    </row>
    <row r="99" spans="1:7" s="7" customFormat="1" ht="30" customHeight="1" x14ac:dyDescent="0.3">
      <c r="A99" s="16">
        <v>44713</v>
      </c>
      <c r="B99" s="8" t="s">
        <v>335</v>
      </c>
      <c r="C99" s="15" t="s">
        <v>337</v>
      </c>
      <c r="D99" s="7" t="s">
        <v>333</v>
      </c>
      <c r="F99" s="8" t="s">
        <v>191</v>
      </c>
      <c r="G99" s="8"/>
    </row>
    <row r="100" spans="1:7" s="7" customFormat="1" ht="30" customHeight="1" x14ac:dyDescent="0.3">
      <c r="A100" s="16">
        <v>44720</v>
      </c>
      <c r="B100" s="8" t="s">
        <v>346</v>
      </c>
      <c r="C100" s="15" t="s">
        <v>348</v>
      </c>
      <c r="D100" s="7" t="s">
        <v>350</v>
      </c>
      <c r="E100" s="7" t="s">
        <v>359</v>
      </c>
      <c r="F100" s="8" t="s">
        <v>188</v>
      </c>
      <c r="G100" s="8"/>
    </row>
    <row r="101" spans="1:7" s="7" customFormat="1" ht="30" customHeight="1" x14ac:dyDescent="0.3">
      <c r="A101" s="16">
        <v>44720</v>
      </c>
      <c r="B101" s="8" t="s">
        <v>347</v>
      </c>
      <c r="C101" s="15" t="s">
        <v>349</v>
      </c>
      <c r="D101" s="7" t="s">
        <v>350</v>
      </c>
      <c r="E101" s="7" t="s">
        <v>360</v>
      </c>
      <c r="F101" s="8" t="s">
        <v>190</v>
      </c>
      <c r="G101" s="8"/>
    </row>
    <row r="102" spans="1:7" s="7" customFormat="1" ht="30" customHeight="1" x14ac:dyDescent="0.3">
      <c r="A102" s="16">
        <v>44722</v>
      </c>
      <c r="B102" s="8" t="s">
        <v>351</v>
      </c>
      <c r="C102" s="15" t="s">
        <v>353</v>
      </c>
      <c r="D102" s="7" t="s">
        <v>350</v>
      </c>
      <c r="F102" s="8" t="s">
        <v>186</v>
      </c>
      <c r="G102" s="8"/>
    </row>
    <row r="103" spans="1:7" s="7" customFormat="1" ht="30" customHeight="1" x14ac:dyDescent="0.3">
      <c r="A103" s="16">
        <v>44722</v>
      </c>
      <c r="B103" s="8" t="s">
        <v>352</v>
      </c>
      <c r="C103" s="15" t="s">
        <v>354</v>
      </c>
      <c r="D103" s="7" t="s">
        <v>350</v>
      </c>
      <c r="F103" s="8" t="s">
        <v>189</v>
      </c>
      <c r="G103" s="8"/>
    </row>
    <row r="104" spans="1:7" s="7" customFormat="1" ht="30" customHeight="1" x14ac:dyDescent="0.3">
      <c r="A104" s="16">
        <v>44722</v>
      </c>
      <c r="B104" s="8" t="s">
        <v>355</v>
      </c>
      <c r="C104" s="15" t="s">
        <v>356</v>
      </c>
      <c r="D104" s="7" t="s">
        <v>350</v>
      </c>
      <c r="E104" s="7" t="s">
        <v>369</v>
      </c>
      <c r="F104" s="8" t="s">
        <v>187</v>
      </c>
      <c r="G104" s="8"/>
    </row>
    <row r="105" spans="1:7" s="7" customFormat="1" ht="30" customHeight="1" x14ac:dyDescent="0.3">
      <c r="A105" s="16">
        <v>44722</v>
      </c>
      <c r="B105" s="8" t="s">
        <v>358</v>
      </c>
      <c r="C105" s="15" t="s">
        <v>357</v>
      </c>
      <c r="D105" s="7" t="s">
        <v>350</v>
      </c>
      <c r="E105" s="7" t="s">
        <v>342</v>
      </c>
      <c r="F105" s="8" t="s">
        <v>191</v>
      </c>
      <c r="G105" s="8"/>
    </row>
    <row r="106" spans="1:7" s="7" customFormat="1" ht="30" customHeight="1" x14ac:dyDescent="0.3">
      <c r="A106" s="16">
        <v>44724</v>
      </c>
      <c r="B106" s="8" t="s">
        <v>346</v>
      </c>
      <c r="C106" s="15" t="s">
        <v>361</v>
      </c>
      <c r="D106" s="7" t="s">
        <v>362</v>
      </c>
      <c r="E106" s="7" t="s">
        <v>368</v>
      </c>
      <c r="F106" s="8" t="s">
        <v>188</v>
      </c>
      <c r="G106" s="8"/>
    </row>
    <row r="107" spans="1:7" s="7" customFormat="1" ht="30" customHeight="1" x14ac:dyDescent="0.3">
      <c r="A107" s="16">
        <v>44724</v>
      </c>
      <c r="B107" s="8" t="s">
        <v>347</v>
      </c>
      <c r="C107" s="15" t="s">
        <v>363</v>
      </c>
      <c r="D107" s="7" t="s">
        <v>362</v>
      </c>
      <c r="E107" s="7" t="s">
        <v>342</v>
      </c>
      <c r="F107" s="8" t="s">
        <v>190</v>
      </c>
      <c r="G107" s="8"/>
    </row>
    <row r="108" spans="1:7" s="7" customFormat="1" ht="30" customHeight="1" x14ac:dyDescent="0.3">
      <c r="A108" s="16">
        <v>44733</v>
      </c>
      <c r="B108" s="8" t="s">
        <v>335</v>
      </c>
      <c r="C108" s="15" t="s">
        <v>364</v>
      </c>
      <c r="D108" s="7" t="s">
        <v>366</v>
      </c>
      <c r="F108" s="8" t="s">
        <v>186</v>
      </c>
      <c r="G108" s="8"/>
    </row>
    <row r="109" spans="1:7" s="7" customFormat="1" ht="30" customHeight="1" x14ac:dyDescent="0.3">
      <c r="A109" s="16">
        <v>44733</v>
      </c>
      <c r="B109" s="8" t="s">
        <v>365</v>
      </c>
      <c r="C109" s="15" t="s">
        <v>367</v>
      </c>
      <c r="D109" s="7" t="s">
        <v>362</v>
      </c>
      <c r="E109" s="7" t="s">
        <v>342</v>
      </c>
      <c r="F109" s="8" t="s">
        <v>189</v>
      </c>
      <c r="G109" s="8"/>
    </row>
    <row r="110" spans="1:7" s="7" customFormat="1" ht="30" customHeight="1" x14ac:dyDescent="0.3">
      <c r="A110" s="16">
        <v>44739</v>
      </c>
      <c r="B110" s="8" t="s">
        <v>329</v>
      </c>
      <c r="C110" s="15" t="s">
        <v>370</v>
      </c>
      <c r="D110" s="7" t="s">
        <v>372</v>
      </c>
      <c r="F110" s="8" t="s">
        <v>187</v>
      </c>
      <c r="G110" s="8"/>
    </row>
    <row r="111" spans="1:7" s="7" customFormat="1" ht="30" customHeight="1" x14ac:dyDescent="0.3">
      <c r="A111" s="16">
        <v>44739</v>
      </c>
      <c r="B111" s="8" t="s">
        <v>331</v>
      </c>
      <c r="C111" s="15" t="s">
        <v>371</v>
      </c>
      <c r="D111" s="7" t="s">
        <v>372</v>
      </c>
      <c r="F111" s="8" t="s">
        <v>191</v>
      </c>
      <c r="G111" s="8"/>
    </row>
    <row r="112" spans="1:7" s="7" customFormat="1" ht="30" customHeight="1" x14ac:dyDescent="0.3">
      <c r="A112" s="16">
        <v>44749</v>
      </c>
      <c r="B112" s="8" t="s">
        <v>373</v>
      </c>
      <c r="C112" s="15" t="s">
        <v>374</v>
      </c>
      <c r="D112" s="7" t="s">
        <v>376</v>
      </c>
      <c r="F112" s="8" t="s">
        <v>186</v>
      </c>
      <c r="G112" s="8"/>
    </row>
    <row r="113" spans="1:7" s="7" customFormat="1" ht="30" customHeight="1" x14ac:dyDescent="0.3">
      <c r="A113" s="16">
        <v>44749</v>
      </c>
      <c r="B113" s="8" t="s">
        <v>329</v>
      </c>
      <c r="C113" s="15" t="s">
        <v>375</v>
      </c>
      <c r="D113" s="7" t="s">
        <v>383</v>
      </c>
      <c r="F113" s="8" t="s">
        <v>189</v>
      </c>
      <c r="G113" s="8"/>
    </row>
    <row r="114" spans="1:7" s="7" customFormat="1" ht="30" customHeight="1" x14ac:dyDescent="0.3">
      <c r="A114" s="16">
        <v>44754</v>
      </c>
      <c r="B114" s="8" t="s">
        <v>377</v>
      </c>
      <c r="C114" s="15" t="s">
        <v>379</v>
      </c>
      <c r="D114" s="7" t="s">
        <v>381</v>
      </c>
      <c r="E114" s="7" t="s">
        <v>392</v>
      </c>
      <c r="F114" s="8" t="s">
        <v>187</v>
      </c>
      <c r="G114" s="8"/>
    </row>
    <row r="115" spans="1:7" s="7" customFormat="1" ht="30" customHeight="1" x14ac:dyDescent="0.3">
      <c r="A115" s="16">
        <v>44754</v>
      </c>
      <c r="B115" s="8" t="s">
        <v>378</v>
      </c>
      <c r="C115" s="15" t="s">
        <v>380</v>
      </c>
      <c r="D115" s="7" t="s">
        <v>381</v>
      </c>
      <c r="E115" s="7" t="s">
        <v>342</v>
      </c>
      <c r="F115" s="8" t="s">
        <v>191</v>
      </c>
      <c r="G115" s="8"/>
    </row>
    <row r="116" spans="1:7" s="7" customFormat="1" ht="30" customHeight="1" x14ac:dyDescent="0.3">
      <c r="A116" s="16">
        <v>44757</v>
      </c>
      <c r="B116" s="8" t="s">
        <v>386</v>
      </c>
      <c r="C116" s="15" t="s">
        <v>384</v>
      </c>
      <c r="D116" s="7" t="s">
        <v>381</v>
      </c>
      <c r="E116" s="7" t="s">
        <v>342</v>
      </c>
      <c r="F116" s="8" t="s">
        <v>186</v>
      </c>
      <c r="G116" s="8"/>
    </row>
    <row r="117" spans="1:7" s="7" customFormat="1" ht="30" customHeight="1" x14ac:dyDescent="0.3">
      <c r="A117" s="16">
        <v>44757</v>
      </c>
      <c r="B117" s="8" t="s">
        <v>387</v>
      </c>
      <c r="C117" s="15" t="s">
        <v>385</v>
      </c>
      <c r="D117" s="7" t="s">
        <v>381</v>
      </c>
      <c r="E117" s="7" t="s">
        <v>342</v>
      </c>
      <c r="F117" s="8" t="s">
        <v>189</v>
      </c>
      <c r="G117" s="8"/>
    </row>
    <row r="118" spans="1:7" s="7" customFormat="1" ht="30" customHeight="1" x14ac:dyDescent="0.3">
      <c r="A118" s="16">
        <v>44762</v>
      </c>
      <c r="B118" s="8" t="s">
        <v>377</v>
      </c>
      <c r="C118" s="15" t="s">
        <v>388</v>
      </c>
      <c r="D118" s="7" t="s">
        <v>391</v>
      </c>
      <c r="E118" s="7" t="s">
        <v>456</v>
      </c>
      <c r="F118" s="8" t="s">
        <v>187</v>
      </c>
      <c r="G118" s="8"/>
    </row>
    <row r="119" spans="1:7" s="7" customFormat="1" ht="30" customHeight="1" x14ac:dyDescent="0.3">
      <c r="A119" s="16">
        <v>44762</v>
      </c>
      <c r="B119" s="8" t="s">
        <v>390</v>
      </c>
      <c r="C119" s="15" t="s">
        <v>389</v>
      </c>
      <c r="D119" s="7" t="s">
        <v>381</v>
      </c>
      <c r="E119" s="7" t="s">
        <v>456</v>
      </c>
      <c r="F119" s="8" t="s">
        <v>191</v>
      </c>
      <c r="G119" s="8"/>
    </row>
    <row r="120" spans="1:7" s="7" customFormat="1" ht="30" customHeight="1" x14ac:dyDescent="0.3">
      <c r="A120" s="16">
        <v>44769</v>
      </c>
      <c r="B120" s="8" t="s">
        <v>99</v>
      </c>
      <c r="C120" s="15" t="s">
        <v>393</v>
      </c>
      <c r="D120" s="7" t="s">
        <v>395</v>
      </c>
      <c r="F120" s="8" t="s">
        <v>186</v>
      </c>
      <c r="G120" s="8"/>
    </row>
    <row r="121" spans="1:7" s="7" customFormat="1" ht="30" customHeight="1" x14ac:dyDescent="0.3">
      <c r="A121" s="16">
        <v>44769</v>
      </c>
      <c r="B121" s="8" t="s">
        <v>329</v>
      </c>
      <c r="C121" s="15" t="s">
        <v>394</v>
      </c>
      <c r="D121" s="7" t="s">
        <v>396</v>
      </c>
      <c r="F121" s="8" t="s">
        <v>189</v>
      </c>
      <c r="G121" s="8"/>
    </row>
    <row r="122" spans="1:7" s="7" customFormat="1" ht="30" customHeight="1" x14ac:dyDescent="0.3">
      <c r="A122" s="16">
        <v>44788</v>
      </c>
      <c r="B122" s="8" t="s">
        <v>397</v>
      </c>
      <c r="C122" s="15" t="s">
        <v>399</v>
      </c>
      <c r="D122" s="7" t="s">
        <v>333</v>
      </c>
      <c r="E122" s="7" t="s">
        <v>422</v>
      </c>
      <c r="F122" s="8" t="s">
        <v>187</v>
      </c>
      <c r="G122" s="8"/>
    </row>
    <row r="123" spans="1:7" s="7" customFormat="1" ht="30" customHeight="1" x14ac:dyDescent="0.3">
      <c r="A123" s="16">
        <v>44788</v>
      </c>
      <c r="B123" s="8" t="s">
        <v>398</v>
      </c>
      <c r="C123" s="15" t="s">
        <v>400</v>
      </c>
      <c r="D123" s="7" t="s">
        <v>333</v>
      </c>
      <c r="E123" s="7" t="s">
        <v>423</v>
      </c>
      <c r="F123" s="8" t="s">
        <v>191</v>
      </c>
      <c r="G123" s="8"/>
    </row>
    <row r="124" spans="1:7" s="7" customFormat="1" ht="30" customHeight="1" x14ac:dyDescent="0.3">
      <c r="A124" s="16">
        <v>44791</v>
      </c>
      <c r="B124" s="8" t="s">
        <v>401</v>
      </c>
      <c r="C124" s="15" t="s">
        <v>403</v>
      </c>
      <c r="D124" s="7" t="s">
        <v>333</v>
      </c>
      <c r="E124" s="7" t="s">
        <v>184</v>
      </c>
      <c r="F124" s="8" t="s">
        <v>188</v>
      </c>
      <c r="G124" s="8"/>
    </row>
    <row r="125" spans="1:7" s="7" customFormat="1" ht="30" customHeight="1" x14ac:dyDescent="0.3">
      <c r="A125" s="16">
        <v>44791</v>
      </c>
      <c r="B125" s="8" t="s">
        <v>402</v>
      </c>
      <c r="C125" s="15" t="s">
        <v>404</v>
      </c>
      <c r="D125" s="7" t="s">
        <v>333</v>
      </c>
      <c r="E125" s="7" t="s">
        <v>184</v>
      </c>
      <c r="F125" s="8" t="s">
        <v>190</v>
      </c>
      <c r="G125" s="8"/>
    </row>
    <row r="126" spans="1:7" s="7" customFormat="1" ht="30" customHeight="1" x14ac:dyDescent="0.3">
      <c r="A126" s="16">
        <v>44790</v>
      </c>
      <c r="B126" s="8" t="s">
        <v>405</v>
      </c>
      <c r="C126" s="15" t="s">
        <v>406</v>
      </c>
      <c r="D126" s="7" t="s">
        <v>408</v>
      </c>
      <c r="F126" s="8" t="s">
        <v>189</v>
      </c>
      <c r="G126" s="8"/>
    </row>
    <row r="127" spans="1:7" s="7" customFormat="1" ht="30" customHeight="1" x14ac:dyDescent="0.3">
      <c r="A127" s="16">
        <v>44791</v>
      </c>
      <c r="B127" s="8" t="s">
        <v>405</v>
      </c>
      <c r="C127" s="15" t="s">
        <v>407</v>
      </c>
      <c r="D127" s="7" t="s">
        <v>409</v>
      </c>
      <c r="F127" s="8" t="s">
        <v>189</v>
      </c>
      <c r="G127" s="8"/>
    </row>
    <row r="128" spans="1:7" s="7" customFormat="1" ht="30" customHeight="1" x14ac:dyDescent="0.3">
      <c r="A128" s="16">
        <v>44795</v>
      </c>
      <c r="B128" s="8" t="s">
        <v>99</v>
      </c>
      <c r="C128" s="15" t="s">
        <v>410</v>
      </c>
      <c r="D128" s="7" t="s">
        <v>412</v>
      </c>
      <c r="F128" s="8" t="s">
        <v>186</v>
      </c>
      <c r="G128" s="8"/>
    </row>
    <row r="129" spans="1:7" s="7" customFormat="1" ht="30" customHeight="1" x14ac:dyDescent="0.3">
      <c r="A129" s="16">
        <v>44795</v>
      </c>
      <c r="B129" s="8" t="s">
        <v>405</v>
      </c>
      <c r="C129" s="15" t="s">
        <v>411</v>
      </c>
      <c r="D129" s="7" t="s">
        <v>413</v>
      </c>
      <c r="F129" s="8" t="s">
        <v>189</v>
      </c>
      <c r="G129" s="8"/>
    </row>
    <row r="130" spans="1:7" s="7" customFormat="1" ht="30" customHeight="1" x14ac:dyDescent="0.3">
      <c r="A130" s="16">
        <v>44797</v>
      </c>
      <c r="B130" s="8" t="s">
        <v>415</v>
      </c>
      <c r="C130" s="15" t="s">
        <v>416</v>
      </c>
      <c r="D130" s="7" t="s">
        <v>350</v>
      </c>
      <c r="F130" s="8" t="s">
        <v>187</v>
      </c>
      <c r="G130" s="8"/>
    </row>
    <row r="131" spans="1:7" s="7" customFormat="1" ht="30" customHeight="1" x14ac:dyDescent="0.3">
      <c r="A131" s="16">
        <v>44797</v>
      </c>
      <c r="B131" s="8" t="s">
        <v>414</v>
      </c>
      <c r="C131" s="15" t="s">
        <v>417</v>
      </c>
      <c r="D131" s="7" t="s">
        <v>350</v>
      </c>
      <c r="F131" s="8" t="s">
        <v>191</v>
      </c>
      <c r="G131" s="8"/>
    </row>
    <row r="132" spans="1:7" s="7" customFormat="1" ht="30" customHeight="1" x14ac:dyDescent="0.3">
      <c r="A132" s="16">
        <v>44798</v>
      </c>
      <c r="B132" s="8" t="s">
        <v>420</v>
      </c>
      <c r="C132" s="15" t="s">
        <v>418</v>
      </c>
      <c r="D132" s="7" t="s">
        <v>350</v>
      </c>
      <c r="F132" s="8" t="s">
        <v>188</v>
      </c>
      <c r="G132" s="8"/>
    </row>
    <row r="133" spans="1:7" s="7" customFormat="1" ht="30" customHeight="1" x14ac:dyDescent="0.3">
      <c r="A133" s="16">
        <v>44798</v>
      </c>
      <c r="B133" s="8" t="s">
        <v>421</v>
      </c>
      <c r="C133" s="15" t="s">
        <v>419</v>
      </c>
      <c r="D133" s="7" t="s">
        <v>350</v>
      </c>
      <c r="F133" s="8" t="s">
        <v>190</v>
      </c>
      <c r="G133" s="8"/>
    </row>
    <row r="134" spans="1:7" s="7" customFormat="1" ht="30" customHeight="1" x14ac:dyDescent="0.3">
      <c r="A134" s="16">
        <v>44805</v>
      </c>
      <c r="B134" s="8" t="s">
        <v>334</v>
      </c>
      <c r="C134" s="15" t="s">
        <v>426</v>
      </c>
      <c r="D134" s="7" t="s">
        <v>425</v>
      </c>
      <c r="F134" s="8" t="s">
        <v>187</v>
      </c>
      <c r="G134" s="8"/>
    </row>
    <row r="135" spans="1:7" s="7" customFormat="1" ht="30" customHeight="1" x14ac:dyDescent="0.3">
      <c r="A135" s="16">
        <v>44805</v>
      </c>
      <c r="B135" s="8" t="s">
        <v>397</v>
      </c>
      <c r="C135" s="15" t="s">
        <v>427</v>
      </c>
      <c r="D135" s="7" t="s">
        <v>424</v>
      </c>
      <c r="F135" s="8" t="s">
        <v>191</v>
      </c>
      <c r="G135" s="8"/>
    </row>
    <row r="136" spans="1:7" s="7" customFormat="1" ht="30" customHeight="1" x14ac:dyDescent="0.3">
      <c r="A136" s="16">
        <v>44816</v>
      </c>
      <c r="B136" s="8" t="s">
        <v>405</v>
      </c>
      <c r="C136" s="15" t="s">
        <v>428</v>
      </c>
      <c r="D136" s="7" t="s">
        <v>430</v>
      </c>
      <c r="F136" s="8" t="s">
        <v>186</v>
      </c>
      <c r="G136" s="8"/>
    </row>
    <row r="137" spans="1:7" s="7" customFormat="1" ht="30" customHeight="1" x14ac:dyDescent="0.3">
      <c r="A137" s="16">
        <v>44816</v>
      </c>
      <c r="B137" s="8" t="s">
        <v>405</v>
      </c>
      <c r="C137" s="15" t="s">
        <v>429</v>
      </c>
      <c r="D137" s="7" t="s">
        <v>430</v>
      </c>
      <c r="F137" s="8" t="s">
        <v>189</v>
      </c>
      <c r="G137" s="8"/>
    </row>
    <row r="138" spans="1:7" s="7" customFormat="1" ht="30" customHeight="1" x14ac:dyDescent="0.3">
      <c r="A138" s="16">
        <v>44820</v>
      </c>
      <c r="B138" s="8" t="s">
        <v>405</v>
      </c>
      <c r="C138" s="15" t="s">
        <v>432</v>
      </c>
      <c r="D138" s="7" t="s">
        <v>431</v>
      </c>
      <c r="F138" s="8" t="s">
        <v>186</v>
      </c>
      <c r="G138" s="8"/>
    </row>
    <row r="139" spans="1:7" s="7" customFormat="1" ht="30" customHeight="1" x14ac:dyDescent="0.3">
      <c r="A139" s="16">
        <v>44820</v>
      </c>
      <c r="B139" s="8" t="s">
        <v>405</v>
      </c>
      <c r="C139" s="15" t="s">
        <v>433</v>
      </c>
      <c r="D139" s="7" t="s">
        <v>431</v>
      </c>
      <c r="F139" s="8" t="s">
        <v>189</v>
      </c>
      <c r="G139" s="8"/>
    </row>
    <row r="140" spans="1:7" s="7" customFormat="1" ht="30" customHeight="1" x14ac:dyDescent="0.3">
      <c r="A140" s="16">
        <v>44823</v>
      </c>
      <c r="B140" s="8" t="s">
        <v>436</v>
      </c>
      <c r="C140" s="15" t="s">
        <v>434</v>
      </c>
      <c r="D140" s="7" t="s">
        <v>438</v>
      </c>
      <c r="E140" s="7" t="s">
        <v>457</v>
      </c>
      <c r="F140" s="8" t="s">
        <v>187</v>
      </c>
      <c r="G140" s="8"/>
    </row>
    <row r="141" spans="1:7" s="7" customFormat="1" ht="30" customHeight="1" x14ac:dyDescent="0.3">
      <c r="A141" s="16">
        <v>44823</v>
      </c>
      <c r="B141" s="8" t="s">
        <v>437</v>
      </c>
      <c r="C141" s="15" t="s">
        <v>435</v>
      </c>
      <c r="D141" s="7" t="s">
        <v>438</v>
      </c>
      <c r="E141" s="7" t="s">
        <v>457</v>
      </c>
      <c r="F141" s="8" t="s">
        <v>191</v>
      </c>
      <c r="G141" s="8"/>
    </row>
    <row r="142" spans="1:7" s="7" customFormat="1" ht="30" customHeight="1" x14ac:dyDescent="0.3">
      <c r="A142" s="16">
        <v>44813</v>
      </c>
      <c r="B142" s="8" t="s">
        <v>441</v>
      </c>
      <c r="C142" s="15" t="s">
        <v>440</v>
      </c>
      <c r="F142" s="8" t="s">
        <v>188</v>
      </c>
      <c r="G142" s="8"/>
    </row>
    <row r="143" spans="1:7" s="7" customFormat="1" ht="30" customHeight="1" x14ac:dyDescent="0.3">
      <c r="A143" s="16">
        <v>44813</v>
      </c>
      <c r="B143" s="8" t="s">
        <v>442</v>
      </c>
      <c r="C143" s="15" t="s">
        <v>439</v>
      </c>
      <c r="F143" s="8" t="s">
        <v>190</v>
      </c>
      <c r="G143" s="8"/>
    </row>
    <row r="144" spans="1:7" s="7" customFormat="1" ht="30" customHeight="1" x14ac:dyDescent="0.3">
      <c r="A144" s="16">
        <v>44827</v>
      </c>
      <c r="B144" s="8" t="s">
        <v>443</v>
      </c>
      <c r="C144" s="15" t="s">
        <v>445</v>
      </c>
      <c r="D144" s="7" t="s">
        <v>438</v>
      </c>
      <c r="E144" s="7" t="s">
        <v>456</v>
      </c>
      <c r="F144" s="8" t="s">
        <v>188</v>
      </c>
      <c r="G144" s="8"/>
    </row>
    <row r="145" spans="1:7" s="7" customFormat="1" ht="30" customHeight="1" x14ac:dyDescent="0.3">
      <c r="A145" s="16">
        <v>44827</v>
      </c>
      <c r="B145" s="8" t="s">
        <v>444</v>
      </c>
      <c r="C145" s="15" t="s">
        <v>446</v>
      </c>
      <c r="D145" s="7" t="s">
        <v>438</v>
      </c>
      <c r="E145" s="7" t="s">
        <v>456</v>
      </c>
      <c r="F145" s="8" t="s">
        <v>190</v>
      </c>
      <c r="G145" s="8"/>
    </row>
    <row r="146" spans="1:7" s="7" customFormat="1" ht="30" customHeight="1" x14ac:dyDescent="0.3">
      <c r="A146" s="16">
        <v>44825</v>
      </c>
      <c r="B146" s="8" t="s">
        <v>405</v>
      </c>
      <c r="C146" s="15" t="s">
        <v>448</v>
      </c>
      <c r="D146" s="7" t="s">
        <v>450</v>
      </c>
      <c r="F146" s="8" t="s">
        <v>186</v>
      </c>
      <c r="G146" s="8"/>
    </row>
    <row r="147" spans="1:7" s="7" customFormat="1" ht="30" customHeight="1" x14ac:dyDescent="0.3">
      <c r="A147" s="16">
        <v>44825</v>
      </c>
      <c r="B147" s="8" t="s">
        <v>405</v>
      </c>
      <c r="C147" s="15" t="s">
        <v>449</v>
      </c>
      <c r="D147" s="7" t="s">
        <v>450</v>
      </c>
      <c r="F147" s="8" t="s">
        <v>189</v>
      </c>
      <c r="G147" s="8"/>
    </row>
    <row r="148" spans="1:7" s="7" customFormat="1" ht="30" customHeight="1" x14ac:dyDescent="0.3">
      <c r="A148" s="16">
        <v>44827</v>
      </c>
      <c r="B148" s="8" t="s">
        <v>405</v>
      </c>
      <c r="C148" s="15" t="s">
        <v>452</v>
      </c>
      <c r="D148" s="7" t="s">
        <v>447</v>
      </c>
      <c r="F148" s="8" t="s">
        <v>186</v>
      </c>
      <c r="G148" s="8"/>
    </row>
    <row r="149" spans="1:7" s="7" customFormat="1" ht="30" customHeight="1" x14ac:dyDescent="0.3">
      <c r="A149" s="16">
        <v>44827</v>
      </c>
      <c r="B149" s="8" t="s">
        <v>405</v>
      </c>
      <c r="C149" s="15" t="s">
        <v>451</v>
      </c>
      <c r="D149" s="7" t="s">
        <v>447</v>
      </c>
      <c r="F149" s="8" t="s">
        <v>189</v>
      </c>
      <c r="G149" s="8"/>
    </row>
    <row r="150" spans="1:7" s="7" customFormat="1" ht="30" customHeight="1" x14ac:dyDescent="0.3">
      <c r="A150" s="16">
        <v>44817</v>
      </c>
      <c r="B150" s="8" t="s">
        <v>405</v>
      </c>
      <c r="C150" s="15" t="s">
        <v>454</v>
      </c>
      <c r="D150" s="7" t="s">
        <v>455</v>
      </c>
      <c r="F150" s="8" t="s">
        <v>186</v>
      </c>
      <c r="G150" s="8"/>
    </row>
    <row r="151" spans="1:7" s="7" customFormat="1" ht="30" customHeight="1" x14ac:dyDescent="0.3">
      <c r="A151" s="16">
        <v>44817</v>
      </c>
      <c r="B151" s="8" t="s">
        <v>405</v>
      </c>
      <c r="C151" s="15" t="s">
        <v>453</v>
      </c>
      <c r="D151" s="7" t="s">
        <v>455</v>
      </c>
      <c r="F151" s="8" t="s">
        <v>189</v>
      </c>
      <c r="G151" s="8"/>
    </row>
    <row r="152" spans="1:7" s="7" customFormat="1" ht="30" customHeight="1" x14ac:dyDescent="0.3">
      <c r="A152" s="16">
        <v>44838</v>
      </c>
      <c r="B152" s="8" t="s">
        <v>398</v>
      </c>
      <c r="C152" s="15" t="s">
        <v>461</v>
      </c>
      <c r="D152" s="7" t="s">
        <v>459</v>
      </c>
      <c r="F152" s="8" t="s">
        <v>187</v>
      </c>
      <c r="G152" s="8"/>
    </row>
    <row r="153" spans="1:7" s="7" customFormat="1" ht="30" customHeight="1" x14ac:dyDescent="0.3">
      <c r="A153" s="16">
        <v>44838</v>
      </c>
      <c r="B153" s="8" t="s">
        <v>458</v>
      </c>
      <c r="C153" s="15" t="s">
        <v>462</v>
      </c>
      <c r="D153" s="7" t="s">
        <v>460</v>
      </c>
      <c r="F153" s="8" t="s">
        <v>191</v>
      </c>
      <c r="G153" s="8"/>
    </row>
    <row r="154" spans="1:7" s="7" customFormat="1" ht="30" customHeight="1" x14ac:dyDescent="0.3">
      <c r="A154" s="16">
        <v>44845</v>
      </c>
      <c r="B154" s="8" t="s">
        <v>397</v>
      </c>
      <c r="C154" s="15" t="s">
        <v>465</v>
      </c>
      <c r="D154" s="7" t="s">
        <v>463</v>
      </c>
      <c r="F154" s="8" t="s">
        <v>187</v>
      </c>
      <c r="G154" s="8"/>
    </row>
    <row r="155" spans="1:7" s="7" customFormat="1" ht="30" customHeight="1" x14ac:dyDescent="0.3">
      <c r="A155" s="16">
        <v>44845</v>
      </c>
      <c r="B155" s="8" t="s">
        <v>398</v>
      </c>
      <c r="C155" s="15" t="s">
        <v>466</v>
      </c>
      <c r="D155" s="7" t="s">
        <v>464</v>
      </c>
      <c r="F155" s="8" t="s">
        <v>191</v>
      </c>
      <c r="G155" s="8"/>
    </row>
    <row r="156" spans="1:7" s="7" customFormat="1" ht="30" customHeight="1" x14ac:dyDescent="0.3">
      <c r="A156" s="16">
        <v>44852</v>
      </c>
      <c r="B156" s="8" t="s">
        <v>397</v>
      </c>
      <c r="C156" s="15" t="s">
        <v>467</v>
      </c>
      <c r="D156" s="7" t="s">
        <v>469</v>
      </c>
      <c r="E156" s="7" t="s">
        <v>470</v>
      </c>
      <c r="F156" s="8" t="s">
        <v>187</v>
      </c>
      <c r="G156" s="8"/>
    </row>
    <row r="157" spans="1:7" s="7" customFormat="1" ht="30" customHeight="1" x14ac:dyDescent="0.3">
      <c r="A157" s="16">
        <v>44852</v>
      </c>
      <c r="B157" s="8" t="s">
        <v>398</v>
      </c>
      <c r="C157" s="15" t="s">
        <v>468</v>
      </c>
      <c r="D157" s="7" t="s">
        <v>469</v>
      </c>
      <c r="E157" s="7" t="s">
        <v>471</v>
      </c>
      <c r="F157" s="8" t="s">
        <v>191</v>
      </c>
      <c r="G157" s="8"/>
    </row>
    <row r="158" spans="1:7" s="7" customFormat="1" ht="30" customHeight="1" x14ac:dyDescent="0.3">
      <c r="A158" s="16">
        <v>44853</v>
      </c>
      <c r="B158" s="8" t="s">
        <v>397</v>
      </c>
      <c r="C158" s="15" t="s">
        <v>472</v>
      </c>
      <c r="D158" s="7" t="s">
        <v>473</v>
      </c>
      <c r="F158" s="8" t="s">
        <v>187</v>
      </c>
      <c r="G158" s="8"/>
    </row>
    <row r="159" spans="1:7" s="7" customFormat="1" ht="30" customHeight="1" x14ac:dyDescent="0.3">
      <c r="A159" s="16">
        <v>44853</v>
      </c>
      <c r="B159" s="8" t="s">
        <v>398</v>
      </c>
      <c r="C159" s="15" t="s">
        <v>475</v>
      </c>
      <c r="D159" s="7" t="s">
        <v>474</v>
      </c>
      <c r="F159" s="8" t="s">
        <v>191</v>
      </c>
      <c r="G159" s="8"/>
    </row>
    <row r="160" spans="1:7" s="7" customFormat="1" ht="30" customHeight="1" x14ac:dyDescent="0.3">
      <c r="A160" s="16">
        <v>44860</v>
      </c>
      <c r="B160" s="8" t="s">
        <v>397</v>
      </c>
      <c r="C160" s="15" t="s">
        <v>476</v>
      </c>
      <c r="D160" s="7" t="s">
        <v>478</v>
      </c>
      <c r="F160" s="8" t="s">
        <v>187</v>
      </c>
      <c r="G160" s="8"/>
    </row>
    <row r="161" spans="1:7" s="7" customFormat="1" ht="30" customHeight="1" x14ac:dyDescent="0.3">
      <c r="A161" s="16">
        <v>44860</v>
      </c>
      <c r="B161" s="8" t="s">
        <v>398</v>
      </c>
      <c r="C161" s="15" t="s">
        <v>477</v>
      </c>
      <c r="D161" s="7" t="s">
        <v>478</v>
      </c>
      <c r="E161" s="7" t="s">
        <v>482</v>
      </c>
      <c r="F161" s="8" t="s">
        <v>191</v>
      </c>
      <c r="G161" s="8"/>
    </row>
    <row r="162" spans="1:7" s="7" customFormat="1" ht="30" customHeight="1" x14ac:dyDescent="0.3">
      <c r="A162" s="16">
        <v>44868</v>
      </c>
      <c r="B162" s="8" t="s">
        <v>397</v>
      </c>
      <c r="C162" s="15" t="s">
        <v>479</v>
      </c>
      <c r="D162" s="7" t="s">
        <v>481</v>
      </c>
      <c r="F162" s="8" t="s">
        <v>187</v>
      </c>
      <c r="G162" s="8"/>
    </row>
    <row r="163" spans="1:7" s="7" customFormat="1" ht="30" customHeight="1" x14ac:dyDescent="0.3">
      <c r="A163" s="16">
        <v>44868</v>
      </c>
      <c r="B163" s="8" t="s">
        <v>398</v>
      </c>
      <c r="C163" s="15" t="s">
        <v>480</v>
      </c>
      <c r="D163" s="7" t="s">
        <v>481</v>
      </c>
      <c r="F163" s="8" t="s">
        <v>191</v>
      </c>
      <c r="G163" s="8"/>
    </row>
    <row r="164" spans="1:7" s="7" customFormat="1" ht="30" customHeight="1" x14ac:dyDescent="0.3">
      <c r="A164" s="16">
        <v>44881</v>
      </c>
      <c r="B164" s="8" t="s">
        <v>405</v>
      </c>
      <c r="C164" s="15" t="s">
        <v>483</v>
      </c>
      <c r="D164" s="7" t="s">
        <v>484</v>
      </c>
      <c r="F164" s="8" t="s">
        <v>186</v>
      </c>
      <c r="G164" s="8"/>
    </row>
    <row r="165" spans="1:7" s="7" customFormat="1" ht="30" customHeight="1" x14ac:dyDescent="0.3">
      <c r="A165" s="16">
        <v>44893</v>
      </c>
      <c r="B165" s="8" t="s">
        <v>405</v>
      </c>
      <c r="C165" s="15" t="s">
        <v>485</v>
      </c>
      <c r="D165" s="7" t="s">
        <v>489</v>
      </c>
      <c r="E165" s="7" t="s">
        <v>488</v>
      </c>
      <c r="F165" s="8" t="s">
        <v>186</v>
      </c>
      <c r="G165" s="8"/>
    </row>
    <row r="166" spans="1:7" s="7" customFormat="1" ht="30" customHeight="1" x14ac:dyDescent="0.3">
      <c r="A166" s="16">
        <v>44896</v>
      </c>
      <c r="B166" s="8" t="s">
        <v>405</v>
      </c>
      <c r="C166" s="15" t="s">
        <v>486</v>
      </c>
      <c r="D166" s="7" t="s">
        <v>490</v>
      </c>
      <c r="E166" s="7" t="s">
        <v>492</v>
      </c>
      <c r="F166" s="8" t="s">
        <v>186</v>
      </c>
      <c r="G166" s="8"/>
    </row>
    <row r="167" spans="1:7" s="7" customFormat="1" ht="30" customHeight="1" x14ac:dyDescent="0.3">
      <c r="A167" s="16">
        <v>44900</v>
      </c>
      <c r="B167" s="8" t="s">
        <v>405</v>
      </c>
      <c r="C167" s="15" t="s">
        <v>487</v>
      </c>
      <c r="D167" s="7" t="s">
        <v>491</v>
      </c>
      <c r="F167" s="8" t="s">
        <v>186</v>
      </c>
      <c r="G167" s="8"/>
    </row>
    <row r="168" spans="1:7" s="7" customFormat="1" ht="30" customHeight="1" x14ac:dyDescent="0.3">
      <c r="A168" s="16">
        <v>44904</v>
      </c>
      <c r="B168" s="8" t="s">
        <v>497</v>
      </c>
      <c r="C168" s="15" t="s">
        <v>495</v>
      </c>
      <c r="D168" s="7" t="s">
        <v>499</v>
      </c>
      <c r="F168" s="8" t="s">
        <v>187</v>
      </c>
      <c r="G168" s="8"/>
    </row>
    <row r="169" spans="1:7" s="7" customFormat="1" ht="30" customHeight="1" x14ac:dyDescent="0.3">
      <c r="A169" s="16">
        <v>44904</v>
      </c>
      <c r="B169" s="8" t="s">
        <v>498</v>
      </c>
      <c r="C169" s="15" t="s">
        <v>496</v>
      </c>
      <c r="D169" s="7" t="s">
        <v>499</v>
      </c>
      <c r="E169" s="7" t="s">
        <v>500</v>
      </c>
      <c r="F169" s="8" t="s">
        <v>191</v>
      </c>
      <c r="G169" s="8"/>
    </row>
    <row r="170" spans="1:7" s="7" customFormat="1" ht="30" customHeight="1" x14ac:dyDescent="0.3">
      <c r="A170" s="16">
        <v>44908</v>
      </c>
      <c r="B170" s="8" t="s">
        <v>405</v>
      </c>
      <c r="C170" s="15" t="s">
        <v>501</v>
      </c>
      <c r="D170" s="7" t="s">
        <v>491</v>
      </c>
      <c r="F170" s="8" t="s">
        <v>186</v>
      </c>
      <c r="G170" s="8"/>
    </row>
    <row r="171" spans="1:7" s="7" customFormat="1" ht="30" customHeight="1" x14ac:dyDescent="0.3">
      <c r="A171" s="16">
        <v>44914</v>
      </c>
      <c r="B171" s="8" t="s">
        <v>405</v>
      </c>
      <c r="C171" s="15" t="s">
        <v>504</v>
      </c>
      <c r="D171" s="7" t="s">
        <v>502</v>
      </c>
      <c r="E171" s="7" t="s">
        <v>503</v>
      </c>
      <c r="F171" s="8" t="s">
        <v>186</v>
      </c>
      <c r="G171" s="8"/>
    </row>
    <row r="172" spans="1:7" s="7" customFormat="1" ht="30" customHeight="1" x14ac:dyDescent="0.3">
      <c r="A172" s="16">
        <v>44915</v>
      </c>
      <c r="B172" s="8" t="s">
        <v>505</v>
      </c>
      <c r="C172" s="15" t="s">
        <v>507</v>
      </c>
      <c r="D172" s="7" t="s">
        <v>509</v>
      </c>
      <c r="E172" s="7" t="s">
        <v>511</v>
      </c>
      <c r="F172" s="8" t="s">
        <v>187</v>
      </c>
      <c r="G172" s="8"/>
    </row>
    <row r="173" spans="1:7" s="7" customFormat="1" ht="30" customHeight="1" x14ac:dyDescent="0.3">
      <c r="A173" s="16">
        <v>44915</v>
      </c>
      <c r="B173" s="8" t="s">
        <v>506</v>
      </c>
      <c r="C173" s="15" t="s">
        <v>508</v>
      </c>
      <c r="D173" s="7" t="s">
        <v>509</v>
      </c>
      <c r="E173" s="7" t="s">
        <v>510</v>
      </c>
      <c r="F173" s="8" t="s">
        <v>191</v>
      </c>
      <c r="G173" s="8"/>
    </row>
    <row r="174" spans="1:7" s="7" customFormat="1" ht="30" customHeight="1" x14ac:dyDescent="0.3">
      <c r="A174" s="16">
        <v>44923</v>
      </c>
      <c r="B174" s="8" t="s">
        <v>505</v>
      </c>
      <c r="C174" s="15" t="s">
        <v>507</v>
      </c>
      <c r="D174" s="7" t="s">
        <v>512</v>
      </c>
      <c r="E174" s="7" t="s">
        <v>513</v>
      </c>
      <c r="F174" s="8" t="s">
        <v>187</v>
      </c>
      <c r="G174" s="8"/>
    </row>
    <row r="175" spans="1:7" s="7" customFormat="1" ht="30" customHeight="1" x14ac:dyDescent="0.3">
      <c r="A175" s="16">
        <v>44923</v>
      </c>
      <c r="B175" s="8" t="s">
        <v>506</v>
      </c>
      <c r="C175" s="15" t="s">
        <v>508</v>
      </c>
      <c r="D175" s="7" t="s">
        <v>512</v>
      </c>
      <c r="F175" s="8" t="s">
        <v>191</v>
      </c>
      <c r="G175" s="8"/>
    </row>
    <row r="176" spans="1:7" s="7" customFormat="1" ht="30" customHeight="1" x14ac:dyDescent="0.3">
      <c r="A176" s="16">
        <v>44930</v>
      </c>
      <c r="B176" s="8" t="s">
        <v>505</v>
      </c>
      <c r="C176" s="15" t="s">
        <v>516</v>
      </c>
      <c r="D176" s="7" t="s">
        <v>519</v>
      </c>
      <c r="E176" s="7" t="s">
        <v>517</v>
      </c>
      <c r="F176" s="8" t="s">
        <v>187</v>
      </c>
      <c r="G176" s="8"/>
    </row>
    <row r="177" spans="1:7" s="7" customFormat="1" ht="30" customHeight="1" x14ac:dyDescent="0.3">
      <c r="A177" s="16">
        <v>44930</v>
      </c>
      <c r="B177" s="8" t="s">
        <v>514</v>
      </c>
      <c r="C177" s="15" t="s">
        <v>515</v>
      </c>
      <c r="D177" s="7" t="s">
        <v>512</v>
      </c>
      <c r="E177" s="7" t="s">
        <v>518</v>
      </c>
      <c r="F177" s="8" t="s">
        <v>191</v>
      </c>
      <c r="G177" s="8"/>
    </row>
    <row r="178" spans="1:7" s="7" customFormat="1" ht="30" customHeight="1" x14ac:dyDescent="0.3">
      <c r="A178" s="16">
        <v>44937</v>
      </c>
      <c r="B178" s="8" t="s">
        <v>505</v>
      </c>
      <c r="C178" s="15" t="s">
        <v>522</v>
      </c>
      <c r="D178" s="7" t="s">
        <v>523</v>
      </c>
      <c r="F178" s="8" t="s">
        <v>187</v>
      </c>
      <c r="G178" s="8"/>
    </row>
    <row r="179" spans="1:7" s="7" customFormat="1" ht="30" customHeight="1" x14ac:dyDescent="0.3">
      <c r="A179" s="16">
        <v>44937</v>
      </c>
      <c r="B179" s="8" t="s">
        <v>521</v>
      </c>
      <c r="C179" s="15" t="s">
        <v>520</v>
      </c>
      <c r="D179" s="7" t="s">
        <v>512</v>
      </c>
      <c r="F179" s="8" t="s">
        <v>191</v>
      </c>
      <c r="G179" s="8"/>
    </row>
    <row r="180" spans="1:7" s="7" customFormat="1" ht="30" customHeight="1" x14ac:dyDescent="0.3">
      <c r="A180" s="16">
        <v>44937</v>
      </c>
      <c r="B180" s="8" t="s">
        <v>524</v>
      </c>
      <c r="C180" s="15" t="s">
        <v>526</v>
      </c>
      <c r="D180" s="7" t="s">
        <v>512</v>
      </c>
      <c r="E180" s="7" t="s">
        <v>530</v>
      </c>
      <c r="F180" s="8" t="s">
        <v>186</v>
      </c>
      <c r="G180" s="8"/>
    </row>
    <row r="181" spans="1:7" s="7" customFormat="1" ht="30" customHeight="1" x14ac:dyDescent="0.3">
      <c r="A181" s="16">
        <v>44937</v>
      </c>
      <c r="B181" s="8" t="s">
        <v>525</v>
      </c>
      <c r="C181" s="15" t="s">
        <v>527</v>
      </c>
      <c r="D181" s="7" t="s">
        <v>512</v>
      </c>
      <c r="E181" s="7" t="s">
        <v>530</v>
      </c>
      <c r="F181" s="8" t="s">
        <v>189</v>
      </c>
      <c r="G181" s="8"/>
    </row>
    <row r="182" spans="1:7" s="7" customFormat="1" ht="30" customHeight="1" x14ac:dyDescent="0.3">
      <c r="A182" s="16">
        <v>44943</v>
      </c>
      <c r="B182" s="8" t="s">
        <v>524</v>
      </c>
      <c r="C182" s="15" t="s">
        <v>528</v>
      </c>
      <c r="D182" s="7" t="s">
        <v>512</v>
      </c>
      <c r="F182" s="8" t="s">
        <v>186</v>
      </c>
      <c r="G182" s="8"/>
    </row>
    <row r="183" spans="1:7" s="7" customFormat="1" ht="30" customHeight="1" x14ac:dyDescent="0.3">
      <c r="A183" s="16">
        <v>44943</v>
      </c>
      <c r="B183" s="8" t="s">
        <v>525</v>
      </c>
      <c r="C183" s="15" t="s">
        <v>529</v>
      </c>
      <c r="D183" s="7" t="s">
        <v>512</v>
      </c>
      <c r="F183" s="8" t="s">
        <v>189</v>
      </c>
      <c r="G183" s="8"/>
    </row>
    <row r="184" spans="1:7" s="7" customFormat="1" ht="30" customHeight="1" x14ac:dyDescent="0.3">
      <c r="A184" s="16">
        <v>44944</v>
      </c>
      <c r="B184" s="8" t="s">
        <v>505</v>
      </c>
      <c r="C184" s="15" t="s">
        <v>531</v>
      </c>
      <c r="D184" s="7" t="s">
        <v>533</v>
      </c>
      <c r="F184" s="8" t="s">
        <v>187</v>
      </c>
      <c r="G184" s="8"/>
    </row>
    <row r="185" spans="1:7" s="7" customFormat="1" ht="30" customHeight="1" x14ac:dyDescent="0.3">
      <c r="A185" s="16">
        <v>44944</v>
      </c>
      <c r="B185" s="8" t="s">
        <v>521</v>
      </c>
      <c r="C185" s="15" t="s">
        <v>532</v>
      </c>
      <c r="D185" s="7" t="s">
        <v>533</v>
      </c>
      <c r="F185" s="8" t="s">
        <v>191</v>
      </c>
      <c r="G185" s="8"/>
    </row>
    <row r="186" spans="1:7" s="7" customFormat="1" ht="30" customHeight="1" x14ac:dyDescent="0.3">
      <c r="A186" s="16">
        <v>44952</v>
      </c>
      <c r="B186" s="8" t="s">
        <v>505</v>
      </c>
      <c r="C186" s="15" t="s">
        <v>534</v>
      </c>
      <c r="D186" s="7" t="s">
        <v>536</v>
      </c>
      <c r="F186" s="8" t="s">
        <v>187</v>
      </c>
      <c r="G186" s="8"/>
    </row>
    <row r="187" spans="1:7" s="7" customFormat="1" ht="30" customHeight="1" x14ac:dyDescent="0.3">
      <c r="A187" s="16">
        <v>44952</v>
      </c>
      <c r="B187" s="8" t="s">
        <v>521</v>
      </c>
      <c r="C187" s="15" t="s">
        <v>535</v>
      </c>
      <c r="D187" s="7" t="s">
        <v>536</v>
      </c>
      <c r="F187" s="8" t="s">
        <v>191</v>
      </c>
      <c r="G187" s="8"/>
    </row>
    <row r="188" spans="1:7" s="7" customFormat="1" ht="30" customHeight="1" x14ac:dyDescent="0.3">
      <c r="A188" s="16">
        <v>44952</v>
      </c>
      <c r="B188" s="8" t="s">
        <v>537</v>
      </c>
      <c r="C188" s="15" t="s">
        <v>539</v>
      </c>
      <c r="D188" s="7" t="s">
        <v>512</v>
      </c>
      <c r="E188" s="7" t="s">
        <v>546</v>
      </c>
      <c r="F188" s="8" t="s">
        <v>186</v>
      </c>
      <c r="G188" s="8"/>
    </row>
    <row r="189" spans="1:7" s="7" customFormat="1" ht="30" customHeight="1" x14ac:dyDescent="0.3">
      <c r="A189" s="16">
        <v>44952</v>
      </c>
      <c r="B189" s="8" t="s">
        <v>538</v>
      </c>
      <c r="C189" s="15" t="s">
        <v>540</v>
      </c>
      <c r="D189" s="7" t="s">
        <v>512</v>
      </c>
      <c r="E189" s="7" t="s">
        <v>546</v>
      </c>
      <c r="F189" s="8" t="s">
        <v>189</v>
      </c>
      <c r="G189" s="8"/>
    </row>
    <row r="190" spans="1:7" s="7" customFormat="1" ht="30" customHeight="1" x14ac:dyDescent="0.3">
      <c r="A190" s="16">
        <v>44960</v>
      </c>
      <c r="B190" s="8" t="s">
        <v>521</v>
      </c>
      <c r="C190" s="15" t="s">
        <v>541</v>
      </c>
      <c r="D190" s="7" t="s">
        <v>542</v>
      </c>
      <c r="F190" s="8" t="s">
        <v>191</v>
      </c>
      <c r="G190" s="8"/>
    </row>
    <row r="191" spans="1:7" s="7" customFormat="1" ht="30" customHeight="1" x14ac:dyDescent="0.3">
      <c r="A191" s="16">
        <v>44966</v>
      </c>
      <c r="B191" s="8" t="s">
        <v>537</v>
      </c>
      <c r="C191" s="15" t="s">
        <v>543</v>
      </c>
      <c r="D191" s="7" t="s">
        <v>545</v>
      </c>
      <c r="E191" s="7" t="s">
        <v>550</v>
      </c>
      <c r="F191" s="8" t="s">
        <v>186</v>
      </c>
      <c r="G191" s="8"/>
    </row>
    <row r="192" spans="1:7" s="7" customFormat="1" ht="30" customHeight="1" x14ac:dyDescent="0.3">
      <c r="A192" s="16">
        <v>44966</v>
      </c>
      <c r="B192" s="8" t="s">
        <v>538</v>
      </c>
      <c r="C192" s="15" t="s">
        <v>544</v>
      </c>
      <c r="D192" s="7" t="s">
        <v>545</v>
      </c>
      <c r="E192" s="7" t="s">
        <v>550</v>
      </c>
      <c r="F192" s="8" t="s">
        <v>189</v>
      </c>
      <c r="G192" s="8"/>
    </row>
    <row r="193" spans="1:7" s="7" customFormat="1" ht="30" customHeight="1" x14ac:dyDescent="0.3">
      <c r="A193" s="16">
        <v>44970</v>
      </c>
      <c r="B193" s="8" t="s">
        <v>537</v>
      </c>
      <c r="C193" s="15" t="s">
        <v>547</v>
      </c>
      <c r="D193" s="7" t="s">
        <v>549</v>
      </c>
      <c r="F193" s="8" t="s">
        <v>186</v>
      </c>
      <c r="G193" s="8"/>
    </row>
    <row r="194" spans="1:7" s="7" customFormat="1" ht="30" customHeight="1" x14ac:dyDescent="0.3">
      <c r="A194" s="16">
        <v>44970</v>
      </c>
      <c r="B194" s="8" t="s">
        <v>538</v>
      </c>
      <c r="C194" s="15" t="s">
        <v>548</v>
      </c>
      <c r="D194" s="7" t="s">
        <v>549</v>
      </c>
      <c r="F194" s="8" t="s">
        <v>189</v>
      </c>
      <c r="G194" s="8"/>
    </row>
    <row r="195" spans="1:7" s="7" customFormat="1" ht="30" customHeight="1" x14ac:dyDescent="0.3">
      <c r="A195" s="16">
        <v>45016</v>
      </c>
      <c r="B195" s="8" t="s">
        <v>538</v>
      </c>
      <c r="C195" s="15" t="s">
        <v>551</v>
      </c>
      <c r="D195" s="7" t="s">
        <v>553</v>
      </c>
      <c r="E195" s="7" t="s">
        <v>554</v>
      </c>
      <c r="F195" s="8" t="s">
        <v>187</v>
      </c>
      <c r="G195" s="8"/>
    </row>
    <row r="196" spans="1:7" s="7" customFormat="1" ht="30" customHeight="1" x14ac:dyDescent="0.3">
      <c r="A196" s="16">
        <v>45016</v>
      </c>
      <c r="B196" s="8" t="s">
        <v>521</v>
      </c>
      <c r="C196" s="15" t="s">
        <v>552</v>
      </c>
      <c r="D196" s="7" t="s">
        <v>553</v>
      </c>
      <c r="E196" s="7" t="s">
        <v>555</v>
      </c>
      <c r="F196" s="8" t="s">
        <v>191</v>
      </c>
      <c r="G196" s="8"/>
    </row>
    <row r="197" spans="1:7" s="7" customFormat="1" ht="30" customHeight="1" x14ac:dyDescent="0.3">
      <c r="A197" s="16">
        <v>45016</v>
      </c>
      <c r="B197" s="8" t="s">
        <v>505</v>
      </c>
      <c r="C197" s="15" t="s">
        <v>556</v>
      </c>
      <c r="D197" s="7" t="s">
        <v>560</v>
      </c>
      <c r="E197" s="7" t="s">
        <v>562</v>
      </c>
      <c r="F197" s="8" t="s">
        <v>189</v>
      </c>
      <c r="G197" s="8"/>
    </row>
    <row r="198" spans="1:7" s="7" customFormat="1" ht="30" customHeight="1" x14ac:dyDescent="0.3">
      <c r="A198" s="16">
        <v>45016</v>
      </c>
      <c r="B198" s="8" t="s">
        <v>537</v>
      </c>
      <c r="C198" s="15" t="s">
        <v>557</v>
      </c>
      <c r="D198" s="7" t="s">
        <v>560</v>
      </c>
      <c r="E198" s="7" t="s">
        <v>561</v>
      </c>
      <c r="F198" s="8" t="s">
        <v>186</v>
      </c>
      <c r="G198" s="8"/>
    </row>
    <row r="199" spans="1:7" s="7" customFormat="1" ht="30" customHeight="1" x14ac:dyDescent="0.3">
      <c r="A199" s="16">
        <v>45027</v>
      </c>
      <c r="B199" s="8" t="s">
        <v>505</v>
      </c>
      <c r="C199" s="15" t="s">
        <v>558</v>
      </c>
      <c r="D199" s="7" t="s">
        <v>560</v>
      </c>
      <c r="F199" s="8" t="s">
        <v>189</v>
      </c>
      <c r="G199" s="8"/>
    </row>
    <row r="200" spans="1:7" s="7" customFormat="1" ht="30" customHeight="1" x14ac:dyDescent="0.3">
      <c r="A200" s="16">
        <v>45027</v>
      </c>
      <c r="B200" s="8" t="s">
        <v>537</v>
      </c>
      <c r="C200" s="15" t="s">
        <v>559</v>
      </c>
      <c r="D200" s="7" t="s">
        <v>560</v>
      </c>
      <c r="F200" s="8" t="s">
        <v>186</v>
      </c>
      <c r="G200" s="8"/>
    </row>
    <row r="201" spans="1:7" s="7" customFormat="1" ht="30" customHeight="1" x14ac:dyDescent="0.3">
      <c r="A201" s="16">
        <v>45063</v>
      </c>
      <c r="B201" s="8" t="s">
        <v>525</v>
      </c>
      <c r="C201" s="15" t="s">
        <v>563</v>
      </c>
      <c r="D201" s="7" t="s">
        <v>573</v>
      </c>
      <c r="E201" s="7" t="s">
        <v>562</v>
      </c>
      <c r="F201" s="8" t="s">
        <v>187</v>
      </c>
      <c r="G201" s="8"/>
    </row>
    <row r="202" spans="1:7" s="7" customFormat="1" ht="30" customHeight="1" x14ac:dyDescent="0.3">
      <c r="A202" s="16">
        <v>45063</v>
      </c>
      <c r="B202" s="8" t="s">
        <v>514</v>
      </c>
      <c r="C202" s="15" t="s">
        <v>564</v>
      </c>
      <c r="D202" s="7" t="s">
        <v>573</v>
      </c>
      <c r="E202" s="7" t="s">
        <v>562</v>
      </c>
      <c r="F202" s="8" t="s">
        <v>191</v>
      </c>
      <c r="G202" s="8"/>
    </row>
    <row r="203" spans="1:7" s="7" customFormat="1" ht="30" customHeight="1" x14ac:dyDescent="0.3">
      <c r="A203" s="16">
        <v>45067</v>
      </c>
      <c r="B203" s="8" t="s">
        <v>525</v>
      </c>
      <c r="C203" s="15" t="s">
        <v>565</v>
      </c>
      <c r="D203" s="7" t="s">
        <v>573</v>
      </c>
      <c r="E203" s="7" t="s">
        <v>572</v>
      </c>
      <c r="F203" s="8" t="s">
        <v>187</v>
      </c>
      <c r="G203" s="8"/>
    </row>
    <row r="204" spans="1:7" s="7" customFormat="1" ht="30" customHeight="1" x14ac:dyDescent="0.3">
      <c r="A204" s="16">
        <v>45067</v>
      </c>
      <c r="B204" s="8" t="s">
        <v>514</v>
      </c>
      <c r="C204" s="15" t="s">
        <v>566</v>
      </c>
      <c r="D204" s="7" t="s">
        <v>573</v>
      </c>
      <c r="E204" s="7" t="s">
        <v>572</v>
      </c>
      <c r="F204" s="8" t="s">
        <v>191</v>
      </c>
      <c r="G204" s="8"/>
    </row>
    <row r="205" spans="1:7" s="7" customFormat="1" ht="30" customHeight="1" x14ac:dyDescent="0.3">
      <c r="A205" s="16">
        <v>45071</v>
      </c>
      <c r="B205" s="8" t="s">
        <v>525</v>
      </c>
      <c r="C205" s="15" t="s">
        <v>567</v>
      </c>
      <c r="D205" s="7" t="s">
        <v>573</v>
      </c>
      <c r="E205" s="7" t="s">
        <v>574</v>
      </c>
      <c r="F205" s="8" t="s">
        <v>187</v>
      </c>
      <c r="G205" s="8"/>
    </row>
    <row r="206" spans="1:7" s="7" customFormat="1" ht="30" customHeight="1" x14ac:dyDescent="0.3">
      <c r="A206" s="16">
        <v>45071</v>
      </c>
      <c r="B206" s="8" t="s">
        <v>514</v>
      </c>
      <c r="C206" s="15" t="s">
        <v>568</v>
      </c>
      <c r="D206" s="7" t="s">
        <v>573</v>
      </c>
      <c r="E206" s="7" t="s">
        <v>574</v>
      </c>
      <c r="F206" s="8" t="s">
        <v>191</v>
      </c>
      <c r="G206" s="8"/>
    </row>
    <row r="207" spans="1:7" s="7" customFormat="1" ht="30" customHeight="1" x14ac:dyDescent="0.3">
      <c r="A207" s="16">
        <v>45083</v>
      </c>
      <c r="B207" s="8" t="s">
        <v>538</v>
      </c>
      <c r="C207" s="7" t="s">
        <v>575</v>
      </c>
      <c r="D207" s="7" t="s">
        <v>577</v>
      </c>
      <c r="E207" s="7" t="s">
        <v>578</v>
      </c>
      <c r="F207" s="8" t="s">
        <v>186</v>
      </c>
      <c r="G207" s="8"/>
    </row>
    <row r="208" spans="1:7" s="7" customFormat="1" ht="30" customHeight="1" x14ac:dyDescent="0.3">
      <c r="A208" s="16">
        <v>45083</v>
      </c>
      <c r="B208" s="8" t="s">
        <v>524</v>
      </c>
      <c r="C208" s="15" t="s">
        <v>576</v>
      </c>
      <c r="D208" s="7" t="s">
        <v>577</v>
      </c>
      <c r="E208" s="7" t="s">
        <v>579</v>
      </c>
      <c r="F208" s="8" t="s">
        <v>189</v>
      </c>
      <c r="G208" s="8"/>
    </row>
    <row r="209" spans="1:7" s="7" customFormat="1" ht="30" customHeight="1" x14ac:dyDescent="0.3">
      <c r="A209" s="16">
        <v>45100</v>
      </c>
      <c r="B209" s="8" t="s">
        <v>524</v>
      </c>
      <c r="C209" s="15" t="s">
        <v>569</v>
      </c>
      <c r="D209" s="7" t="s">
        <v>570</v>
      </c>
      <c r="E209" s="7" t="s">
        <v>571</v>
      </c>
      <c r="F209" s="8" t="s">
        <v>187</v>
      </c>
      <c r="G209" s="8"/>
    </row>
    <row r="210" spans="1:7" s="7" customFormat="1" ht="30" customHeight="1" x14ac:dyDescent="0.3">
      <c r="A210" s="16">
        <v>45114</v>
      </c>
      <c r="B210" s="8" t="s">
        <v>524</v>
      </c>
      <c r="C210" s="15" t="s">
        <v>584</v>
      </c>
      <c r="D210" s="7" t="s">
        <v>560</v>
      </c>
      <c r="E210" s="7" t="s">
        <v>587</v>
      </c>
      <c r="F210" s="8" t="s">
        <v>187</v>
      </c>
      <c r="G210" s="8"/>
    </row>
    <row r="211" spans="1:7" s="7" customFormat="1" ht="30" customHeight="1" x14ac:dyDescent="0.3">
      <c r="A211" s="16">
        <v>45128</v>
      </c>
      <c r="B211" s="8" t="s">
        <v>580</v>
      </c>
      <c r="C211" s="15" t="s">
        <v>582</v>
      </c>
      <c r="D211" s="7" t="s">
        <v>512</v>
      </c>
      <c r="F211" s="8" t="s">
        <v>187</v>
      </c>
      <c r="G211" s="8"/>
    </row>
    <row r="212" spans="1:7" s="7" customFormat="1" ht="30" customHeight="1" x14ac:dyDescent="0.3">
      <c r="A212" s="16">
        <v>45128</v>
      </c>
      <c r="B212" s="8" t="s">
        <v>581</v>
      </c>
      <c r="C212" s="15" t="s">
        <v>583</v>
      </c>
      <c r="D212" s="7" t="s">
        <v>512</v>
      </c>
      <c r="F212" s="8" t="s">
        <v>191</v>
      </c>
      <c r="G212" s="8"/>
    </row>
    <row r="213" spans="1:7" s="7" customFormat="1" ht="30" customHeight="1" x14ac:dyDescent="0.3">
      <c r="A213" s="16">
        <v>45140</v>
      </c>
      <c r="B213" s="8" t="s">
        <v>580</v>
      </c>
      <c r="C213" s="15" t="s">
        <v>588</v>
      </c>
      <c r="D213" s="7" t="s">
        <v>573</v>
      </c>
      <c r="F213" s="8" t="s">
        <v>187</v>
      </c>
      <c r="G213" s="8"/>
    </row>
    <row r="214" spans="1:7" s="7" customFormat="1" ht="30" customHeight="1" x14ac:dyDescent="0.3">
      <c r="A214" s="16">
        <v>45140</v>
      </c>
      <c r="B214" s="8" t="s">
        <v>581</v>
      </c>
      <c r="C214" s="15" t="s">
        <v>589</v>
      </c>
      <c r="D214" s="7" t="s">
        <v>560</v>
      </c>
      <c r="F214" s="8" t="s">
        <v>191</v>
      </c>
      <c r="G214" s="8"/>
    </row>
    <row r="215" spans="1:7" s="7" customFormat="1" ht="30" customHeight="1" x14ac:dyDescent="0.3">
      <c r="A215" s="16">
        <v>45147</v>
      </c>
      <c r="B215" s="8" t="s">
        <v>585</v>
      </c>
      <c r="C215" s="15" t="s">
        <v>590</v>
      </c>
      <c r="D215" s="7" t="s">
        <v>512</v>
      </c>
      <c r="F215" s="8" t="s">
        <v>187</v>
      </c>
      <c r="G215" s="8"/>
    </row>
    <row r="216" spans="1:7" s="7" customFormat="1" ht="30" customHeight="1" x14ac:dyDescent="0.3">
      <c r="A216" s="16">
        <v>45147</v>
      </c>
      <c r="B216" s="8" t="s">
        <v>586</v>
      </c>
      <c r="C216" s="15" t="s">
        <v>591</v>
      </c>
      <c r="D216" s="7" t="s">
        <v>512</v>
      </c>
      <c r="F216" s="8" t="s">
        <v>191</v>
      </c>
      <c r="G216" s="8"/>
    </row>
    <row r="217" spans="1:7" s="7" customFormat="1" ht="30" customHeight="1" x14ac:dyDescent="0.3">
      <c r="A217" s="16">
        <v>45155</v>
      </c>
      <c r="B217" s="8" t="s">
        <v>592</v>
      </c>
      <c r="C217" s="15" t="s">
        <v>594</v>
      </c>
      <c r="D217" s="7" t="s">
        <v>512</v>
      </c>
      <c r="E217" s="7" t="s">
        <v>596</v>
      </c>
      <c r="F217" s="8" t="s">
        <v>191</v>
      </c>
      <c r="G217" s="8"/>
    </row>
    <row r="218" spans="1:7" s="7" customFormat="1" ht="30" customHeight="1" x14ac:dyDescent="0.3">
      <c r="A218" s="16">
        <v>45155</v>
      </c>
      <c r="B218" s="8" t="s">
        <v>593</v>
      </c>
      <c r="C218" s="15" t="s">
        <v>595</v>
      </c>
      <c r="D218" s="7" t="s">
        <v>512</v>
      </c>
      <c r="E218" s="7" t="s">
        <v>596</v>
      </c>
      <c r="F218" s="8" t="s">
        <v>187</v>
      </c>
      <c r="G218" s="8"/>
    </row>
    <row r="219" spans="1:7" s="7" customFormat="1" ht="30" customHeight="1" x14ac:dyDescent="0.3">
      <c r="A219" s="16">
        <v>45162</v>
      </c>
      <c r="B219" s="8" t="s">
        <v>592</v>
      </c>
      <c r="C219" s="15" t="s">
        <v>597</v>
      </c>
      <c r="D219" s="7" t="s">
        <v>599</v>
      </c>
      <c r="F219" s="8" t="s">
        <v>191</v>
      </c>
      <c r="G219" s="8"/>
    </row>
    <row r="220" spans="1:7" s="7" customFormat="1" ht="30" customHeight="1" x14ac:dyDescent="0.3">
      <c r="A220" s="16">
        <v>45162</v>
      </c>
      <c r="B220" s="8" t="s">
        <v>593</v>
      </c>
      <c r="C220" s="15" t="s">
        <v>598</v>
      </c>
      <c r="D220" s="7" t="s">
        <v>599</v>
      </c>
      <c r="F220" s="8" t="s">
        <v>187</v>
      </c>
      <c r="G220" s="8"/>
    </row>
    <row r="221" spans="1:7" s="7" customFormat="1" ht="30" customHeight="1" x14ac:dyDescent="0.3">
      <c r="A221" s="16">
        <v>45168</v>
      </c>
      <c r="B221" s="8" t="s">
        <v>600</v>
      </c>
      <c r="C221" s="15" t="s">
        <v>602</v>
      </c>
      <c r="D221" s="7" t="s">
        <v>512</v>
      </c>
      <c r="E221" s="7" t="s">
        <v>613</v>
      </c>
      <c r="F221" s="8" t="s">
        <v>186</v>
      </c>
      <c r="G221" s="8"/>
    </row>
    <row r="222" spans="1:7" s="7" customFormat="1" ht="30" customHeight="1" x14ac:dyDescent="0.3">
      <c r="A222" s="16">
        <v>45168</v>
      </c>
      <c r="B222" s="8" t="s">
        <v>601</v>
      </c>
      <c r="C222" s="15" t="s">
        <v>603</v>
      </c>
      <c r="D222" s="7" t="s">
        <v>512</v>
      </c>
      <c r="F222" s="8" t="s">
        <v>189</v>
      </c>
      <c r="G222" s="8"/>
    </row>
    <row r="223" spans="1:7" s="7" customFormat="1" ht="30" customHeight="1" x14ac:dyDescent="0.3">
      <c r="A223" s="16">
        <v>45170</v>
      </c>
      <c r="B223" s="8" t="s">
        <v>593</v>
      </c>
      <c r="C223" s="15" t="s">
        <v>604</v>
      </c>
      <c r="D223" s="7" t="s">
        <v>608</v>
      </c>
      <c r="F223" s="8" t="s">
        <v>187</v>
      </c>
      <c r="G223" s="8"/>
    </row>
    <row r="224" spans="1:7" s="7" customFormat="1" ht="30" customHeight="1" x14ac:dyDescent="0.3">
      <c r="A224" s="16">
        <v>45170</v>
      </c>
      <c r="B224" s="8" t="s">
        <v>622</v>
      </c>
      <c r="C224" s="15" t="s">
        <v>605</v>
      </c>
      <c r="D224" s="7" t="s">
        <v>609</v>
      </c>
      <c r="E224" s="7" t="s">
        <v>610</v>
      </c>
      <c r="F224" s="8" t="s">
        <v>191</v>
      </c>
      <c r="G224" s="8"/>
    </row>
    <row r="225" spans="1:7" s="7" customFormat="1" ht="30" customHeight="1" x14ac:dyDescent="0.3">
      <c r="A225" s="16">
        <v>45170</v>
      </c>
      <c r="B225" s="8" t="s">
        <v>593</v>
      </c>
      <c r="C225" s="15" t="s">
        <v>606</v>
      </c>
      <c r="D225" s="7" t="s">
        <v>611</v>
      </c>
      <c r="F225" s="8" t="s">
        <v>187</v>
      </c>
      <c r="G225" s="8"/>
    </row>
    <row r="226" spans="1:7" s="7" customFormat="1" ht="30" customHeight="1" x14ac:dyDescent="0.3">
      <c r="A226" s="16">
        <v>45170</v>
      </c>
      <c r="B226" s="8" t="s">
        <v>622</v>
      </c>
      <c r="C226" s="15" t="s">
        <v>607</v>
      </c>
      <c r="D226" s="7" t="s">
        <v>612</v>
      </c>
      <c r="F226" s="8" t="s">
        <v>191</v>
      </c>
      <c r="G226" s="8"/>
    </row>
    <row r="227" spans="1:7" s="7" customFormat="1" ht="30" customHeight="1" x14ac:dyDescent="0.3">
      <c r="A227" s="16">
        <v>45170</v>
      </c>
      <c r="B227" s="8" t="s">
        <v>600</v>
      </c>
      <c r="C227" s="15" t="s">
        <v>614</v>
      </c>
      <c r="D227" s="7" t="s">
        <v>616</v>
      </c>
      <c r="E227" s="7" t="s">
        <v>619</v>
      </c>
      <c r="F227" s="8" t="s">
        <v>186</v>
      </c>
      <c r="G227" s="8"/>
    </row>
    <row r="228" spans="1:7" s="7" customFormat="1" ht="30" customHeight="1" x14ac:dyDescent="0.3">
      <c r="A228" s="16">
        <v>45170</v>
      </c>
      <c r="B228" s="8" t="s">
        <v>601</v>
      </c>
      <c r="C228" s="15" t="s">
        <v>615</v>
      </c>
      <c r="D228" s="7" t="s">
        <v>617</v>
      </c>
      <c r="E228" s="7" t="s">
        <v>618</v>
      </c>
      <c r="F228" s="8" t="s">
        <v>189</v>
      </c>
      <c r="G228" s="8"/>
    </row>
    <row r="229" spans="1:7" s="7" customFormat="1" ht="30" customHeight="1" x14ac:dyDescent="0.3">
      <c r="A229" s="16">
        <v>45176</v>
      </c>
      <c r="B229" s="8" t="s">
        <v>622</v>
      </c>
      <c r="C229" s="15" t="s">
        <v>620</v>
      </c>
      <c r="D229" s="7" t="s">
        <v>624</v>
      </c>
      <c r="E229" s="7" t="s">
        <v>625</v>
      </c>
      <c r="F229" s="8" t="s">
        <v>187</v>
      </c>
      <c r="G229" s="8"/>
    </row>
    <row r="230" spans="1:7" s="7" customFormat="1" ht="30" customHeight="1" x14ac:dyDescent="0.3">
      <c r="A230" s="16">
        <v>45176</v>
      </c>
      <c r="B230" s="8" t="s">
        <v>623</v>
      </c>
      <c r="C230" s="15" t="s">
        <v>621</v>
      </c>
      <c r="D230" s="7" t="s">
        <v>624</v>
      </c>
      <c r="E230" s="7" t="s">
        <v>625</v>
      </c>
      <c r="F230" s="8" t="s">
        <v>191</v>
      </c>
      <c r="G230" s="8"/>
    </row>
    <row r="231" spans="1:7" s="7" customFormat="1" ht="30" customHeight="1" x14ac:dyDescent="0.3">
      <c r="A231" s="16">
        <v>45183</v>
      </c>
      <c r="B231" s="8" t="s">
        <v>593</v>
      </c>
      <c r="C231" s="15" t="s">
        <v>630</v>
      </c>
      <c r="D231" s="7" t="s">
        <v>638</v>
      </c>
      <c r="E231" s="7" t="s">
        <v>640</v>
      </c>
      <c r="F231" s="8" t="s">
        <v>187</v>
      </c>
      <c r="G231" s="8"/>
    </row>
    <row r="232" spans="1:7" s="7" customFormat="1" ht="30" customHeight="1" x14ac:dyDescent="0.3">
      <c r="A232" s="16">
        <v>45183</v>
      </c>
      <c r="B232" s="8" t="s">
        <v>626</v>
      </c>
      <c r="C232" s="15" t="s">
        <v>631</v>
      </c>
      <c r="D232" s="7" t="s">
        <v>639</v>
      </c>
      <c r="E232" s="7" t="s">
        <v>641</v>
      </c>
      <c r="F232" s="8" t="s">
        <v>191</v>
      </c>
      <c r="G232" s="8"/>
    </row>
    <row r="233" spans="1:7" s="7" customFormat="1" ht="30" customHeight="1" x14ac:dyDescent="0.3">
      <c r="A233" s="16">
        <v>45184</v>
      </c>
      <c r="B233" s="8" t="s">
        <v>601</v>
      </c>
      <c r="C233" s="15" t="s">
        <v>650</v>
      </c>
      <c r="D233" s="7" t="s">
        <v>652</v>
      </c>
      <c r="E233" s="7" t="s">
        <v>619</v>
      </c>
      <c r="F233" s="8" t="s">
        <v>186</v>
      </c>
      <c r="G233" s="8"/>
    </row>
    <row r="234" spans="1:7" s="7" customFormat="1" ht="30" customHeight="1" x14ac:dyDescent="0.3">
      <c r="A234" s="16">
        <v>45184</v>
      </c>
      <c r="B234" s="8" t="s">
        <v>649</v>
      </c>
      <c r="C234" s="15" t="s">
        <v>651</v>
      </c>
      <c r="D234" s="7" t="s">
        <v>652</v>
      </c>
      <c r="E234" s="7" t="s">
        <v>653</v>
      </c>
      <c r="F234" s="8" t="s">
        <v>189</v>
      </c>
      <c r="G234" s="8"/>
    </row>
    <row r="235" spans="1:7" s="7" customFormat="1" ht="30" customHeight="1" x14ac:dyDescent="0.3">
      <c r="A235" s="16">
        <v>45194</v>
      </c>
      <c r="B235" s="8" t="s">
        <v>627</v>
      </c>
      <c r="C235" s="15" t="s">
        <v>632</v>
      </c>
      <c r="D235" s="7" t="s">
        <v>647</v>
      </c>
      <c r="E235" s="7" t="s">
        <v>642</v>
      </c>
      <c r="F235" s="8" t="s">
        <v>187</v>
      </c>
      <c r="G235" s="8"/>
    </row>
    <row r="236" spans="1:7" s="7" customFormat="1" ht="30" customHeight="1" x14ac:dyDescent="0.3">
      <c r="A236" s="16">
        <v>45194</v>
      </c>
      <c r="B236" s="8" t="s">
        <v>626</v>
      </c>
      <c r="C236" s="15" t="s">
        <v>633</v>
      </c>
      <c r="D236" s="7" t="s">
        <v>645</v>
      </c>
      <c r="E236" s="7" t="s">
        <v>643</v>
      </c>
      <c r="F236" s="8" t="s">
        <v>191</v>
      </c>
      <c r="G236" s="8"/>
    </row>
    <row r="237" spans="1:7" s="7" customFormat="1" ht="30" customHeight="1" x14ac:dyDescent="0.3">
      <c r="A237" s="16">
        <v>45194</v>
      </c>
      <c r="B237" s="8" t="s">
        <v>628</v>
      </c>
      <c r="C237" s="15" t="s">
        <v>656</v>
      </c>
      <c r="D237" s="7" t="s">
        <v>512</v>
      </c>
      <c r="F237" s="8" t="s">
        <v>186</v>
      </c>
      <c r="G237" s="8"/>
    </row>
    <row r="238" spans="1:7" s="7" customFormat="1" ht="30" customHeight="1" x14ac:dyDescent="0.3">
      <c r="A238" s="16">
        <v>45194</v>
      </c>
      <c r="B238" s="8" t="s">
        <v>629</v>
      </c>
      <c r="C238" s="15" t="s">
        <v>657</v>
      </c>
      <c r="D238" s="7" t="s">
        <v>512</v>
      </c>
      <c r="F238" s="8" t="s">
        <v>189</v>
      </c>
      <c r="G238" s="8"/>
    </row>
    <row r="239" spans="1:7" s="7" customFormat="1" ht="30" customHeight="1" x14ac:dyDescent="0.3">
      <c r="A239" s="16">
        <v>45201</v>
      </c>
      <c r="B239" s="8" t="s">
        <v>627</v>
      </c>
      <c r="C239" s="15" t="s">
        <v>634</v>
      </c>
      <c r="D239" s="7" t="s">
        <v>646</v>
      </c>
      <c r="E239" s="7" t="s">
        <v>644</v>
      </c>
      <c r="F239" s="8" t="s">
        <v>187</v>
      </c>
      <c r="G239" s="8"/>
    </row>
    <row r="240" spans="1:7" s="7" customFormat="1" ht="30" customHeight="1" x14ac:dyDescent="0.3">
      <c r="A240" s="16">
        <v>45201</v>
      </c>
      <c r="B240" s="8" t="s">
        <v>626</v>
      </c>
      <c r="C240" s="15" t="s">
        <v>635</v>
      </c>
      <c r="D240" s="7" t="s">
        <v>648</v>
      </c>
      <c r="E240" s="7" t="s">
        <v>654</v>
      </c>
      <c r="F240" s="8" t="s">
        <v>191</v>
      </c>
      <c r="G240" s="8"/>
    </row>
    <row r="241" spans="1:15" s="7" customFormat="1" ht="30" customHeight="1" x14ac:dyDescent="0.3">
      <c r="A241" s="16">
        <v>45203</v>
      </c>
      <c r="B241" s="8" t="s">
        <v>628</v>
      </c>
      <c r="C241" s="15" t="s">
        <v>636</v>
      </c>
      <c r="D241" s="7" t="s">
        <v>655</v>
      </c>
      <c r="F241" s="8" t="s">
        <v>187</v>
      </c>
      <c r="G241" s="8"/>
    </row>
    <row r="242" spans="1:15" s="7" customFormat="1" ht="30" customHeight="1" x14ac:dyDescent="0.3">
      <c r="A242" s="16">
        <v>45203</v>
      </c>
      <c r="B242" s="8" t="s">
        <v>629</v>
      </c>
      <c r="C242" s="15" t="s">
        <v>637</v>
      </c>
      <c r="D242" s="7" t="s">
        <v>655</v>
      </c>
      <c r="F242" s="8" t="s">
        <v>191</v>
      </c>
      <c r="G242" s="8"/>
    </row>
    <row r="243" spans="1:15" s="7" customFormat="1" ht="30" customHeight="1" x14ac:dyDescent="0.3">
      <c r="A243" s="16">
        <v>45203</v>
      </c>
      <c r="B243" s="8" t="s">
        <v>649</v>
      </c>
      <c r="C243" s="15" t="s">
        <v>661</v>
      </c>
      <c r="D243" s="7" t="s">
        <v>660</v>
      </c>
      <c r="F243" s="8" t="s">
        <v>186</v>
      </c>
      <c r="G243" s="8"/>
    </row>
    <row r="244" spans="1:15" s="7" customFormat="1" ht="30" customHeight="1" x14ac:dyDescent="0.3">
      <c r="A244" s="16">
        <v>45203</v>
      </c>
      <c r="B244" s="8" t="s">
        <v>658</v>
      </c>
      <c r="C244" s="15" t="s">
        <v>662</v>
      </c>
      <c r="D244" s="7" t="s">
        <v>659</v>
      </c>
      <c r="F244" s="8" t="s">
        <v>189</v>
      </c>
      <c r="G244" s="8"/>
    </row>
    <row r="245" spans="1:15" s="7" customFormat="1" ht="30" customHeight="1" x14ac:dyDescent="0.3">
      <c r="A245" s="16">
        <v>45211</v>
      </c>
      <c r="B245" s="8" t="s">
        <v>683</v>
      </c>
      <c r="C245" s="15" t="s">
        <v>687</v>
      </c>
      <c r="D245" s="7" t="s">
        <v>512</v>
      </c>
      <c r="F245" s="8" t="s">
        <v>187</v>
      </c>
      <c r="G245" s="8"/>
    </row>
    <row r="246" spans="1:15" s="7" customFormat="1" ht="30" customHeight="1" x14ac:dyDescent="0.3">
      <c r="A246" s="16">
        <v>45211</v>
      </c>
      <c r="B246" s="8" t="s">
        <v>684</v>
      </c>
      <c r="C246" s="15" t="s">
        <v>688</v>
      </c>
      <c r="D246" s="7" t="s">
        <v>512</v>
      </c>
      <c r="F246" s="8" t="s">
        <v>191</v>
      </c>
      <c r="G246" s="8"/>
    </row>
    <row r="247" spans="1:15" s="7" customFormat="1" ht="30" customHeight="1" x14ac:dyDescent="0.3">
      <c r="A247" s="16">
        <v>45211</v>
      </c>
      <c r="B247" s="8" t="s">
        <v>685</v>
      </c>
      <c r="C247" s="15" t="s">
        <v>689</v>
      </c>
      <c r="D247" s="7" t="s">
        <v>512</v>
      </c>
      <c r="E247" s="7" t="s">
        <v>695</v>
      </c>
      <c r="F247" s="8" t="s">
        <v>186</v>
      </c>
      <c r="G247" s="8"/>
    </row>
    <row r="248" spans="1:15" s="7" customFormat="1" ht="30" customHeight="1" x14ac:dyDescent="0.3">
      <c r="A248" s="16">
        <v>45211</v>
      </c>
      <c r="B248" s="8" t="s">
        <v>686</v>
      </c>
      <c r="C248" s="15" t="s">
        <v>690</v>
      </c>
      <c r="D248" s="7" t="s">
        <v>512</v>
      </c>
      <c r="F248" s="8" t="s">
        <v>189</v>
      </c>
      <c r="G248" s="8"/>
      <c r="N248" s="7">
        <v>1</v>
      </c>
    </row>
    <row r="249" spans="1:15" s="7" customFormat="1" ht="30" customHeight="1" x14ac:dyDescent="0.3">
      <c r="A249" s="16">
        <v>45218</v>
      </c>
      <c r="B249" s="8" t="s">
        <v>683</v>
      </c>
      <c r="C249" s="15" t="s">
        <v>698</v>
      </c>
      <c r="D249" s="7" t="s">
        <v>512</v>
      </c>
      <c r="F249" s="8" t="s">
        <v>186</v>
      </c>
      <c r="G249" s="8"/>
      <c r="N249" s="7">
        <v>1</v>
      </c>
    </row>
    <row r="250" spans="1:15" s="7" customFormat="1" ht="30" customHeight="1" x14ac:dyDescent="0.3">
      <c r="A250" s="16">
        <v>45218</v>
      </c>
      <c r="B250" s="8" t="s">
        <v>685</v>
      </c>
      <c r="C250" s="15" t="s">
        <v>699</v>
      </c>
      <c r="D250" s="7" t="s">
        <v>652</v>
      </c>
      <c r="F250" s="8" t="s">
        <v>189</v>
      </c>
      <c r="G250" s="8"/>
      <c r="N250" s="7">
        <v>1</v>
      </c>
    </row>
    <row r="251" spans="1:15" s="7" customFormat="1" ht="30" customHeight="1" x14ac:dyDescent="0.3">
      <c r="A251" s="16">
        <v>45218</v>
      </c>
      <c r="B251" s="8" t="s">
        <v>686</v>
      </c>
      <c r="C251" s="15" t="s">
        <v>705</v>
      </c>
      <c r="D251" s="7" t="s">
        <v>652</v>
      </c>
      <c r="F251" s="8" t="s">
        <v>187</v>
      </c>
      <c r="G251" s="8"/>
      <c r="N251" s="7">
        <v>1</v>
      </c>
    </row>
    <row r="252" spans="1:15" s="7" customFormat="1" ht="30" customHeight="1" x14ac:dyDescent="0.3">
      <c r="A252" s="16">
        <v>45218</v>
      </c>
      <c r="B252" s="8" t="s">
        <v>684</v>
      </c>
      <c r="C252" s="15" t="s">
        <v>702</v>
      </c>
      <c r="D252" s="7" t="s">
        <v>652</v>
      </c>
      <c r="F252" s="8" t="s">
        <v>191</v>
      </c>
      <c r="G252" s="8"/>
      <c r="O252" s="7">
        <v>1</v>
      </c>
    </row>
    <row r="253" spans="1:15" s="7" customFormat="1" ht="30" customHeight="1" x14ac:dyDescent="0.3">
      <c r="A253" s="16">
        <v>45225</v>
      </c>
      <c r="B253" s="8" t="s">
        <v>696</v>
      </c>
      <c r="C253" s="15" t="s">
        <v>703</v>
      </c>
      <c r="D253" s="7" t="s">
        <v>512</v>
      </c>
      <c r="E253" s="7" t="s">
        <v>710</v>
      </c>
      <c r="F253" s="8" t="s">
        <v>187</v>
      </c>
      <c r="G253" s="8"/>
      <c r="O253" s="7">
        <v>1</v>
      </c>
    </row>
    <row r="254" spans="1:15" s="7" customFormat="1" ht="30" customHeight="1" x14ac:dyDescent="0.3">
      <c r="A254" s="16">
        <v>45225</v>
      </c>
      <c r="B254" s="8" t="s">
        <v>697</v>
      </c>
      <c r="C254" s="15" t="s">
        <v>704</v>
      </c>
      <c r="D254" s="7" t="s">
        <v>512</v>
      </c>
      <c r="E254" s="7" t="s">
        <v>709</v>
      </c>
      <c r="F254" s="8" t="s">
        <v>191</v>
      </c>
      <c r="G254" s="8"/>
      <c r="O254" s="7">
        <v>1</v>
      </c>
    </row>
    <row r="255" spans="1:15" s="7" customFormat="1" ht="30" customHeight="1" x14ac:dyDescent="0.3">
      <c r="A255" s="16">
        <v>45226</v>
      </c>
      <c r="B255" s="8" t="s">
        <v>649</v>
      </c>
      <c r="C255" s="15" t="s">
        <v>700</v>
      </c>
      <c r="D255" s="7" t="s">
        <v>652</v>
      </c>
      <c r="F255" s="8" t="s">
        <v>186</v>
      </c>
      <c r="G255" s="8"/>
      <c r="O255" s="7">
        <v>1</v>
      </c>
    </row>
    <row r="256" spans="1:15" s="7" customFormat="1" ht="30" customHeight="1" x14ac:dyDescent="0.3">
      <c r="A256" s="16">
        <v>45226</v>
      </c>
      <c r="B256" s="8" t="s">
        <v>694</v>
      </c>
      <c r="C256" s="15" t="s">
        <v>701</v>
      </c>
      <c r="D256" s="7" t="s">
        <v>512</v>
      </c>
      <c r="F256" s="8" t="s">
        <v>189</v>
      </c>
      <c r="G256" s="8"/>
    </row>
    <row r="257" spans="1:7" s="7" customFormat="1" ht="30" customHeight="1" x14ac:dyDescent="0.3">
      <c r="A257" s="16">
        <v>45232</v>
      </c>
      <c r="B257" s="8" t="s">
        <v>706</v>
      </c>
      <c r="C257" s="15" t="s">
        <v>707</v>
      </c>
      <c r="D257" s="7" t="s">
        <v>512</v>
      </c>
      <c r="E257" s="7" t="s">
        <v>713</v>
      </c>
      <c r="F257" s="8" t="s">
        <v>187</v>
      </c>
      <c r="G257" s="8"/>
    </row>
    <row r="258" spans="1:7" s="7" customFormat="1" ht="30" customHeight="1" x14ac:dyDescent="0.3">
      <c r="A258" s="16">
        <v>45232</v>
      </c>
      <c r="B258" s="8" t="s">
        <v>629</v>
      </c>
      <c r="C258" s="15" t="s">
        <v>708</v>
      </c>
      <c r="D258" s="7" t="s">
        <v>652</v>
      </c>
      <c r="E258" s="7" t="s">
        <v>713</v>
      </c>
      <c r="F258" s="8" t="s">
        <v>191</v>
      </c>
      <c r="G258" s="8"/>
    </row>
    <row r="259" spans="1:7" s="7" customFormat="1" ht="30" customHeight="1" x14ac:dyDescent="0.3">
      <c r="A259" s="16">
        <v>45240</v>
      </c>
      <c r="B259" s="8" t="s">
        <v>706</v>
      </c>
      <c r="C259" s="15" t="s">
        <v>714</v>
      </c>
      <c r="D259" s="7" t="s">
        <v>711</v>
      </c>
      <c r="F259" s="8" t="s">
        <v>187</v>
      </c>
      <c r="G259" s="8"/>
    </row>
    <row r="260" spans="1:7" s="7" customFormat="1" ht="30" customHeight="1" x14ac:dyDescent="0.3">
      <c r="A260" s="16">
        <v>45240</v>
      </c>
      <c r="B260" s="8" t="s">
        <v>629</v>
      </c>
      <c r="C260" s="15" t="s">
        <v>715</v>
      </c>
      <c r="D260" s="7" t="s">
        <v>712</v>
      </c>
      <c r="F260" s="8" t="s">
        <v>191</v>
      </c>
      <c r="G260" s="8"/>
    </row>
    <row r="261" spans="1:7" s="7" customFormat="1" ht="30" customHeight="1" x14ac:dyDescent="0.3">
      <c r="A261" s="16">
        <v>45240</v>
      </c>
      <c r="B261" s="8" t="s">
        <v>685</v>
      </c>
      <c r="C261" s="15" t="s">
        <v>716</v>
      </c>
      <c r="D261" s="7" t="s">
        <v>652</v>
      </c>
      <c r="F261" s="8" t="s">
        <v>186</v>
      </c>
      <c r="G261" s="8"/>
    </row>
    <row r="262" spans="1:7" s="7" customFormat="1" ht="30" customHeight="1" x14ac:dyDescent="0.3">
      <c r="A262" s="16">
        <v>45240</v>
      </c>
      <c r="B262" s="8" t="s">
        <v>686</v>
      </c>
      <c r="C262" s="15" t="s">
        <v>717</v>
      </c>
      <c r="D262" s="7" t="s">
        <v>652</v>
      </c>
      <c r="F262" s="8" t="s">
        <v>189</v>
      </c>
      <c r="G262" s="8"/>
    </row>
    <row r="263" spans="1:7" s="7" customFormat="1" ht="30" customHeight="1" x14ac:dyDescent="0.3">
      <c r="B263" s="8"/>
      <c r="C263" s="15"/>
      <c r="F263" s="8"/>
      <c r="G263" s="8"/>
    </row>
    <row r="264" spans="1:7" s="7" customFormat="1" ht="30" customHeight="1" x14ac:dyDescent="0.3">
      <c r="B264" s="8"/>
      <c r="C264" s="15"/>
      <c r="F264" s="8"/>
      <c r="G264" s="8"/>
    </row>
    <row r="265" spans="1:7" s="7" customFormat="1" ht="30" customHeight="1" x14ac:dyDescent="0.3">
      <c r="B265" s="8"/>
      <c r="C265" s="15"/>
      <c r="F265" s="8"/>
      <c r="G265" s="8"/>
    </row>
    <row r="266" spans="1:7" s="7" customFormat="1" ht="30" customHeight="1" x14ac:dyDescent="0.3">
      <c r="B266" s="8"/>
      <c r="C266" s="15"/>
      <c r="F266" s="8"/>
      <c r="G266" s="8"/>
    </row>
    <row r="267" spans="1:7" s="7" customFormat="1" ht="30" customHeight="1" x14ac:dyDescent="0.3">
      <c r="B267" s="8"/>
      <c r="C267" s="15"/>
      <c r="F267" s="8"/>
      <c r="G267" s="8"/>
    </row>
    <row r="268" spans="1:7" s="7" customFormat="1" ht="30" customHeight="1" x14ac:dyDescent="0.3">
      <c r="B268" s="8"/>
      <c r="C268" s="15"/>
      <c r="F268" s="8"/>
      <c r="G268" s="8"/>
    </row>
    <row r="269" spans="1:7" s="7" customFormat="1" ht="30" customHeight="1" x14ac:dyDescent="0.3">
      <c r="B269" s="8"/>
      <c r="C269" s="15"/>
      <c r="F269" s="8"/>
      <c r="G269" s="8"/>
    </row>
    <row r="270" spans="1:7" s="7" customFormat="1" ht="30" customHeight="1" x14ac:dyDescent="0.3">
      <c r="B270" s="8"/>
      <c r="C270" s="15"/>
      <c r="F270" s="8"/>
      <c r="G270" s="8"/>
    </row>
    <row r="271" spans="1:7" s="7" customFormat="1" ht="30" customHeight="1" x14ac:dyDescent="0.3">
      <c r="B271" s="8"/>
      <c r="C271" s="15"/>
      <c r="F271" s="8"/>
      <c r="G271" s="8"/>
    </row>
    <row r="272" spans="1:7" s="7" customFormat="1" ht="30" customHeight="1" x14ac:dyDescent="0.3">
      <c r="B272" s="8"/>
      <c r="C272" s="15"/>
      <c r="F272" s="8"/>
      <c r="G272" s="8"/>
    </row>
    <row r="273" spans="2:7" s="7" customFormat="1" ht="30" customHeight="1" x14ac:dyDescent="0.3">
      <c r="B273" s="8"/>
      <c r="C273" s="15"/>
      <c r="F273" s="8"/>
      <c r="G273" s="8"/>
    </row>
    <row r="274" spans="2:7" s="7" customFormat="1" ht="30" customHeight="1" x14ac:dyDescent="0.3">
      <c r="B274" s="8"/>
      <c r="C274" s="15"/>
      <c r="F274" s="8"/>
      <c r="G274" s="8"/>
    </row>
    <row r="275" spans="2:7" s="7" customFormat="1" ht="30" customHeight="1" x14ac:dyDescent="0.3">
      <c r="B275" s="8"/>
      <c r="C275" s="15"/>
      <c r="F275" s="8"/>
      <c r="G275" s="8"/>
    </row>
    <row r="276" spans="2:7" s="7" customFormat="1" ht="30" customHeight="1" x14ac:dyDescent="0.3">
      <c r="B276" s="8"/>
      <c r="C276" s="15"/>
      <c r="F276" s="8"/>
      <c r="G276" s="8"/>
    </row>
    <row r="277" spans="2:7" s="7" customFormat="1" ht="30" customHeight="1" x14ac:dyDescent="0.3">
      <c r="B277" s="8"/>
      <c r="C277" s="15"/>
      <c r="F277" s="8"/>
      <c r="G277" s="8"/>
    </row>
    <row r="278" spans="2:7" s="7" customFormat="1" ht="30" customHeight="1" x14ac:dyDescent="0.3">
      <c r="B278" s="8"/>
      <c r="C278" s="15"/>
      <c r="F278" s="8"/>
      <c r="G278" s="8"/>
    </row>
    <row r="279" spans="2:7" s="7" customFormat="1" ht="30" customHeight="1" x14ac:dyDescent="0.3">
      <c r="B279" s="8"/>
      <c r="C279" s="15"/>
      <c r="F279" s="8"/>
      <c r="G279" s="8"/>
    </row>
    <row r="280" spans="2:7" s="7" customFormat="1" ht="30" customHeight="1" x14ac:dyDescent="0.3">
      <c r="B280" s="8"/>
      <c r="C280" s="15"/>
      <c r="F280" s="8"/>
      <c r="G280" s="8"/>
    </row>
    <row r="281" spans="2:7" s="7" customFormat="1" ht="30" customHeight="1" x14ac:dyDescent="0.3">
      <c r="B281" s="8"/>
      <c r="C281" s="15"/>
      <c r="F281" s="8"/>
      <c r="G281" s="8"/>
    </row>
    <row r="282" spans="2:7" s="7" customFormat="1" ht="30" customHeight="1" x14ac:dyDescent="0.3">
      <c r="B282" s="8"/>
      <c r="C282" s="15"/>
      <c r="F282" s="8"/>
      <c r="G282" s="8"/>
    </row>
    <row r="283" spans="2:7" s="7" customFormat="1" ht="30" customHeight="1" x14ac:dyDescent="0.3">
      <c r="B283" s="8"/>
      <c r="C283" s="15"/>
      <c r="F283" s="8"/>
      <c r="G283" s="8"/>
    </row>
    <row r="284" spans="2:7" s="7" customFormat="1" ht="30" customHeight="1" x14ac:dyDescent="0.3">
      <c r="B284" s="8"/>
      <c r="C284" s="15"/>
      <c r="F284" s="8"/>
      <c r="G284" s="8"/>
    </row>
    <row r="285" spans="2:7" s="7" customFormat="1" ht="30" customHeight="1" x14ac:dyDescent="0.3">
      <c r="B285" s="8"/>
      <c r="C285" s="15"/>
      <c r="F285" s="8"/>
      <c r="G285" s="8"/>
    </row>
    <row r="286" spans="2:7" s="7" customFormat="1" ht="30" customHeight="1" x14ac:dyDescent="0.3">
      <c r="B286" s="8"/>
      <c r="C286" s="15"/>
      <c r="F286" s="8"/>
      <c r="G286" s="8"/>
    </row>
    <row r="287" spans="2:7" s="7" customFormat="1" ht="30" customHeight="1" x14ac:dyDescent="0.3">
      <c r="B287" s="8"/>
      <c r="C287" s="15"/>
      <c r="F287" s="8"/>
      <c r="G287" s="8"/>
    </row>
    <row r="288" spans="2:7" s="7" customFormat="1" ht="30" customHeight="1" x14ac:dyDescent="0.3">
      <c r="B288" s="8"/>
      <c r="C288" s="15"/>
      <c r="F288" s="8"/>
      <c r="G288" s="8"/>
    </row>
    <row r="289" spans="2:7" s="7" customFormat="1" ht="30" customHeight="1" x14ac:dyDescent="0.3">
      <c r="B289" s="8"/>
      <c r="C289" s="15"/>
      <c r="F289" s="8"/>
      <c r="G289" s="8"/>
    </row>
    <row r="290" spans="2:7" s="7" customFormat="1" ht="30" customHeight="1" x14ac:dyDescent="0.3">
      <c r="B290" s="8"/>
      <c r="C290" s="15"/>
      <c r="F290" s="8"/>
      <c r="G290" s="8"/>
    </row>
    <row r="291" spans="2:7" s="7" customFormat="1" ht="30" customHeight="1" x14ac:dyDescent="0.3">
      <c r="B291" s="8"/>
      <c r="C291" s="15"/>
      <c r="F291" s="8"/>
      <c r="G291" s="8"/>
    </row>
    <row r="292" spans="2:7" s="7" customFormat="1" ht="30" customHeight="1" x14ac:dyDescent="0.3">
      <c r="B292" s="8"/>
      <c r="C292" s="15"/>
      <c r="F292" s="8"/>
      <c r="G292" s="8"/>
    </row>
    <row r="293" spans="2:7" s="7" customFormat="1" ht="30" customHeight="1" x14ac:dyDescent="0.3">
      <c r="B293" s="8"/>
      <c r="C293" s="15"/>
      <c r="F293" s="8"/>
      <c r="G293" s="8"/>
    </row>
    <row r="294" spans="2:7" s="7" customFormat="1" ht="30" customHeight="1" x14ac:dyDescent="0.3">
      <c r="B294" s="8"/>
      <c r="C294" s="15"/>
      <c r="F294" s="8"/>
      <c r="G294" s="8"/>
    </row>
    <row r="295" spans="2:7" s="7" customFormat="1" ht="30" customHeight="1" x14ac:dyDescent="0.3">
      <c r="B295" s="8"/>
      <c r="C295" s="15"/>
      <c r="F295" s="8"/>
      <c r="G295" s="8"/>
    </row>
    <row r="296" spans="2:7" s="7" customFormat="1" ht="30" customHeight="1" x14ac:dyDescent="0.3">
      <c r="B296" s="8"/>
      <c r="C296" s="15"/>
      <c r="F296" s="8"/>
      <c r="G296" s="8"/>
    </row>
    <row r="297" spans="2:7" s="7" customFormat="1" ht="30" customHeight="1" x14ac:dyDescent="0.3">
      <c r="B297" s="8"/>
      <c r="C297" s="15"/>
      <c r="F297" s="8"/>
      <c r="G297" s="8"/>
    </row>
    <row r="298" spans="2:7" s="7" customFormat="1" ht="30" customHeight="1" x14ac:dyDescent="0.3">
      <c r="B298" s="8"/>
      <c r="C298" s="15"/>
      <c r="F298" s="8"/>
      <c r="G298" s="8"/>
    </row>
    <row r="299" spans="2:7" s="7" customFormat="1" ht="30" customHeight="1" x14ac:dyDescent="0.3">
      <c r="B299" s="8"/>
      <c r="C299" s="15"/>
      <c r="F299" s="8"/>
      <c r="G299" s="8"/>
    </row>
    <row r="300" spans="2:7" s="7" customFormat="1" ht="30" customHeight="1" x14ac:dyDescent="0.3">
      <c r="B300" s="8"/>
      <c r="C300" s="15"/>
      <c r="F300" s="8"/>
      <c r="G300" s="8"/>
    </row>
    <row r="301" spans="2:7" s="7" customFormat="1" ht="30" customHeight="1" x14ac:dyDescent="0.3">
      <c r="B301" s="8"/>
      <c r="C301" s="15"/>
      <c r="F301" s="8"/>
      <c r="G301" s="8"/>
    </row>
    <row r="302" spans="2:7" s="7" customFormat="1" ht="30" customHeight="1" x14ac:dyDescent="0.3">
      <c r="B302" s="8"/>
      <c r="C302" s="15"/>
      <c r="F302" s="8"/>
      <c r="G302" s="8"/>
    </row>
    <row r="303" spans="2:7" s="7" customFormat="1" ht="30" customHeight="1" x14ac:dyDescent="0.3">
      <c r="B303" s="8"/>
      <c r="C303" s="15"/>
      <c r="F303" s="8"/>
      <c r="G303" s="8"/>
    </row>
    <row r="304" spans="2:7" s="7" customFormat="1" ht="30" customHeight="1" x14ac:dyDescent="0.3">
      <c r="B304" s="8"/>
      <c r="C304" s="15"/>
      <c r="F304" s="8"/>
      <c r="G304" s="8"/>
    </row>
    <row r="305" spans="2:7" s="7" customFormat="1" ht="30" customHeight="1" x14ac:dyDescent="0.3">
      <c r="B305" s="8"/>
      <c r="C305" s="15"/>
      <c r="F305" s="8"/>
      <c r="G305" s="8"/>
    </row>
    <row r="306" spans="2:7" s="7" customFormat="1" ht="30" customHeight="1" x14ac:dyDescent="0.3">
      <c r="B306" s="8"/>
      <c r="C306" s="15"/>
      <c r="F306" s="8"/>
      <c r="G306" s="8"/>
    </row>
    <row r="307" spans="2:7" s="7" customFormat="1" ht="30" customHeight="1" x14ac:dyDescent="0.3">
      <c r="B307" s="8"/>
      <c r="C307" s="15"/>
      <c r="F307" s="8"/>
      <c r="G307" s="8"/>
    </row>
    <row r="308" spans="2:7" s="7" customFormat="1" ht="30" customHeight="1" x14ac:dyDescent="0.3">
      <c r="B308" s="8"/>
      <c r="C308" s="15"/>
      <c r="F308" s="8"/>
      <c r="G308" s="8"/>
    </row>
    <row r="309" spans="2:7" s="7" customFormat="1" ht="30" customHeight="1" x14ac:dyDescent="0.3">
      <c r="B309" s="8"/>
      <c r="C309" s="15"/>
      <c r="F309" s="8"/>
      <c r="G309" s="8"/>
    </row>
    <row r="310" spans="2:7" s="7" customFormat="1" ht="30" customHeight="1" x14ac:dyDescent="0.3">
      <c r="B310" s="8"/>
      <c r="C310" s="15"/>
      <c r="F310" s="8"/>
      <c r="G310" s="8"/>
    </row>
    <row r="311" spans="2:7" s="7" customFormat="1" ht="30" customHeight="1" x14ac:dyDescent="0.3">
      <c r="B311" s="8"/>
      <c r="C311" s="15"/>
      <c r="F311" s="8"/>
      <c r="G311" s="8"/>
    </row>
    <row r="312" spans="2:7" s="7" customFormat="1" ht="30" customHeight="1" x14ac:dyDescent="0.3">
      <c r="B312" s="8"/>
      <c r="C312" s="15"/>
      <c r="F312" s="8"/>
      <c r="G312" s="8"/>
    </row>
    <row r="313" spans="2:7" s="7" customFormat="1" ht="30" customHeight="1" x14ac:dyDescent="0.3">
      <c r="B313" s="8"/>
      <c r="C313" s="15"/>
      <c r="F313" s="8"/>
      <c r="G313" s="8"/>
    </row>
    <row r="314" spans="2:7" s="7" customFormat="1" ht="30" customHeight="1" x14ac:dyDescent="0.3">
      <c r="B314" s="8"/>
      <c r="C314" s="15"/>
      <c r="F314" s="8"/>
      <c r="G314" s="8"/>
    </row>
    <row r="315" spans="2:7" s="7" customFormat="1" ht="30" customHeight="1" x14ac:dyDescent="0.3">
      <c r="B315" s="8"/>
      <c r="C315" s="15"/>
      <c r="F315" s="8"/>
      <c r="G315" s="8"/>
    </row>
    <row r="316" spans="2:7" s="7" customFormat="1" ht="30" customHeight="1" x14ac:dyDescent="0.3">
      <c r="B316" s="8"/>
      <c r="C316" s="15"/>
      <c r="F316" s="8"/>
      <c r="G316" s="8"/>
    </row>
    <row r="317" spans="2:7" s="7" customFormat="1" ht="30" customHeight="1" x14ac:dyDescent="0.3">
      <c r="B317" s="8"/>
      <c r="C317" s="15"/>
      <c r="F317" s="8"/>
      <c r="G317" s="8"/>
    </row>
    <row r="318" spans="2:7" s="7" customFormat="1" ht="30" customHeight="1" x14ac:dyDescent="0.3">
      <c r="B318" s="8"/>
      <c r="C318" s="15"/>
      <c r="F318" s="8"/>
      <c r="G318" s="8"/>
    </row>
    <row r="319" spans="2:7" s="7" customFormat="1" ht="30" customHeight="1" x14ac:dyDescent="0.3">
      <c r="B319" s="8"/>
      <c r="C319" s="15"/>
      <c r="F319" s="8"/>
      <c r="G319" s="8"/>
    </row>
    <row r="320" spans="2:7" s="7" customFormat="1" ht="30" customHeight="1" x14ac:dyDescent="0.3">
      <c r="B320" s="8"/>
      <c r="C320" s="15"/>
      <c r="F320" s="8"/>
      <c r="G320" s="8"/>
    </row>
    <row r="321" spans="2:7" s="7" customFormat="1" ht="30" customHeight="1" x14ac:dyDescent="0.3">
      <c r="B321" s="8"/>
      <c r="C321" s="15"/>
      <c r="F321" s="8"/>
      <c r="G321" s="8"/>
    </row>
    <row r="322" spans="2:7" s="7" customFormat="1" ht="30" customHeight="1" x14ac:dyDescent="0.3">
      <c r="B322" s="8"/>
      <c r="C322" s="15"/>
      <c r="F322" s="8"/>
      <c r="G322" s="8"/>
    </row>
    <row r="323" spans="2:7" s="7" customFormat="1" ht="30" customHeight="1" x14ac:dyDescent="0.3">
      <c r="B323" s="8"/>
      <c r="C323" s="15"/>
      <c r="F323" s="8"/>
      <c r="G323" s="8"/>
    </row>
    <row r="324" spans="2:7" s="7" customFormat="1" ht="30" customHeight="1" x14ac:dyDescent="0.3">
      <c r="B324" s="8"/>
      <c r="C324" s="15"/>
      <c r="F324" s="8"/>
      <c r="G324" s="8"/>
    </row>
    <row r="325" spans="2:7" s="7" customFormat="1" ht="30" customHeight="1" x14ac:dyDescent="0.3">
      <c r="B325" s="8"/>
      <c r="C325" s="15"/>
      <c r="F325" s="8"/>
      <c r="G325" s="8"/>
    </row>
    <row r="326" spans="2:7" s="7" customFormat="1" ht="30" customHeight="1" x14ac:dyDescent="0.3">
      <c r="B326" s="8"/>
      <c r="C326" s="15"/>
      <c r="F326" s="8"/>
      <c r="G326" s="8"/>
    </row>
    <row r="327" spans="2:7" s="7" customFormat="1" ht="30" customHeight="1" x14ac:dyDescent="0.3">
      <c r="B327" s="8"/>
      <c r="C327" s="15"/>
      <c r="F327" s="8"/>
      <c r="G327" s="8"/>
    </row>
    <row r="328" spans="2:7" s="7" customFormat="1" ht="30" customHeight="1" x14ac:dyDescent="0.3">
      <c r="B328" s="8"/>
      <c r="C328" s="15"/>
      <c r="F328" s="8"/>
      <c r="G328" s="8"/>
    </row>
    <row r="329" spans="2:7" s="7" customFormat="1" ht="30" customHeight="1" x14ac:dyDescent="0.3">
      <c r="B329" s="8"/>
      <c r="C329" s="15"/>
      <c r="F329" s="8"/>
      <c r="G329" s="8"/>
    </row>
    <row r="330" spans="2:7" s="7" customFormat="1" ht="30" customHeight="1" x14ac:dyDescent="0.3">
      <c r="B330" s="8"/>
      <c r="C330" s="15"/>
      <c r="F330" s="8"/>
      <c r="G330" s="8"/>
    </row>
    <row r="331" spans="2:7" s="7" customFormat="1" ht="30" customHeight="1" x14ac:dyDescent="0.3">
      <c r="B331" s="8"/>
      <c r="C331" s="15"/>
      <c r="F331" s="8"/>
      <c r="G331" s="8"/>
    </row>
    <row r="332" spans="2:7" s="7" customFormat="1" ht="30" customHeight="1" x14ac:dyDescent="0.3">
      <c r="B332" s="8"/>
      <c r="C332" s="15"/>
      <c r="F332" s="8"/>
      <c r="G332" s="8"/>
    </row>
    <row r="333" spans="2:7" s="7" customFormat="1" ht="30" customHeight="1" x14ac:dyDescent="0.3">
      <c r="B333" s="8"/>
      <c r="C333" s="15"/>
      <c r="F333" s="8"/>
      <c r="G333" s="8"/>
    </row>
    <row r="334" spans="2:7" s="7" customFormat="1" ht="30" customHeight="1" x14ac:dyDescent="0.3">
      <c r="B334" s="8"/>
      <c r="C334" s="15"/>
      <c r="F334" s="8"/>
      <c r="G334" s="8"/>
    </row>
    <row r="335" spans="2:7" s="7" customFormat="1" ht="30" customHeight="1" x14ac:dyDescent="0.3">
      <c r="B335" s="8"/>
      <c r="C335" s="15"/>
      <c r="F335" s="8"/>
      <c r="G335" s="8"/>
    </row>
    <row r="336" spans="2:7" s="7" customFormat="1" ht="30" customHeight="1" x14ac:dyDescent="0.3">
      <c r="B336" s="8"/>
      <c r="C336" s="15"/>
      <c r="F336" s="8"/>
      <c r="G336" s="8"/>
    </row>
    <row r="337" spans="2:7" s="7" customFormat="1" ht="30" customHeight="1" x14ac:dyDescent="0.3">
      <c r="B337" s="8"/>
      <c r="C337" s="15"/>
      <c r="F337" s="8"/>
      <c r="G337" s="8"/>
    </row>
    <row r="338" spans="2:7" s="7" customFormat="1" ht="30" customHeight="1" x14ac:dyDescent="0.3">
      <c r="B338" s="8"/>
      <c r="C338" s="15"/>
      <c r="F338" s="8"/>
      <c r="G338" s="8"/>
    </row>
    <row r="339" spans="2:7" s="7" customFormat="1" ht="30" customHeight="1" x14ac:dyDescent="0.3">
      <c r="B339" s="8"/>
      <c r="C339" s="15"/>
      <c r="F339" s="8"/>
      <c r="G339" s="8"/>
    </row>
    <row r="340" spans="2:7" s="7" customFormat="1" ht="30" customHeight="1" x14ac:dyDescent="0.3">
      <c r="B340" s="8"/>
      <c r="C340" s="15"/>
      <c r="F340" s="8"/>
      <c r="G340" s="8"/>
    </row>
    <row r="341" spans="2:7" s="7" customFormat="1" ht="30" customHeight="1" x14ac:dyDescent="0.3">
      <c r="B341" s="8"/>
      <c r="C341" s="15"/>
      <c r="F341" s="8"/>
      <c r="G341" s="8"/>
    </row>
    <row r="342" spans="2:7" s="7" customFormat="1" ht="30" customHeight="1" x14ac:dyDescent="0.3">
      <c r="B342" s="8"/>
      <c r="C342" s="15"/>
      <c r="F342" s="8"/>
      <c r="G342" s="8"/>
    </row>
    <row r="343" spans="2:7" s="7" customFormat="1" ht="30" customHeight="1" x14ac:dyDescent="0.3">
      <c r="B343" s="8"/>
      <c r="C343" s="15"/>
      <c r="F343" s="8"/>
      <c r="G343" s="8"/>
    </row>
    <row r="344" spans="2:7" s="7" customFormat="1" ht="30" customHeight="1" x14ac:dyDescent="0.3">
      <c r="B344" s="8"/>
      <c r="C344" s="15"/>
      <c r="F344" s="8"/>
      <c r="G344" s="8"/>
    </row>
    <row r="345" spans="2:7" s="7" customFormat="1" ht="30" customHeight="1" x14ac:dyDescent="0.3">
      <c r="B345" s="8"/>
      <c r="C345" s="15"/>
      <c r="F345" s="8"/>
      <c r="G345" s="8"/>
    </row>
    <row r="346" spans="2:7" s="7" customFormat="1" ht="30" customHeight="1" x14ac:dyDescent="0.3">
      <c r="B346" s="8"/>
      <c r="C346" s="15"/>
      <c r="F346" s="8"/>
      <c r="G346" s="8"/>
    </row>
    <row r="347" spans="2:7" s="7" customFormat="1" ht="30" customHeight="1" x14ac:dyDescent="0.3">
      <c r="B347" s="8"/>
      <c r="C347" s="15"/>
      <c r="F347" s="8"/>
      <c r="G347" s="8"/>
    </row>
    <row r="348" spans="2:7" s="7" customFormat="1" ht="30" customHeight="1" x14ac:dyDescent="0.3">
      <c r="B348" s="8"/>
      <c r="C348" s="15"/>
      <c r="F348" s="8"/>
      <c r="G348" s="8"/>
    </row>
    <row r="349" spans="2:7" s="7" customFormat="1" ht="30" customHeight="1" x14ac:dyDescent="0.3">
      <c r="B349" s="8"/>
      <c r="C349" s="15"/>
      <c r="F349" s="8"/>
      <c r="G349" s="8"/>
    </row>
    <row r="350" spans="2:7" s="7" customFormat="1" ht="30" customHeight="1" x14ac:dyDescent="0.3">
      <c r="B350" s="8"/>
      <c r="C350" s="15"/>
      <c r="F350" s="8"/>
      <c r="G350" s="8"/>
    </row>
    <row r="351" spans="2:7" s="7" customFormat="1" ht="30" customHeight="1" x14ac:dyDescent="0.3">
      <c r="B351" s="8"/>
      <c r="C351" s="15"/>
      <c r="F351" s="8"/>
      <c r="G351" s="8"/>
    </row>
    <row r="352" spans="2:7" s="7" customFormat="1" ht="30" customHeight="1" x14ac:dyDescent="0.3">
      <c r="B352" s="8"/>
      <c r="C352" s="15"/>
      <c r="F352" s="8"/>
      <c r="G352" s="8"/>
    </row>
    <row r="353" spans="2:7" s="7" customFormat="1" ht="30" customHeight="1" x14ac:dyDescent="0.3">
      <c r="B353" s="8"/>
      <c r="C353" s="15"/>
      <c r="F353" s="8"/>
      <c r="G353" s="8"/>
    </row>
    <row r="354" spans="2:7" s="7" customFormat="1" ht="30" customHeight="1" x14ac:dyDescent="0.3">
      <c r="B354" s="8"/>
      <c r="C354" s="15"/>
      <c r="F354" s="8"/>
      <c r="G354" s="8"/>
    </row>
    <row r="355" spans="2:7" s="7" customFormat="1" ht="30" customHeight="1" x14ac:dyDescent="0.3">
      <c r="B355" s="8"/>
      <c r="C355" s="15"/>
      <c r="F355" s="8"/>
      <c r="G355" s="8"/>
    </row>
    <row r="356" spans="2:7" s="7" customFormat="1" ht="30" customHeight="1" x14ac:dyDescent="0.3">
      <c r="B356" s="8"/>
      <c r="C356" s="15"/>
      <c r="F356" s="8"/>
      <c r="G356" s="8"/>
    </row>
    <row r="357" spans="2:7" s="7" customFormat="1" ht="30" customHeight="1" x14ac:dyDescent="0.3">
      <c r="B357" s="8"/>
      <c r="C357" s="15"/>
      <c r="F357" s="8"/>
      <c r="G357" s="8"/>
    </row>
    <row r="358" spans="2:7" s="7" customFormat="1" ht="30" customHeight="1" x14ac:dyDescent="0.3">
      <c r="B358" s="8"/>
      <c r="C358" s="15"/>
      <c r="F358" s="8"/>
      <c r="G358" s="8"/>
    </row>
    <row r="359" spans="2:7" s="7" customFormat="1" ht="30" customHeight="1" x14ac:dyDescent="0.3">
      <c r="B359" s="8"/>
      <c r="C359" s="15"/>
      <c r="F359" s="8"/>
      <c r="G359" s="8"/>
    </row>
    <row r="360" spans="2:7" s="7" customFormat="1" ht="30" customHeight="1" x14ac:dyDescent="0.3">
      <c r="B360" s="8"/>
      <c r="C360" s="15"/>
      <c r="F360" s="8"/>
      <c r="G360" s="8"/>
    </row>
    <row r="361" spans="2:7" s="7" customFormat="1" ht="30" customHeight="1" x14ac:dyDescent="0.3">
      <c r="B361" s="8"/>
      <c r="C361" s="15"/>
      <c r="F361" s="8"/>
      <c r="G361" s="8"/>
    </row>
    <row r="362" spans="2:7" s="7" customFormat="1" ht="30" customHeight="1" x14ac:dyDescent="0.3">
      <c r="B362" s="8"/>
      <c r="C362" s="15"/>
      <c r="F362" s="8"/>
      <c r="G362" s="8"/>
    </row>
    <row r="363" spans="2:7" s="7" customFormat="1" ht="30" customHeight="1" x14ac:dyDescent="0.3">
      <c r="B363" s="8"/>
      <c r="C363" s="15"/>
      <c r="F363" s="8"/>
      <c r="G363" s="8"/>
    </row>
    <row r="364" spans="2:7" s="7" customFormat="1" ht="30" customHeight="1" x14ac:dyDescent="0.3">
      <c r="B364" s="8"/>
      <c r="C364" s="15"/>
      <c r="F364" s="8"/>
      <c r="G364" s="8"/>
    </row>
    <row r="365" spans="2:7" s="7" customFormat="1" ht="30" customHeight="1" x14ac:dyDescent="0.3">
      <c r="B365" s="8"/>
      <c r="C365" s="15"/>
      <c r="F365" s="8"/>
      <c r="G365" s="8"/>
    </row>
    <row r="366" spans="2:7" s="7" customFormat="1" ht="30" customHeight="1" x14ac:dyDescent="0.3">
      <c r="B366" s="8"/>
      <c r="C366" s="15"/>
      <c r="F366" s="8"/>
      <c r="G366" s="8"/>
    </row>
    <row r="367" spans="2:7" s="7" customFormat="1" ht="30" customHeight="1" x14ac:dyDescent="0.3">
      <c r="B367" s="8"/>
      <c r="C367" s="15"/>
      <c r="F367" s="8"/>
      <c r="G367" s="8"/>
    </row>
    <row r="368" spans="2:7" s="7" customFormat="1" ht="30" customHeight="1" x14ac:dyDescent="0.3">
      <c r="B368" s="8"/>
      <c r="C368" s="15"/>
      <c r="F368" s="8"/>
      <c r="G368" s="8"/>
    </row>
    <row r="369" spans="2:7" s="7" customFormat="1" ht="30" customHeight="1" x14ac:dyDescent="0.3">
      <c r="B369" s="8"/>
      <c r="C369" s="15"/>
      <c r="F369" s="8"/>
      <c r="G369" s="8"/>
    </row>
    <row r="370" spans="2:7" s="7" customFormat="1" ht="30" customHeight="1" x14ac:dyDescent="0.3">
      <c r="B370" s="8"/>
      <c r="C370" s="15"/>
      <c r="F370" s="8"/>
      <c r="G370" s="8"/>
    </row>
    <row r="371" spans="2:7" s="7" customFormat="1" ht="30" customHeight="1" x14ac:dyDescent="0.3">
      <c r="B371" s="8"/>
      <c r="C371" s="15"/>
      <c r="F371" s="8"/>
      <c r="G371" s="8"/>
    </row>
    <row r="372" spans="2:7" s="7" customFormat="1" ht="30" customHeight="1" x14ac:dyDescent="0.3">
      <c r="B372" s="8"/>
      <c r="C372" s="15"/>
      <c r="F372" s="8"/>
      <c r="G372" s="8"/>
    </row>
    <row r="373" spans="2:7" s="7" customFormat="1" ht="30" customHeight="1" x14ac:dyDescent="0.3">
      <c r="B373" s="8"/>
      <c r="C373" s="15"/>
      <c r="F373" s="8"/>
      <c r="G373" s="8"/>
    </row>
    <row r="374" spans="2:7" s="7" customFormat="1" ht="30" customHeight="1" x14ac:dyDescent="0.3">
      <c r="B374" s="8"/>
      <c r="C374" s="15"/>
      <c r="F374" s="8"/>
      <c r="G374" s="8"/>
    </row>
    <row r="375" spans="2:7" s="7" customFormat="1" ht="30" customHeight="1" x14ac:dyDescent="0.3">
      <c r="B375" s="8"/>
      <c r="C375" s="15"/>
      <c r="F375" s="8"/>
      <c r="G375" s="8"/>
    </row>
    <row r="376" spans="2:7" s="7" customFormat="1" ht="30" customHeight="1" x14ac:dyDescent="0.3">
      <c r="B376" s="8"/>
      <c r="C376" s="15"/>
      <c r="F376" s="8"/>
      <c r="G376" s="8"/>
    </row>
    <row r="377" spans="2:7" s="7" customFormat="1" ht="30" customHeight="1" x14ac:dyDescent="0.3">
      <c r="B377" s="8"/>
      <c r="C377" s="15"/>
      <c r="F377" s="8"/>
      <c r="G377" s="8"/>
    </row>
    <row r="378" spans="2:7" s="7" customFormat="1" ht="30" customHeight="1" x14ac:dyDescent="0.3">
      <c r="B378" s="8"/>
      <c r="C378" s="15"/>
      <c r="F378" s="8"/>
      <c r="G378" s="8"/>
    </row>
    <row r="379" spans="2:7" s="7" customFormat="1" ht="30" customHeight="1" x14ac:dyDescent="0.3">
      <c r="B379" s="8"/>
      <c r="C379" s="15"/>
      <c r="F379" s="8"/>
      <c r="G379" s="8"/>
    </row>
    <row r="380" spans="2:7" s="7" customFormat="1" ht="30" customHeight="1" x14ac:dyDescent="0.3">
      <c r="B380" s="8"/>
      <c r="C380" s="15"/>
      <c r="F380" s="8"/>
      <c r="G380" s="8"/>
    </row>
    <row r="381" spans="2:7" s="7" customFormat="1" ht="30" customHeight="1" x14ac:dyDescent="0.3">
      <c r="B381" s="8"/>
      <c r="C381" s="15"/>
      <c r="F381" s="8"/>
      <c r="G381" s="8"/>
    </row>
    <row r="382" spans="2:7" s="7" customFormat="1" ht="30" customHeight="1" x14ac:dyDescent="0.3">
      <c r="B382" s="8"/>
      <c r="C382" s="15"/>
      <c r="F382" s="8"/>
      <c r="G382" s="8"/>
    </row>
    <row r="383" spans="2:7" s="7" customFormat="1" ht="30" customHeight="1" x14ac:dyDescent="0.3">
      <c r="B383" s="8"/>
      <c r="C383" s="15"/>
      <c r="F383" s="8"/>
      <c r="G383" s="8"/>
    </row>
    <row r="384" spans="2:7" s="7" customFormat="1" ht="30" customHeight="1" x14ac:dyDescent="0.3">
      <c r="B384" s="8"/>
      <c r="C384" s="15"/>
      <c r="F384" s="8"/>
      <c r="G384" s="8"/>
    </row>
    <row r="385" spans="2:7" s="7" customFormat="1" ht="30" customHeight="1" x14ac:dyDescent="0.3">
      <c r="B385" s="8"/>
      <c r="C385" s="15"/>
      <c r="F385" s="8"/>
      <c r="G385" s="8"/>
    </row>
    <row r="386" spans="2:7" s="7" customFormat="1" ht="30" customHeight="1" x14ac:dyDescent="0.3">
      <c r="B386" s="8"/>
      <c r="C386" s="15"/>
      <c r="F386" s="8"/>
      <c r="G386" s="8"/>
    </row>
    <row r="387" spans="2:7" s="7" customFormat="1" ht="30" customHeight="1" x14ac:dyDescent="0.3">
      <c r="B387" s="8"/>
      <c r="C387" s="15"/>
      <c r="F387" s="8"/>
      <c r="G387" s="8"/>
    </row>
    <row r="388" spans="2:7" s="7" customFormat="1" ht="30" customHeight="1" x14ac:dyDescent="0.3">
      <c r="B388" s="8"/>
      <c r="C388" s="15"/>
      <c r="F388" s="8"/>
      <c r="G388" s="8"/>
    </row>
    <row r="389" spans="2:7" s="7" customFormat="1" ht="30" customHeight="1" x14ac:dyDescent="0.3">
      <c r="B389" s="8"/>
      <c r="C389" s="15"/>
      <c r="F389" s="8"/>
      <c r="G389" s="8"/>
    </row>
    <row r="390" spans="2:7" s="7" customFormat="1" ht="30" customHeight="1" x14ac:dyDescent="0.3">
      <c r="B390" s="8"/>
      <c r="C390" s="15"/>
      <c r="F390" s="8"/>
      <c r="G390" s="8"/>
    </row>
    <row r="391" spans="2:7" s="7" customFormat="1" ht="30" customHeight="1" x14ac:dyDescent="0.3">
      <c r="B391" s="8"/>
      <c r="C391" s="15"/>
      <c r="F391" s="8"/>
      <c r="G391" s="8"/>
    </row>
    <row r="392" spans="2:7" s="7" customFormat="1" ht="30" customHeight="1" x14ac:dyDescent="0.3">
      <c r="B392" s="8"/>
      <c r="C392" s="15"/>
      <c r="F392" s="8"/>
      <c r="G392" s="8"/>
    </row>
    <row r="393" spans="2:7" s="7" customFormat="1" ht="30" customHeight="1" x14ac:dyDescent="0.3">
      <c r="B393" s="8"/>
      <c r="C393" s="15"/>
      <c r="F393" s="8"/>
      <c r="G393" s="8"/>
    </row>
    <row r="394" spans="2:7" s="7" customFormat="1" ht="30" customHeight="1" x14ac:dyDescent="0.3">
      <c r="B394" s="8"/>
      <c r="C394" s="15"/>
      <c r="F394" s="8"/>
      <c r="G394" s="8"/>
    </row>
    <row r="395" spans="2:7" s="7" customFormat="1" ht="30" customHeight="1" x14ac:dyDescent="0.3">
      <c r="B395" s="8"/>
      <c r="C395" s="15"/>
      <c r="F395" s="8"/>
      <c r="G395" s="8"/>
    </row>
    <row r="396" spans="2:7" s="7" customFormat="1" ht="30" customHeight="1" x14ac:dyDescent="0.3">
      <c r="B396" s="8"/>
      <c r="C396" s="15"/>
      <c r="F396" s="8"/>
      <c r="G396" s="8"/>
    </row>
    <row r="397" spans="2:7" s="7" customFormat="1" ht="30" customHeight="1" x14ac:dyDescent="0.3">
      <c r="B397" s="8"/>
      <c r="C397" s="15"/>
      <c r="F397" s="8"/>
      <c r="G397" s="8"/>
    </row>
    <row r="398" spans="2:7" s="7" customFormat="1" ht="30" customHeight="1" x14ac:dyDescent="0.3">
      <c r="B398" s="8"/>
      <c r="C398" s="15"/>
      <c r="F398" s="8"/>
      <c r="G398" s="8"/>
    </row>
    <row r="399" spans="2:7" s="7" customFormat="1" ht="30" customHeight="1" x14ac:dyDescent="0.3">
      <c r="B399" s="8"/>
      <c r="C399" s="15"/>
      <c r="F399" s="8"/>
      <c r="G399" s="8"/>
    </row>
    <row r="400" spans="2:7" s="7" customFormat="1" ht="30" customHeight="1" x14ac:dyDescent="0.3">
      <c r="B400" s="8"/>
      <c r="C400" s="15"/>
      <c r="F400" s="8"/>
      <c r="G400" s="8"/>
    </row>
    <row r="401" spans="2:7" s="7" customFormat="1" ht="30" customHeight="1" x14ac:dyDescent="0.3">
      <c r="B401" s="8"/>
      <c r="C401" s="15"/>
      <c r="F401" s="8"/>
      <c r="G401" s="8"/>
    </row>
    <row r="402" spans="2:7" s="7" customFormat="1" ht="30" customHeight="1" x14ac:dyDescent="0.3">
      <c r="B402" s="8"/>
      <c r="C402" s="15"/>
      <c r="F402" s="8"/>
      <c r="G402" s="8"/>
    </row>
    <row r="403" spans="2:7" s="7" customFormat="1" ht="30" customHeight="1" x14ac:dyDescent="0.3">
      <c r="B403" s="8"/>
      <c r="C403" s="15"/>
      <c r="F403" s="8"/>
      <c r="G403" s="8"/>
    </row>
    <row r="404" spans="2:7" s="7" customFormat="1" ht="30" customHeight="1" x14ac:dyDescent="0.3">
      <c r="B404" s="8"/>
      <c r="C404" s="15"/>
      <c r="F404" s="8"/>
      <c r="G404" s="8"/>
    </row>
    <row r="405" spans="2:7" s="7" customFormat="1" ht="30" customHeight="1" x14ac:dyDescent="0.3">
      <c r="B405" s="8"/>
      <c r="C405" s="15"/>
      <c r="F405" s="8"/>
      <c r="G405" s="8"/>
    </row>
    <row r="406" spans="2:7" s="7" customFormat="1" ht="30" customHeight="1" x14ac:dyDescent="0.3">
      <c r="B406" s="8"/>
      <c r="C406" s="15"/>
      <c r="F406" s="8"/>
      <c r="G406" s="8"/>
    </row>
    <row r="407" spans="2:7" s="7" customFormat="1" ht="30" customHeight="1" x14ac:dyDescent="0.3">
      <c r="B407" s="8"/>
      <c r="C407" s="15"/>
      <c r="F407" s="8"/>
      <c r="G407" s="8"/>
    </row>
    <row r="408" spans="2:7" s="7" customFormat="1" ht="30" customHeight="1" x14ac:dyDescent="0.3">
      <c r="B408" s="8"/>
      <c r="C408" s="15"/>
      <c r="F408" s="8"/>
      <c r="G408" s="8"/>
    </row>
    <row r="409" spans="2:7" s="7" customFormat="1" ht="30" customHeight="1" x14ac:dyDescent="0.3">
      <c r="B409" s="8"/>
      <c r="C409" s="15"/>
      <c r="F409" s="8"/>
      <c r="G409" s="8"/>
    </row>
    <row r="410" spans="2:7" s="7" customFormat="1" ht="30" customHeight="1" x14ac:dyDescent="0.3">
      <c r="B410" s="8"/>
      <c r="C410" s="15"/>
      <c r="F410" s="8"/>
      <c r="G410" s="8"/>
    </row>
    <row r="411" spans="2:7" s="7" customFormat="1" ht="30" customHeight="1" x14ac:dyDescent="0.3">
      <c r="B411" s="8"/>
      <c r="C411" s="15"/>
      <c r="F411" s="8"/>
      <c r="G411" s="8"/>
    </row>
    <row r="412" spans="2:7" s="7" customFormat="1" ht="30" customHeight="1" x14ac:dyDescent="0.3">
      <c r="B412" s="8"/>
      <c r="C412" s="15"/>
      <c r="F412" s="8"/>
      <c r="G412" s="8"/>
    </row>
    <row r="413" spans="2:7" s="7" customFormat="1" ht="30" customHeight="1" x14ac:dyDescent="0.3">
      <c r="B413" s="8"/>
      <c r="C413" s="15"/>
      <c r="F413" s="8"/>
      <c r="G413" s="8"/>
    </row>
    <row r="414" spans="2:7" s="7" customFormat="1" ht="30" customHeight="1" x14ac:dyDescent="0.3">
      <c r="B414" s="8"/>
      <c r="C414" s="15"/>
      <c r="F414" s="8"/>
      <c r="G414" s="8"/>
    </row>
    <row r="415" spans="2:7" s="7" customFormat="1" ht="30" customHeight="1" x14ac:dyDescent="0.3">
      <c r="B415" s="8"/>
      <c r="C415" s="15"/>
      <c r="F415" s="8"/>
      <c r="G415" s="8"/>
    </row>
    <row r="416" spans="2:7" s="7" customFormat="1" ht="30" customHeight="1" x14ac:dyDescent="0.3">
      <c r="B416" s="8"/>
      <c r="C416" s="15"/>
      <c r="F416" s="8"/>
      <c r="G416" s="8"/>
    </row>
    <row r="417" spans="2:7" s="7" customFormat="1" ht="30" customHeight="1" x14ac:dyDescent="0.3">
      <c r="B417" s="8"/>
      <c r="C417" s="15"/>
      <c r="F417" s="8"/>
      <c r="G417" s="8"/>
    </row>
    <row r="418" spans="2:7" s="7" customFormat="1" ht="30" customHeight="1" x14ac:dyDescent="0.3">
      <c r="B418" s="8"/>
      <c r="C418" s="15"/>
      <c r="F418" s="8"/>
      <c r="G418" s="8"/>
    </row>
    <row r="419" spans="2:7" s="7" customFormat="1" ht="30" customHeight="1" x14ac:dyDescent="0.3">
      <c r="B419" s="8"/>
      <c r="C419" s="15"/>
      <c r="F419" s="8"/>
      <c r="G419" s="8"/>
    </row>
    <row r="420" spans="2:7" s="7" customFormat="1" ht="30" customHeight="1" x14ac:dyDescent="0.3">
      <c r="B420" s="8"/>
      <c r="C420" s="15"/>
      <c r="F420" s="8"/>
      <c r="G420" s="8"/>
    </row>
    <row r="421" spans="2:7" s="7" customFormat="1" ht="30" customHeight="1" x14ac:dyDescent="0.3">
      <c r="B421" s="8"/>
      <c r="C421" s="15"/>
      <c r="F421" s="8"/>
      <c r="G421" s="8"/>
    </row>
    <row r="422" spans="2:7" s="7" customFormat="1" ht="30" customHeight="1" x14ac:dyDescent="0.3">
      <c r="B422" s="8"/>
      <c r="C422" s="15"/>
      <c r="F422" s="8"/>
      <c r="G422" s="8"/>
    </row>
    <row r="423" spans="2:7" s="7" customFormat="1" ht="30" customHeight="1" x14ac:dyDescent="0.3">
      <c r="B423" s="8"/>
      <c r="C423" s="15"/>
      <c r="F423" s="8"/>
      <c r="G423" s="8"/>
    </row>
    <row r="424" spans="2:7" s="7" customFormat="1" ht="30" customHeight="1" x14ac:dyDescent="0.3">
      <c r="B424" s="8"/>
      <c r="C424" s="15"/>
      <c r="F424" s="8"/>
      <c r="G424" s="8"/>
    </row>
    <row r="425" spans="2:7" s="7" customFormat="1" ht="30" customHeight="1" x14ac:dyDescent="0.3">
      <c r="B425" s="8"/>
      <c r="C425" s="15"/>
      <c r="F425" s="8"/>
      <c r="G425" s="8"/>
    </row>
    <row r="426" spans="2:7" s="7" customFormat="1" ht="30" customHeight="1" x14ac:dyDescent="0.3">
      <c r="B426" s="8"/>
      <c r="C426" s="15"/>
      <c r="F426" s="8"/>
      <c r="G426" s="8"/>
    </row>
    <row r="427" spans="2:7" s="7" customFormat="1" ht="30" customHeight="1" x14ac:dyDescent="0.3">
      <c r="B427" s="8"/>
      <c r="C427" s="15"/>
      <c r="F427" s="8"/>
      <c r="G427" s="8"/>
    </row>
    <row r="428" spans="2:7" s="7" customFormat="1" ht="30" customHeight="1" x14ac:dyDescent="0.3">
      <c r="B428" s="8"/>
      <c r="C428" s="15"/>
      <c r="F428" s="8"/>
      <c r="G428" s="8"/>
    </row>
    <row r="429" spans="2:7" s="7" customFormat="1" ht="30" customHeight="1" x14ac:dyDescent="0.3">
      <c r="B429" s="8"/>
      <c r="C429" s="15"/>
      <c r="F429" s="8"/>
      <c r="G429" s="8"/>
    </row>
    <row r="430" spans="2:7" s="7" customFormat="1" ht="30" customHeight="1" x14ac:dyDescent="0.3">
      <c r="B430" s="8"/>
      <c r="C430" s="15"/>
      <c r="F430" s="8"/>
      <c r="G430" s="8"/>
    </row>
    <row r="431" spans="2:7" s="7" customFormat="1" ht="30" customHeight="1" x14ac:dyDescent="0.3">
      <c r="B431" s="8"/>
      <c r="C431" s="15"/>
      <c r="F431" s="8"/>
      <c r="G431" s="8"/>
    </row>
    <row r="432" spans="2:7" s="7" customFormat="1" ht="30" customHeight="1" x14ac:dyDescent="0.3">
      <c r="B432" s="8"/>
      <c r="C432" s="15"/>
      <c r="F432" s="8"/>
      <c r="G432" s="8"/>
    </row>
    <row r="433" spans="2:7" s="7" customFormat="1" ht="30" customHeight="1" x14ac:dyDescent="0.3">
      <c r="B433" s="8"/>
      <c r="C433" s="15"/>
      <c r="F433" s="8"/>
      <c r="G433" s="8"/>
    </row>
    <row r="434" spans="2:7" s="7" customFormat="1" ht="30" customHeight="1" x14ac:dyDescent="0.3">
      <c r="B434" s="8"/>
      <c r="C434" s="15"/>
      <c r="F434" s="8"/>
      <c r="G434" s="8"/>
    </row>
    <row r="435" spans="2:7" s="7" customFormat="1" ht="30" customHeight="1" x14ac:dyDescent="0.3">
      <c r="B435" s="8"/>
      <c r="C435" s="15"/>
      <c r="F435" s="8"/>
      <c r="G435" s="8"/>
    </row>
    <row r="436" spans="2:7" s="7" customFormat="1" ht="30" customHeight="1" x14ac:dyDescent="0.3">
      <c r="B436" s="8"/>
      <c r="C436" s="15"/>
      <c r="F436" s="8"/>
      <c r="G436" s="8"/>
    </row>
    <row r="437" spans="2:7" s="7" customFormat="1" ht="30" customHeight="1" x14ac:dyDescent="0.3">
      <c r="B437" s="8"/>
      <c r="C437" s="15"/>
      <c r="F437" s="8"/>
      <c r="G437" s="8"/>
    </row>
    <row r="438" spans="2:7" s="7" customFormat="1" ht="30" customHeight="1" x14ac:dyDescent="0.3">
      <c r="B438" s="8"/>
      <c r="C438" s="15"/>
      <c r="F438" s="8"/>
      <c r="G438" s="8"/>
    </row>
    <row r="439" spans="2:7" s="7" customFormat="1" ht="30" customHeight="1" x14ac:dyDescent="0.3">
      <c r="B439" s="8"/>
      <c r="C439" s="15"/>
      <c r="F439" s="8"/>
      <c r="G439" s="8"/>
    </row>
    <row r="440" spans="2:7" s="7" customFormat="1" ht="30" customHeight="1" x14ac:dyDescent="0.3">
      <c r="B440" s="8"/>
      <c r="C440" s="15"/>
      <c r="F440" s="8"/>
      <c r="G440" s="8"/>
    </row>
    <row r="441" spans="2:7" s="7" customFormat="1" ht="30" customHeight="1" x14ac:dyDescent="0.3">
      <c r="B441" s="8"/>
      <c r="C441" s="15"/>
      <c r="F441" s="8"/>
      <c r="G441" s="8"/>
    </row>
    <row r="442" spans="2:7" s="7" customFormat="1" ht="30" customHeight="1" x14ac:dyDescent="0.3">
      <c r="B442" s="8"/>
      <c r="C442" s="15"/>
      <c r="F442" s="8"/>
      <c r="G442" s="8"/>
    </row>
    <row r="443" spans="2:7" s="7" customFormat="1" ht="30" customHeight="1" x14ac:dyDescent="0.3">
      <c r="B443" s="8"/>
      <c r="C443" s="15"/>
      <c r="F443" s="8"/>
      <c r="G443" s="8"/>
    </row>
    <row r="444" spans="2:7" s="7" customFormat="1" ht="30" customHeight="1" x14ac:dyDescent="0.3">
      <c r="B444" s="8"/>
      <c r="C444" s="15"/>
      <c r="F444" s="8"/>
      <c r="G444" s="8"/>
    </row>
    <row r="445" spans="2:7" s="7" customFormat="1" ht="30" customHeight="1" x14ac:dyDescent="0.3">
      <c r="B445" s="8"/>
      <c r="C445" s="15"/>
      <c r="F445" s="8"/>
      <c r="G445" s="8"/>
    </row>
    <row r="446" spans="2:7" s="7" customFormat="1" ht="30" customHeight="1" x14ac:dyDescent="0.3">
      <c r="B446" s="8"/>
      <c r="C446" s="15"/>
      <c r="F446" s="8"/>
      <c r="G446" s="8"/>
    </row>
    <row r="447" spans="2:7" s="7" customFormat="1" ht="30" customHeight="1" x14ac:dyDescent="0.3">
      <c r="B447" s="8"/>
      <c r="C447" s="15"/>
      <c r="F447" s="8"/>
      <c r="G447" s="8"/>
    </row>
    <row r="448" spans="2:7" s="7" customFormat="1" ht="30" customHeight="1" x14ac:dyDescent="0.3">
      <c r="B448" s="8"/>
      <c r="C448" s="15"/>
      <c r="F448" s="8"/>
      <c r="G448" s="8"/>
    </row>
    <row r="449" spans="2:7" s="7" customFormat="1" ht="30" customHeight="1" x14ac:dyDescent="0.3">
      <c r="B449" s="8"/>
      <c r="C449" s="15"/>
      <c r="F449" s="8"/>
      <c r="G449" s="8"/>
    </row>
    <row r="450" spans="2:7" s="7" customFormat="1" ht="30" customHeight="1" x14ac:dyDescent="0.3">
      <c r="B450" s="8"/>
      <c r="C450" s="15"/>
      <c r="F450" s="8"/>
      <c r="G450" s="8"/>
    </row>
    <row r="451" spans="2:7" s="7" customFormat="1" ht="30" customHeight="1" x14ac:dyDescent="0.3">
      <c r="B451" s="8"/>
      <c r="C451" s="15"/>
      <c r="F451" s="8"/>
      <c r="G451" s="8"/>
    </row>
    <row r="452" spans="2:7" s="7" customFormat="1" ht="30" customHeight="1" x14ac:dyDescent="0.3">
      <c r="B452" s="8"/>
      <c r="C452" s="15"/>
      <c r="F452" s="8"/>
      <c r="G452" s="8"/>
    </row>
    <row r="453" spans="2:7" s="7" customFormat="1" ht="30" customHeight="1" x14ac:dyDescent="0.3">
      <c r="B453" s="8"/>
      <c r="C453" s="15"/>
      <c r="F453" s="8"/>
      <c r="G453" s="8"/>
    </row>
    <row r="454" spans="2:7" s="7" customFormat="1" ht="30" customHeight="1" x14ac:dyDescent="0.3">
      <c r="B454" s="8"/>
      <c r="C454" s="15"/>
      <c r="F454" s="8"/>
      <c r="G454" s="8"/>
    </row>
    <row r="455" spans="2:7" s="7" customFormat="1" ht="30" customHeight="1" x14ac:dyDescent="0.3">
      <c r="B455" s="8"/>
      <c r="C455" s="15"/>
      <c r="F455" s="8"/>
      <c r="G455" s="8"/>
    </row>
    <row r="456" spans="2:7" s="7" customFormat="1" ht="30" customHeight="1" x14ac:dyDescent="0.3">
      <c r="B456" s="8"/>
      <c r="C456" s="15"/>
      <c r="F456" s="8"/>
      <c r="G456" s="8"/>
    </row>
    <row r="457" spans="2:7" s="7" customFormat="1" ht="30" customHeight="1" x14ac:dyDescent="0.3">
      <c r="B457" s="8"/>
      <c r="C457" s="15"/>
      <c r="F457" s="8"/>
      <c r="G457" s="8"/>
    </row>
    <row r="458" spans="2:7" s="7" customFormat="1" ht="30" customHeight="1" x14ac:dyDescent="0.3">
      <c r="B458" s="8"/>
      <c r="C458" s="15"/>
      <c r="F458" s="8"/>
      <c r="G458" s="8"/>
    </row>
    <row r="459" spans="2:7" s="7" customFormat="1" ht="30" customHeight="1" x14ac:dyDescent="0.3">
      <c r="B459" s="8"/>
      <c r="C459" s="15"/>
      <c r="F459" s="8"/>
      <c r="G459" s="8"/>
    </row>
    <row r="460" spans="2:7" s="7" customFormat="1" ht="30" customHeight="1" x14ac:dyDescent="0.3">
      <c r="B460" s="8"/>
      <c r="C460" s="15"/>
      <c r="F460" s="8"/>
      <c r="G460" s="8"/>
    </row>
    <row r="461" spans="2:7" s="7" customFormat="1" ht="30" customHeight="1" x14ac:dyDescent="0.3">
      <c r="B461" s="8"/>
      <c r="C461" s="15"/>
      <c r="F461" s="8"/>
      <c r="G461" s="8"/>
    </row>
    <row r="462" spans="2:7" s="7" customFormat="1" ht="30" customHeight="1" x14ac:dyDescent="0.3">
      <c r="B462" s="8"/>
      <c r="C462" s="15"/>
      <c r="F462" s="8"/>
      <c r="G462" s="8"/>
    </row>
    <row r="463" spans="2:7" s="7" customFormat="1" ht="30" customHeight="1" x14ac:dyDescent="0.3">
      <c r="B463" s="8"/>
      <c r="C463" s="15"/>
      <c r="F463" s="8"/>
      <c r="G463" s="8"/>
    </row>
    <row r="464" spans="2:7" s="7" customFormat="1" ht="30" customHeight="1" x14ac:dyDescent="0.3">
      <c r="B464" s="8"/>
      <c r="C464" s="15"/>
      <c r="F464" s="8"/>
      <c r="G464" s="8"/>
    </row>
    <row r="465" spans="2:7" s="7" customFormat="1" ht="30" customHeight="1" x14ac:dyDescent="0.3">
      <c r="B465" s="8"/>
      <c r="C465" s="15"/>
      <c r="F465" s="8"/>
      <c r="G465" s="8"/>
    </row>
    <row r="466" spans="2:7" s="7" customFormat="1" ht="30" customHeight="1" x14ac:dyDescent="0.3">
      <c r="B466" s="8"/>
      <c r="C466" s="15"/>
      <c r="F466" s="8"/>
      <c r="G466" s="8"/>
    </row>
    <row r="467" spans="2:7" s="7" customFormat="1" ht="30" customHeight="1" x14ac:dyDescent="0.3">
      <c r="B467" s="8"/>
      <c r="C467" s="15"/>
      <c r="F467" s="8"/>
      <c r="G467" s="8"/>
    </row>
    <row r="468" spans="2:7" s="7" customFormat="1" ht="30" customHeight="1" x14ac:dyDescent="0.3">
      <c r="B468" s="8"/>
      <c r="C468" s="15"/>
      <c r="F468" s="8"/>
      <c r="G468" s="8"/>
    </row>
    <row r="469" spans="2:7" s="7" customFormat="1" ht="30" customHeight="1" x14ac:dyDescent="0.3">
      <c r="B469" s="8"/>
      <c r="C469" s="15"/>
      <c r="F469" s="8"/>
      <c r="G469" s="8"/>
    </row>
    <row r="470" spans="2:7" s="7" customFormat="1" ht="30" customHeight="1" x14ac:dyDescent="0.3">
      <c r="B470" s="8"/>
      <c r="C470" s="15"/>
      <c r="F470" s="8"/>
      <c r="G470" s="8"/>
    </row>
    <row r="471" spans="2:7" s="7" customFormat="1" ht="30" customHeight="1" x14ac:dyDescent="0.3">
      <c r="B471" s="8"/>
      <c r="C471" s="15"/>
      <c r="F471" s="8"/>
      <c r="G471" s="8"/>
    </row>
    <row r="472" spans="2:7" s="7" customFormat="1" ht="30" customHeight="1" x14ac:dyDescent="0.3">
      <c r="B472" s="8"/>
      <c r="C472" s="15"/>
      <c r="F472" s="8"/>
      <c r="G472" s="8"/>
    </row>
    <row r="473" spans="2:7" s="7" customFormat="1" ht="30" customHeight="1" x14ac:dyDescent="0.3">
      <c r="B473" s="8"/>
      <c r="C473" s="15"/>
      <c r="F473" s="8"/>
      <c r="G473" s="8"/>
    </row>
    <row r="474" spans="2:7" s="7" customFormat="1" ht="30" customHeight="1" x14ac:dyDescent="0.3">
      <c r="B474" s="8"/>
      <c r="C474" s="15"/>
      <c r="F474" s="8"/>
      <c r="G474" s="8"/>
    </row>
    <row r="475" spans="2:7" s="7" customFormat="1" ht="30" customHeight="1" x14ac:dyDescent="0.3">
      <c r="B475" s="8"/>
      <c r="C475" s="15"/>
      <c r="F475" s="8"/>
      <c r="G475" s="8"/>
    </row>
    <row r="476" spans="2:7" s="7" customFormat="1" ht="30" customHeight="1" x14ac:dyDescent="0.3">
      <c r="B476" s="8"/>
      <c r="C476" s="15"/>
      <c r="F476" s="8"/>
      <c r="G476" s="8"/>
    </row>
    <row r="477" spans="2:7" s="7" customFormat="1" ht="30" customHeight="1" x14ac:dyDescent="0.3">
      <c r="B477" s="8"/>
      <c r="C477" s="15"/>
      <c r="F477" s="8"/>
      <c r="G477" s="8"/>
    </row>
    <row r="478" spans="2:7" s="7" customFormat="1" ht="30" customHeight="1" x14ac:dyDescent="0.3">
      <c r="B478" s="8"/>
      <c r="C478" s="15"/>
      <c r="F478" s="8"/>
      <c r="G478" s="8"/>
    </row>
    <row r="479" spans="2:7" s="7" customFormat="1" ht="30" customHeight="1" x14ac:dyDescent="0.3">
      <c r="B479" s="8"/>
      <c r="C479" s="15"/>
      <c r="F479" s="8"/>
      <c r="G479" s="8"/>
    </row>
    <row r="480" spans="2:7" s="7" customFormat="1" ht="30" customHeight="1" x14ac:dyDescent="0.3">
      <c r="B480" s="8"/>
      <c r="C480" s="15"/>
      <c r="F480" s="8"/>
      <c r="G480" s="8"/>
    </row>
    <row r="481" spans="2:7" s="7" customFormat="1" ht="30" customHeight="1" x14ac:dyDescent="0.3">
      <c r="B481" s="8"/>
      <c r="C481" s="15"/>
      <c r="F481" s="8"/>
      <c r="G481" s="8"/>
    </row>
    <row r="482" spans="2:7" s="7" customFormat="1" ht="30" customHeight="1" x14ac:dyDescent="0.3">
      <c r="B482" s="8"/>
      <c r="C482" s="15"/>
      <c r="F482" s="8"/>
      <c r="G482" s="8"/>
    </row>
    <row r="483" spans="2:7" s="7" customFormat="1" ht="30" customHeight="1" x14ac:dyDescent="0.3">
      <c r="B483" s="8"/>
      <c r="C483" s="15"/>
      <c r="F483" s="8"/>
      <c r="G483" s="8"/>
    </row>
    <row r="484" spans="2:7" s="7" customFormat="1" ht="30" customHeight="1" x14ac:dyDescent="0.3">
      <c r="B484" s="8"/>
      <c r="C484" s="15"/>
      <c r="F484" s="8"/>
      <c r="G484" s="8"/>
    </row>
    <row r="485" spans="2:7" s="7" customFormat="1" ht="30" customHeight="1" x14ac:dyDescent="0.3">
      <c r="B485" s="8"/>
      <c r="C485" s="15"/>
      <c r="F485" s="8"/>
      <c r="G485" s="8"/>
    </row>
    <row r="486" spans="2:7" s="7" customFormat="1" ht="30" customHeight="1" x14ac:dyDescent="0.3">
      <c r="B486" s="8"/>
      <c r="C486" s="15"/>
      <c r="F486" s="8"/>
      <c r="G486" s="8"/>
    </row>
    <row r="487" spans="2:7" s="7" customFormat="1" ht="30" customHeight="1" x14ac:dyDescent="0.3">
      <c r="B487" s="8"/>
      <c r="C487" s="15"/>
      <c r="F487" s="8"/>
      <c r="G487" s="8"/>
    </row>
    <row r="488" spans="2:7" s="7" customFormat="1" ht="30" customHeight="1" x14ac:dyDescent="0.3">
      <c r="B488" s="8"/>
      <c r="C488" s="15"/>
      <c r="F488" s="8"/>
      <c r="G488" s="8"/>
    </row>
    <row r="489" spans="2:7" s="7" customFormat="1" ht="30" customHeight="1" x14ac:dyDescent="0.3">
      <c r="B489" s="8"/>
      <c r="C489" s="15"/>
      <c r="F489" s="8"/>
      <c r="G489" s="8"/>
    </row>
    <row r="490" spans="2:7" s="7" customFormat="1" ht="30" customHeight="1" x14ac:dyDescent="0.3">
      <c r="B490" s="8"/>
      <c r="C490" s="15"/>
      <c r="F490" s="8"/>
      <c r="G490" s="8"/>
    </row>
    <row r="491" spans="2:7" s="7" customFormat="1" ht="30" customHeight="1" x14ac:dyDescent="0.3">
      <c r="B491" s="8"/>
      <c r="C491" s="15"/>
      <c r="F491" s="8"/>
      <c r="G491" s="8"/>
    </row>
    <row r="492" spans="2:7" s="7" customFormat="1" ht="30" customHeight="1" x14ac:dyDescent="0.3">
      <c r="B492" s="8"/>
      <c r="C492" s="15"/>
      <c r="F492" s="8"/>
      <c r="G492" s="8"/>
    </row>
    <row r="493" spans="2:7" s="7" customFormat="1" ht="30" customHeight="1" x14ac:dyDescent="0.3">
      <c r="B493" s="8"/>
      <c r="C493" s="15"/>
      <c r="F493" s="8"/>
      <c r="G493" s="8"/>
    </row>
    <row r="494" spans="2:7" s="7" customFormat="1" ht="30" customHeight="1" x14ac:dyDescent="0.3">
      <c r="B494" s="8"/>
      <c r="C494" s="15"/>
      <c r="F494" s="8"/>
      <c r="G494" s="8"/>
    </row>
    <row r="495" spans="2:7" s="7" customFormat="1" ht="30" customHeight="1" x14ac:dyDescent="0.3">
      <c r="B495" s="8"/>
      <c r="C495" s="15"/>
      <c r="F495" s="8"/>
      <c r="G495" s="8"/>
    </row>
    <row r="496" spans="2:7" s="7" customFormat="1" ht="30" customHeight="1" x14ac:dyDescent="0.3">
      <c r="B496" s="8"/>
      <c r="C496" s="15"/>
      <c r="F496" s="8"/>
      <c r="G496" s="8"/>
    </row>
    <row r="497" spans="2:7" s="7" customFormat="1" ht="30" customHeight="1" x14ac:dyDescent="0.3">
      <c r="B497" s="8"/>
      <c r="C497" s="15"/>
      <c r="F497" s="8"/>
      <c r="G497" s="8"/>
    </row>
    <row r="498" spans="2:7" s="7" customFormat="1" ht="30" customHeight="1" x14ac:dyDescent="0.3">
      <c r="B498" s="8"/>
      <c r="C498" s="15"/>
      <c r="F498" s="8"/>
      <c r="G498" s="8"/>
    </row>
    <row r="499" spans="2:7" s="7" customFormat="1" ht="30" customHeight="1" x14ac:dyDescent="0.3">
      <c r="B499" s="8"/>
      <c r="C499" s="15"/>
      <c r="F499" s="8"/>
      <c r="G499" s="8"/>
    </row>
    <row r="500" spans="2:7" s="7" customFormat="1" ht="30" customHeight="1" x14ac:dyDescent="0.3">
      <c r="B500" s="8"/>
      <c r="C500" s="15"/>
      <c r="F500" s="8"/>
      <c r="G500" s="8"/>
    </row>
    <row r="501" spans="2:7" s="7" customFormat="1" ht="30" customHeight="1" x14ac:dyDescent="0.3">
      <c r="B501" s="8"/>
      <c r="C501" s="15"/>
      <c r="F501" s="8"/>
      <c r="G501" s="8"/>
    </row>
    <row r="502" spans="2:7" s="7" customFormat="1" ht="30" customHeight="1" x14ac:dyDescent="0.3">
      <c r="B502" s="8"/>
      <c r="C502" s="15"/>
      <c r="F502" s="8"/>
      <c r="G502" s="8"/>
    </row>
    <row r="503" spans="2:7" s="7" customFormat="1" ht="30" customHeight="1" x14ac:dyDescent="0.3">
      <c r="B503" s="8"/>
      <c r="C503" s="15"/>
      <c r="F503" s="8"/>
      <c r="G503" s="8"/>
    </row>
    <row r="504" spans="2:7" s="7" customFormat="1" ht="30" customHeight="1" x14ac:dyDescent="0.3">
      <c r="B504" s="8"/>
      <c r="C504" s="15"/>
      <c r="F504" s="8"/>
      <c r="G504" s="8"/>
    </row>
    <row r="505" spans="2:7" s="7" customFormat="1" ht="30" customHeight="1" x14ac:dyDescent="0.3">
      <c r="B505" s="8"/>
      <c r="C505" s="15"/>
      <c r="F505" s="8"/>
      <c r="G505" s="8"/>
    </row>
    <row r="506" spans="2:7" s="7" customFormat="1" ht="30" customHeight="1" x14ac:dyDescent="0.3">
      <c r="B506" s="8"/>
      <c r="C506" s="15"/>
      <c r="F506" s="8"/>
      <c r="G506" s="8"/>
    </row>
    <row r="507" spans="2:7" s="7" customFormat="1" ht="30" customHeight="1" x14ac:dyDescent="0.3">
      <c r="B507" s="8"/>
      <c r="C507" s="15"/>
      <c r="F507" s="8"/>
      <c r="G507" s="8"/>
    </row>
    <row r="508" spans="2:7" s="7" customFormat="1" ht="30" customHeight="1" x14ac:dyDescent="0.3">
      <c r="B508" s="8"/>
      <c r="C508" s="15"/>
      <c r="F508" s="8"/>
      <c r="G508" s="8"/>
    </row>
    <row r="509" spans="2:7" s="7" customFormat="1" ht="30" customHeight="1" x14ac:dyDescent="0.3">
      <c r="B509" s="8"/>
      <c r="C509" s="15"/>
      <c r="F509" s="8"/>
      <c r="G509" s="8"/>
    </row>
    <row r="510" spans="2:7" s="7" customFormat="1" ht="30" customHeight="1" x14ac:dyDescent="0.3">
      <c r="B510" s="8"/>
      <c r="C510" s="15"/>
      <c r="F510" s="8"/>
      <c r="G510" s="8"/>
    </row>
    <row r="511" spans="2:7" s="7" customFormat="1" ht="30" customHeight="1" x14ac:dyDescent="0.3">
      <c r="B511" s="8"/>
      <c r="C511" s="15"/>
      <c r="F511" s="8"/>
      <c r="G511" s="8"/>
    </row>
    <row r="512" spans="2:7" s="7" customFormat="1" ht="30" customHeight="1" x14ac:dyDescent="0.3">
      <c r="B512" s="8"/>
      <c r="C512" s="15"/>
      <c r="F512" s="8"/>
      <c r="G512" s="8"/>
    </row>
    <row r="513" spans="2:7" s="7" customFormat="1" ht="30" customHeight="1" x14ac:dyDescent="0.3">
      <c r="B513" s="8"/>
      <c r="C513" s="15"/>
      <c r="F513" s="8"/>
      <c r="G513" s="8"/>
    </row>
    <row r="514" spans="2:7" s="7" customFormat="1" ht="30" customHeight="1" x14ac:dyDescent="0.3">
      <c r="B514" s="8"/>
      <c r="C514" s="15"/>
      <c r="F514" s="8"/>
      <c r="G514" s="8"/>
    </row>
    <row r="515" spans="2:7" s="7" customFormat="1" ht="30" customHeight="1" x14ac:dyDescent="0.3">
      <c r="B515" s="8"/>
      <c r="C515" s="15"/>
      <c r="F515" s="8"/>
      <c r="G515" s="8"/>
    </row>
    <row r="516" spans="2:7" s="7" customFormat="1" ht="30" customHeight="1" x14ac:dyDescent="0.3">
      <c r="B516" s="8"/>
      <c r="C516" s="15"/>
      <c r="F516" s="8"/>
      <c r="G516" s="8"/>
    </row>
    <row r="517" spans="2:7" s="7" customFormat="1" ht="30" customHeight="1" x14ac:dyDescent="0.3">
      <c r="B517" s="8"/>
      <c r="C517" s="15"/>
      <c r="F517" s="8"/>
      <c r="G517" s="8"/>
    </row>
    <row r="518" spans="2:7" s="7" customFormat="1" ht="30" customHeight="1" x14ac:dyDescent="0.3">
      <c r="B518" s="8"/>
      <c r="C518" s="15"/>
      <c r="F518" s="8"/>
      <c r="G518" s="8"/>
    </row>
    <row r="519" spans="2:7" s="7" customFormat="1" ht="30" customHeight="1" x14ac:dyDescent="0.3">
      <c r="B519" s="8"/>
      <c r="C519" s="15"/>
      <c r="F519" s="8"/>
      <c r="G519" s="8"/>
    </row>
    <row r="520" spans="2:7" s="7" customFormat="1" ht="30" customHeight="1" x14ac:dyDescent="0.3">
      <c r="B520" s="8"/>
      <c r="C520" s="15"/>
      <c r="F520" s="8"/>
      <c r="G520" s="8"/>
    </row>
    <row r="521" spans="2:7" s="7" customFormat="1" ht="30" customHeight="1" x14ac:dyDescent="0.3">
      <c r="B521" s="8"/>
      <c r="C521" s="15"/>
      <c r="F521" s="8"/>
      <c r="G521" s="8"/>
    </row>
    <row r="522" spans="2:7" s="7" customFormat="1" ht="30" customHeight="1" x14ac:dyDescent="0.3">
      <c r="B522" s="8"/>
      <c r="C522" s="15"/>
      <c r="F522" s="8"/>
      <c r="G522" s="8"/>
    </row>
    <row r="523" spans="2:7" s="7" customFormat="1" ht="30" customHeight="1" x14ac:dyDescent="0.3">
      <c r="B523" s="8"/>
      <c r="C523" s="15"/>
      <c r="F523" s="8"/>
      <c r="G523" s="8"/>
    </row>
    <row r="524" spans="2:7" s="7" customFormat="1" ht="30" customHeight="1" x14ac:dyDescent="0.3">
      <c r="B524" s="8"/>
      <c r="C524" s="15"/>
      <c r="F524" s="8"/>
      <c r="G524" s="8"/>
    </row>
    <row r="525" spans="2:7" s="7" customFormat="1" ht="30" customHeight="1" x14ac:dyDescent="0.3">
      <c r="B525" s="8"/>
      <c r="C525" s="15"/>
      <c r="F525" s="8"/>
      <c r="G525" s="8"/>
    </row>
    <row r="526" spans="2:7" s="7" customFormat="1" ht="30" customHeight="1" x14ac:dyDescent="0.3">
      <c r="B526" s="8"/>
      <c r="C526" s="15"/>
      <c r="F526" s="8"/>
      <c r="G526" s="8"/>
    </row>
    <row r="527" spans="2:7" s="7" customFormat="1" ht="30" customHeight="1" x14ac:dyDescent="0.3">
      <c r="B527" s="8"/>
      <c r="C527" s="15"/>
      <c r="F527" s="8"/>
      <c r="G527" s="8"/>
    </row>
    <row r="528" spans="2:7" s="7" customFormat="1" ht="30" customHeight="1" x14ac:dyDescent="0.3">
      <c r="B528" s="8"/>
      <c r="C528" s="15"/>
      <c r="F528" s="8"/>
      <c r="G528" s="8"/>
    </row>
    <row r="529" spans="2:7" s="7" customFormat="1" ht="30" customHeight="1" x14ac:dyDescent="0.3">
      <c r="B529" s="8"/>
      <c r="C529" s="15"/>
      <c r="F529" s="8"/>
      <c r="G529" s="8"/>
    </row>
    <row r="530" spans="2:7" s="7" customFormat="1" ht="30" customHeight="1" x14ac:dyDescent="0.3">
      <c r="B530" s="8"/>
      <c r="C530" s="15"/>
      <c r="F530" s="8"/>
      <c r="G530" s="8"/>
    </row>
    <row r="531" spans="2:7" s="7" customFormat="1" ht="30" customHeight="1" x14ac:dyDescent="0.3">
      <c r="B531" s="8"/>
      <c r="C531" s="15"/>
      <c r="F531" s="8"/>
      <c r="G531" s="8"/>
    </row>
    <row r="532" spans="2:7" s="7" customFormat="1" ht="30" customHeight="1" x14ac:dyDescent="0.3">
      <c r="B532" s="8"/>
      <c r="C532" s="15"/>
      <c r="F532" s="8"/>
      <c r="G532" s="8"/>
    </row>
    <row r="533" spans="2:7" s="7" customFormat="1" ht="30" customHeight="1" x14ac:dyDescent="0.3">
      <c r="B533" s="8"/>
      <c r="C533" s="15"/>
      <c r="F533" s="8"/>
      <c r="G533" s="8"/>
    </row>
    <row r="534" spans="2:7" s="7" customFormat="1" ht="30" customHeight="1" x14ac:dyDescent="0.3">
      <c r="B534" s="8"/>
      <c r="C534" s="15"/>
      <c r="F534" s="8"/>
      <c r="G534" s="8"/>
    </row>
    <row r="535" spans="2:7" s="7" customFormat="1" ht="30" customHeight="1" x14ac:dyDescent="0.3">
      <c r="B535" s="8"/>
      <c r="C535" s="15"/>
      <c r="F535" s="8"/>
      <c r="G535" s="8"/>
    </row>
    <row r="536" spans="2:7" s="7" customFormat="1" ht="30" customHeight="1" x14ac:dyDescent="0.3">
      <c r="B536" s="8"/>
      <c r="C536" s="15"/>
      <c r="F536" s="8"/>
      <c r="G536" s="8"/>
    </row>
    <row r="537" spans="2:7" s="7" customFormat="1" ht="30" customHeight="1" x14ac:dyDescent="0.3">
      <c r="B537" s="8"/>
      <c r="C537" s="15"/>
      <c r="F537" s="8"/>
      <c r="G537" s="8"/>
    </row>
    <row r="538" spans="2:7" s="7" customFormat="1" ht="30" customHeight="1" x14ac:dyDescent="0.3">
      <c r="B538" s="8"/>
      <c r="C538" s="15"/>
      <c r="F538" s="8"/>
      <c r="G538" s="8"/>
    </row>
    <row r="539" spans="2:7" s="7" customFormat="1" ht="30" customHeight="1" x14ac:dyDescent="0.3">
      <c r="B539" s="8"/>
      <c r="C539" s="15"/>
      <c r="F539" s="8"/>
      <c r="G539" s="8"/>
    </row>
    <row r="540" spans="2:7" s="7" customFormat="1" ht="30" customHeight="1" x14ac:dyDescent="0.3">
      <c r="B540" s="8"/>
      <c r="C540" s="15"/>
      <c r="F540" s="8"/>
      <c r="G540" s="8"/>
    </row>
    <row r="541" spans="2:7" s="7" customFormat="1" ht="30" customHeight="1" x14ac:dyDescent="0.3">
      <c r="B541" s="8"/>
      <c r="C541" s="15"/>
      <c r="F541" s="8"/>
      <c r="G541" s="8"/>
    </row>
    <row r="542" spans="2:7" s="7" customFormat="1" ht="30" customHeight="1" x14ac:dyDescent="0.3">
      <c r="B542" s="8"/>
      <c r="C542" s="15"/>
      <c r="F542" s="8"/>
      <c r="G542" s="8"/>
    </row>
    <row r="543" spans="2:7" s="7" customFormat="1" ht="30" customHeight="1" x14ac:dyDescent="0.3">
      <c r="B543" s="8"/>
      <c r="C543" s="15"/>
      <c r="F543" s="8"/>
      <c r="G543" s="8"/>
    </row>
    <row r="544" spans="2:7" s="7" customFormat="1" ht="30" customHeight="1" x14ac:dyDescent="0.3">
      <c r="B544" s="8"/>
      <c r="C544" s="15"/>
      <c r="F544" s="8"/>
      <c r="G544" s="8"/>
    </row>
    <row r="545" spans="2:7" s="7" customFormat="1" ht="30" customHeight="1" x14ac:dyDescent="0.3">
      <c r="B545" s="8"/>
      <c r="C545" s="15"/>
      <c r="F545" s="8"/>
      <c r="G545" s="8"/>
    </row>
    <row r="546" spans="2:7" s="7" customFormat="1" ht="30" customHeight="1" x14ac:dyDescent="0.3">
      <c r="B546" s="8"/>
      <c r="C546" s="15"/>
      <c r="F546" s="8"/>
      <c r="G546" s="8"/>
    </row>
    <row r="547" spans="2:7" s="7" customFormat="1" ht="30" customHeight="1" x14ac:dyDescent="0.3">
      <c r="B547" s="8"/>
      <c r="C547" s="15"/>
      <c r="F547" s="8"/>
      <c r="G547" s="8"/>
    </row>
    <row r="548" spans="2:7" s="7" customFormat="1" ht="30" customHeight="1" x14ac:dyDescent="0.3">
      <c r="B548" s="8"/>
      <c r="C548" s="15"/>
      <c r="F548" s="8"/>
      <c r="G548" s="8"/>
    </row>
    <row r="549" spans="2:7" s="7" customFormat="1" ht="30" customHeight="1" x14ac:dyDescent="0.3">
      <c r="B549" s="8"/>
      <c r="C549" s="15"/>
      <c r="F549" s="8"/>
      <c r="G549" s="8"/>
    </row>
    <row r="550" spans="2:7" s="7" customFormat="1" ht="30" customHeight="1" x14ac:dyDescent="0.3">
      <c r="B550" s="8"/>
      <c r="C550" s="15"/>
      <c r="F550" s="8"/>
      <c r="G550" s="8"/>
    </row>
    <row r="551" spans="2:7" s="7" customFormat="1" ht="30" customHeight="1" x14ac:dyDescent="0.3">
      <c r="B551" s="8"/>
      <c r="C551" s="15"/>
      <c r="F551" s="8"/>
      <c r="G551" s="8"/>
    </row>
    <row r="552" spans="2:7" s="7" customFormat="1" ht="30" customHeight="1" x14ac:dyDescent="0.3">
      <c r="B552" s="8"/>
      <c r="C552" s="15"/>
      <c r="F552" s="8"/>
      <c r="G552" s="8"/>
    </row>
    <row r="553" spans="2:7" s="7" customFormat="1" ht="30" customHeight="1" x14ac:dyDescent="0.3">
      <c r="B553" s="8"/>
      <c r="C553" s="15"/>
      <c r="F553" s="8"/>
      <c r="G553" s="8"/>
    </row>
    <row r="554" spans="2:7" s="7" customFormat="1" ht="30" customHeight="1" x14ac:dyDescent="0.3">
      <c r="B554" s="8"/>
      <c r="C554" s="15"/>
      <c r="F554" s="8"/>
      <c r="G554" s="8"/>
    </row>
    <row r="555" spans="2:7" s="7" customFormat="1" ht="30" customHeight="1" x14ac:dyDescent="0.3">
      <c r="B555" s="8"/>
      <c r="C555" s="15"/>
      <c r="F555" s="8"/>
      <c r="G555" s="8"/>
    </row>
    <row r="556" spans="2:7" s="7" customFormat="1" ht="30" customHeight="1" x14ac:dyDescent="0.3">
      <c r="B556" s="8"/>
      <c r="C556" s="15"/>
      <c r="F556" s="8"/>
      <c r="G556" s="8"/>
    </row>
    <row r="557" spans="2:7" s="7" customFormat="1" ht="30" customHeight="1" x14ac:dyDescent="0.3">
      <c r="B557" s="8"/>
      <c r="C557" s="15"/>
      <c r="F557" s="8"/>
      <c r="G557" s="8"/>
    </row>
    <row r="558" spans="2:7" s="7" customFormat="1" ht="30" customHeight="1" x14ac:dyDescent="0.3">
      <c r="B558" s="8"/>
      <c r="C558" s="15"/>
      <c r="F558" s="8"/>
      <c r="G558" s="8"/>
    </row>
    <row r="559" spans="2:7" s="7" customFormat="1" ht="30" customHeight="1" x14ac:dyDescent="0.3">
      <c r="B559" s="8"/>
      <c r="C559" s="15"/>
      <c r="F559" s="8"/>
      <c r="G559" s="8"/>
    </row>
    <row r="560" spans="2:7" s="7" customFormat="1" ht="30" customHeight="1" x14ac:dyDescent="0.3">
      <c r="B560" s="8"/>
      <c r="C560" s="15"/>
      <c r="F560" s="8"/>
      <c r="G560" s="8"/>
    </row>
    <row r="561" spans="2:7" s="7" customFormat="1" ht="30" customHeight="1" x14ac:dyDescent="0.3">
      <c r="B561" s="8"/>
      <c r="C561" s="15"/>
      <c r="F561" s="8"/>
      <c r="G561" s="8"/>
    </row>
    <row r="562" spans="2:7" s="7" customFormat="1" ht="30" customHeight="1" x14ac:dyDescent="0.3">
      <c r="B562" s="8"/>
      <c r="C562" s="15"/>
      <c r="F562" s="8"/>
      <c r="G562" s="8"/>
    </row>
    <row r="563" spans="2:7" s="7" customFormat="1" ht="30" customHeight="1" x14ac:dyDescent="0.3">
      <c r="B563" s="8"/>
      <c r="C563" s="15"/>
      <c r="F563" s="8"/>
      <c r="G563" s="8"/>
    </row>
    <row r="564" spans="2:7" s="7" customFormat="1" ht="30" customHeight="1" x14ac:dyDescent="0.3">
      <c r="B564" s="8"/>
      <c r="C564" s="15"/>
      <c r="F564" s="8"/>
      <c r="G564" s="8"/>
    </row>
    <row r="565" spans="2:7" s="7" customFormat="1" ht="30" customHeight="1" x14ac:dyDescent="0.3">
      <c r="B565" s="8"/>
      <c r="C565" s="15"/>
      <c r="F565" s="8"/>
      <c r="G565" s="8"/>
    </row>
    <row r="566" spans="2:7" s="7" customFormat="1" ht="30" customHeight="1" x14ac:dyDescent="0.3">
      <c r="B566" s="8"/>
      <c r="C566" s="15"/>
      <c r="F566" s="8"/>
      <c r="G566" s="8"/>
    </row>
    <row r="567" spans="2:7" s="7" customFormat="1" ht="30" customHeight="1" x14ac:dyDescent="0.3">
      <c r="B567" s="8"/>
      <c r="C567" s="15"/>
      <c r="F567" s="8"/>
      <c r="G567" s="8"/>
    </row>
    <row r="568" spans="2:7" s="7" customFormat="1" ht="30" customHeight="1" x14ac:dyDescent="0.3">
      <c r="B568" s="8"/>
      <c r="C568" s="15"/>
      <c r="F568" s="8"/>
      <c r="G568" s="8"/>
    </row>
    <row r="569" spans="2:7" s="7" customFormat="1" ht="30" customHeight="1" x14ac:dyDescent="0.3">
      <c r="B569" s="8"/>
      <c r="C569" s="15"/>
      <c r="F569" s="8"/>
      <c r="G569" s="8"/>
    </row>
    <row r="570" spans="2:7" s="7" customFormat="1" ht="30" customHeight="1" x14ac:dyDescent="0.3">
      <c r="B570" s="8"/>
      <c r="C570" s="15"/>
      <c r="F570" s="8"/>
      <c r="G570" s="8"/>
    </row>
    <row r="571" spans="2:7" s="7" customFormat="1" ht="30" customHeight="1" x14ac:dyDescent="0.3">
      <c r="B571" s="8"/>
      <c r="C571" s="15"/>
      <c r="F571" s="8"/>
      <c r="G571" s="8"/>
    </row>
    <row r="572" spans="2:7" s="7" customFormat="1" ht="30" customHeight="1" x14ac:dyDescent="0.3">
      <c r="B572" s="8"/>
      <c r="C572" s="15"/>
      <c r="F572" s="8"/>
      <c r="G572" s="8"/>
    </row>
    <row r="573" spans="2:7" s="7" customFormat="1" ht="30" customHeight="1" x14ac:dyDescent="0.3">
      <c r="B573" s="8"/>
      <c r="C573" s="15"/>
      <c r="F573" s="8"/>
      <c r="G573" s="8"/>
    </row>
    <row r="574" spans="2:7" s="7" customFormat="1" ht="30" customHeight="1" x14ac:dyDescent="0.3">
      <c r="B574" s="8"/>
      <c r="C574" s="15"/>
      <c r="F574" s="8"/>
      <c r="G574" s="8"/>
    </row>
    <row r="575" spans="2:7" s="7" customFormat="1" ht="30" customHeight="1" x14ac:dyDescent="0.3">
      <c r="B575" s="8"/>
      <c r="C575" s="15"/>
      <c r="F575" s="8"/>
      <c r="G575" s="8"/>
    </row>
    <row r="576" spans="2:7" s="7" customFormat="1" ht="30" customHeight="1" x14ac:dyDescent="0.3">
      <c r="B576" s="8"/>
      <c r="C576" s="15"/>
      <c r="F576" s="8"/>
      <c r="G576" s="8"/>
    </row>
    <row r="577" spans="2:7" s="7" customFormat="1" ht="30" customHeight="1" x14ac:dyDescent="0.3">
      <c r="B577" s="8"/>
      <c r="C577" s="15"/>
      <c r="F577" s="8"/>
      <c r="G577" s="8"/>
    </row>
    <row r="578" spans="2:7" s="7" customFormat="1" ht="30" customHeight="1" x14ac:dyDescent="0.3">
      <c r="B578" s="8"/>
      <c r="C578" s="15"/>
      <c r="F578" s="8"/>
      <c r="G578" s="8"/>
    </row>
    <row r="579" spans="2:7" s="7" customFormat="1" ht="30" customHeight="1" x14ac:dyDescent="0.3">
      <c r="B579" s="8"/>
      <c r="C579" s="15"/>
      <c r="F579" s="8"/>
      <c r="G579" s="8"/>
    </row>
    <row r="580" spans="2:7" s="7" customFormat="1" ht="30" customHeight="1" x14ac:dyDescent="0.3">
      <c r="B580" s="8"/>
      <c r="C580" s="15"/>
      <c r="F580" s="8"/>
      <c r="G580" s="8"/>
    </row>
    <row r="581" spans="2:7" s="7" customFormat="1" ht="30" customHeight="1" x14ac:dyDescent="0.3">
      <c r="B581" s="8"/>
      <c r="C581" s="15"/>
      <c r="F581" s="8"/>
      <c r="G581" s="8"/>
    </row>
    <row r="582" spans="2:7" s="7" customFormat="1" ht="30" customHeight="1" x14ac:dyDescent="0.3">
      <c r="B582" s="8"/>
      <c r="C582" s="15"/>
      <c r="F582" s="8"/>
      <c r="G582" s="8"/>
    </row>
    <row r="583" spans="2:7" s="7" customFormat="1" ht="30" customHeight="1" x14ac:dyDescent="0.3">
      <c r="B583" s="8"/>
      <c r="C583" s="15"/>
      <c r="F583" s="8"/>
      <c r="G583" s="8"/>
    </row>
    <row r="584" spans="2:7" s="7" customFormat="1" ht="30" customHeight="1" x14ac:dyDescent="0.3">
      <c r="B584" s="8"/>
      <c r="C584" s="15"/>
      <c r="F584" s="8"/>
      <c r="G584" s="8"/>
    </row>
    <row r="585" spans="2:7" s="7" customFormat="1" ht="30" customHeight="1" x14ac:dyDescent="0.3">
      <c r="B585" s="8"/>
      <c r="C585" s="15"/>
      <c r="F585" s="8"/>
      <c r="G585" s="8"/>
    </row>
    <row r="586" spans="2:7" s="7" customFormat="1" ht="30" customHeight="1" x14ac:dyDescent="0.3">
      <c r="B586" s="8"/>
      <c r="C586" s="15"/>
      <c r="F586" s="8"/>
      <c r="G586" s="8"/>
    </row>
    <row r="587" spans="2:7" s="7" customFormat="1" ht="30" customHeight="1" x14ac:dyDescent="0.3">
      <c r="B587" s="8"/>
      <c r="C587" s="15"/>
      <c r="F587" s="8"/>
      <c r="G587" s="8"/>
    </row>
    <row r="588" spans="2:7" s="7" customFormat="1" ht="30" customHeight="1" x14ac:dyDescent="0.3">
      <c r="B588" s="8"/>
      <c r="C588" s="15"/>
      <c r="F588" s="8"/>
      <c r="G588" s="8"/>
    </row>
    <row r="589" spans="2:7" s="7" customFormat="1" ht="30" customHeight="1" x14ac:dyDescent="0.3">
      <c r="B589" s="8"/>
      <c r="C589" s="15"/>
      <c r="F589" s="8"/>
      <c r="G589" s="8"/>
    </row>
    <row r="590" spans="2:7" s="7" customFormat="1" ht="30" customHeight="1" x14ac:dyDescent="0.3">
      <c r="B590" s="8"/>
      <c r="C590" s="15"/>
      <c r="F590" s="8"/>
      <c r="G590" s="8"/>
    </row>
    <row r="591" spans="2:7" s="7" customFormat="1" ht="30" customHeight="1" x14ac:dyDescent="0.3">
      <c r="B591" s="8"/>
      <c r="C591" s="15"/>
      <c r="F591" s="8"/>
      <c r="G591" s="8"/>
    </row>
    <row r="592" spans="2:7" s="7" customFormat="1" ht="30" customHeight="1" x14ac:dyDescent="0.3">
      <c r="B592" s="8"/>
      <c r="C592" s="15"/>
      <c r="F592" s="8"/>
      <c r="G592" s="8"/>
    </row>
    <row r="593" spans="2:7" s="7" customFormat="1" ht="30" customHeight="1" x14ac:dyDescent="0.3">
      <c r="B593" s="8"/>
      <c r="C593" s="15"/>
      <c r="F593" s="8"/>
      <c r="G593" s="8"/>
    </row>
    <row r="594" spans="2:7" s="7" customFormat="1" ht="30" customHeight="1" x14ac:dyDescent="0.3">
      <c r="B594" s="8"/>
      <c r="C594" s="15"/>
      <c r="F594" s="8"/>
      <c r="G594" s="8"/>
    </row>
    <row r="595" spans="2:7" s="7" customFormat="1" ht="30" customHeight="1" x14ac:dyDescent="0.3">
      <c r="B595" s="8"/>
      <c r="C595" s="15"/>
      <c r="F595" s="8"/>
      <c r="G595" s="8"/>
    </row>
    <row r="596" spans="2:7" s="7" customFormat="1" ht="30" customHeight="1" x14ac:dyDescent="0.3">
      <c r="B596" s="8"/>
      <c r="C596" s="15"/>
      <c r="F596" s="8"/>
      <c r="G596" s="8"/>
    </row>
    <row r="597" spans="2:7" s="7" customFormat="1" ht="30" customHeight="1" x14ac:dyDescent="0.3">
      <c r="B597" s="8"/>
      <c r="C597" s="15"/>
      <c r="F597" s="8"/>
      <c r="G597" s="8"/>
    </row>
    <row r="598" spans="2:7" s="7" customFormat="1" ht="30" customHeight="1" x14ac:dyDescent="0.3">
      <c r="B598" s="8"/>
      <c r="C598" s="15"/>
      <c r="F598" s="8"/>
      <c r="G598" s="8"/>
    </row>
    <row r="599" spans="2:7" s="7" customFormat="1" ht="30" customHeight="1" x14ac:dyDescent="0.3">
      <c r="B599" s="8"/>
      <c r="C599" s="15"/>
      <c r="F599" s="8"/>
      <c r="G599" s="8"/>
    </row>
    <row r="600" spans="2:7" s="7" customFormat="1" ht="30" customHeight="1" x14ac:dyDescent="0.3">
      <c r="B600" s="8"/>
      <c r="C600" s="15"/>
      <c r="F600" s="8"/>
      <c r="G600" s="8"/>
    </row>
    <row r="601" spans="2:7" s="7" customFormat="1" ht="30" customHeight="1" x14ac:dyDescent="0.3">
      <c r="B601" s="8"/>
      <c r="C601" s="15"/>
      <c r="F601" s="8"/>
      <c r="G601" s="8"/>
    </row>
    <row r="602" spans="2:7" s="7" customFormat="1" ht="30" customHeight="1" x14ac:dyDescent="0.3">
      <c r="B602" s="8"/>
      <c r="C602" s="15"/>
      <c r="F602" s="8"/>
      <c r="G602" s="8"/>
    </row>
    <row r="603" spans="2:7" s="7" customFormat="1" ht="30" customHeight="1" x14ac:dyDescent="0.3">
      <c r="B603" s="8"/>
      <c r="C603" s="15"/>
      <c r="F603" s="8"/>
      <c r="G603" s="8"/>
    </row>
    <row r="604" spans="2:7" s="7" customFormat="1" ht="30" customHeight="1" x14ac:dyDescent="0.3">
      <c r="B604" s="8"/>
      <c r="C604" s="15"/>
      <c r="F604" s="8"/>
      <c r="G604" s="8"/>
    </row>
    <row r="605" spans="2:7" s="7" customFormat="1" ht="30" customHeight="1" x14ac:dyDescent="0.3">
      <c r="B605" s="8"/>
      <c r="C605" s="15"/>
      <c r="F605" s="8"/>
      <c r="G605" s="8"/>
    </row>
    <row r="606" spans="2:7" s="7" customFormat="1" ht="30" customHeight="1" x14ac:dyDescent="0.3">
      <c r="B606" s="8"/>
      <c r="C606" s="15"/>
      <c r="F606" s="8"/>
      <c r="G606" s="8"/>
    </row>
    <row r="607" spans="2:7" s="7" customFormat="1" ht="30" customHeight="1" x14ac:dyDescent="0.3">
      <c r="B607" s="8"/>
      <c r="C607" s="15"/>
      <c r="F607" s="8"/>
      <c r="G607" s="8"/>
    </row>
    <row r="608" spans="2:7" s="7" customFormat="1" ht="30" customHeight="1" x14ac:dyDescent="0.3">
      <c r="B608" s="8"/>
      <c r="C608" s="15"/>
      <c r="F608" s="8"/>
      <c r="G608" s="8"/>
    </row>
    <row r="609" spans="2:7" s="7" customFormat="1" ht="30" customHeight="1" x14ac:dyDescent="0.3">
      <c r="B609" s="8"/>
      <c r="C609" s="15"/>
      <c r="F609" s="8"/>
      <c r="G609" s="8"/>
    </row>
    <row r="610" spans="2:7" s="7" customFormat="1" ht="30" customHeight="1" x14ac:dyDescent="0.3">
      <c r="B610" s="8"/>
      <c r="C610" s="15"/>
      <c r="F610" s="8"/>
      <c r="G610" s="8"/>
    </row>
    <row r="611" spans="2:7" s="7" customFormat="1" ht="30" customHeight="1" x14ac:dyDescent="0.3">
      <c r="B611" s="8"/>
      <c r="C611" s="15"/>
      <c r="F611" s="8"/>
      <c r="G611" s="8"/>
    </row>
    <row r="612" spans="2:7" s="7" customFormat="1" ht="30" customHeight="1" x14ac:dyDescent="0.3">
      <c r="B612" s="8"/>
      <c r="C612" s="15"/>
      <c r="F612" s="8"/>
      <c r="G612" s="8"/>
    </row>
    <row r="613" spans="2:7" s="7" customFormat="1" ht="30" customHeight="1" x14ac:dyDescent="0.3">
      <c r="B613" s="8"/>
      <c r="C613" s="15"/>
      <c r="F613" s="8"/>
      <c r="G613" s="8"/>
    </row>
    <row r="614" spans="2:7" s="7" customFormat="1" ht="30" customHeight="1" x14ac:dyDescent="0.3">
      <c r="B614" s="8"/>
      <c r="C614" s="15"/>
      <c r="F614" s="8"/>
      <c r="G614" s="8"/>
    </row>
    <row r="615" spans="2:7" s="7" customFormat="1" ht="30" customHeight="1" x14ac:dyDescent="0.3">
      <c r="B615" s="8"/>
      <c r="C615" s="15"/>
      <c r="F615" s="8"/>
      <c r="G615" s="8"/>
    </row>
    <row r="616" spans="2:7" s="7" customFormat="1" ht="30" customHeight="1" x14ac:dyDescent="0.3">
      <c r="B616" s="8"/>
      <c r="C616" s="15"/>
      <c r="F616" s="8"/>
      <c r="G616" s="8"/>
    </row>
    <row r="617" spans="2:7" s="7" customFormat="1" ht="30" customHeight="1" x14ac:dyDescent="0.3">
      <c r="B617" s="8"/>
      <c r="C617" s="15"/>
      <c r="F617" s="8"/>
      <c r="G617" s="8"/>
    </row>
    <row r="618" spans="2:7" s="7" customFormat="1" ht="30" customHeight="1" x14ac:dyDescent="0.3">
      <c r="B618" s="8"/>
      <c r="C618" s="15"/>
      <c r="F618" s="8"/>
      <c r="G618" s="8"/>
    </row>
    <row r="619" spans="2:7" s="7" customFormat="1" ht="30" customHeight="1" x14ac:dyDescent="0.3">
      <c r="B619" s="8"/>
      <c r="C619" s="15"/>
      <c r="F619" s="8"/>
      <c r="G619" s="8"/>
    </row>
    <row r="620" spans="2:7" s="7" customFormat="1" ht="30" customHeight="1" x14ac:dyDescent="0.3">
      <c r="B620" s="8"/>
      <c r="C620" s="15"/>
      <c r="F620" s="8"/>
      <c r="G620" s="8"/>
    </row>
    <row r="621" spans="2:7" s="7" customFormat="1" ht="30" customHeight="1" x14ac:dyDescent="0.3">
      <c r="B621" s="8"/>
      <c r="C621" s="15"/>
      <c r="F621" s="8"/>
      <c r="G621" s="8"/>
    </row>
    <row r="622" spans="2:7" s="7" customFormat="1" ht="30" customHeight="1" x14ac:dyDescent="0.3">
      <c r="B622" s="8"/>
      <c r="C622" s="15"/>
      <c r="F622" s="8"/>
      <c r="G622" s="8"/>
    </row>
    <row r="623" spans="2:7" s="7" customFormat="1" ht="30" customHeight="1" x14ac:dyDescent="0.3">
      <c r="B623" s="8"/>
      <c r="C623" s="15"/>
      <c r="F623" s="8"/>
      <c r="G623" s="8"/>
    </row>
    <row r="624" spans="2:7" s="7" customFormat="1" ht="30" customHeight="1" x14ac:dyDescent="0.3">
      <c r="B624" s="8"/>
      <c r="C624" s="15"/>
      <c r="F624" s="8"/>
      <c r="G624" s="8"/>
    </row>
    <row r="625" spans="2:7" s="7" customFormat="1" ht="30" customHeight="1" x14ac:dyDescent="0.3">
      <c r="B625" s="8"/>
      <c r="C625" s="15"/>
      <c r="F625" s="8"/>
      <c r="G625" s="8"/>
    </row>
    <row r="626" spans="2:7" s="7" customFormat="1" ht="30" customHeight="1" x14ac:dyDescent="0.3">
      <c r="B626" s="8"/>
      <c r="C626" s="15"/>
      <c r="F626" s="8"/>
      <c r="G626" s="8"/>
    </row>
    <row r="627" spans="2:7" s="7" customFormat="1" ht="30" customHeight="1" x14ac:dyDescent="0.3">
      <c r="B627" s="8"/>
      <c r="C627" s="15"/>
      <c r="F627" s="8"/>
      <c r="G627" s="8"/>
    </row>
    <row r="628" spans="2:7" s="7" customFormat="1" ht="30" customHeight="1" x14ac:dyDescent="0.3">
      <c r="B628" s="8"/>
      <c r="C628" s="15"/>
      <c r="F628" s="8"/>
      <c r="G628" s="8"/>
    </row>
    <row r="629" spans="2:7" s="7" customFormat="1" ht="30" customHeight="1" x14ac:dyDescent="0.3">
      <c r="B629" s="8"/>
      <c r="C629" s="15"/>
      <c r="F629" s="8"/>
      <c r="G629" s="8"/>
    </row>
    <row r="630" spans="2:7" s="7" customFormat="1" ht="30" customHeight="1" x14ac:dyDescent="0.3">
      <c r="B630" s="8"/>
      <c r="C630" s="15"/>
      <c r="F630" s="8"/>
      <c r="G630" s="8"/>
    </row>
    <row r="631" spans="2:7" s="7" customFormat="1" ht="30" customHeight="1" x14ac:dyDescent="0.3">
      <c r="B631" s="8"/>
      <c r="C631" s="15"/>
      <c r="F631" s="8"/>
      <c r="G631" s="8"/>
    </row>
    <row r="632" spans="2:7" s="7" customFormat="1" ht="30" customHeight="1" x14ac:dyDescent="0.3">
      <c r="B632" s="8"/>
      <c r="C632" s="15"/>
      <c r="F632" s="8"/>
      <c r="G632" s="8"/>
    </row>
    <row r="633" spans="2:7" s="7" customFormat="1" ht="30" customHeight="1" x14ac:dyDescent="0.3">
      <c r="B633" s="8"/>
      <c r="C633" s="15"/>
      <c r="F633" s="8"/>
      <c r="G633" s="8"/>
    </row>
    <row r="634" spans="2:7" s="7" customFormat="1" ht="30" customHeight="1" x14ac:dyDescent="0.3">
      <c r="B634" s="8"/>
      <c r="C634" s="15"/>
      <c r="F634" s="8"/>
      <c r="G634" s="8"/>
    </row>
    <row r="635" spans="2:7" s="7" customFormat="1" ht="30" customHeight="1" x14ac:dyDescent="0.3">
      <c r="B635" s="8"/>
      <c r="C635" s="15"/>
      <c r="F635" s="8"/>
      <c r="G635" s="8"/>
    </row>
    <row r="636" spans="2:7" s="7" customFormat="1" ht="30" customHeight="1" x14ac:dyDescent="0.3">
      <c r="B636" s="8"/>
      <c r="C636" s="15"/>
      <c r="F636" s="8"/>
      <c r="G636" s="8"/>
    </row>
    <row r="637" spans="2:7" s="7" customFormat="1" ht="30" customHeight="1" x14ac:dyDescent="0.3">
      <c r="B637" s="8"/>
      <c r="C637" s="15"/>
      <c r="F637" s="8"/>
      <c r="G637" s="8"/>
    </row>
    <row r="638" spans="2:7" s="7" customFormat="1" ht="30" customHeight="1" x14ac:dyDescent="0.3">
      <c r="B638" s="8"/>
      <c r="C638" s="15"/>
      <c r="F638" s="8"/>
      <c r="G638" s="8"/>
    </row>
    <row r="639" spans="2:7" s="7" customFormat="1" ht="30" customHeight="1" x14ac:dyDescent="0.3">
      <c r="B639" s="8"/>
      <c r="C639" s="15"/>
      <c r="F639" s="8"/>
      <c r="G639" s="8"/>
    </row>
    <row r="640" spans="2:7" s="7" customFormat="1" ht="30" customHeight="1" x14ac:dyDescent="0.3">
      <c r="B640" s="8"/>
      <c r="C640" s="15"/>
      <c r="F640" s="8"/>
      <c r="G640" s="8"/>
    </row>
    <row r="641" spans="2:7" s="7" customFormat="1" ht="30" customHeight="1" x14ac:dyDescent="0.3">
      <c r="B641" s="8"/>
      <c r="C641" s="15"/>
      <c r="F641" s="8"/>
      <c r="G641" s="8"/>
    </row>
    <row r="642" spans="2:7" s="7" customFormat="1" ht="30" customHeight="1" x14ac:dyDescent="0.3">
      <c r="B642" s="8"/>
      <c r="C642" s="15"/>
      <c r="F642" s="8"/>
      <c r="G642" s="8"/>
    </row>
    <row r="643" spans="2:7" s="7" customFormat="1" ht="30" customHeight="1" x14ac:dyDescent="0.3">
      <c r="B643" s="8"/>
      <c r="C643" s="15"/>
      <c r="F643" s="8"/>
      <c r="G643" s="8"/>
    </row>
    <row r="644" spans="2:7" s="7" customFormat="1" ht="30" customHeight="1" x14ac:dyDescent="0.3">
      <c r="B644" s="8"/>
      <c r="C644" s="15"/>
      <c r="F644" s="8"/>
      <c r="G644" s="8"/>
    </row>
    <row r="645" spans="2:7" s="7" customFormat="1" ht="30" customHeight="1" x14ac:dyDescent="0.3">
      <c r="B645" s="8"/>
      <c r="C645" s="15"/>
      <c r="F645" s="8"/>
      <c r="G645" s="8"/>
    </row>
    <row r="646" spans="2:7" s="7" customFormat="1" ht="30" customHeight="1" x14ac:dyDescent="0.3">
      <c r="B646" s="8"/>
      <c r="C646" s="15"/>
      <c r="F646" s="8"/>
      <c r="G646" s="8"/>
    </row>
    <row r="647" spans="2:7" s="7" customFormat="1" ht="30" customHeight="1" x14ac:dyDescent="0.3">
      <c r="B647" s="8"/>
      <c r="C647" s="15"/>
      <c r="F647" s="8"/>
      <c r="G647" s="8"/>
    </row>
    <row r="648" spans="2:7" s="7" customFormat="1" ht="30" customHeight="1" x14ac:dyDescent="0.3">
      <c r="B648" s="8"/>
      <c r="C648" s="15"/>
      <c r="F648" s="8"/>
      <c r="G648" s="8"/>
    </row>
    <row r="649" spans="2:7" s="7" customFormat="1" ht="30" customHeight="1" x14ac:dyDescent="0.3">
      <c r="B649" s="8"/>
      <c r="C649" s="15"/>
      <c r="F649" s="8"/>
      <c r="G649" s="8"/>
    </row>
    <row r="650" spans="2:7" s="7" customFormat="1" ht="30" customHeight="1" x14ac:dyDescent="0.3">
      <c r="B650" s="8"/>
      <c r="C650" s="15"/>
      <c r="F650" s="8"/>
      <c r="G650" s="8"/>
    </row>
    <row r="651" spans="2:7" s="7" customFormat="1" ht="30" customHeight="1" x14ac:dyDescent="0.3">
      <c r="B651" s="8"/>
      <c r="C651" s="15"/>
      <c r="F651" s="8"/>
      <c r="G651" s="8"/>
    </row>
    <row r="652" spans="2:7" s="7" customFormat="1" ht="30" customHeight="1" x14ac:dyDescent="0.3">
      <c r="B652" s="8"/>
      <c r="C652" s="15"/>
      <c r="F652" s="8"/>
      <c r="G652" s="8"/>
    </row>
    <row r="653" spans="2:7" s="7" customFormat="1" ht="30" customHeight="1" x14ac:dyDescent="0.3">
      <c r="B653" s="8"/>
      <c r="C653" s="15"/>
      <c r="F653" s="8"/>
      <c r="G653" s="8"/>
    </row>
    <row r="654" spans="2:7" s="7" customFormat="1" ht="30" customHeight="1" x14ac:dyDescent="0.3">
      <c r="B654" s="8"/>
      <c r="C654" s="15"/>
      <c r="F654" s="8"/>
      <c r="G654" s="8"/>
    </row>
    <row r="655" spans="2:7" s="7" customFormat="1" ht="30" customHeight="1" x14ac:dyDescent="0.3">
      <c r="B655" s="8"/>
      <c r="C655" s="15"/>
      <c r="F655" s="8"/>
      <c r="G655" s="8"/>
    </row>
    <row r="656" spans="2:7" s="7" customFormat="1" ht="30" customHeight="1" x14ac:dyDescent="0.3">
      <c r="B656" s="8"/>
      <c r="C656" s="15"/>
      <c r="F656" s="8"/>
      <c r="G656" s="8"/>
    </row>
    <row r="657" spans="2:7" s="7" customFormat="1" ht="30" customHeight="1" x14ac:dyDescent="0.3">
      <c r="B657" s="8"/>
      <c r="C657" s="15"/>
      <c r="F657" s="8"/>
      <c r="G657" s="8"/>
    </row>
    <row r="658" spans="2:7" s="7" customFormat="1" ht="30" customHeight="1" x14ac:dyDescent="0.3">
      <c r="B658" s="8"/>
      <c r="C658" s="15"/>
      <c r="F658" s="8"/>
      <c r="G658" s="8"/>
    </row>
    <row r="659" spans="2:7" s="7" customFormat="1" ht="30" customHeight="1" x14ac:dyDescent="0.3">
      <c r="B659" s="8"/>
      <c r="C659" s="15"/>
      <c r="F659" s="8"/>
      <c r="G659" s="8"/>
    </row>
    <row r="660" spans="2:7" s="7" customFormat="1" ht="30" customHeight="1" x14ac:dyDescent="0.3">
      <c r="B660" s="8"/>
      <c r="C660" s="15"/>
      <c r="F660" s="8"/>
      <c r="G660" s="8"/>
    </row>
    <row r="661" spans="2:7" s="7" customFormat="1" ht="30" customHeight="1" x14ac:dyDescent="0.3">
      <c r="B661" s="8"/>
      <c r="C661" s="15"/>
      <c r="F661" s="8"/>
      <c r="G661" s="8"/>
    </row>
    <row r="662" spans="2:7" s="7" customFormat="1" ht="30" customHeight="1" x14ac:dyDescent="0.3">
      <c r="B662" s="8"/>
      <c r="C662" s="15"/>
      <c r="F662" s="8"/>
      <c r="G662" s="8"/>
    </row>
    <row r="663" spans="2:7" s="7" customFormat="1" ht="30" customHeight="1" x14ac:dyDescent="0.3">
      <c r="B663" s="8"/>
      <c r="C663" s="15"/>
      <c r="F663" s="8"/>
      <c r="G663" s="8"/>
    </row>
    <row r="664" spans="2:7" s="7" customFormat="1" ht="30" customHeight="1" x14ac:dyDescent="0.3">
      <c r="B664" s="8"/>
      <c r="C664" s="15"/>
      <c r="F664" s="8"/>
      <c r="G664" s="8"/>
    </row>
    <row r="665" spans="2:7" s="7" customFormat="1" ht="30" customHeight="1" x14ac:dyDescent="0.3">
      <c r="B665" s="8"/>
      <c r="C665" s="15"/>
      <c r="F665" s="8"/>
      <c r="G665" s="8"/>
    </row>
    <row r="666" spans="2:7" s="7" customFormat="1" ht="30" customHeight="1" x14ac:dyDescent="0.3">
      <c r="B666" s="8"/>
      <c r="C666" s="15"/>
      <c r="F666" s="8"/>
      <c r="G666" s="8"/>
    </row>
    <row r="667" spans="2:7" s="7" customFormat="1" ht="30" customHeight="1" x14ac:dyDescent="0.3">
      <c r="B667" s="8"/>
      <c r="C667" s="15"/>
      <c r="F667" s="8"/>
      <c r="G667" s="8"/>
    </row>
    <row r="668" spans="2:7" s="7" customFormat="1" ht="30" customHeight="1" x14ac:dyDescent="0.3">
      <c r="B668" s="8"/>
      <c r="C668" s="15"/>
      <c r="F668" s="8"/>
      <c r="G668" s="8"/>
    </row>
    <row r="669" spans="2:7" s="7" customFormat="1" ht="30" customHeight="1" x14ac:dyDescent="0.3">
      <c r="B669" s="8"/>
      <c r="C669" s="15"/>
      <c r="F669" s="8"/>
      <c r="G669" s="8"/>
    </row>
    <row r="670" spans="2:7" s="7" customFormat="1" ht="30" customHeight="1" x14ac:dyDescent="0.3">
      <c r="B670" s="8"/>
      <c r="C670" s="15"/>
      <c r="F670" s="8"/>
      <c r="G670" s="8"/>
    </row>
    <row r="671" spans="2:7" s="7" customFormat="1" ht="30" customHeight="1" x14ac:dyDescent="0.3">
      <c r="B671" s="8"/>
      <c r="C671" s="15"/>
      <c r="F671" s="8"/>
      <c r="G671" s="8"/>
    </row>
    <row r="672" spans="2:7" s="7" customFormat="1" ht="30" customHeight="1" x14ac:dyDescent="0.3">
      <c r="B672" s="8"/>
      <c r="C672" s="15"/>
      <c r="F672" s="8"/>
      <c r="G672" s="8"/>
    </row>
    <row r="673" spans="2:7" s="7" customFormat="1" ht="30" customHeight="1" x14ac:dyDescent="0.3">
      <c r="B673" s="8"/>
      <c r="C673" s="15"/>
      <c r="F673" s="8"/>
      <c r="G673" s="8"/>
    </row>
    <row r="674" spans="2:7" s="7" customFormat="1" ht="30" customHeight="1" x14ac:dyDescent="0.3">
      <c r="B674" s="8"/>
      <c r="C674" s="15"/>
      <c r="F674" s="8"/>
      <c r="G674" s="8"/>
    </row>
    <row r="675" spans="2:7" s="7" customFormat="1" ht="30" customHeight="1" x14ac:dyDescent="0.3">
      <c r="B675" s="8"/>
      <c r="C675" s="15"/>
      <c r="F675" s="8"/>
      <c r="G675" s="8"/>
    </row>
    <row r="676" spans="2:7" s="7" customFormat="1" ht="30" customHeight="1" x14ac:dyDescent="0.3">
      <c r="B676" s="8"/>
      <c r="C676" s="15"/>
      <c r="F676" s="8"/>
      <c r="G676" s="8"/>
    </row>
    <row r="677" spans="2:7" s="7" customFormat="1" ht="30" customHeight="1" x14ac:dyDescent="0.3">
      <c r="B677" s="8"/>
      <c r="C677" s="15"/>
      <c r="F677" s="8"/>
      <c r="G677" s="8"/>
    </row>
    <row r="678" spans="2:7" s="7" customFormat="1" ht="30" customHeight="1" x14ac:dyDescent="0.3">
      <c r="B678" s="8"/>
      <c r="C678" s="15"/>
      <c r="F678" s="8"/>
      <c r="G678" s="8"/>
    </row>
    <row r="679" spans="2:7" s="7" customFormat="1" ht="30" customHeight="1" x14ac:dyDescent="0.3">
      <c r="B679" s="8"/>
      <c r="C679" s="15"/>
      <c r="F679" s="8"/>
      <c r="G679" s="8"/>
    </row>
    <row r="680" spans="2:7" s="7" customFormat="1" ht="30" customHeight="1" x14ac:dyDescent="0.3">
      <c r="B680" s="8"/>
      <c r="C680" s="15"/>
      <c r="F680" s="8"/>
      <c r="G680" s="8"/>
    </row>
    <row r="681" spans="2:7" s="7" customFormat="1" ht="30" customHeight="1" x14ac:dyDescent="0.3">
      <c r="B681" s="8"/>
      <c r="C681" s="15"/>
      <c r="F681" s="8"/>
      <c r="G681" s="8"/>
    </row>
    <row r="682" spans="2:7" s="7" customFormat="1" ht="30" customHeight="1" x14ac:dyDescent="0.3">
      <c r="B682" s="8"/>
      <c r="C682" s="15"/>
      <c r="F682" s="8"/>
      <c r="G682" s="8"/>
    </row>
    <row r="683" spans="2:7" s="7" customFormat="1" ht="30" customHeight="1" x14ac:dyDescent="0.3">
      <c r="B683" s="8"/>
      <c r="C683" s="15"/>
      <c r="F683" s="8"/>
      <c r="G683" s="8"/>
    </row>
    <row r="684" spans="2:7" s="7" customFormat="1" ht="30" customHeight="1" x14ac:dyDescent="0.3">
      <c r="B684" s="8"/>
      <c r="C684" s="15"/>
      <c r="F684" s="8"/>
      <c r="G684" s="8"/>
    </row>
    <row r="685" spans="2:7" s="7" customFormat="1" ht="30" customHeight="1" x14ac:dyDescent="0.3">
      <c r="B685" s="8"/>
      <c r="C685" s="15"/>
      <c r="F685" s="8"/>
      <c r="G685" s="8"/>
    </row>
    <row r="686" spans="2:7" s="7" customFormat="1" ht="30" customHeight="1" x14ac:dyDescent="0.3">
      <c r="B686" s="8"/>
      <c r="C686" s="15"/>
      <c r="F686" s="8"/>
      <c r="G686" s="8"/>
    </row>
    <row r="687" spans="2:7" s="7" customFormat="1" ht="30" customHeight="1" x14ac:dyDescent="0.3">
      <c r="B687" s="8"/>
      <c r="C687" s="15"/>
      <c r="F687" s="8"/>
      <c r="G687" s="8"/>
    </row>
    <row r="688" spans="2:7" s="7" customFormat="1" ht="30" customHeight="1" x14ac:dyDescent="0.3">
      <c r="B688" s="8"/>
      <c r="C688" s="15"/>
      <c r="F688" s="8"/>
      <c r="G688" s="8"/>
    </row>
    <row r="689" spans="2:7" s="7" customFormat="1" ht="30" customHeight="1" x14ac:dyDescent="0.3">
      <c r="B689" s="8"/>
      <c r="C689" s="15"/>
      <c r="F689" s="8"/>
      <c r="G689" s="8"/>
    </row>
    <row r="690" spans="2:7" s="7" customFormat="1" ht="30" customHeight="1" x14ac:dyDescent="0.3">
      <c r="B690" s="8"/>
      <c r="C690" s="15"/>
      <c r="F690" s="8"/>
      <c r="G690" s="8"/>
    </row>
    <row r="691" spans="2:7" s="7" customFormat="1" ht="30" customHeight="1" x14ac:dyDescent="0.3">
      <c r="B691" s="8"/>
      <c r="C691" s="15"/>
      <c r="F691" s="8"/>
      <c r="G691" s="8"/>
    </row>
    <row r="692" spans="2:7" s="7" customFormat="1" ht="30" customHeight="1" x14ac:dyDescent="0.3">
      <c r="B692" s="8"/>
      <c r="C692" s="15"/>
      <c r="F692" s="8"/>
      <c r="G692" s="8"/>
    </row>
    <row r="693" spans="2:7" s="7" customFormat="1" ht="30" customHeight="1" x14ac:dyDescent="0.3">
      <c r="B693" s="8"/>
      <c r="C693" s="15"/>
      <c r="F693" s="8"/>
      <c r="G693" s="8"/>
    </row>
    <row r="694" spans="2:7" s="7" customFormat="1" ht="30" customHeight="1" x14ac:dyDescent="0.3">
      <c r="B694" s="8"/>
      <c r="C694" s="15"/>
      <c r="F694" s="8"/>
      <c r="G694" s="8"/>
    </row>
    <row r="695" spans="2:7" s="7" customFormat="1" ht="30" customHeight="1" x14ac:dyDescent="0.3">
      <c r="B695" s="8"/>
      <c r="C695" s="15"/>
      <c r="F695" s="8"/>
      <c r="G695" s="8"/>
    </row>
    <row r="696" spans="2:7" s="7" customFormat="1" ht="30" customHeight="1" x14ac:dyDescent="0.3">
      <c r="B696" s="8"/>
      <c r="C696" s="15"/>
      <c r="F696" s="8"/>
      <c r="G696" s="8"/>
    </row>
    <row r="697" spans="2:7" s="7" customFormat="1" ht="30" customHeight="1" x14ac:dyDescent="0.3">
      <c r="B697" s="8"/>
      <c r="C697" s="15"/>
      <c r="F697" s="8"/>
      <c r="G697" s="8"/>
    </row>
    <row r="698" spans="2:7" s="7" customFormat="1" ht="30" customHeight="1" x14ac:dyDescent="0.3">
      <c r="B698" s="8"/>
      <c r="C698" s="15"/>
      <c r="F698" s="8"/>
      <c r="G698" s="8"/>
    </row>
    <row r="699" spans="2:7" s="7" customFormat="1" ht="30" customHeight="1" x14ac:dyDescent="0.3">
      <c r="B699" s="8"/>
      <c r="C699" s="15"/>
      <c r="F699" s="8"/>
      <c r="G699" s="8"/>
    </row>
    <row r="700" spans="2:7" s="7" customFormat="1" ht="30" customHeight="1" x14ac:dyDescent="0.3">
      <c r="B700" s="8"/>
      <c r="C700" s="15"/>
      <c r="F700" s="8"/>
      <c r="G700" s="8"/>
    </row>
    <row r="701" spans="2:7" s="7" customFormat="1" ht="30" customHeight="1" x14ac:dyDescent="0.3">
      <c r="B701" s="8"/>
      <c r="C701" s="15"/>
      <c r="F701" s="8"/>
      <c r="G701" s="8"/>
    </row>
    <row r="702" spans="2:7" s="7" customFormat="1" ht="30" customHeight="1" x14ac:dyDescent="0.3">
      <c r="B702" s="8"/>
      <c r="C702" s="15"/>
      <c r="F702" s="8"/>
      <c r="G702" s="8"/>
    </row>
    <row r="703" spans="2:7" s="7" customFormat="1" ht="30" customHeight="1" x14ac:dyDescent="0.3">
      <c r="B703" s="8"/>
      <c r="C703" s="15"/>
      <c r="F703" s="8"/>
      <c r="G703" s="8"/>
    </row>
    <row r="704" spans="2:7" s="7" customFormat="1" ht="30" customHeight="1" x14ac:dyDescent="0.3">
      <c r="B704" s="8"/>
      <c r="C704" s="15"/>
      <c r="F704" s="8"/>
      <c r="G704" s="8"/>
    </row>
    <row r="705" spans="2:7" s="7" customFormat="1" ht="30" customHeight="1" x14ac:dyDescent="0.3">
      <c r="B705" s="8"/>
      <c r="C705" s="15"/>
      <c r="F705" s="8"/>
      <c r="G705" s="8"/>
    </row>
    <row r="706" spans="2:7" s="7" customFormat="1" ht="30" customHeight="1" x14ac:dyDescent="0.3">
      <c r="B706" s="8"/>
      <c r="C706" s="15"/>
      <c r="F706" s="8"/>
      <c r="G706" s="8"/>
    </row>
    <row r="707" spans="2:7" s="7" customFormat="1" ht="30" customHeight="1" x14ac:dyDescent="0.3">
      <c r="B707" s="8"/>
      <c r="C707" s="15"/>
      <c r="F707" s="8"/>
      <c r="G707" s="8"/>
    </row>
    <row r="708" spans="2:7" s="7" customFormat="1" ht="30" customHeight="1" x14ac:dyDescent="0.3">
      <c r="B708" s="8"/>
      <c r="C708" s="15"/>
      <c r="F708" s="8"/>
      <c r="G708" s="8"/>
    </row>
    <row r="709" spans="2:7" s="7" customFormat="1" ht="30" customHeight="1" x14ac:dyDescent="0.3">
      <c r="B709" s="8"/>
      <c r="C709" s="15"/>
      <c r="F709" s="8"/>
      <c r="G709" s="8"/>
    </row>
    <row r="710" spans="2:7" ht="25.2" customHeight="1" x14ac:dyDescent="0.3"/>
    <row r="711" spans="2:7" ht="25.2" customHeight="1" x14ac:dyDescent="0.3"/>
    <row r="712" spans="2:7" ht="25.2" customHeight="1" x14ac:dyDescent="0.3"/>
    <row r="713" spans="2:7" ht="25.2" customHeight="1" x14ac:dyDescent="0.3"/>
    <row r="714" spans="2:7" ht="25.2" customHeight="1" x14ac:dyDescent="0.3"/>
    <row r="715" spans="2:7" ht="25.2" customHeight="1" x14ac:dyDescent="0.3"/>
    <row r="716" spans="2:7" ht="25.2" customHeight="1" x14ac:dyDescent="0.3"/>
    <row r="717" spans="2:7" ht="25.2" customHeight="1" x14ac:dyDescent="0.3"/>
    <row r="718" spans="2:7" ht="25.2" customHeight="1" x14ac:dyDescent="0.3"/>
    <row r="719" spans="2:7" ht="25.2" customHeight="1" x14ac:dyDescent="0.3"/>
    <row r="720" spans="2:7" ht="25.2" customHeight="1" x14ac:dyDescent="0.3"/>
    <row r="721" ht="25.2" customHeight="1" x14ac:dyDescent="0.3"/>
    <row r="722" ht="25.2" customHeight="1" x14ac:dyDescent="0.3"/>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71"/>
  <sheetViews>
    <sheetView workbookViewId="0">
      <selection activeCell="C19" sqref="C19"/>
    </sheetView>
  </sheetViews>
  <sheetFormatPr defaultRowHeight="14.4" x14ac:dyDescent="0.3"/>
  <cols>
    <col min="1" max="1" width="22.109375" style="1" customWidth="1"/>
    <col min="2" max="2" width="28.6640625" style="5" customWidth="1"/>
    <col min="3" max="3" width="13.6640625" style="5" customWidth="1"/>
    <col min="4" max="4" width="24.44140625" style="5" customWidth="1"/>
    <col min="5" max="5" width="26.6640625" style="5" customWidth="1"/>
    <col min="6" max="6" width="13.109375" style="5" customWidth="1"/>
    <col min="7" max="7" width="24.44140625" style="5" customWidth="1"/>
    <col min="8" max="8" width="18.33203125" style="5" customWidth="1"/>
    <col min="9" max="9" width="42.6640625" customWidth="1"/>
  </cols>
  <sheetData>
    <row r="2" spans="1:9" x14ac:dyDescent="0.3">
      <c r="A2" s="17" t="s">
        <v>221</v>
      </c>
      <c r="E2" s="20" t="s">
        <v>226</v>
      </c>
    </row>
    <row r="4" spans="1:9" s="3" customFormat="1" ht="32.4" customHeight="1" x14ac:dyDescent="0.3">
      <c r="B4" s="3" t="s">
        <v>220</v>
      </c>
      <c r="C4" s="3" t="s">
        <v>237</v>
      </c>
      <c r="D4" s="3" t="s">
        <v>223</v>
      </c>
      <c r="E4" s="3" t="s">
        <v>224</v>
      </c>
      <c r="F4" s="3" t="s">
        <v>54</v>
      </c>
      <c r="G4" s="21" t="s">
        <v>228</v>
      </c>
      <c r="H4" s="3" t="s">
        <v>229</v>
      </c>
      <c r="I4" s="3" t="s">
        <v>56</v>
      </c>
    </row>
    <row r="6" spans="1:9" x14ac:dyDescent="0.3">
      <c r="A6" s="1" t="s">
        <v>241</v>
      </c>
      <c r="B6" s="25" t="s">
        <v>42</v>
      </c>
      <c r="C6" s="5" t="s">
        <v>238</v>
      </c>
      <c r="D6" s="5">
        <v>13.5</v>
      </c>
      <c r="E6" s="5">
        <v>0.6</v>
      </c>
      <c r="F6" s="5" t="s">
        <v>230</v>
      </c>
      <c r="G6" s="5">
        <v>0</v>
      </c>
      <c r="H6" s="5">
        <f>1080-930</f>
        <v>150</v>
      </c>
      <c r="I6" t="s">
        <v>233</v>
      </c>
    </row>
    <row r="7" spans="1:9" s="33" customFormat="1" x14ac:dyDescent="0.3">
      <c r="A7" s="30"/>
      <c r="B7" s="31" t="s">
        <v>39</v>
      </c>
      <c r="C7" s="32" t="s">
        <v>239</v>
      </c>
      <c r="D7" s="32">
        <v>7</v>
      </c>
      <c r="E7" s="32">
        <v>0.6</v>
      </c>
      <c r="F7" s="32" t="s">
        <v>227</v>
      </c>
      <c r="G7" s="32">
        <v>3</v>
      </c>
      <c r="H7" s="32">
        <v>35</v>
      </c>
      <c r="I7" s="33" t="s">
        <v>231</v>
      </c>
    </row>
    <row r="8" spans="1:9" x14ac:dyDescent="0.3">
      <c r="B8" s="25"/>
    </row>
    <row r="9" spans="1:9" x14ac:dyDescent="0.3">
      <c r="A9" s="1" t="s">
        <v>240</v>
      </c>
      <c r="B9" s="25" t="s">
        <v>178</v>
      </c>
      <c r="C9" s="5" t="s">
        <v>238</v>
      </c>
      <c r="D9" s="5">
        <v>6</v>
      </c>
      <c r="E9" s="5">
        <v>0.7</v>
      </c>
      <c r="F9" s="5" t="s">
        <v>227</v>
      </c>
      <c r="G9" s="5">
        <v>2</v>
      </c>
      <c r="H9" s="5">
        <f>1100-980</f>
        <v>120</v>
      </c>
      <c r="I9" t="s">
        <v>234</v>
      </c>
    </row>
    <row r="10" spans="1:9" s="33" customFormat="1" x14ac:dyDescent="0.3">
      <c r="A10" s="30"/>
      <c r="B10" s="31" t="s">
        <v>161</v>
      </c>
      <c r="C10" s="32" t="s">
        <v>239</v>
      </c>
      <c r="D10" s="32">
        <v>4</v>
      </c>
      <c r="E10" s="32">
        <v>1</v>
      </c>
      <c r="F10" s="32" t="s">
        <v>227</v>
      </c>
      <c r="G10" s="32">
        <v>3</v>
      </c>
      <c r="H10" s="32">
        <f>1120-1030</f>
        <v>90</v>
      </c>
      <c r="I10" s="33" t="s">
        <v>232</v>
      </c>
    </row>
    <row r="11" spans="1:9" x14ac:dyDescent="0.3">
      <c r="B11" s="25"/>
    </row>
    <row r="12" spans="1:9" x14ac:dyDescent="0.3">
      <c r="B12" s="25"/>
    </row>
    <row r="13" spans="1:9" x14ac:dyDescent="0.3">
      <c r="B13" s="25"/>
    </row>
    <row r="14" spans="1:9" x14ac:dyDescent="0.3">
      <c r="B14" s="25"/>
    </row>
    <row r="15" spans="1:9" x14ac:dyDescent="0.3">
      <c r="B15" s="25"/>
    </row>
    <row r="16" spans="1:9" x14ac:dyDescent="0.3">
      <c r="B16" s="25"/>
    </row>
    <row r="17" spans="1:3" x14ac:dyDescent="0.3">
      <c r="B17" s="25"/>
    </row>
    <row r="18" spans="1:3" x14ac:dyDescent="0.3">
      <c r="B18" s="25"/>
    </row>
    <row r="19" spans="1:3" x14ac:dyDescent="0.3">
      <c r="B19" s="25"/>
    </row>
    <row r="20" spans="1:3" x14ac:dyDescent="0.3">
      <c r="B20" s="25"/>
    </row>
    <row r="21" spans="1:3" x14ac:dyDescent="0.3">
      <c r="B21" s="25"/>
    </row>
    <row r="22" spans="1:3" x14ac:dyDescent="0.3">
      <c r="B22" s="25"/>
    </row>
    <row r="23" spans="1:3" x14ac:dyDescent="0.3">
      <c r="A23" s="2"/>
      <c r="B23" s="29"/>
      <c r="C23" s="18"/>
    </row>
    <row r="24" spans="1:3" x14ac:dyDescent="0.3">
      <c r="B24" s="25"/>
    </row>
    <row r="25" spans="1:3" x14ac:dyDescent="0.3">
      <c r="B25" s="25"/>
    </row>
    <row r="26" spans="1:3" x14ac:dyDescent="0.3">
      <c r="B26" s="25"/>
    </row>
    <row r="27" spans="1:3" x14ac:dyDescent="0.3">
      <c r="B27" s="25"/>
    </row>
    <row r="28" spans="1:3" x14ac:dyDescent="0.3">
      <c r="B28" s="25"/>
    </row>
    <row r="29" spans="1:3" x14ac:dyDescent="0.3">
      <c r="B29" s="25"/>
    </row>
    <row r="30" spans="1:3" x14ac:dyDescent="0.3">
      <c r="B30" s="25"/>
    </row>
    <row r="31" spans="1:3" x14ac:dyDescent="0.3">
      <c r="B31" s="25"/>
    </row>
    <row r="32" spans="1:3" x14ac:dyDescent="0.3">
      <c r="B32" s="25"/>
    </row>
    <row r="33" spans="2:2" x14ac:dyDescent="0.3">
      <c r="B33" s="25"/>
    </row>
    <row r="34" spans="2:2" x14ac:dyDescent="0.3">
      <c r="B34" s="25"/>
    </row>
    <row r="35" spans="2:2" x14ac:dyDescent="0.3">
      <c r="B35" s="25"/>
    </row>
    <row r="36" spans="2:2" x14ac:dyDescent="0.3">
      <c r="B36" s="25"/>
    </row>
    <row r="37" spans="2:2" x14ac:dyDescent="0.3">
      <c r="B37" s="25"/>
    </row>
    <row r="38" spans="2:2" x14ac:dyDescent="0.3">
      <c r="B38" s="25"/>
    </row>
    <row r="39" spans="2:2" x14ac:dyDescent="0.3">
      <c r="B39" s="25"/>
    </row>
    <row r="40" spans="2:2" x14ac:dyDescent="0.3">
      <c r="B40" s="25"/>
    </row>
    <row r="41" spans="2:2" x14ac:dyDescent="0.3">
      <c r="B41" s="25"/>
    </row>
    <row r="42" spans="2:2" x14ac:dyDescent="0.3">
      <c r="B42" s="25"/>
    </row>
    <row r="43" spans="2:2" x14ac:dyDescent="0.3">
      <c r="B43" s="25"/>
    </row>
    <row r="44" spans="2:2" x14ac:dyDescent="0.3">
      <c r="B44" s="25"/>
    </row>
    <row r="45" spans="2:2" x14ac:dyDescent="0.3">
      <c r="B45" s="25"/>
    </row>
    <row r="46" spans="2:2" x14ac:dyDescent="0.3">
      <c r="B46" s="25"/>
    </row>
    <row r="47" spans="2:2" x14ac:dyDescent="0.3">
      <c r="B47" s="25"/>
    </row>
    <row r="48" spans="2:2" x14ac:dyDescent="0.3">
      <c r="B48" s="25"/>
    </row>
    <row r="49" spans="2:2" x14ac:dyDescent="0.3">
      <c r="B49" s="25"/>
    </row>
    <row r="50" spans="2:2" x14ac:dyDescent="0.3">
      <c r="B50" s="25"/>
    </row>
    <row r="51" spans="2:2" x14ac:dyDescent="0.3">
      <c r="B51" s="25"/>
    </row>
    <row r="52" spans="2:2" x14ac:dyDescent="0.3">
      <c r="B52" s="25"/>
    </row>
    <row r="53" spans="2:2" x14ac:dyDescent="0.3">
      <c r="B53" s="25"/>
    </row>
    <row r="54" spans="2:2" x14ac:dyDescent="0.3">
      <c r="B54" s="25"/>
    </row>
    <row r="55" spans="2:2" x14ac:dyDescent="0.3">
      <c r="B55" s="25"/>
    </row>
    <row r="56" spans="2:2" x14ac:dyDescent="0.3">
      <c r="B56" s="25"/>
    </row>
    <row r="57" spans="2:2" x14ac:dyDescent="0.3">
      <c r="B57" s="25"/>
    </row>
    <row r="58" spans="2:2" x14ac:dyDescent="0.3">
      <c r="B58" s="25"/>
    </row>
    <row r="59" spans="2:2" x14ac:dyDescent="0.3">
      <c r="B59" s="25"/>
    </row>
    <row r="60" spans="2:2" x14ac:dyDescent="0.3">
      <c r="B60" s="25"/>
    </row>
    <row r="61" spans="2:2" x14ac:dyDescent="0.3">
      <c r="B61" s="25"/>
    </row>
    <row r="62" spans="2:2" x14ac:dyDescent="0.3">
      <c r="B62" s="25"/>
    </row>
    <row r="63" spans="2:2" x14ac:dyDescent="0.3">
      <c r="B63" s="25"/>
    </row>
    <row r="64" spans="2:2" x14ac:dyDescent="0.3">
      <c r="B64" s="25"/>
    </row>
    <row r="65" spans="2:2" x14ac:dyDescent="0.3">
      <c r="B65" s="25"/>
    </row>
    <row r="66" spans="2:2" x14ac:dyDescent="0.3">
      <c r="B66" s="25"/>
    </row>
    <row r="67" spans="2:2" x14ac:dyDescent="0.3">
      <c r="B67" s="25"/>
    </row>
    <row r="68" spans="2:2" x14ac:dyDescent="0.3">
      <c r="B68" s="25"/>
    </row>
    <row r="69" spans="2:2" x14ac:dyDescent="0.3">
      <c r="B69" s="25"/>
    </row>
    <row r="70" spans="2:2" x14ac:dyDescent="0.3">
      <c r="B70" s="25"/>
    </row>
    <row r="71" spans="2:2" x14ac:dyDescent="0.3">
      <c r="B71" s="25"/>
    </row>
    <row r="72" spans="2:2" x14ac:dyDescent="0.3">
      <c r="B72" s="25"/>
    </row>
    <row r="73" spans="2:2" x14ac:dyDescent="0.3">
      <c r="B73" s="25"/>
    </row>
    <row r="74" spans="2:2" x14ac:dyDescent="0.3">
      <c r="B74" s="25"/>
    </row>
    <row r="75" spans="2:2" x14ac:dyDescent="0.3">
      <c r="B75" s="25"/>
    </row>
    <row r="76" spans="2:2" x14ac:dyDescent="0.3">
      <c r="B76" s="25"/>
    </row>
    <row r="77" spans="2:2" x14ac:dyDescent="0.3">
      <c r="B77" s="25"/>
    </row>
    <row r="78" spans="2:2" x14ac:dyDescent="0.3">
      <c r="B78" s="25"/>
    </row>
    <row r="79" spans="2:2" x14ac:dyDescent="0.3">
      <c r="B79" s="25"/>
    </row>
    <row r="80" spans="2:2" x14ac:dyDescent="0.3">
      <c r="B80" s="25"/>
    </row>
    <row r="81" spans="2:2" x14ac:dyDescent="0.3">
      <c r="B81" s="25"/>
    </row>
    <row r="82" spans="2:2" x14ac:dyDescent="0.3">
      <c r="B82" s="25"/>
    </row>
    <row r="83" spans="2:2" x14ac:dyDescent="0.3">
      <c r="B83" s="25"/>
    </row>
    <row r="84" spans="2:2" x14ac:dyDescent="0.3">
      <c r="B84" s="25"/>
    </row>
    <row r="85" spans="2:2" x14ac:dyDescent="0.3">
      <c r="B85" s="25"/>
    </row>
    <row r="86" spans="2:2" x14ac:dyDescent="0.3">
      <c r="B86" s="25"/>
    </row>
    <row r="87" spans="2:2" x14ac:dyDescent="0.3">
      <c r="B87" s="25"/>
    </row>
    <row r="88" spans="2:2" x14ac:dyDescent="0.3">
      <c r="B88" s="25"/>
    </row>
    <row r="89" spans="2:2" x14ac:dyDescent="0.3">
      <c r="B89" s="25"/>
    </row>
    <row r="90" spans="2:2" x14ac:dyDescent="0.3">
      <c r="B90" s="25"/>
    </row>
    <row r="91" spans="2:2" x14ac:dyDescent="0.3">
      <c r="B91" s="25"/>
    </row>
    <row r="92" spans="2:2" x14ac:dyDescent="0.3">
      <c r="B92" s="25"/>
    </row>
    <row r="93" spans="2:2" x14ac:dyDescent="0.3">
      <c r="B93" s="25"/>
    </row>
    <row r="94" spans="2:2" x14ac:dyDescent="0.3">
      <c r="B94" s="25"/>
    </row>
    <row r="95" spans="2:2" x14ac:dyDescent="0.3">
      <c r="B95" s="25"/>
    </row>
    <row r="96" spans="2:2" x14ac:dyDescent="0.3">
      <c r="B96" s="25"/>
    </row>
    <row r="97" spans="2:2" x14ac:dyDescent="0.3">
      <c r="B97" s="25"/>
    </row>
    <row r="98" spans="2:2" x14ac:dyDescent="0.3">
      <c r="B98" s="25"/>
    </row>
    <row r="99" spans="2:2" x14ac:dyDescent="0.3">
      <c r="B99" s="25"/>
    </row>
    <row r="100" spans="2:2" x14ac:dyDescent="0.3">
      <c r="B100" s="25"/>
    </row>
    <row r="101" spans="2:2" x14ac:dyDescent="0.3">
      <c r="B101" s="25"/>
    </row>
    <row r="102" spans="2:2" x14ac:dyDescent="0.3">
      <c r="B102" s="25"/>
    </row>
    <row r="103" spans="2:2" x14ac:dyDescent="0.3">
      <c r="B103" s="25"/>
    </row>
    <row r="104" spans="2:2" x14ac:dyDescent="0.3">
      <c r="B104" s="25"/>
    </row>
    <row r="105" spans="2:2" x14ac:dyDescent="0.3">
      <c r="B105" s="25"/>
    </row>
    <row r="106" spans="2:2" x14ac:dyDescent="0.3">
      <c r="B106" s="25"/>
    </row>
    <row r="107" spans="2:2" x14ac:dyDescent="0.3">
      <c r="B107" s="25"/>
    </row>
    <row r="108" spans="2:2" x14ac:dyDescent="0.3">
      <c r="B108" s="25"/>
    </row>
    <row r="109" spans="2:2" x14ac:dyDescent="0.3">
      <c r="B109" s="25"/>
    </row>
    <row r="110" spans="2:2" x14ac:dyDescent="0.3">
      <c r="B110" s="25"/>
    </row>
    <row r="111" spans="2:2" x14ac:dyDescent="0.3">
      <c r="B111" s="25"/>
    </row>
    <row r="112" spans="2:2" x14ac:dyDescent="0.3">
      <c r="B112" s="25"/>
    </row>
    <row r="113" spans="2:2" x14ac:dyDescent="0.3">
      <c r="B113" s="25"/>
    </row>
    <row r="114" spans="2:2" x14ac:dyDescent="0.3">
      <c r="B114" s="25"/>
    </row>
    <row r="115" spans="2:2" x14ac:dyDescent="0.3">
      <c r="B115" s="25"/>
    </row>
    <row r="116" spans="2:2" x14ac:dyDescent="0.3">
      <c r="B116" s="25"/>
    </row>
    <row r="117" spans="2:2" x14ac:dyDescent="0.3">
      <c r="B117" s="25"/>
    </row>
    <row r="118" spans="2:2" x14ac:dyDescent="0.3">
      <c r="B118" s="25"/>
    </row>
    <row r="119" spans="2:2" x14ac:dyDescent="0.3">
      <c r="B119" s="25"/>
    </row>
    <row r="120" spans="2:2" x14ac:dyDescent="0.3">
      <c r="B120" s="25"/>
    </row>
    <row r="121" spans="2:2" x14ac:dyDescent="0.3">
      <c r="B121" s="25"/>
    </row>
    <row r="122" spans="2:2" x14ac:dyDescent="0.3">
      <c r="B122" s="25"/>
    </row>
    <row r="123" spans="2:2" x14ac:dyDescent="0.3">
      <c r="B123" s="25"/>
    </row>
    <row r="124" spans="2:2" x14ac:dyDescent="0.3">
      <c r="B124" s="25"/>
    </row>
    <row r="125" spans="2:2" x14ac:dyDescent="0.3">
      <c r="B125" s="25"/>
    </row>
    <row r="126" spans="2:2" x14ac:dyDescent="0.3">
      <c r="B126" s="25"/>
    </row>
    <row r="127" spans="2:2" x14ac:dyDescent="0.3">
      <c r="B127" s="25"/>
    </row>
    <row r="128" spans="2:2" x14ac:dyDescent="0.3">
      <c r="B128" s="25"/>
    </row>
    <row r="129" spans="2:2" x14ac:dyDescent="0.3">
      <c r="B129" s="25"/>
    </row>
    <row r="130" spans="2:2" x14ac:dyDescent="0.3">
      <c r="B130" s="25"/>
    </row>
    <row r="131" spans="2:2" x14ac:dyDescent="0.3">
      <c r="B131" s="25"/>
    </row>
    <row r="132" spans="2:2" x14ac:dyDescent="0.3">
      <c r="B132" s="25"/>
    </row>
    <row r="133" spans="2:2" x14ac:dyDescent="0.3">
      <c r="B133" s="25"/>
    </row>
    <row r="134" spans="2:2" x14ac:dyDescent="0.3">
      <c r="B134" s="25"/>
    </row>
    <row r="135" spans="2:2" x14ac:dyDescent="0.3">
      <c r="B135" s="25"/>
    </row>
    <row r="136" spans="2:2" x14ac:dyDescent="0.3">
      <c r="B136" s="25"/>
    </row>
    <row r="137" spans="2:2" x14ac:dyDescent="0.3">
      <c r="B137" s="25"/>
    </row>
    <row r="138" spans="2:2" x14ac:dyDescent="0.3">
      <c r="B138" s="25"/>
    </row>
    <row r="139" spans="2:2" x14ac:dyDescent="0.3">
      <c r="B139" s="25"/>
    </row>
    <row r="140" spans="2:2" x14ac:dyDescent="0.3">
      <c r="B140" s="25"/>
    </row>
    <row r="141" spans="2:2" x14ac:dyDescent="0.3">
      <c r="B141" s="25"/>
    </row>
    <row r="142" spans="2:2" x14ac:dyDescent="0.3">
      <c r="B142" s="25"/>
    </row>
    <row r="143" spans="2:2" x14ac:dyDescent="0.3">
      <c r="B143" s="25"/>
    </row>
    <row r="144" spans="2:2" x14ac:dyDescent="0.3">
      <c r="B144" s="25"/>
    </row>
    <row r="145" spans="2:2" x14ac:dyDescent="0.3">
      <c r="B145" s="25"/>
    </row>
    <row r="146" spans="2:2" x14ac:dyDescent="0.3">
      <c r="B146" s="25"/>
    </row>
    <row r="147" spans="2:2" x14ac:dyDescent="0.3">
      <c r="B147" s="25"/>
    </row>
    <row r="148" spans="2:2" x14ac:dyDescent="0.3">
      <c r="B148" s="25"/>
    </row>
    <row r="149" spans="2:2" x14ac:dyDescent="0.3">
      <c r="B149" s="25"/>
    </row>
    <row r="150" spans="2:2" x14ac:dyDescent="0.3">
      <c r="B150" s="25"/>
    </row>
    <row r="151" spans="2:2" x14ac:dyDescent="0.3">
      <c r="B151" s="25"/>
    </row>
    <row r="152" spans="2:2" x14ac:dyDescent="0.3">
      <c r="B152" s="25"/>
    </row>
    <row r="153" spans="2:2" x14ac:dyDescent="0.3">
      <c r="B153" s="25"/>
    </row>
    <row r="154" spans="2:2" x14ac:dyDescent="0.3">
      <c r="B154" s="25"/>
    </row>
    <row r="155" spans="2:2" x14ac:dyDescent="0.3">
      <c r="B155" s="25"/>
    </row>
    <row r="156" spans="2:2" x14ac:dyDescent="0.3">
      <c r="B156" s="25"/>
    </row>
    <row r="157" spans="2:2" x14ac:dyDescent="0.3">
      <c r="B157" s="25"/>
    </row>
    <row r="158" spans="2:2" x14ac:dyDescent="0.3">
      <c r="B158" s="25"/>
    </row>
    <row r="159" spans="2:2" x14ac:dyDescent="0.3">
      <c r="B159" s="25"/>
    </row>
    <row r="160" spans="2:2" x14ac:dyDescent="0.3">
      <c r="B160" s="25"/>
    </row>
    <row r="161" spans="2:2" x14ac:dyDescent="0.3">
      <c r="B161" s="25"/>
    </row>
    <row r="162" spans="2:2" x14ac:dyDescent="0.3">
      <c r="B162" s="25"/>
    </row>
    <row r="163" spans="2:2" x14ac:dyDescent="0.3">
      <c r="B163" s="25"/>
    </row>
    <row r="164" spans="2:2" x14ac:dyDescent="0.3">
      <c r="B164" s="25"/>
    </row>
    <row r="165" spans="2:2" x14ac:dyDescent="0.3">
      <c r="B165" s="25"/>
    </row>
    <row r="166" spans="2:2" x14ac:dyDescent="0.3">
      <c r="B166" s="25"/>
    </row>
    <row r="167" spans="2:2" x14ac:dyDescent="0.3">
      <c r="B167" s="25"/>
    </row>
    <row r="168" spans="2:2" x14ac:dyDescent="0.3">
      <c r="B168" s="25"/>
    </row>
    <row r="169" spans="2:2" x14ac:dyDescent="0.3">
      <c r="B169" s="25"/>
    </row>
    <row r="170" spans="2:2" x14ac:dyDescent="0.3">
      <c r="B170" s="25"/>
    </row>
    <row r="171" spans="2:2" x14ac:dyDescent="0.3">
      <c r="B171" s="25"/>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81"/>
  <sheetViews>
    <sheetView workbookViewId="0">
      <selection activeCell="B12" sqref="B12"/>
    </sheetView>
  </sheetViews>
  <sheetFormatPr defaultRowHeight="14.4" x14ac:dyDescent="0.3"/>
  <cols>
    <col min="1" max="2" width="23.6640625" style="1" customWidth="1"/>
    <col min="3" max="3" width="31.33203125" style="5" customWidth="1"/>
    <col min="4" max="4" width="15.88671875" style="5" customWidth="1"/>
    <col min="5" max="5" width="21.6640625" style="5" customWidth="1"/>
    <col min="6" max="6" width="25.6640625" style="5" customWidth="1"/>
    <col min="7" max="7" width="14.33203125" style="5" customWidth="1"/>
    <col min="8" max="8" width="24.44140625" style="5" customWidth="1"/>
    <col min="9" max="9" width="17.6640625" style="5" customWidth="1"/>
    <col min="10" max="10" width="28.33203125" customWidth="1"/>
  </cols>
  <sheetData>
    <row r="2" spans="1:10" x14ac:dyDescent="0.3">
      <c r="A2" s="19" t="s">
        <v>221</v>
      </c>
      <c r="B2" s="19"/>
      <c r="F2" s="20" t="s">
        <v>226</v>
      </c>
    </row>
    <row r="4" spans="1:10" s="3" customFormat="1" ht="32.4" customHeight="1" x14ac:dyDescent="0.3">
      <c r="B4" s="3" t="s">
        <v>494</v>
      </c>
      <c r="C4" s="3" t="s">
        <v>220</v>
      </c>
      <c r="D4" s="3" t="s">
        <v>242</v>
      </c>
      <c r="E4" s="3" t="s">
        <v>223</v>
      </c>
      <c r="F4" s="3" t="s">
        <v>224</v>
      </c>
      <c r="G4" s="3" t="s">
        <v>54</v>
      </c>
      <c r="H4" s="21" t="s">
        <v>228</v>
      </c>
      <c r="I4" s="3" t="s">
        <v>229</v>
      </c>
      <c r="J4" s="3" t="s">
        <v>55</v>
      </c>
    </row>
    <row r="5" spans="1:10" x14ac:dyDescent="0.3">
      <c r="C5" s="25"/>
    </row>
    <row r="6" spans="1:10" x14ac:dyDescent="0.3">
      <c r="A6" s="1" t="s">
        <v>243</v>
      </c>
      <c r="B6" s="44">
        <v>44610</v>
      </c>
      <c r="C6" s="25" t="s">
        <v>140</v>
      </c>
      <c r="D6" s="5" t="s">
        <v>244</v>
      </c>
      <c r="E6" s="5">
        <v>9</v>
      </c>
      <c r="F6" s="5">
        <v>1.5</v>
      </c>
      <c r="G6" s="5" t="s">
        <v>227</v>
      </c>
      <c r="H6" s="5">
        <v>1.5</v>
      </c>
      <c r="I6" s="5">
        <v>160</v>
      </c>
      <c r="J6" t="s">
        <v>493</v>
      </c>
    </row>
    <row r="7" spans="1:10" x14ac:dyDescent="0.3">
      <c r="B7" s="44">
        <v>44642</v>
      </c>
      <c r="C7" s="41" t="s">
        <v>177</v>
      </c>
      <c r="D7" s="42" t="s">
        <v>245</v>
      </c>
      <c r="E7" s="42">
        <v>11</v>
      </c>
      <c r="F7" s="42">
        <v>2.5</v>
      </c>
      <c r="G7" s="42" t="s">
        <v>230</v>
      </c>
      <c r="H7" s="42">
        <v>0</v>
      </c>
      <c r="I7" s="42">
        <f>1065-1025</f>
        <v>40</v>
      </c>
      <c r="J7" s="43" t="s">
        <v>247</v>
      </c>
    </row>
    <row r="8" spans="1:10" s="33" customFormat="1" x14ac:dyDescent="0.3">
      <c r="A8" s="30"/>
      <c r="B8" s="45">
        <v>44666</v>
      </c>
      <c r="C8" s="31" t="s">
        <v>180</v>
      </c>
      <c r="D8" s="40" t="s">
        <v>244</v>
      </c>
      <c r="E8" s="40">
        <v>6</v>
      </c>
      <c r="F8" s="40">
        <v>0.8</v>
      </c>
      <c r="G8" s="40" t="s">
        <v>227</v>
      </c>
      <c r="H8" s="40">
        <v>2</v>
      </c>
      <c r="I8" s="40">
        <f>1140-1010</f>
        <v>130</v>
      </c>
      <c r="J8" s="33" t="s">
        <v>248</v>
      </c>
    </row>
    <row r="9" spans="1:10" x14ac:dyDescent="0.3">
      <c r="C9" s="25"/>
    </row>
    <row r="10" spans="1:10" x14ac:dyDescent="0.3">
      <c r="C10" s="25"/>
    </row>
    <row r="11" spans="1:10" x14ac:dyDescent="0.3">
      <c r="C11" s="25"/>
    </row>
    <row r="12" spans="1:10" x14ac:dyDescent="0.3">
      <c r="C12" s="25"/>
    </row>
    <row r="13" spans="1:10" x14ac:dyDescent="0.3">
      <c r="C13" s="25"/>
    </row>
    <row r="14" spans="1:10" x14ac:dyDescent="0.3">
      <c r="C14" s="25"/>
    </row>
    <row r="15" spans="1:10" x14ac:dyDescent="0.3">
      <c r="C15" s="25"/>
    </row>
    <row r="16" spans="1:10" x14ac:dyDescent="0.3">
      <c r="C16" s="25"/>
    </row>
    <row r="17" spans="1:4" x14ac:dyDescent="0.3">
      <c r="C17" s="25"/>
    </row>
    <row r="18" spans="1:4" x14ac:dyDescent="0.3">
      <c r="C18" s="25"/>
    </row>
    <row r="19" spans="1:4" x14ac:dyDescent="0.3">
      <c r="C19" s="25"/>
    </row>
    <row r="20" spans="1:4" x14ac:dyDescent="0.3">
      <c r="C20" s="25"/>
    </row>
    <row r="21" spans="1:4" x14ac:dyDescent="0.3">
      <c r="C21" s="25"/>
    </row>
    <row r="22" spans="1:4" x14ac:dyDescent="0.3">
      <c r="C22" s="25"/>
    </row>
    <row r="23" spans="1:4" x14ac:dyDescent="0.3">
      <c r="C23" s="25"/>
    </row>
    <row r="24" spans="1:4" x14ac:dyDescent="0.3">
      <c r="C24" s="25"/>
    </row>
    <row r="25" spans="1:4" x14ac:dyDescent="0.3">
      <c r="A25" s="2"/>
      <c r="B25" s="2"/>
      <c r="C25" s="29"/>
      <c r="D25" s="18"/>
    </row>
    <row r="26" spans="1:4" x14ac:dyDescent="0.3">
      <c r="C26" s="25"/>
    </row>
    <row r="27" spans="1:4" x14ac:dyDescent="0.3">
      <c r="C27" s="25"/>
    </row>
    <row r="28" spans="1:4" x14ac:dyDescent="0.3">
      <c r="C28" s="25"/>
    </row>
    <row r="29" spans="1:4" x14ac:dyDescent="0.3">
      <c r="C29" s="25"/>
    </row>
    <row r="30" spans="1:4" x14ac:dyDescent="0.3">
      <c r="C30" s="25"/>
    </row>
    <row r="31" spans="1:4" x14ac:dyDescent="0.3">
      <c r="C31" s="25"/>
    </row>
    <row r="32" spans="1:4" x14ac:dyDescent="0.3">
      <c r="C32" s="25"/>
    </row>
    <row r="33" spans="3:3" x14ac:dyDescent="0.3">
      <c r="C33" s="25"/>
    </row>
    <row r="34" spans="3:3" x14ac:dyDescent="0.3">
      <c r="C34" s="25"/>
    </row>
    <row r="35" spans="3:3" x14ac:dyDescent="0.3">
      <c r="C35" s="25"/>
    </row>
    <row r="36" spans="3:3" x14ac:dyDescent="0.3">
      <c r="C36" s="25"/>
    </row>
    <row r="37" spans="3:3" x14ac:dyDescent="0.3">
      <c r="C37" s="25"/>
    </row>
    <row r="38" spans="3:3" x14ac:dyDescent="0.3">
      <c r="C38" s="25"/>
    </row>
    <row r="39" spans="3:3" x14ac:dyDescent="0.3">
      <c r="C39" s="25"/>
    </row>
    <row r="40" spans="3:3" x14ac:dyDescent="0.3">
      <c r="C40" s="25"/>
    </row>
    <row r="41" spans="3:3" x14ac:dyDescent="0.3">
      <c r="C41" s="25"/>
    </row>
    <row r="42" spans="3:3" x14ac:dyDescent="0.3">
      <c r="C42" s="25"/>
    </row>
    <row r="43" spans="3:3" x14ac:dyDescent="0.3">
      <c r="C43" s="25"/>
    </row>
    <row r="44" spans="3:3" x14ac:dyDescent="0.3">
      <c r="C44" s="25"/>
    </row>
    <row r="45" spans="3:3" x14ac:dyDescent="0.3">
      <c r="C45" s="25"/>
    </row>
    <row r="46" spans="3:3" x14ac:dyDescent="0.3">
      <c r="C46" s="25"/>
    </row>
    <row r="47" spans="3:3" x14ac:dyDescent="0.3">
      <c r="C47" s="25"/>
    </row>
    <row r="48" spans="3:3" x14ac:dyDescent="0.3">
      <c r="C48" s="25"/>
    </row>
    <row r="49" spans="3:3" x14ac:dyDescent="0.3">
      <c r="C49" s="25"/>
    </row>
    <row r="50" spans="3:3" x14ac:dyDescent="0.3">
      <c r="C50" s="25"/>
    </row>
    <row r="51" spans="3:3" x14ac:dyDescent="0.3">
      <c r="C51" s="25"/>
    </row>
    <row r="52" spans="3:3" x14ac:dyDescent="0.3">
      <c r="C52" s="25"/>
    </row>
    <row r="53" spans="3:3" x14ac:dyDescent="0.3">
      <c r="C53" s="25"/>
    </row>
    <row r="54" spans="3:3" x14ac:dyDescent="0.3">
      <c r="C54" s="25"/>
    </row>
    <row r="55" spans="3:3" x14ac:dyDescent="0.3">
      <c r="C55" s="25"/>
    </row>
    <row r="56" spans="3:3" x14ac:dyDescent="0.3">
      <c r="C56" s="25"/>
    </row>
    <row r="57" spans="3:3" x14ac:dyDescent="0.3">
      <c r="C57" s="25"/>
    </row>
    <row r="58" spans="3:3" x14ac:dyDescent="0.3">
      <c r="C58" s="25"/>
    </row>
    <row r="59" spans="3:3" x14ac:dyDescent="0.3">
      <c r="C59" s="25"/>
    </row>
    <row r="60" spans="3:3" x14ac:dyDescent="0.3">
      <c r="C60" s="25"/>
    </row>
    <row r="61" spans="3:3" x14ac:dyDescent="0.3">
      <c r="C61" s="25"/>
    </row>
    <row r="62" spans="3:3" x14ac:dyDescent="0.3">
      <c r="C62" s="25"/>
    </row>
    <row r="63" spans="3:3" x14ac:dyDescent="0.3">
      <c r="C63" s="25"/>
    </row>
    <row r="64" spans="3:3" x14ac:dyDescent="0.3">
      <c r="C64" s="25"/>
    </row>
    <row r="65" spans="3:3" x14ac:dyDescent="0.3">
      <c r="C65" s="25"/>
    </row>
    <row r="66" spans="3:3" x14ac:dyDescent="0.3">
      <c r="C66" s="25"/>
    </row>
    <row r="67" spans="3:3" x14ac:dyDescent="0.3">
      <c r="C67" s="25"/>
    </row>
    <row r="68" spans="3:3" x14ac:dyDescent="0.3">
      <c r="C68" s="25"/>
    </row>
    <row r="69" spans="3:3" x14ac:dyDescent="0.3">
      <c r="C69" s="25"/>
    </row>
    <row r="70" spans="3:3" x14ac:dyDescent="0.3">
      <c r="C70" s="25"/>
    </row>
    <row r="71" spans="3:3" x14ac:dyDescent="0.3">
      <c r="C71" s="25"/>
    </row>
    <row r="72" spans="3:3" x14ac:dyDescent="0.3">
      <c r="C72" s="25"/>
    </row>
    <row r="73" spans="3:3" x14ac:dyDescent="0.3">
      <c r="C73" s="25"/>
    </row>
    <row r="74" spans="3:3" x14ac:dyDescent="0.3">
      <c r="C74" s="25"/>
    </row>
    <row r="75" spans="3:3" x14ac:dyDescent="0.3">
      <c r="C75" s="25"/>
    </row>
    <row r="76" spans="3:3" x14ac:dyDescent="0.3">
      <c r="C76" s="25"/>
    </row>
    <row r="77" spans="3:3" x14ac:dyDescent="0.3">
      <c r="C77" s="25"/>
    </row>
    <row r="78" spans="3:3" x14ac:dyDescent="0.3">
      <c r="C78" s="25"/>
    </row>
    <row r="79" spans="3:3" x14ac:dyDescent="0.3">
      <c r="C79" s="25"/>
    </row>
    <row r="80" spans="3:3" x14ac:dyDescent="0.3">
      <c r="C80" s="25"/>
    </row>
    <row r="81" spans="3:3" x14ac:dyDescent="0.3">
      <c r="C81" s="25"/>
    </row>
    <row r="82" spans="3:3" x14ac:dyDescent="0.3">
      <c r="C82" s="25"/>
    </row>
    <row r="83" spans="3:3" x14ac:dyDescent="0.3">
      <c r="C83" s="25"/>
    </row>
    <row r="84" spans="3:3" x14ac:dyDescent="0.3">
      <c r="C84" s="25"/>
    </row>
    <row r="85" spans="3:3" x14ac:dyDescent="0.3">
      <c r="C85" s="25"/>
    </row>
    <row r="86" spans="3:3" x14ac:dyDescent="0.3">
      <c r="C86" s="25"/>
    </row>
    <row r="87" spans="3:3" x14ac:dyDescent="0.3">
      <c r="C87" s="25"/>
    </row>
    <row r="88" spans="3:3" x14ac:dyDescent="0.3">
      <c r="C88" s="25"/>
    </row>
    <row r="89" spans="3:3" x14ac:dyDescent="0.3">
      <c r="C89" s="25"/>
    </row>
    <row r="90" spans="3:3" x14ac:dyDescent="0.3">
      <c r="C90" s="25"/>
    </row>
    <row r="91" spans="3:3" x14ac:dyDescent="0.3">
      <c r="C91" s="25"/>
    </row>
    <row r="92" spans="3:3" x14ac:dyDescent="0.3">
      <c r="C92" s="25"/>
    </row>
    <row r="93" spans="3:3" x14ac:dyDescent="0.3">
      <c r="C93" s="25"/>
    </row>
    <row r="94" spans="3:3" x14ac:dyDescent="0.3">
      <c r="C94" s="25"/>
    </row>
    <row r="95" spans="3:3" x14ac:dyDescent="0.3">
      <c r="C95" s="25"/>
    </row>
    <row r="96" spans="3:3" x14ac:dyDescent="0.3">
      <c r="C96" s="25"/>
    </row>
    <row r="97" spans="3:3" x14ac:dyDescent="0.3">
      <c r="C97" s="25"/>
    </row>
    <row r="98" spans="3:3" x14ac:dyDescent="0.3">
      <c r="C98" s="25"/>
    </row>
    <row r="99" spans="3:3" x14ac:dyDescent="0.3">
      <c r="C99" s="25"/>
    </row>
    <row r="100" spans="3:3" x14ac:dyDescent="0.3">
      <c r="C100" s="25"/>
    </row>
    <row r="101" spans="3:3" x14ac:dyDescent="0.3">
      <c r="C101" s="25"/>
    </row>
    <row r="102" spans="3:3" x14ac:dyDescent="0.3">
      <c r="C102" s="25"/>
    </row>
    <row r="103" spans="3:3" x14ac:dyDescent="0.3">
      <c r="C103" s="25"/>
    </row>
    <row r="104" spans="3:3" x14ac:dyDescent="0.3">
      <c r="C104" s="25"/>
    </row>
    <row r="105" spans="3:3" x14ac:dyDescent="0.3">
      <c r="C105" s="25"/>
    </row>
    <row r="106" spans="3:3" x14ac:dyDescent="0.3">
      <c r="C106" s="25"/>
    </row>
    <row r="107" spans="3:3" x14ac:dyDescent="0.3">
      <c r="C107" s="25"/>
    </row>
    <row r="108" spans="3:3" x14ac:dyDescent="0.3">
      <c r="C108" s="25"/>
    </row>
    <row r="109" spans="3:3" x14ac:dyDescent="0.3">
      <c r="C109" s="25"/>
    </row>
    <row r="110" spans="3:3" x14ac:dyDescent="0.3">
      <c r="C110" s="25"/>
    </row>
    <row r="111" spans="3:3" x14ac:dyDescent="0.3">
      <c r="C111" s="25"/>
    </row>
    <row r="112" spans="3:3" x14ac:dyDescent="0.3">
      <c r="C112" s="25"/>
    </row>
    <row r="113" spans="3:3" x14ac:dyDescent="0.3">
      <c r="C113" s="25"/>
    </row>
    <row r="114" spans="3:3" x14ac:dyDescent="0.3">
      <c r="C114" s="25"/>
    </row>
    <row r="115" spans="3:3" x14ac:dyDescent="0.3">
      <c r="C115" s="25"/>
    </row>
    <row r="116" spans="3:3" x14ac:dyDescent="0.3">
      <c r="C116" s="25"/>
    </row>
    <row r="117" spans="3:3" x14ac:dyDescent="0.3">
      <c r="C117" s="25"/>
    </row>
    <row r="118" spans="3:3" x14ac:dyDescent="0.3">
      <c r="C118" s="25"/>
    </row>
    <row r="119" spans="3:3" x14ac:dyDescent="0.3">
      <c r="C119" s="25"/>
    </row>
    <row r="120" spans="3:3" x14ac:dyDescent="0.3">
      <c r="C120" s="25"/>
    </row>
    <row r="121" spans="3:3" x14ac:dyDescent="0.3">
      <c r="C121" s="25"/>
    </row>
    <row r="122" spans="3:3" x14ac:dyDescent="0.3">
      <c r="C122" s="25"/>
    </row>
    <row r="123" spans="3:3" x14ac:dyDescent="0.3">
      <c r="C123" s="25"/>
    </row>
    <row r="124" spans="3:3" x14ac:dyDescent="0.3">
      <c r="C124" s="25"/>
    </row>
    <row r="125" spans="3:3" x14ac:dyDescent="0.3">
      <c r="C125" s="25"/>
    </row>
    <row r="126" spans="3:3" x14ac:dyDescent="0.3">
      <c r="C126" s="25"/>
    </row>
    <row r="127" spans="3:3" x14ac:dyDescent="0.3">
      <c r="C127" s="25"/>
    </row>
    <row r="128" spans="3:3" x14ac:dyDescent="0.3">
      <c r="C128" s="25"/>
    </row>
    <row r="129" spans="3:3" x14ac:dyDescent="0.3">
      <c r="C129" s="25"/>
    </row>
    <row r="130" spans="3:3" x14ac:dyDescent="0.3">
      <c r="C130" s="25"/>
    </row>
    <row r="131" spans="3:3" x14ac:dyDescent="0.3">
      <c r="C131" s="25"/>
    </row>
    <row r="132" spans="3:3" x14ac:dyDescent="0.3">
      <c r="C132" s="25"/>
    </row>
    <row r="133" spans="3:3" x14ac:dyDescent="0.3">
      <c r="C133" s="25"/>
    </row>
    <row r="134" spans="3:3" x14ac:dyDescent="0.3">
      <c r="C134" s="25"/>
    </row>
    <row r="135" spans="3:3" x14ac:dyDescent="0.3">
      <c r="C135" s="25"/>
    </row>
    <row r="136" spans="3:3" x14ac:dyDescent="0.3">
      <c r="C136" s="25"/>
    </row>
    <row r="137" spans="3:3" x14ac:dyDescent="0.3">
      <c r="C137" s="25"/>
    </row>
    <row r="138" spans="3:3" x14ac:dyDescent="0.3">
      <c r="C138" s="25"/>
    </row>
    <row r="139" spans="3:3" x14ac:dyDescent="0.3">
      <c r="C139" s="25"/>
    </row>
    <row r="140" spans="3:3" x14ac:dyDescent="0.3">
      <c r="C140" s="25"/>
    </row>
    <row r="141" spans="3:3" x14ac:dyDescent="0.3">
      <c r="C141" s="25"/>
    </row>
    <row r="142" spans="3:3" x14ac:dyDescent="0.3">
      <c r="C142" s="25"/>
    </row>
    <row r="143" spans="3:3" x14ac:dyDescent="0.3">
      <c r="C143" s="25"/>
    </row>
    <row r="144" spans="3:3" x14ac:dyDescent="0.3">
      <c r="C144" s="25"/>
    </row>
    <row r="145" spans="3:3" x14ac:dyDescent="0.3">
      <c r="C145" s="25"/>
    </row>
    <row r="146" spans="3:3" x14ac:dyDescent="0.3">
      <c r="C146" s="25"/>
    </row>
    <row r="147" spans="3:3" x14ac:dyDescent="0.3">
      <c r="C147" s="25"/>
    </row>
    <row r="148" spans="3:3" x14ac:dyDescent="0.3">
      <c r="C148" s="25"/>
    </row>
    <row r="149" spans="3:3" x14ac:dyDescent="0.3">
      <c r="C149" s="25"/>
    </row>
    <row r="150" spans="3:3" x14ac:dyDescent="0.3">
      <c r="C150" s="25"/>
    </row>
    <row r="151" spans="3:3" x14ac:dyDescent="0.3">
      <c r="C151" s="25"/>
    </row>
    <row r="152" spans="3:3" x14ac:dyDescent="0.3">
      <c r="C152" s="25"/>
    </row>
    <row r="153" spans="3:3" x14ac:dyDescent="0.3">
      <c r="C153" s="25"/>
    </row>
    <row r="154" spans="3:3" x14ac:dyDescent="0.3">
      <c r="C154" s="25"/>
    </row>
    <row r="155" spans="3:3" x14ac:dyDescent="0.3">
      <c r="C155" s="25"/>
    </row>
    <row r="156" spans="3:3" x14ac:dyDescent="0.3">
      <c r="C156" s="25"/>
    </row>
    <row r="157" spans="3:3" x14ac:dyDescent="0.3">
      <c r="C157" s="25"/>
    </row>
    <row r="158" spans="3:3" x14ac:dyDescent="0.3">
      <c r="C158" s="25"/>
    </row>
    <row r="159" spans="3:3" x14ac:dyDescent="0.3">
      <c r="C159" s="25"/>
    </row>
    <row r="160" spans="3:3" x14ac:dyDescent="0.3">
      <c r="C160" s="25"/>
    </row>
    <row r="161" spans="3:3" x14ac:dyDescent="0.3">
      <c r="C161" s="25"/>
    </row>
    <row r="162" spans="3:3" x14ac:dyDescent="0.3">
      <c r="C162" s="25"/>
    </row>
    <row r="163" spans="3:3" x14ac:dyDescent="0.3">
      <c r="C163" s="25"/>
    </row>
    <row r="164" spans="3:3" x14ac:dyDescent="0.3">
      <c r="C164" s="25"/>
    </row>
    <row r="165" spans="3:3" x14ac:dyDescent="0.3">
      <c r="C165" s="25"/>
    </row>
    <row r="166" spans="3:3" x14ac:dyDescent="0.3">
      <c r="C166" s="25"/>
    </row>
    <row r="167" spans="3:3" x14ac:dyDescent="0.3">
      <c r="C167" s="25"/>
    </row>
    <row r="168" spans="3:3" x14ac:dyDescent="0.3">
      <c r="C168" s="25"/>
    </row>
    <row r="169" spans="3:3" x14ac:dyDescent="0.3">
      <c r="C169" s="25"/>
    </row>
    <row r="170" spans="3:3" x14ac:dyDescent="0.3">
      <c r="C170" s="25"/>
    </row>
    <row r="171" spans="3:3" x14ac:dyDescent="0.3">
      <c r="C171" s="25"/>
    </row>
    <row r="172" spans="3:3" x14ac:dyDescent="0.3">
      <c r="C172" s="25"/>
    </row>
    <row r="173" spans="3:3" x14ac:dyDescent="0.3">
      <c r="C173" s="25"/>
    </row>
    <row r="174" spans="3:3" x14ac:dyDescent="0.3">
      <c r="C174" s="25"/>
    </row>
    <row r="175" spans="3:3" x14ac:dyDescent="0.3">
      <c r="C175" s="25"/>
    </row>
    <row r="176" spans="3:3" x14ac:dyDescent="0.3">
      <c r="C176" s="25"/>
    </row>
    <row r="177" spans="3:3" x14ac:dyDescent="0.3">
      <c r="C177" s="25"/>
    </row>
    <row r="178" spans="3:3" x14ac:dyDescent="0.3">
      <c r="C178" s="25"/>
    </row>
    <row r="179" spans="3:3" x14ac:dyDescent="0.3">
      <c r="C179" s="25"/>
    </row>
    <row r="180" spans="3:3" x14ac:dyDescent="0.3">
      <c r="C180" s="25"/>
    </row>
    <row r="181" spans="3:3" x14ac:dyDescent="0.3">
      <c r="C181" s="25"/>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251"/>
  <sheetViews>
    <sheetView workbookViewId="0">
      <selection activeCell="B25" sqref="B25"/>
    </sheetView>
  </sheetViews>
  <sheetFormatPr defaultRowHeight="14.4" x14ac:dyDescent="0.3"/>
  <cols>
    <col min="1" max="1" width="22.109375" style="1" customWidth="1"/>
    <col min="2" max="2" width="34.33203125" style="5" customWidth="1"/>
    <col min="3" max="3" width="14.6640625" style="5" customWidth="1"/>
    <col min="4" max="4" width="23.44140625" style="5" customWidth="1"/>
    <col min="5" max="5" width="23.88671875" style="5" customWidth="1"/>
    <col min="6" max="6" width="14.6640625" style="5" customWidth="1"/>
    <col min="7" max="7" width="23.33203125" style="5" customWidth="1"/>
    <col min="8" max="8" width="17.33203125" style="5" customWidth="1"/>
    <col min="9" max="9" width="38.44140625" customWidth="1"/>
  </cols>
  <sheetData>
    <row r="2" spans="1:9" x14ac:dyDescent="0.3">
      <c r="A2" s="17" t="s">
        <v>253</v>
      </c>
      <c r="E2" s="20" t="s">
        <v>226</v>
      </c>
    </row>
    <row r="4" spans="1:9" s="3" customFormat="1" ht="30" customHeight="1" x14ac:dyDescent="0.3">
      <c r="B4" s="3" t="s">
        <v>220</v>
      </c>
      <c r="C4" s="3" t="s">
        <v>246</v>
      </c>
      <c r="D4" s="3" t="s">
        <v>223</v>
      </c>
      <c r="E4" s="3" t="s">
        <v>224</v>
      </c>
      <c r="F4" s="3" t="s">
        <v>54</v>
      </c>
      <c r="G4" s="21" t="s">
        <v>228</v>
      </c>
      <c r="H4" s="3" t="s">
        <v>229</v>
      </c>
      <c r="I4" s="3" t="s">
        <v>55</v>
      </c>
    </row>
    <row r="5" spans="1:9" x14ac:dyDescent="0.3">
      <c r="B5" s="25"/>
    </row>
    <row r="6" spans="1:9" x14ac:dyDescent="0.3">
      <c r="A6" s="1" t="s">
        <v>249</v>
      </c>
      <c r="B6" s="25" t="s">
        <v>139</v>
      </c>
      <c r="C6" s="5" t="s">
        <v>251</v>
      </c>
      <c r="D6" s="5">
        <v>5</v>
      </c>
      <c r="E6" s="5">
        <v>2.5</v>
      </c>
      <c r="F6" s="5" t="s">
        <v>230</v>
      </c>
      <c r="G6" s="5">
        <v>0</v>
      </c>
      <c r="H6" s="5">
        <f>1140-1000</f>
        <v>140</v>
      </c>
      <c r="I6" t="s">
        <v>256</v>
      </c>
    </row>
    <row r="7" spans="1:9" s="33" customFormat="1" x14ac:dyDescent="0.3">
      <c r="A7" s="30"/>
      <c r="B7" s="31" t="s">
        <v>208</v>
      </c>
      <c r="C7" s="32" t="s">
        <v>252</v>
      </c>
      <c r="D7" s="32">
        <v>5</v>
      </c>
      <c r="E7" s="32">
        <v>0.9</v>
      </c>
      <c r="F7" s="32" t="s">
        <v>227</v>
      </c>
      <c r="G7" s="32">
        <v>2.8</v>
      </c>
      <c r="H7" s="32">
        <f>1160-1040</f>
        <v>120</v>
      </c>
      <c r="I7" s="33" t="s">
        <v>255</v>
      </c>
    </row>
    <row r="8" spans="1:9" x14ac:dyDescent="0.3">
      <c r="B8" s="25"/>
    </row>
    <row r="9" spans="1:9" x14ac:dyDescent="0.3">
      <c r="A9" s="1" t="s">
        <v>243</v>
      </c>
      <c r="B9" s="25" t="s">
        <v>140</v>
      </c>
      <c r="C9" s="5" t="s">
        <v>251</v>
      </c>
      <c r="D9" s="5">
        <v>9</v>
      </c>
      <c r="E9" s="5">
        <v>1</v>
      </c>
      <c r="F9" s="5" t="s">
        <v>227</v>
      </c>
      <c r="G9" s="5">
        <v>1</v>
      </c>
      <c r="H9" s="5">
        <f>1160-1020</f>
        <v>140</v>
      </c>
      <c r="I9" t="s">
        <v>257</v>
      </c>
    </row>
    <row r="10" spans="1:9" x14ac:dyDescent="0.3">
      <c r="B10" s="25" t="s">
        <v>177</v>
      </c>
      <c r="C10" s="5" t="s">
        <v>251</v>
      </c>
      <c r="D10" s="5">
        <v>11</v>
      </c>
      <c r="E10" s="5">
        <v>2.5</v>
      </c>
      <c r="F10" s="5" t="s">
        <v>230</v>
      </c>
      <c r="G10" s="5">
        <v>0</v>
      </c>
      <c r="H10" s="5">
        <f>1065-1025</f>
        <v>40</v>
      </c>
      <c r="I10" t="s">
        <v>247</v>
      </c>
    </row>
    <row r="11" spans="1:9" s="33" customFormat="1" x14ac:dyDescent="0.3">
      <c r="A11" s="30"/>
      <c r="B11" s="31" t="s">
        <v>180</v>
      </c>
      <c r="C11" s="32" t="s">
        <v>252</v>
      </c>
      <c r="D11" s="32">
        <v>6</v>
      </c>
      <c r="E11" s="32">
        <v>0.8</v>
      </c>
      <c r="F11" s="32" t="s">
        <v>227</v>
      </c>
      <c r="G11" s="32">
        <v>2</v>
      </c>
      <c r="H11" s="32">
        <f>1140-1010</f>
        <v>130</v>
      </c>
      <c r="I11" s="33" t="s">
        <v>248</v>
      </c>
    </row>
    <row r="12" spans="1:9" x14ac:dyDescent="0.3">
      <c r="B12" s="25"/>
    </row>
    <row r="13" spans="1:9" x14ac:dyDescent="0.3">
      <c r="A13" s="1" t="s">
        <v>250</v>
      </c>
      <c r="B13" s="25" t="s">
        <v>149</v>
      </c>
      <c r="C13" s="5" t="s">
        <v>251</v>
      </c>
      <c r="D13" s="5">
        <v>5</v>
      </c>
      <c r="E13" s="5">
        <v>5</v>
      </c>
      <c r="F13" s="5" t="s">
        <v>230</v>
      </c>
      <c r="G13" s="5">
        <v>0</v>
      </c>
      <c r="H13" s="5">
        <f>1250-1060</f>
        <v>190</v>
      </c>
      <c r="I13" t="s">
        <v>258</v>
      </c>
    </row>
    <row r="14" spans="1:9" x14ac:dyDescent="0.3">
      <c r="B14" s="25" t="s">
        <v>150</v>
      </c>
      <c r="C14" s="5" t="s">
        <v>251</v>
      </c>
      <c r="D14" s="5">
        <v>0</v>
      </c>
      <c r="E14" s="5">
        <v>1.5</v>
      </c>
      <c r="F14" s="5" t="s">
        <v>227</v>
      </c>
      <c r="G14" s="5">
        <v>2</v>
      </c>
      <c r="H14" s="5">
        <f>1110-1040</f>
        <v>70</v>
      </c>
      <c r="I14" t="s">
        <v>259</v>
      </c>
    </row>
    <row r="15" spans="1:9" s="33" customFormat="1" x14ac:dyDescent="0.3">
      <c r="A15" s="30"/>
      <c r="B15" s="31" t="s">
        <v>209</v>
      </c>
      <c r="C15" s="32" t="s">
        <v>252</v>
      </c>
      <c r="D15" s="32">
        <v>7</v>
      </c>
      <c r="E15" s="32">
        <v>1</v>
      </c>
      <c r="F15" s="32" t="s">
        <v>227</v>
      </c>
      <c r="G15" s="32">
        <v>3</v>
      </c>
      <c r="H15" s="32">
        <f>1200-1070</f>
        <v>130</v>
      </c>
      <c r="I15" s="33" t="s">
        <v>260</v>
      </c>
    </row>
    <row r="16" spans="1:9" x14ac:dyDescent="0.3">
      <c r="B16" s="25"/>
    </row>
    <row r="17" spans="1:9" x14ac:dyDescent="0.3">
      <c r="A17" s="1" t="s">
        <v>240</v>
      </c>
      <c r="B17" s="25" t="s">
        <v>146</v>
      </c>
      <c r="C17" s="5" t="s">
        <v>251</v>
      </c>
      <c r="D17" s="5">
        <v>8</v>
      </c>
      <c r="E17" s="5">
        <v>2</v>
      </c>
      <c r="F17" s="5" t="s">
        <v>227</v>
      </c>
      <c r="G17" s="5">
        <v>2</v>
      </c>
      <c r="H17" s="5">
        <f>1100-1040</f>
        <v>60</v>
      </c>
      <c r="I17" t="s">
        <v>261</v>
      </c>
    </row>
    <row r="18" spans="1:9" x14ac:dyDescent="0.3">
      <c r="B18" s="25" t="s">
        <v>151</v>
      </c>
      <c r="C18" s="5" t="s">
        <v>251</v>
      </c>
      <c r="D18" s="5">
        <v>5</v>
      </c>
      <c r="E18" s="5">
        <v>5</v>
      </c>
      <c r="F18" s="5" t="s">
        <v>227</v>
      </c>
      <c r="G18" s="5">
        <v>3</v>
      </c>
      <c r="H18" s="5">
        <f>1130-1020</f>
        <v>110</v>
      </c>
      <c r="I18" t="s">
        <v>262</v>
      </c>
    </row>
    <row r="19" spans="1:9" x14ac:dyDescent="0.3">
      <c r="B19" s="25" t="s">
        <v>161</v>
      </c>
      <c r="C19" s="5" t="s">
        <v>251</v>
      </c>
      <c r="D19" s="5">
        <v>4</v>
      </c>
      <c r="E19" s="5">
        <v>1</v>
      </c>
      <c r="F19" s="5" t="s">
        <v>227</v>
      </c>
      <c r="G19" s="5">
        <v>3</v>
      </c>
      <c r="H19" s="5">
        <f>1120-1030</f>
        <v>90</v>
      </c>
      <c r="I19" t="s">
        <v>232</v>
      </c>
    </row>
    <row r="20" spans="1:9" s="33" customFormat="1" x14ac:dyDescent="0.3">
      <c r="A20" s="30"/>
      <c r="B20" s="31" t="s">
        <v>178</v>
      </c>
      <c r="C20" s="32" t="s">
        <v>252</v>
      </c>
      <c r="D20" s="32">
        <v>6</v>
      </c>
      <c r="E20" s="32">
        <v>0.7</v>
      </c>
      <c r="F20" s="32" t="s">
        <v>227</v>
      </c>
      <c r="G20" s="32">
        <v>2</v>
      </c>
      <c r="H20" s="32">
        <f>1100-980</f>
        <v>120</v>
      </c>
      <c r="I20" s="33" t="s">
        <v>234</v>
      </c>
    </row>
    <row r="21" spans="1:9" x14ac:dyDescent="0.3">
      <c r="B21" s="25"/>
    </row>
    <row r="22" spans="1:9" x14ac:dyDescent="0.3">
      <c r="A22" s="1" t="s">
        <v>254</v>
      </c>
      <c r="B22" s="25" t="s">
        <v>174</v>
      </c>
      <c r="C22" s="5" t="s">
        <v>251</v>
      </c>
      <c r="D22" s="5">
        <v>5</v>
      </c>
      <c r="E22" s="5">
        <v>1.2</v>
      </c>
      <c r="F22" s="5" t="s">
        <v>227</v>
      </c>
      <c r="G22" s="5">
        <v>1.5</v>
      </c>
      <c r="H22" s="5">
        <f>1160-1020</f>
        <v>140</v>
      </c>
      <c r="I22" t="s">
        <v>263</v>
      </c>
    </row>
    <row r="23" spans="1:9" s="33" customFormat="1" x14ac:dyDescent="0.3">
      <c r="A23" s="30"/>
      <c r="B23" s="34" t="s">
        <v>181</v>
      </c>
      <c r="C23" s="35" t="s">
        <v>252</v>
      </c>
      <c r="D23" s="32">
        <v>5</v>
      </c>
      <c r="E23" s="32">
        <v>1</v>
      </c>
      <c r="F23" s="32" t="s">
        <v>227</v>
      </c>
      <c r="G23" s="32">
        <v>2</v>
      </c>
      <c r="H23" s="32">
        <f>1090-1030</f>
        <v>60</v>
      </c>
      <c r="I23" s="33" t="s">
        <v>264</v>
      </c>
    </row>
    <row r="24" spans="1:9" x14ac:dyDescent="0.3">
      <c r="A24" s="2"/>
      <c r="B24" s="25"/>
    </row>
    <row r="25" spans="1:9" x14ac:dyDescent="0.3">
      <c r="B25" s="25"/>
    </row>
    <row r="26" spans="1:9" x14ac:dyDescent="0.3">
      <c r="B26" s="25"/>
    </row>
    <row r="27" spans="1:9" x14ac:dyDescent="0.3">
      <c r="B27" s="25"/>
    </row>
    <row r="28" spans="1:9" x14ac:dyDescent="0.3">
      <c r="B28" s="25"/>
    </row>
    <row r="29" spans="1:9" x14ac:dyDescent="0.3">
      <c r="B29" s="25"/>
    </row>
    <row r="30" spans="1:9" x14ac:dyDescent="0.3">
      <c r="B30" s="25"/>
    </row>
    <row r="31" spans="1:9" x14ac:dyDescent="0.3">
      <c r="B31" s="25"/>
    </row>
    <row r="32" spans="1:9" x14ac:dyDescent="0.3">
      <c r="B32" s="25"/>
    </row>
    <row r="33" spans="2:2" x14ac:dyDescent="0.3">
      <c r="B33" s="25"/>
    </row>
    <row r="34" spans="2:2" x14ac:dyDescent="0.3">
      <c r="B34" s="25"/>
    </row>
    <row r="35" spans="2:2" x14ac:dyDescent="0.3">
      <c r="B35" s="25"/>
    </row>
    <row r="36" spans="2:2" x14ac:dyDescent="0.3">
      <c r="B36" s="25"/>
    </row>
    <row r="37" spans="2:2" x14ac:dyDescent="0.3">
      <c r="B37" s="25"/>
    </row>
    <row r="38" spans="2:2" x14ac:dyDescent="0.3">
      <c r="B38" s="25"/>
    </row>
    <row r="39" spans="2:2" x14ac:dyDescent="0.3">
      <c r="B39" s="25"/>
    </row>
    <row r="40" spans="2:2" x14ac:dyDescent="0.3">
      <c r="B40" s="25"/>
    </row>
    <row r="41" spans="2:2" x14ac:dyDescent="0.3">
      <c r="B41" s="25"/>
    </row>
    <row r="42" spans="2:2" x14ac:dyDescent="0.3">
      <c r="B42" s="25"/>
    </row>
    <row r="43" spans="2:2" x14ac:dyDescent="0.3">
      <c r="B43" s="25"/>
    </row>
    <row r="44" spans="2:2" x14ac:dyDescent="0.3">
      <c r="B44" s="25"/>
    </row>
    <row r="45" spans="2:2" x14ac:dyDescent="0.3">
      <c r="B45" s="25"/>
    </row>
    <row r="46" spans="2:2" x14ac:dyDescent="0.3">
      <c r="B46" s="25"/>
    </row>
    <row r="47" spans="2:2" x14ac:dyDescent="0.3">
      <c r="B47" s="25"/>
    </row>
    <row r="48" spans="2:2" x14ac:dyDescent="0.3">
      <c r="B48" s="25"/>
    </row>
    <row r="49" spans="2:2" x14ac:dyDescent="0.3">
      <c r="B49" s="25"/>
    </row>
    <row r="50" spans="2:2" x14ac:dyDescent="0.3">
      <c r="B50" s="25"/>
    </row>
    <row r="51" spans="2:2" x14ac:dyDescent="0.3">
      <c r="B51" s="25"/>
    </row>
    <row r="52" spans="2:2" x14ac:dyDescent="0.3">
      <c r="B52" s="25"/>
    </row>
    <row r="53" spans="2:2" x14ac:dyDescent="0.3">
      <c r="B53" s="25"/>
    </row>
    <row r="54" spans="2:2" x14ac:dyDescent="0.3">
      <c r="B54" s="25"/>
    </row>
    <row r="55" spans="2:2" x14ac:dyDescent="0.3">
      <c r="B55" s="25"/>
    </row>
    <row r="56" spans="2:2" x14ac:dyDescent="0.3">
      <c r="B56" s="25"/>
    </row>
    <row r="57" spans="2:2" x14ac:dyDescent="0.3">
      <c r="B57" s="25"/>
    </row>
    <row r="58" spans="2:2" x14ac:dyDescent="0.3">
      <c r="B58" s="25"/>
    </row>
    <row r="59" spans="2:2" x14ac:dyDescent="0.3">
      <c r="B59" s="25"/>
    </row>
    <row r="60" spans="2:2" x14ac:dyDescent="0.3">
      <c r="B60" s="25"/>
    </row>
    <row r="61" spans="2:2" x14ac:dyDescent="0.3">
      <c r="B61" s="25"/>
    </row>
    <row r="62" spans="2:2" x14ac:dyDescent="0.3">
      <c r="B62" s="25"/>
    </row>
    <row r="63" spans="2:2" x14ac:dyDescent="0.3">
      <c r="B63" s="25"/>
    </row>
    <row r="64" spans="2:2" x14ac:dyDescent="0.3">
      <c r="B64" s="25"/>
    </row>
    <row r="65" spans="2:2" x14ac:dyDescent="0.3">
      <c r="B65" s="25"/>
    </row>
    <row r="66" spans="2:2" x14ac:dyDescent="0.3">
      <c r="B66" s="25"/>
    </row>
    <row r="67" spans="2:2" x14ac:dyDescent="0.3">
      <c r="B67" s="25"/>
    </row>
    <row r="68" spans="2:2" x14ac:dyDescent="0.3">
      <c r="B68" s="25"/>
    </row>
    <row r="69" spans="2:2" x14ac:dyDescent="0.3">
      <c r="B69" s="25"/>
    </row>
    <row r="70" spans="2:2" x14ac:dyDescent="0.3">
      <c r="B70" s="25"/>
    </row>
    <row r="71" spans="2:2" x14ac:dyDescent="0.3">
      <c r="B71" s="25"/>
    </row>
    <row r="72" spans="2:2" x14ac:dyDescent="0.3">
      <c r="B72" s="25"/>
    </row>
    <row r="73" spans="2:2" x14ac:dyDescent="0.3">
      <c r="B73" s="25"/>
    </row>
    <row r="74" spans="2:2" x14ac:dyDescent="0.3">
      <c r="B74" s="25"/>
    </row>
    <row r="75" spans="2:2" x14ac:dyDescent="0.3">
      <c r="B75" s="25"/>
    </row>
    <row r="76" spans="2:2" x14ac:dyDescent="0.3">
      <c r="B76" s="25"/>
    </row>
    <row r="77" spans="2:2" x14ac:dyDescent="0.3">
      <c r="B77" s="25"/>
    </row>
    <row r="78" spans="2:2" x14ac:dyDescent="0.3">
      <c r="B78" s="25"/>
    </row>
    <row r="79" spans="2:2" x14ac:dyDescent="0.3">
      <c r="B79" s="25"/>
    </row>
    <row r="80" spans="2:2" x14ac:dyDescent="0.3">
      <c r="B80" s="25"/>
    </row>
    <row r="81" spans="2:2" x14ac:dyDescent="0.3">
      <c r="B81" s="25"/>
    </row>
    <row r="82" spans="2:2" x14ac:dyDescent="0.3">
      <c r="B82" s="25"/>
    </row>
    <row r="83" spans="2:2" x14ac:dyDescent="0.3">
      <c r="B83" s="25"/>
    </row>
    <row r="84" spans="2:2" x14ac:dyDescent="0.3">
      <c r="B84" s="25"/>
    </row>
    <row r="85" spans="2:2" x14ac:dyDescent="0.3">
      <c r="B85" s="25"/>
    </row>
    <row r="86" spans="2:2" x14ac:dyDescent="0.3">
      <c r="B86" s="25"/>
    </row>
    <row r="87" spans="2:2" x14ac:dyDescent="0.3">
      <c r="B87" s="25"/>
    </row>
    <row r="88" spans="2:2" x14ac:dyDescent="0.3">
      <c r="B88" s="25"/>
    </row>
    <row r="89" spans="2:2" x14ac:dyDescent="0.3">
      <c r="B89" s="25"/>
    </row>
    <row r="90" spans="2:2" x14ac:dyDescent="0.3">
      <c r="B90" s="25"/>
    </row>
    <row r="91" spans="2:2" x14ac:dyDescent="0.3">
      <c r="B91" s="25"/>
    </row>
    <row r="92" spans="2:2" x14ac:dyDescent="0.3">
      <c r="B92" s="25"/>
    </row>
    <row r="93" spans="2:2" x14ac:dyDescent="0.3">
      <c r="B93" s="25"/>
    </row>
    <row r="94" spans="2:2" x14ac:dyDescent="0.3">
      <c r="B94" s="25"/>
    </row>
    <row r="95" spans="2:2" x14ac:dyDescent="0.3">
      <c r="B95" s="25"/>
    </row>
    <row r="96" spans="2:2" x14ac:dyDescent="0.3">
      <c r="B96" s="25"/>
    </row>
    <row r="97" spans="2:2" x14ac:dyDescent="0.3">
      <c r="B97" s="25"/>
    </row>
    <row r="98" spans="2:2" x14ac:dyDescent="0.3">
      <c r="B98" s="25"/>
    </row>
    <row r="99" spans="2:2" x14ac:dyDescent="0.3">
      <c r="B99" s="25"/>
    </row>
    <row r="100" spans="2:2" x14ac:dyDescent="0.3">
      <c r="B100" s="25"/>
    </row>
    <row r="101" spans="2:2" x14ac:dyDescent="0.3">
      <c r="B101" s="25"/>
    </row>
    <row r="102" spans="2:2" x14ac:dyDescent="0.3">
      <c r="B102" s="25"/>
    </row>
    <row r="103" spans="2:2" x14ac:dyDescent="0.3">
      <c r="B103" s="25"/>
    </row>
    <row r="104" spans="2:2" x14ac:dyDescent="0.3">
      <c r="B104" s="25"/>
    </row>
    <row r="105" spans="2:2" x14ac:dyDescent="0.3">
      <c r="B105" s="25"/>
    </row>
    <row r="106" spans="2:2" x14ac:dyDescent="0.3">
      <c r="B106" s="25"/>
    </row>
    <row r="107" spans="2:2" x14ac:dyDescent="0.3">
      <c r="B107" s="25"/>
    </row>
    <row r="108" spans="2:2" x14ac:dyDescent="0.3">
      <c r="B108" s="25"/>
    </row>
    <row r="109" spans="2:2" x14ac:dyDescent="0.3">
      <c r="B109" s="25"/>
    </row>
    <row r="110" spans="2:2" x14ac:dyDescent="0.3">
      <c r="B110" s="25"/>
    </row>
    <row r="111" spans="2:2" x14ac:dyDescent="0.3">
      <c r="B111" s="25"/>
    </row>
    <row r="112" spans="2:2" x14ac:dyDescent="0.3">
      <c r="B112" s="25"/>
    </row>
    <row r="113" spans="2:2" x14ac:dyDescent="0.3">
      <c r="B113" s="25"/>
    </row>
    <row r="114" spans="2:2" x14ac:dyDescent="0.3">
      <c r="B114" s="25"/>
    </row>
    <row r="115" spans="2:2" x14ac:dyDescent="0.3">
      <c r="B115" s="25"/>
    </row>
    <row r="116" spans="2:2" x14ac:dyDescent="0.3">
      <c r="B116" s="25"/>
    </row>
    <row r="117" spans="2:2" x14ac:dyDescent="0.3">
      <c r="B117" s="25"/>
    </row>
    <row r="118" spans="2:2" x14ac:dyDescent="0.3">
      <c r="B118" s="25"/>
    </row>
    <row r="119" spans="2:2" x14ac:dyDescent="0.3">
      <c r="B119" s="25"/>
    </row>
    <row r="120" spans="2:2" x14ac:dyDescent="0.3">
      <c r="B120" s="25"/>
    </row>
    <row r="121" spans="2:2" x14ac:dyDescent="0.3">
      <c r="B121" s="25"/>
    </row>
    <row r="122" spans="2:2" x14ac:dyDescent="0.3">
      <c r="B122" s="25"/>
    </row>
    <row r="123" spans="2:2" x14ac:dyDescent="0.3">
      <c r="B123" s="25"/>
    </row>
    <row r="124" spans="2:2" x14ac:dyDescent="0.3">
      <c r="B124" s="25"/>
    </row>
    <row r="125" spans="2:2" x14ac:dyDescent="0.3">
      <c r="B125" s="25"/>
    </row>
    <row r="126" spans="2:2" x14ac:dyDescent="0.3">
      <c r="B126" s="25"/>
    </row>
    <row r="127" spans="2:2" x14ac:dyDescent="0.3">
      <c r="B127" s="25"/>
    </row>
    <row r="128" spans="2:2" x14ac:dyDescent="0.3">
      <c r="B128" s="25"/>
    </row>
    <row r="129" spans="2:2" x14ac:dyDescent="0.3">
      <c r="B129" s="25"/>
    </row>
    <row r="130" spans="2:2" x14ac:dyDescent="0.3">
      <c r="B130" s="25"/>
    </row>
    <row r="131" spans="2:2" x14ac:dyDescent="0.3">
      <c r="B131" s="25"/>
    </row>
    <row r="132" spans="2:2" x14ac:dyDescent="0.3">
      <c r="B132" s="25"/>
    </row>
    <row r="133" spans="2:2" x14ac:dyDescent="0.3">
      <c r="B133" s="25"/>
    </row>
    <row r="134" spans="2:2" x14ac:dyDescent="0.3">
      <c r="B134" s="25"/>
    </row>
    <row r="135" spans="2:2" x14ac:dyDescent="0.3">
      <c r="B135" s="25"/>
    </row>
    <row r="136" spans="2:2" x14ac:dyDescent="0.3">
      <c r="B136" s="25"/>
    </row>
    <row r="137" spans="2:2" x14ac:dyDescent="0.3">
      <c r="B137" s="25"/>
    </row>
    <row r="138" spans="2:2" x14ac:dyDescent="0.3">
      <c r="B138" s="25"/>
    </row>
    <row r="139" spans="2:2" x14ac:dyDescent="0.3">
      <c r="B139" s="25"/>
    </row>
    <row r="140" spans="2:2" x14ac:dyDescent="0.3">
      <c r="B140" s="25"/>
    </row>
    <row r="141" spans="2:2" x14ac:dyDescent="0.3">
      <c r="B141" s="25"/>
    </row>
    <row r="142" spans="2:2" x14ac:dyDescent="0.3">
      <c r="B142" s="25"/>
    </row>
    <row r="143" spans="2:2" x14ac:dyDescent="0.3">
      <c r="B143" s="25"/>
    </row>
    <row r="144" spans="2:2" x14ac:dyDescent="0.3">
      <c r="B144" s="25"/>
    </row>
    <row r="145" spans="2:2" x14ac:dyDescent="0.3">
      <c r="B145" s="25"/>
    </row>
    <row r="146" spans="2:2" x14ac:dyDescent="0.3">
      <c r="B146" s="25"/>
    </row>
    <row r="147" spans="2:2" x14ac:dyDescent="0.3">
      <c r="B147" s="25"/>
    </row>
    <row r="148" spans="2:2" x14ac:dyDescent="0.3">
      <c r="B148" s="25"/>
    </row>
    <row r="149" spans="2:2" x14ac:dyDescent="0.3">
      <c r="B149" s="25"/>
    </row>
    <row r="150" spans="2:2" x14ac:dyDescent="0.3">
      <c r="B150" s="25"/>
    </row>
    <row r="151" spans="2:2" x14ac:dyDescent="0.3">
      <c r="B151" s="25"/>
    </row>
    <row r="152" spans="2:2" x14ac:dyDescent="0.3">
      <c r="B152" s="25"/>
    </row>
    <row r="153" spans="2:2" x14ac:dyDescent="0.3">
      <c r="B153" s="25"/>
    </row>
    <row r="154" spans="2:2" x14ac:dyDescent="0.3">
      <c r="B154" s="25"/>
    </row>
    <row r="155" spans="2:2" x14ac:dyDescent="0.3">
      <c r="B155" s="25"/>
    </row>
    <row r="156" spans="2:2" x14ac:dyDescent="0.3">
      <c r="B156" s="25"/>
    </row>
    <row r="157" spans="2:2" x14ac:dyDescent="0.3">
      <c r="B157" s="25"/>
    </row>
    <row r="158" spans="2:2" x14ac:dyDescent="0.3">
      <c r="B158" s="25"/>
    </row>
    <row r="159" spans="2:2" x14ac:dyDescent="0.3">
      <c r="B159" s="25"/>
    </row>
    <row r="160" spans="2:2" x14ac:dyDescent="0.3">
      <c r="B160" s="25"/>
    </row>
    <row r="161" spans="2:2" x14ac:dyDescent="0.3">
      <c r="B161" s="25"/>
    </row>
    <row r="162" spans="2:2" x14ac:dyDescent="0.3">
      <c r="B162" s="25"/>
    </row>
    <row r="163" spans="2:2" x14ac:dyDescent="0.3">
      <c r="B163" s="25"/>
    </row>
    <row r="164" spans="2:2" x14ac:dyDescent="0.3">
      <c r="B164" s="25"/>
    </row>
    <row r="165" spans="2:2" x14ac:dyDescent="0.3">
      <c r="B165" s="25"/>
    </row>
    <row r="166" spans="2:2" x14ac:dyDescent="0.3">
      <c r="B166" s="25"/>
    </row>
    <row r="167" spans="2:2" x14ac:dyDescent="0.3">
      <c r="B167" s="25"/>
    </row>
    <row r="168" spans="2:2" x14ac:dyDescent="0.3">
      <c r="B168" s="25"/>
    </row>
    <row r="169" spans="2:2" x14ac:dyDescent="0.3">
      <c r="B169" s="25"/>
    </row>
    <row r="170" spans="2:2" x14ac:dyDescent="0.3">
      <c r="B170" s="25"/>
    </row>
    <row r="171" spans="2:2" x14ac:dyDescent="0.3">
      <c r="B171" s="25"/>
    </row>
    <row r="172" spans="2:2" x14ac:dyDescent="0.3">
      <c r="B172" s="25"/>
    </row>
    <row r="173" spans="2:2" x14ac:dyDescent="0.3">
      <c r="B173" s="25"/>
    </row>
    <row r="174" spans="2:2" x14ac:dyDescent="0.3">
      <c r="B174" s="25"/>
    </row>
    <row r="175" spans="2:2" x14ac:dyDescent="0.3">
      <c r="B175" s="25"/>
    </row>
    <row r="176" spans="2:2" x14ac:dyDescent="0.3">
      <c r="B176" s="25"/>
    </row>
    <row r="177" spans="2:2" x14ac:dyDescent="0.3">
      <c r="B177" s="25"/>
    </row>
    <row r="178" spans="2:2" x14ac:dyDescent="0.3">
      <c r="B178" s="25"/>
    </row>
    <row r="179" spans="2:2" x14ac:dyDescent="0.3">
      <c r="B179" s="25"/>
    </row>
    <row r="180" spans="2:2" x14ac:dyDescent="0.3">
      <c r="B180" s="25"/>
    </row>
    <row r="181" spans="2:2" x14ac:dyDescent="0.3">
      <c r="B181" s="25"/>
    </row>
    <row r="182" spans="2:2" x14ac:dyDescent="0.3">
      <c r="B182" s="25"/>
    </row>
    <row r="183" spans="2:2" x14ac:dyDescent="0.3">
      <c r="B183" s="25"/>
    </row>
    <row r="184" spans="2:2" x14ac:dyDescent="0.3">
      <c r="B184" s="25"/>
    </row>
    <row r="185" spans="2:2" x14ac:dyDescent="0.3">
      <c r="B185" s="25"/>
    </row>
    <row r="186" spans="2:2" x14ac:dyDescent="0.3">
      <c r="B186" s="25"/>
    </row>
    <row r="187" spans="2:2" x14ac:dyDescent="0.3">
      <c r="B187" s="25"/>
    </row>
    <row r="188" spans="2:2" x14ac:dyDescent="0.3">
      <c r="B188" s="25"/>
    </row>
    <row r="189" spans="2:2" x14ac:dyDescent="0.3">
      <c r="B189" s="25"/>
    </row>
    <row r="190" spans="2:2" x14ac:dyDescent="0.3">
      <c r="B190" s="25"/>
    </row>
    <row r="191" spans="2:2" x14ac:dyDescent="0.3">
      <c r="B191" s="25"/>
    </row>
    <row r="192" spans="2:2" x14ac:dyDescent="0.3">
      <c r="B192" s="25"/>
    </row>
    <row r="193" spans="2:2" x14ac:dyDescent="0.3">
      <c r="B193" s="25"/>
    </row>
    <row r="194" spans="2:2" x14ac:dyDescent="0.3">
      <c r="B194" s="25"/>
    </row>
    <row r="195" spans="2:2" x14ac:dyDescent="0.3">
      <c r="B195" s="25"/>
    </row>
    <row r="196" spans="2:2" x14ac:dyDescent="0.3">
      <c r="B196" s="25"/>
    </row>
    <row r="197" spans="2:2" x14ac:dyDescent="0.3">
      <c r="B197" s="25"/>
    </row>
    <row r="198" spans="2:2" x14ac:dyDescent="0.3">
      <c r="B198" s="25"/>
    </row>
    <row r="199" spans="2:2" x14ac:dyDescent="0.3">
      <c r="B199" s="25"/>
    </row>
    <row r="200" spans="2:2" x14ac:dyDescent="0.3">
      <c r="B200" s="25"/>
    </row>
    <row r="201" spans="2:2" x14ac:dyDescent="0.3">
      <c r="B201" s="25"/>
    </row>
    <row r="202" spans="2:2" x14ac:dyDescent="0.3">
      <c r="B202" s="25"/>
    </row>
    <row r="203" spans="2:2" x14ac:dyDescent="0.3">
      <c r="B203" s="25"/>
    </row>
    <row r="204" spans="2:2" x14ac:dyDescent="0.3">
      <c r="B204" s="25"/>
    </row>
    <row r="205" spans="2:2" x14ac:dyDescent="0.3">
      <c r="B205" s="25"/>
    </row>
    <row r="206" spans="2:2" x14ac:dyDescent="0.3">
      <c r="B206" s="25"/>
    </row>
    <row r="207" spans="2:2" x14ac:dyDescent="0.3">
      <c r="B207" s="25"/>
    </row>
    <row r="208" spans="2:2" x14ac:dyDescent="0.3">
      <c r="B208" s="25"/>
    </row>
    <row r="209" spans="2:2" x14ac:dyDescent="0.3">
      <c r="B209" s="25"/>
    </row>
    <row r="210" spans="2:2" x14ac:dyDescent="0.3">
      <c r="B210" s="25"/>
    </row>
    <row r="211" spans="2:2" x14ac:dyDescent="0.3">
      <c r="B211" s="25"/>
    </row>
    <row r="212" spans="2:2" x14ac:dyDescent="0.3">
      <c r="B212" s="25"/>
    </row>
    <row r="213" spans="2:2" x14ac:dyDescent="0.3">
      <c r="B213" s="25"/>
    </row>
    <row r="214" spans="2:2" x14ac:dyDescent="0.3">
      <c r="B214" s="25"/>
    </row>
    <row r="215" spans="2:2" x14ac:dyDescent="0.3">
      <c r="B215" s="25"/>
    </row>
    <row r="216" spans="2:2" x14ac:dyDescent="0.3">
      <c r="B216" s="25"/>
    </row>
    <row r="217" spans="2:2" x14ac:dyDescent="0.3">
      <c r="B217" s="25"/>
    </row>
    <row r="218" spans="2:2" x14ac:dyDescent="0.3">
      <c r="B218" s="25"/>
    </row>
    <row r="219" spans="2:2" x14ac:dyDescent="0.3">
      <c r="B219" s="25"/>
    </row>
    <row r="220" spans="2:2" x14ac:dyDescent="0.3">
      <c r="B220" s="25"/>
    </row>
    <row r="221" spans="2:2" x14ac:dyDescent="0.3">
      <c r="B221" s="25"/>
    </row>
    <row r="222" spans="2:2" x14ac:dyDescent="0.3">
      <c r="B222" s="25"/>
    </row>
    <row r="223" spans="2:2" x14ac:dyDescent="0.3">
      <c r="B223" s="25"/>
    </row>
    <row r="224" spans="2:2" x14ac:dyDescent="0.3">
      <c r="B224" s="25"/>
    </row>
    <row r="225" spans="2:2" x14ac:dyDescent="0.3">
      <c r="B225" s="25"/>
    </row>
    <row r="226" spans="2:2" x14ac:dyDescent="0.3">
      <c r="B226" s="25"/>
    </row>
    <row r="227" spans="2:2" x14ac:dyDescent="0.3">
      <c r="B227" s="25"/>
    </row>
    <row r="228" spans="2:2" x14ac:dyDescent="0.3">
      <c r="B228" s="25"/>
    </row>
    <row r="229" spans="2:2" x14ac:dyDescent="0.3">
      <c r="B229" s="25"/>
    </row>
    <row r="230" spans="2:2" x14ac:dyDescent="0.3">
      <c r="B230" s="25"/>
    </row>
    <row r="231" spans="2:2" x14ac:dyDescent="0.3">
      <c r="B231" s="25"/>
    </row>
    <row r="232" spans="2:2" x14ac:dyDescent="0.3">
      <c r="B232" s="25"/>
    </row>
    <row r="233" spans="2:2" x14ac:dyDescent="0.3">
      <c r="B233" s="25"/>
    </row>
    <row r="234" spans="2:2" x14ac:dyDescent="0.3">
      <c r="B234" s="25"/>
    </row>
    <row r="235" spans="2:2" x14ac:dyDescent="0.3">
      <c r="B235" s="25"/>
    </row>
    <row r="236" spans="2:2" x14ac:dyDescent="0.3">
      <c r="B236" s="25"/>
    </row>
    <row r="237" spans="2:2" x14ac:dyDescent="0.3">
      <c r="B237" s="25"/>
    </row>
    <row r="238" spans="2:2" x14ac:dyDescent="0.3">
      <c r="B238" s="25"/>
    </row>
    <row r="239" spans="2:2" x14ac:dyDescent="0.3">
      <c r="B239" s="25"/>
    </row>
    <row r="240" spans="2:2" x14ac:dyDescent="0.3">
      <c r="B240" s="25"/>
    </row>
    <row r="241" spans="2:2" x14ac:dyDescent="0.3">
      <c r="B241" s="25"/>
    </row>
    <row r="242" spans="2:2" x14ac:dyDescent="0.3">
      <c r="B242" s="25"/>
    </row>
    <row r="243" spans="2:2" x14ac:dyDescent="0.3">
      <c r="B243" s="25"/>
    </row>
    <row r="244" spans="2:2" x14ac:dyDescent="0.3">
      <c r="B244" s="25"/>
    </row>
    <row r="245" spans="2:2" x14ac:dyDescent="0.3">
      <c r="B245" s="25"/>
    </row>
    <row r="246" spans="2:2" x14ac:dyDescent="0.3">
      <c r="B246" s="25"/>
    </row>
    <row r="247" spans="2:2" x14ac:dyDescent="0.3">
      <c r="B247" s="25"/>
    </row>
    <row r="248" spans="2:2" x14ac:dyDescent="0.3">
      <c r="B248" s="25"/>
    </row>
    <row r="249" spans="2:2" x14ac:dyDescent="0.3">
      <c r="B249" s="25"/>
    </row>
    <row r="250" spans="2:2" x14ac:dyDescent="0.3">
      <c r="B250" s="25"/>
    </row>
    <row r="251" spans="2:2" x14ac:dyDescent="0.3">
      <c r="B251" s="25"/>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74"/>
  <sheetViews>
    <sheetView workbookViewId="0">
      <selection activeCell="E19" sqref="E19"/>
    </sheetView>
  </sheetViews>
  <sheetFormatPr defaultRowHeight="14.4" x14ac:dyDescent="0.3"/>
  <cols>
    <col min="1" max="1" width="22.109375" style="1" customWidth="1"/>
    <col min="2" max="2" width="24.33203125" style="5" customWidth="1"/>
    <col min="3" max="3" width="13.33203125" style="5" customWidth="1"/>
    <col min="4" max="4" width="22.44140625" style="5" customWidth="1"/>
    <col min="5" max="5" width="24.6640625" style="5" customWidth="1"/>
    <col min="6" max="6" width="14.5546875" style="5" customWidth="1"/>
    <col min="7" max="7" width="22.33203125" style="5" customWidth="1"/>
    <col min="8" max="8" width="18.109375" style="5" customWidth="1"/>
    <col min="9" max="9" width="28.33203125" customWidth="1"/>
  </cols>
  <sheetData>
    <row r="2" spans="1:9" x14ac:dyDescent="0.3">
      <c r="E2" s="20" t="s">
        <v>226</v>
      </c>
    </row>
    <row r="4" spans="1:9" s="3" customFormat="1" ht="36" customHeight="1" x14ac:dyDescent="0.3">
      <c r="B4" s="3" t="s">
        <v>220</v>
      </c>
      <c r="C4" s="3" t="s">
        <v>235</v>
      </c>
      <c r="D4" s="3" t="s">
        <v>223</v>
      </c>
      <c r="E4" s="3" t="s">
        <v>224</v>
      </c>
      <c r="F4" s="3" t="s">
        <v>54</v>
      </c>
      <c r="G4" s="21" t="s">
        <v>228</v>
      </c>
      <c r="H4" s="3" t="s">
        <v>229</v>
      </c>
      <c r="I4" s="3" t="s">
        <v>55</v>
      </c>
    </row>
    <row r="5" spans="1:9" x14ac:dyDescent="0.3">
      <c r="B5" s="25"/>
    </row>
    <row r="6" spans="1:9" x14ac:dyDescent="0.3">
      <c r="A6" s="1" t="s">
        <v>236</v>
      </c>
      <c r="B6" s="26" t="s">
        <v>25</v>
      </c>
      <c r="C6" s="5" t="s">
        <v>265</v>
      </c>
      <c r="D6" s="5">
        <v>2.5</v>
      </c>
      <c r="E6" s="5">
        <v>0.8</v>
      </c>
      <c r="F6" s="5" t="s">
        <v>227</v>
      </c>
      <c r="G6" s="5">
        <v>0.9</v>
      </c>
      <c r="H6" s="5">
        <f>1060-945</f>
        <v>115</v>
      </c>
      <c r="I6" t="s">
        <v>267</v>
      </c>
    </row>
    <row r="7" spans="1:9" x14ac:dyDescent="0.3">
      <c r="B7" s="26" t="s">
        <v>29</v>
      </c>
      <c r="C7" s="5" t="s">
        <v>265</v>
      </c>
      <c r="D7" s="5">
        <v>4</v>
      </c>
      <c r="E7" s="5">
        <v>0.5</v>
      </c>
      <c r="F7" s="5" t="s">
        <v>227</v>
      </c>
      <c r="G7" s="5">
        <v>2</v>
      </c>
      <c r="H7" s="5" t="s">
        <v>268</v>
      </c>
      <c r="I7" t="s">
        <v>269</v>
      </c>
    </row>
    <row r="8" spans="1:9" s="33" customFormat="1" x14ac:dyDescent="0.3">
      <c r="A8" s="30"/>
      <c r="B8" s="36" t="s">
        <v>32</v>
      </c>
      <c r="C8" s="32" t="s">
        <v>266</v>
      </c>
      <c r="D8" s="46" t="s">
        <v>270</v>
      </c>
      <c r="E8" s="46"/>
      <c r="F8" s="46"/>
      <c r="G8" s="46"/>
      <c r="H8" s="46"/>
      <c r="I8" s="32" t="s">
        <v>271</v>
      </c>
    </row>
    <row r="9" spans="1:9" x14ac:dyDescent="0.3">
      <c r="B9" s="25"/>
    </row>
    <row r="10" spans="1:9" x14ac:dyDescent="0.3">
      <c r="B10" s="25"/>
    </row>
    <row r="11" spans="1:9" x14ac:dyDescent="0.3">
      <c r="B11" s="25"/>
    </row>
    <row r="12" spans="1:9" x14ac:dyDescent="0.3">
      <c r="B12" s="25"/>
    </row>
    <row r="13" spans="1:9" x14ac:dyDescent="0.3">
      <c r="B13" s="25"/>
    </row>
    <row r="14" spans="1:9" x14ac:dyDescent="0.3">
      <c r="B14" s="25"/>
    </row>
    <row r="15" spans="1:9" x14ac:dyDescent="0.3">
      <c r="B15" s="25"/>
    </row>
    <row r="16" spans="1:9" x14ac:dyDescent="0.3">
      <c r="B16" s="25"/>
    </row>
    <row r="17" spans="1:3" x14ac:dyDescent="0.3">
      <c r="B17" s="25"/>
    </row>
    <row r="18" spans="1:3" x14ac:dyDescent="0.3">
      <c r="B18" s="25"/>
    </row>
    <row r="19" spans="1:3" x14ac:dyDescent="0.3">
      <c r="B19" s="25"/>
    </row>
    <row r="20" spans="1:3" x14ac:dyDescent="0.3">
      <c r="B20" s="25"/>
    </row>
    <row r="21" spans="1:3" x14ac:dyDescent="0.3">
      <c r="B21" s="25"/>
    </row>
    <row r="22" spans="1:3" x14ac:dyDescent="0.3">
      <c r="B22" s="25"/>
    </row>
    <row r="23" spans="1:3" x14ac:dyDescent="0.3">
      <c r="B23" s="25"/>
    </row>
    <row r="24" spans="1:3" x14ac:dyDescent="0.3">
      <c r="A24" s="2"/>
      <c r="B24" s="29"/>
      <c r="C24" s="18"/>
    </row>
    <row r="25" spans="1:3" x14ac:dyDescent="0.3">
      <c r="B25" s="25"/>
    </row>
    <row r="26" spans="1:3" x14ac:dyDescent="0.3">
      <c r="B26" s="25"/>
    </row>
    <row r="27" spans="1:3" x14ac:dyDescent="0.3">
      <c r="B27" s="25"/>
    </row>
    <row r="28" spans="1:3" x14ac:dyDescent="0.3">
      <c r="B28" s="25"/>
    </row>
    <row r="29" spans="1:3" x14ac:dyDescent="0.3">
      <c r="B29" s="25"/>
    </row>
    <row r="30" spans="1:3" x14ac:dyDescent="0.3">
      <c r="B30" s="25"/>
    </row>
    <row r="31" spans="1:3" x14ac:dyDescent="0.3">
      <c r="B31" s="25"/>
    </row>
    <row r="32" spans="1:3" x14ac:dyDescent="0.3">
      <c r="B32" s="25"/>
    </row>
    <row r="33" spans="2:2" x14ac:dyDescent="0.3">
      <c r="B33" s="25"/>
    </row>
    <row r="34" spans="2:2" x14ac:dyDescent="0.3">
      <c r="B34" s="25"/>
    </row>
    <row r="35" spans="2:2" x14ac:dyDescent="0.3">
      <c r="B35" s="25"/>
    </row>
    <row r="36" spans="2:2" x14ac:dyDescent="0.3">
      <c r="B36" s="25"/>
    </row>
    <row r="37" spans="2:2" x14ac:dyDescent="0.3">
      <c r="B37" s="25"/>
    </row>
    <row r="38" spans="2:2" x14ac:dyDescent="0.3">
      <c r="B38" s="25"/>
    </row>
    <row r="39" spans="2:2" x14ac:dyDescent="0.3">
      <c r="B39" s="25"/>
    </row>
    <row r="40" spans="2:2" x14ac:dyDescent="0.3">
      <c r="B40" s="25"/>
    </row>
    <row r="41" spans="2:2" x14ac:dyDescent="0.3">
      <c r="B41" s="25"/>
    </row>
    <row r="42" spans="2:2" x14ac:dyDescent="0.3">
      <c r="B42" s="25"/>
    </row>
    <row r="43" spans="2:2" x14ac:dyDescent="0.3">
      <c r="B43" s="25"/>
    </row>
    <row r="44" spans="2:2" x14ac:dyDescent="0.3">
      <c r="B44" s="25"/>
    </row>
    <row r="45" spans="2:2" x14ac:dyDescent="0.3">
      <c r="B45" s="25"/>
    </row>
    <row r="46" spans="2:2" x14ac:dyDescent="0.3">
      <c r="B46" s="25"/>
    </row>
    <row r="47" spans="2:2" x14ac:dyDescent="0.3">
      <c r="B47" s="25"/>
    </row>
    <row r="48" spans="2:2" x14ac:dyDescent="0.3">
      <c r="B48" s="25"/>
    </row>
    <row r="49" spans="2:2" x14ac:dyDescent="0.3">
      <c r="B49" s="25"/>
    </row>
    <row r="50" spans="2:2" x14ac:dyDescent="0.3">
      <c r="B50" s="25"/>
    </row>
    <row r="51" spans="2:2" x14ac:dyDescent="0.3">
      <c r="B51" s="25"/>
    </row>
    <row r="52" spans="2:2" x14ac:dyDescent="0.3">
      <c r="B52" s="25"/>
    </row>
    <row r="53" spans="2:2" x14ac:dyDescent="0.3">
      <c r="B53" s="25"/>
    </row>
    <row r="54" spans="2:2" x14ac:dyDescent="0.3">
      <c r="B54" s="25"/>
    </row>
    <row r="55" spans="2:2" x14ac:dyDescent="0.3">
      <c r="B55" s="25"/>
    </row>
    <row r="56" spans="2:2" x14ac:dyDescent="0.3">
      <c r="B56" s="25"/>
    </row>
    <row r="57" spans="2:2" x14ac:dyDescent="0.3">
      <c r="B57" s="25"/>
    </row>
    <row r="58" spans="2:2" x14ac:dyDescent="0.3">
      <c r="B58" s="25"/>
    </row>
    <row r="59" spans="2:2" x14ac:dyDescent="0.3">
      <c r="B59" s="25"/>
    </row>
    <row r="60" spans="2:2" x14ac:dyDescent="0.3">
      <c r="B60" s="25"/>
    </row>
    <row r="61" spans="2:2" x14ac:dyDescent="0.3">
      <c r="B61" s="25"/>
    </row>
    <row r="62" spans="2:2" x14ac:dyDescent="0.3">
      <c r="B62" s="25"/>
    </row>
    <row r="63" spans="2:2" x14ac:dyDescent="0.3">
      <c r="B63" s="25"/>
    </row>
    <row r="64" spans="2:2" x14ac:dyDescent="0.3">
      <c r="B64" s="25"/>
    </row>
    <row r="65" spans="2:2" x14ac:dyDescent="0.3">
      <c r="B65" s="25"/>
    </row>
    <row r="66" spans="2:2" x14ac:dyDescent="0.3">
      <c r="B66" s="25"/>
    </row>
    <row r="67" spans="2:2" x14ac:dyDescent="0.3">
      <c r="B67" s="25"/>
    </row>
    <row r="68" spans="2:2" x14ac:dyDescent="0.3">
      <c r="B68" s="25"/>
    </row>
    <row r="69" spans="2:2" x14ac:dyDescent="0.3">
      <c r="B69" s="25"/>
    </row>
    <row r="70" spans="2:2" x14ac:dyDescent="0.3">
      <c r="B70" s="25"/>
    </row>
    <row r="71" spans="2:2" x14ac:dyDescent="0.3">
      <c r="B71" s="25"/>
    </row>
    <row r="72" spans="2:2" x14ac:dyDescent="0.3">
      <c r="B72" s="25"/>
    </row>
    <row r="73" spans="2:2" x14ac:dyDescent="0.3">
      <c r="B73" s="25"/>
    </row>
    <row r="74" spans="2:2" x14ac:dyDescent="0.3">
      <c r="B74" s="25"/>
    </row>
  </sheetData>
  <mergeCells count="1">
    <mergeCell ref="D8:H8"/>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11"/>
  <sheetViews>
    <sheetView topLeftCell="A13" workbookViewId="0">
      <selection activeCell="C58" sqref="C58"/>
    </sheetView>
  </sheetViews>
  <sheetFormatPr defaultRowHeight="14.4" x14ac:dyDescent="0.3"/>
  <cols>
    <col min="1" max="1" width="20.33203125" style="1" customWidth="1"/>
    <col min="2" max="2" width="34" style="5" customWidth="1"/>
    <col min="3" max="3" width="20.5546875" style="5" customWidth="1"/>
    <col min="4" max="4" width="23.88671875" style="5" customWidth="1"/>
    <col min="5" max="5" width="24" style="5" customWidth="1"/>
    <col min="6" max="6" width="11.44140625" style="5" customWidth="1"/>
    <col min="7" max="7" width="24" style="5" customWidth="1"/>
    <col min="8" max="8" width="20.33203125" style="5" customWidth="1"/>
    <col min="9" max="9" width="127.44140625" customWidth="1"/>
    <col min="10" max="10" width="66.5546875" customWidth="1"/>
  </cols>
  <sheetData>
    <row r="2" spans="1:9" ht="15.6" x14ac:dyDescent="0.3">
      <c r="A2" s="24" t="s">
        <v>277</v>
      </c>
    </row>
    <row r="4" spans="1:9" x14ac:dyDescent="0.3">
      <c r="A4" s="17" t="s">
        <v>222</v>
      </c>
      <c r="E4" s="20" t="s">
        <v>226</v>
      </c>
    </row>
    <row r="5" spans="1:9" x14ac:dyDescent="0.3">
      <c r="A5" s="22" t="s">
        <v>286</v>
      </c>
      <c r="E5" s="20"/>
    </row>
    <row r="7" spans="1:9" s="3" customFormat="1" ht="30" customHeight="1" x14ac:dyDescent="0.3">
      <c r="B7" s="3" t="s">
        <v>220</v>
      </c>
      <c r="C7" s="3" t="s">
        <v>225</v>
      </c>
      <c r="D7" s="3" t="s">
        <v>223</v>
      </c>
      <c r="E7" s="3" t="s">
        <v>224</v>
      </c>
      <c r="F7" s="3" t="s">
        <v>54</v>
      </c>
      <c r="G7" s="21" t="s">
        <v>228</v>
      </c>
      <c r="H7" s="3" t="s">
        <v>229</v>
      </c>
      <c r="I7" s="3" t="s">
        <v>55</v>
      </c>
    </row>
    <row r="8" spans="1:9" x14ac:dyDescent="0.3">
      <c r="B8" s="25"/>
      <c r="I8" s="25"/>
    </row>
    <row r="9" spans="1:9" x14ac:dyDescent="0.3">
      <c r="A9" s="1" t="s">
        <v>272</v>
      </c>
      <c r="B9" s="26" t="s">
        <v>44</v>
      </c>
      <c r="C9" s="5">
        <v>2000</v>
      </c>
      <c r="D9" s="5">
        <v>11</v>
      </c>
      <c r="E9" s="5">
        <v>0.7</v>
      </c>
      <c r="F9" s="5" t="s">
        <v>230</v>
      </c>
      <c r="G9" s="5">
        <v>0</v>
      </c>
      <c r="H9" s="5" t="s">
        <v>268</v>
      </c>
      <c r="I9" s="25" t="s">
        <v>273</v>
      </c>
    </row>
    <row r="10" spans="1:9" x14ac:dyDescent="0.3">
      <c r="B10" s="26" t="s">
        <v>46</v>
      </c>
      <c r="C10" s="5">
        <v>2000</v>
      </c>
      <c r="D10" s="5">
        <v>5</v>
      </c>
      <c r="E10" s="5">
        <v>0.7</v>
      </c>
      <c r="F10" s="5" t="s">
        <v>227</v>
      </c>
      <c r="G10" s="5">
        <v>1.5</v>
      </c>
      <c r="H10" s="5">
        <v>145</v>
      </c>
      <c r="I10" s="25" t="s">
        <v>274</v>
      </c>
    </row>
    <row r="11" spans="1:9" s="33" customFormat="1" x14ac:dyDescent="0.3">
      <c r="A11" s="30"/>
      <c r="B11" s="36" t="s">
        <v>86</v>
      </c>
      <c r="C11" s="37">
        <v>2600</v>
      </c>
      <c r="D11" s="32">
        <v>6</v>
      </c>
      <c r="E11" s="32">
        <v>1</v>
      </c>
      <c r="F11" s="32" t="s">
        <v>227</v>
      </c>
      <c r="G11" s="32">
        <v>1.5</v>
      </c>
      <c r="H11" s="32">
        <f>1130-990</f>
        <v>140</v>
      </c>
      <c r="I11" s="31" t="s">
        <v>275</v>
      </c>
    </row>
    <row r="12" spans="1:9" x14ac:dyDescent="0.3">
      <c r="B12" s="25"/>
      <c r="I12" s="25"/>
    </row>
    <row r="13" spans="1:9" x14ac:dyDescent="0.3">
      <c r="A13" s="1" t="s">
        <v>276</v>
      </c>
      <c r="B13" s="26" t="s">
        <v>47</v>
      </c>
      <c r="C13" s="5">
        <v>2000</v>
      </c>
      <c r="D13" s="5">
        <v>5</v>
      </c>
      <c r="E13" s="5">
        <v>0.8</v>
      </c>
      <c r="F13" s="5" t="s">
        <v>227</v>
      </c>
      <c r="G13" s="5">
        <v>1</v>
      </c>
      <c r="H13" s="5">
        <f>1120-990</f>
        <v>130</v>
      </c>
      <c r="I13" s="25" t="s">
        <v>274</v>
      </c>
    </row>
    <row r="14" spans="1:9" x14ac:dyDescent="0.3">
      <c r="B14" s="26" t="s">
        <v>50</v>
      </c>
      <c r="C14" s="5">
        <v>2000</v>
      </c>
      <c r="D14" s="5" t="s">
        <v>268</v>
      </c>
      <c r="E14" s="5" t="s">
        <v>268</v>
      </c>
      <c r="F14" s="5" t="s">
        <v>227</v>
      </c>
      <c r="G14" s="5" t="s">
        <v>268</v>
      </c>
      <c r="H14" s="5" t="s">
        <v>268</v>
      </c>
      <c r="I14" s="25" t="s">
        <v>278</v>
      </c>
    </row>
    <row r="15" spans="1:9" x14ac:dyDescent="0.3">
      <c r="B15" s="26" t="s">
        <v>51</v>
      </c>
      <c r="C15" s="23">
        <v>2600</v>
      </c>
      <c r="D15" s="5">
        <v>5</v>
      </c>
      <c r="E15" s="5">
        <v>1.5</v>
      </c>
      <c r="F15" s="5" t="s">
        <v>227</v>
      </c>
      <c r="G15" s="5">
        <v>1.8</v>
      </c>
      <c r="H15" s="5">
        <f>1130-1010</f>
        <v>120</v>
      </c>
      <c r="I15" s="25" t="s">
        <v>279</v>
      </c>
    </row>
    <row r="16" spans="1:9" s="33" customFormat="1" x14ac:dyDescent="0.3">
      <c r="A16" s="30"/>
      <c r="B16" s="36" t="s">
        <v>52</v>
      </c>
      <c r="C16" s="32">
        <v>2000</v>
      </c>
      <c r="D16" s="32">
        <v>6</v>
      </c>
      <c r="E16" s="32">
        <v>0.8</v>
      </c>
      <c r="F16" s="32" t="s">
        <v>227</v>
      </c>
      <c r="G16" s="32">
        <v>1.8</v>
      </c>
      <c r="H16" s="32">
        <f>1145-1000</f>
        <v>145</v>
      </c>
      <c r="I16" s="31" t="s">
        <v>280</v>
      </c>
    </row>
    <row r="17" spans="1:9" x14ac:dyDescent="0.3">
      <c r="B17" s="25"/>
      <c r="I17" s="25"/>
    </row>
    <row r="18" spans="1:9" x14ac:dyDescent="0.3">
      <c r="A18" s="1" t="s">
        <v>281</v>
      </c>
      <c r="B18" s="26" t="s">
        <v>100</v>
      </c>
      <c r="C18" s="23">
        <v>2600</v>
      </c>
      <c r="D18" s="5">
        <v>5.5</v>
      </c>
      <c r="E18" s="5">
        <v>0.8</v>
      </c>
      <c r="F18" s="5" t="s">
        <v>227</v>
      </c>
      <c r="G18" s="5">
        <v>1</v>
      </c>
      <c r="H18" s="5">
        <f>1200-1050</f>
        <v>150</v>
      </c>
      <c r="I18" s="25" t="s">
        <v>282</v>
      </c>
    </row>
    <row r="19" spans="1:9" x14ac:dyDescent="0.3">
      <c r="B19" s="26" t="s">
        <v>107</v>
      </c>
      <c r="C19" s="23">
        <v>2600</v>
      </c>
      <c r="D19" s="5">
        <v>4</v>
      </c>
      <c r="E19" s="5">
        <v>2</v>
      </c>
      <c r="F19" s="5" t="s">
        <v>227</v>
      </c>
      <c r="G19" s="5">
        <v>1.5</v>
      </c>
      <c r="H19" s="5">
        <f>1130-1040</f>
        <v>90</v>
      </c>
      <c r="I19" s="25" t="s">
        <v>284</v>
      </c>
    </row>
    <row r="20" spans="1:9" x14ac:dyDescent="0.3">
      <c r="B20" s="26" t="s">
        <v>108</v>
      </c>
      <c r="C20" s="23">
        <v>2600</v>
      </c>
      <c r="D20" s="5">
        <v>4</v>
      </c>
      <c r="E20" s="5">
        <v>1.5</v>
      </c>
      <c r="F20" s="5" t="s">
        <v>227</v>
      </c>
      <c r="G20" s="5">
        <v>1.5</v>
      </c>
      <c r="H20" s="5">
        <f>1150-1060</f>
        <v>90</v>
      </c>
      <c r="I20" s="25" t="s">
        <v>283</v>
      </c>
    </row>
    <row r="21" spans="1:9" s="33" customFormat="1" x14ac:dyDescent="0.3">
      <c r="A21" s="30"/>
      <c r="B21" s="38" t="s">
        <v>199</v>
      </c>
      <c r="C21" s="32">
        <v>2200</v>
      </c>
      <c r="D21" s="32">
        <v>2</v>
      </c>
      <c r="E21" s="32">
        <v>1.5</v>
      </c>
      <c r="F21" s="32" t="s">
        <v>227</v>
      </c>
      <c r="G21" s="32">
        <v>1.8</v>
      </c>
      <c r="H21" s="32">
        <f>1110-1040</f>
        <v>70</v>
      </c>
      <c r="I21" s="31" t="s">
        <v>285</v>
      </c>
    </row>
    <row r="22" spans="1:9" x14ac:dyDescent="0.3">
      <c r="B22" s="25"/>
    </row>
    <row r="23" spans="1:9" x14ac:dyDescent="0.3">
      <c r="A23" s="1" t="s">
        <v>249</v>
      </c>
      <c r="B23" s="26" t="s">
        <v>139</v>
      </c>
      <c r="C23" s="23">
        <v>2400</v>
      </c>
      <c r="D23" s="5">
        <v>5</v>
      </c>
      <c r="E23" s="5">
        <v>2.5</v>
      </c>
      <c r="F23" s="5" t="s">
        <v>230</v>
      </c>
      <c r="G23" s="5">
        <v>0</v>
      </c>
      <c r="H23" s="5">
        <f>1140-1000</f>
        <v>140</v>
      </c>
      <c r="I23" t="s">
        <v>256</v>
      </c>
    </row>
    <row r="24" spans="1:9" s="33" customFormat="1" x14ac:dyDescent="0.3">
      <c r="A24" s="30"/>
      <c r="B24" s="38" t="s">
        <v>208</v>
      </c>
      <c r="C24" s="32">
        <v>2200</v>
      </c>
      <c r="D24" s="32">
        <v>5</v>
      </c>
      <c r="E24" s="32">
        <v>0.9</v>
      </c>
      <c r="F24" s="32" t="s">
        <v>227</v>
      </c>
      <c r="G24" s="32">
        <v>2.8</v>
      </c>
      <c r="H24" s="32">
        <f>1160-1040</f>
        <v>120</v>
      </c>
      <c r="I24" s="33" t="s">
        <v>255</v>
      </c>
    </row>
    <row r="25" spans="1:9" x14ac:dyDescent="0.3">
      <c r="B25" s="25"/>
    </row>
    <row r="26" spans="1:9" x14ac:dyDescent="0.3">
      <c r="A26" s="1" t="s">
        <v>243</v>
      </c>
      <c r="B26" s="26" t="s">
        <v>140</v>
      </c>
      <c r="C26" s="23">
        <v>2400</v>
      </c>
      <c r="D26" s="5">
        <v>9</v>
      </c>
      <c r="E26" s="5">
        <v>1</v>
      </c>
      <c r="F26" s="5" t="s">
        <v>227</v>
      </c>
      <c r="G26" s="5">
        <v>1.5</v>
      </c>
      <c r="H26" s="5">
        <f>1160-1020</f>
        <v>140</v>
      </c>
      <c r="I26" t="s">
        <v>287</v>
      </c>
    </row>
    <row r="27" spans="1:9" x14ac:dyDescent="0.3">
      <c r="B27" s="27" t="s">
        <v>177</v>
      </c>
      <c r="C27" s="5">
        <v>2200</v>
      </c>
      <c r="D27" s="5">
        <v>11</v>
      </c>
      <c r="E27" s="5">
        <v>2.5</v>
      </c>
      <c r="F27" s="5" t="s">
        <v>230</v>
      </c>
      <c r="G27" s="5">
        <v>0</v>
      </c>
      <c r="H27" s="5">
        <f>1065-1025</f>
        <v>40</v>
      </c>
      <c r="I27" t="s">
        <v>247</v>
      </c>
    </row>
    <row r="28" spans="1:9" s="33" customFormat="1" x14ac:dyDescent="0.3">
      <c r="A28" s="30"/>
      <c r="B28" s="38" t="s">
        <v>180</v>
      </c>
      <c r="C28" s="32">
        <v>2200</v>
      </c>
      <c r="D28" s="32">
        <v>6</v>
      </c>
      <c r="E28" s="32">
        <v>0.8</v>
      </c>
      <c r="F28" s="32" t="s">
        <v>227</v>
      </c>
      <c r="G28" s="32">
        <v>2</v>
      </c>
      <c r="H28" s="32">
        <f>1140-1010</f>
        <v>130</v>
      </c>
      <c r="I28" s="33" t="s">
        <v>248</v>
      </c>
    </row>
    <row r="29" spans="1:9" x14ac:dyDescent="0.3">
      <c r="B29" s="25"/>
    </row>
    <row r="30" spans="1:9" x14ac:dyDescent="0.3">
      <c r="A30" s="1" t="s">
        <v>250</v>
      </c>
      <c r="B30" s="26" t="s">
        <v>149</v>
      </c>
      <c r="C30" s="23">
        <v>2400</v>
      </c>
      <c r="D30" s="5">
        <v>5</v>
      </c>
      <c r="E30" s="5">
        <v>5</v>
      </c>
      <c r="F30" s="5" t="s">
        <v>230</v>
      </c>
      <c r="G30" s="5">
        <v>0</v>
      </c>
      <c r="H30" s="5">
        <f>1250-1060</f>
        <v>190</v>
      </c>
      <c r="I30" t="s">
        <v>258</v>
      </c>
    </row>
    <row r="31" spans="1:9" x14ac:dyDescent="0.3">
      <c r="B31" s="26" t="s">
        <v>150</v>
      </c>
      <c r="C31" s="23">
        <v>2400</v>
      </c>
      <c r="D31" s="5">
        <v>0</v>
      </c>
      <c r="E31" s="5">
        <v>1.5</v>
      </c>
      <c r="F31" s="5" t="s">
        <v>227</v>
      </c>
      <c r="G31" s="5">
        <v>2</v>
      </c>
      <c r="H31" s="5">
        <f>1110-1040</f>
        <v>70</v>
      </c>
      <c r="I31" t="s">
        <v>259</v>
      </c>
    </row>
    <row r="32" spans="1:9" s="33" customFormat="1" x14ac:dyDescent="0.3">
      <c r="A32" s="30"/>
      <c r="B32" s="38" t="s">
        <v>209</v>
      </c>
      <c r="C32" s="32">
        <v>2200</v>
      </c>
      <c r="D32" s="32">
        <v>7</v>
      </c>
      <c r="E32" s="32">
        <v>1</v>
      </c>
      <c r="F32" s="32" t="s">
        <v>227</v>
      </c>
      <c r="G32" s="32">
        <v>3</v>
      </c>
      <c r="H32" s="32">
        <f>1200-1070</f>
        <v>130</v>
      </c>
      <c r="I32" s="33" t="s">
        <v>288</v>
      </c>
    </row>
    <row r="33" spans="1:9" x14ac:dyDescent="0.3">
      <c r="B33" s="25"/>
    </row>
    <row r="34" spans="1:9" x14ac:dyDescent="0.3">
      <c r="A34" s="1" t="s">
        <v>240</v>
      </c>
      <c r="B34" s="25" t="s">
        <v>146</v>
      </c>
      <c r="C34" s="23">
        <v>2400</v>
      </c>
      <c r="D34" s="5">
        <v>8</v>
      </c>
      <c r="E34" s="5">
        <v>2</v>
      </c>
      <c r="F34" s="5" t="s">
        <v>227</v>
      </c>
      <c r="G34" s="5">
        <v>2</v>
      </c>
      <c r="H34" s="5">
        <f>1100-1040</f>
        <v>60</v>
      </c>
      <c r="I34" t="s">
        <v>261</v>
      </c>
    </row>
    <row r="35" spans="1:9" x14ac:dyDescent="0.3">
      <c r="B35" s="25" t="s">
        <v>151</v>
      </c>
      <c r="C35" s="23">
        <v>2400</v>
      </c>
      <c r="D35" s="5">
        <v>5</v>
      </c>
      <c r="E35" s="5">
        <v>5</v>
      </c>
      <c r="F35" s="5" t="s">
        <v>227</v>
      </c>
      <c r="G35" s="5">
        <v>3</v>
      </c>
      <c r="H35" s="5">
        <f>1130-1020</f>
        <v>110</v>
      </c>
      <c r="I35" t="s">
        <v>262</v>
      </c>
    </row>
    <row r="36" spans="1:9" x14ac:dyDescent="0.3">
      <c r="B36" s="28" t="s">
        <v>161</v>
      </c>
      <c r="C36" s="5">
        <v>2200</v>
      </c>
      <c r="D36" s="5">
        <v>4</v>
      </c>
      <c r="E36" s="5">
        <v>1</v>
      </c>
      <c r="F36" s="5" t="s">
        <v>227</v>
      </c>
      <c r="G36" s="5">
        <v>3</v>
      </c>
      <c r="H36" s="5">
        <f>1120-1030</f>
        <v>90</v>
      </c>
      <c r="I36" t="s">
        <v>232</v>
      </c>
    </row>
    <row r="37" spans="1:9" s="33" customFormat="1" x14ac:dyDescent="0.3">
      <c r="A37" s="30"/>
      <c r="B37" s="39" t="s">
        <v>178</v>
      </c>
      <c r="C37" s="32">
        <v>2200</v>
      </c>
      <c r="D37" s="32">
        <v>6</v>
      </c>
      <c r="E37" s="32">
        <v>0.7</v>
      </c>
      <c r="F37" s="32" t="s">
        <v>227</v>
      </c>
      <c r="G37" s="32">
        <v>2</v>
      </c>
      <c r="H37" s="32">
        <f>1100-980</f>
        <v>120</v>
      </c>
      <c r="I37" s="33" t="s">
        <v>234</v>
      </c>
    </row>
    <row r="38" spans="1:9" x14ac:dyDescent="0.3">
      <c r="B38" s="25"/>
    </row>
    <row r="39" spans="1:9" x14ac:dyDescent="0.3">
      <c r="B39" s="25"/>
    </row>
    <row r="40" spans="1:9" x14ac:dyDescent="0.3">
      <c r="B40" s="25"/>
    </row>
    <row r="41" spans="1:9" x14ac:dyDescent="0.3">
      <c r="B41" s="25"/>
    </row>
    <row r="42" spans="1:9" x14ac:dyDescent="0.3">
      <c r="B42" s="25"/>
    </row>
    <row r="43" spans="1:9" x14ac:dyDescent="0.3">
      <c r="B43" s="25"/>
    </row>
    <row r="44" spans="1:9" x14ac:dyDescent="0.3">
      <c r="B44" s="25"/>
    </row>
    <row r="45" spans="1:9" x14ac:dyDescent="0.3">
      <c r="B45" s="25"/>
    </row>
    <row r="46" spans="1:9" x14ac:dyDescent="0.3">
      <c r="B46" s="25"/>
    </row>
    <row r="47" spans="1:9" x14ac:dyDescent="0.3">
      <c r="B47" s="25"/>
    </row>
    <row r="48" spans="1:9" x14ac:dyDescent="0.3">
      <c r="B48" s="25"/>
    </row>
    <row r="49" spans="2:2" x14ac:dyDescent="0.3">
      <c r="B49" s="25"/>
    </row>
    <row r="50" spans="2:2" x14ac:dyDescent="0.3">
      <c r="B50" s="25"/>
    </row>
    <row r="51" spans="2:2" x14ac:dyDescent="0.3">
      <c r="B51" s="25"/>
    </row>
    <row r="52" spans="2:2" x14ac:dyDescent="0.3">
      <c r="B52" s="25"/>
    </row>
    <row r="53" spans="2:2" x14ac:dyDescent="0.3">
      <c r="B53" s="25"/>
    </row>
    <row r="54" spans="2:2" x14ac:dyDescent="0.3">
      <c r="B54" s="25"/>
    </row>
    <row r="55" spans="2:2" x14ac:dyDescent="0.3">
      <c r="B55" s="25"/>
    </row>
    <row r="56" spans="2:2" x14ac:dyDescent="0.3">
      <c r="B56" s="25"/>
    </row>
    <row r="57" spans="2:2" x14ac:dyDescent="0.3">
      <c r="B57" s="25"/>
    </row>
    <row r="58" spans="2:2" x14ac:dyDescent="0.3">
      <c r="B58" s="25"/>
    </row>
    <row r="59" spans="2:2" x14ac:dyDescent="0.3">
      <c r="B59" s="25"/>
    </row>
    <row r="60" spans="2:2" x14ac:dyDescent="0.3">
      <c r="B60" s="25"/>
    </row>
    <row r="61" spans="2:2" x14ac:dyDescent="0.3">
      <c r="B61" s="25"/>
    </row>
    <row r="62" spans="2:2" x14ac:dyDescent="0.3">
      <c r="B62" s="25"/>
    </row>
    <row r="63" spans="2:2" x14ac:dyDescent="0.3">
      <c r="B63" s="25"/>
    </row>
    <row r="64" spans="2:2" x14ac:dyDescent="0.3">
      <c r="B64" s="25"/>
    </row>
    <row r="65" spans="2:2" x14ac:dyDescent="0.3">
      <c r="B65" s="25"/>
    </row>
    <row r="66" spans="2:2" x14ac:dyDescent="0.3">
      <c r="B66" s="25"/>
    </row>
    <row r="67" spans="2:2" x14ac:dyDescent="0.3">
      <c r="B67" s="25"/>
    </row>
    <row r="68" spans="2:2" x14ac:dyDescent="0.3">
      <c r="B68" s="25"/>
    </row>
    <row r="69" spans="2:2" x14ac:dyDescent="0.3">
      <c r="B69" s="25"/>
    </row>
    <row r="70" spans="2:2" x14ac:dyDescent="0.3">
      <c r="B70" s="25"/>
    </row>
    <row r="71" spans="2:2" x14ac:dyDescent="0.3">
      <c r="B71" s="25"/>
    </row>
    <row r="72" spans="2:2" x14ac:dyDescent="0.3">
      <c r="B72" s="25"/>
    </row>
    <row r="73" spans="2:2" x14ac:dyDescent="0.3">
      <c r="B73" s="25"/>
    </row>
    <row r="74" spans="2:2" x14ac:dyDescent="0.3">
      <c r="B74" s="25"/>
    </row>
    <row r="75" spans="2:2" x14ac:dyDescent="0.3">
      <c r="B75" s="25"/>
    </row>
    <row r="76" spans="2:2" x14ac:dyDescent="0.3">
      <c r="B76" s="25"/>
    </row>
    <row r="77" spans="2:2" x14ac:dyDescent="0.3">
      <c r="B77" s="25"/>
    </row>
    <row r="78" spans="2:2" x14ac:dyDescent="0.3">
      <c r="B78" s="25"/>
    </row>
    <row r="79" spans="2:2" x14ac:dyDescent="0.3">
      <c r="B79" s="25"/>
    </row>
    <row r="80" spans="2:2" x14ac:dyDescent="0.3">
      <c r="B80" s="25"/>
    </row>
    <row r="81" spans="2:2" x14ac:dyDescent="0.3">
      <c r="B81" s="25"/>
    </row>
    <row r="82" spans="2:2" x14ac:dyDescent="0.3">
      <c r="B82" s="25"/>
    </row>
    <row r="83" spans="2:2" x14ac:dyDescent="0.3">
      <c r="B83" s="25"/>
    </row>
    <row r="84" spans="2:2" x14ac:dyDescent="0.3">
      <c r="B84" s="25"/>
    </row>
    <row r="85" spans="2:2" x14ac:dyDescent="0.3">
      <c r="B85" s="25"/>
    </row>
    <row r="86" spans="2:2" x14ac:dyDescent="0.3">
      <c r="B86" s="25"/>
    </row>
    <row r="87" spans="2:2" x14ac:dyDescent="0.3">
      <c r="B87" s="25"/>
    </row>
    <row r="88" spans="2:2" x14ac:dyDescent="0.3">
      <c r="B88" s="25"/>
    </row>
    <row r="89" spans="2:2" x14ac:dyDescent="0.3">
      <c r="B89" s="25"/>
    </row>
    <row r="90" spans="2:2" x14ac:dyDescent="0.3">
      <c r="B90" s="25"/>
    </row>
    <row r="91" spans="2:2" x14ac:dyDescent="0.3">
      <c r="B91" s="25"/>
    </row>
    <row r="92" spans="2:2" x14ac:dyDescent="0.3">
      <c r="B92" s="25"/>
    </row>
    <row r="93" spans="2:2" x14ac:dyDescent="0.3">
      <c r="B93" s="25"/>
    </row>
    <row r="94" spans="2:2" x14ac:dyDescent="0.3">
      <c r="B94" s="25"/>
    </row>
    <row r="95" spans="2:2" x14ac:dyDescent="0.3">
      <c r="B95" s="25"/>
    </row>
    <row r="96" spans="2:2" x14ac:dyDescent="0.3">
      <c r="B96" s="25"/>
    </row>
    <row r="97" spans="2:2" x14ac:dyDescent="0.3">
      <c r="B97" s="25"/>
    </row>
    <row r="98" spans="2:2" x14ac:dyDescent="0.3">
      <c r="B98" s="25"/>
    </row>
    <row r="99" spans="2:2" x14ac:dyDescent="0.3">
      <c r="B99" s="25"/>
    </row>
    <row r="100" spans="2:2" x14ac:dyDescent="0.3">
      <c r="B100" s="25"/>
    </row>
    <row r="101" spans="2:2" x14ac:dyDescent="0.3">
      <c r="B101" s="25"/>
    </row>
    <row r="102" spans="2:2" x14ac:dyDescent="0.3">
      <c r="B102" s="25"/>
    </row>
    <row r="103" spans="2:2" x14ac:dyDescent="0.3">
      <c r="B103" s="25"/>
    </row>
    <row r="104" spans="2:2" x14ac:dyDescent="0.3">
      <c r="B104" s="25"/>
    </row>
    <row r="105" spans="2:2" x14ac:dyDescent="0.3">
      <c r="B105" s="25"/>
    </row>
    <row r="106" spans="2:2" x14ac:dyDescent="0.3">
      <c r="B106" s="25"/>
    </row>
    <row r="107" spans="2:2" x14ac:dyDescent="0.3">
      <c r="B107" s="25"/>
    </row>
    <row r="108" spans="2:2" x14ac:dyDescent="0.3">
      <c r="B108" s="25"/>
    </row>
    <row r="109" spans="2:2" x14ac:dyDescent="0.3">
      <c r="B109" s="25"/>
    </row>
    <row r="110" spans="2:2" x14ac:dyDescent="0.3">
      <c r="B110" s="25"/>
    </row>
    <row r="111" spans="2:2" x14ac:dyDescent="0.3">
      <c r="B111" s="25"/>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
  <sheetViews>
    <sheetView workbookViewId="0">
      <selection activeCell="G1" sqref="G1"/>
    </sheetView>
  </sheetViews>
  <sheetFormatPr defaultRowHeight="14.4" x14ac:dyDescent="0.3"/>
  <cols>
    <col min="1" max="2" width="29.109375" customWidth="1"/>
    <col min="3" max="3" width="23.6640625" customWidth="1"/>
    <col min="4" max="4" width="17.5546875" bestFit="1" customWidth="1"/>
    <col min="5" max="5" width="13.33203125" bestFit="1" customWidth="1"/>
    <col min="6" max="6" width="17.5546875" bestFit="1" customWidth="1"/>
    <col min="7" max="7" width="13.33203125" bestFit="1" customWidth="1"/>
    <col min="8" max="8" width="9.33203125" bestFit="1" customWidth="1"/>
  </cols>
  <sheetData>
    <row r="1" spans="1:8" x14ac:dyDescent="0.3">
      <c r="A1" s="15" t="s">
        <v>678</v>
      </c>
      <c r="B1" s="15" t="s">
        <v>682</v>
      </c>
      <c r="C1" t="s">
        <v>674</v>
      </c>
      <c r="D1" s="15" t="s">
        <v>677</v>
      </c>
      <c r="E1">
        <v>1</v>
      </c>
      <c r="F1" t="s">
        <v>676</v>
      </c>
      <c r="G1" t="s">
        <v>675</v>
      </c>
      <c r="H1" t="s">
        <v>681</v>
      </c>
    </row>
    <row r="2" spans="1:8" x14ac:dyDescent="0.3">
      <c r="A2" s="15"/>
      <c r="B2" s="15"/>
    </row>
    <row r="3" spans="1:8" x14ac:dyDescent="0.3">
      <c r="A3" s="15">
        <f t="shared" ref="A3:A15" ca="1" si="0">MATCH($E$1, OFFSET(INDIRECT($G$1),A2,0,1000,1),0)+A2</f>
        <v>6</v>
      </c>
      <c r="B3" s="15" t="str">
        <f ca="1">INDEX(TestLog!B:B,A3)</f>
        <v>GDF004</v>
      </c>
      <c r="C3" s="15" t="str">
        <f ca="1">INDEX(TestLog!C:C,A3)</f>
        <v>GDF4_102620</v>
      </c>
    </row>
    <row r="4" spans="1:8" x14ac:dyDescent="0.3">
      <c r="A4" s="15">
        <f t="shared" ca="1" si="0"/>
        <v>7</v>
      </c>
      <c r="B4" s="15" t="str">
        <f ca="1">INDEX(TestLog!B:B,A4)</f>
        <v>GDF005</v>
      </c>
      <c r="C4" s="15" t="str">
        <f ca="1">INDEX(TestLog!C:C,A4)</f>
        <v>GDF5_032221</v>
      </c>
    </row>
    <row r="5" spans="1:8" x14ac:dyDescent="0.3">
      <c r="A5" s="15">
        <f t="shared" ca="1" si="0"/>
        <v>8</v>
      </c>
      <c r="B5" s="15" t="str">
        <f ca="1">INDEX(TestLog!B:B,A5)</f>
        <v>GDF006</v>
      </c>
      <c r="C5" s="15" t="str">
        <f ca="1">INDEX(TestLog!C:C,A5)</f>
        <v>GDF6_initialCal</v>
      </c>
    </row>
    <row r="6" spans="1:8" x14ac:dyDescent="0.3">
      <c r="A6" s="15">
        <f t="shared" ca="1" si="0"/>
        <v>10</v>
      </c>
      <c r="B6" s="15" t="str">
        <f ca="1">INDEX(TestLog!B:B,A6)</f>
        <v>GDF007</v>
      </c>
      <c r="C6" s="15" t="str">
        <f ca="1">INDEX(TestLog!C:C,A6)</f>
        <v>GDF7_initialCal</v>
      </c>
    </row>
    <row r="7" spans="1:8" x14ac:dyDescent="0.3">
      <c r="A7" s="15" t="e">
        <f t="shared" ca="1" si="0"/>
        <v>#N/A</v>
      </c>
      <c r="B7" s="15"/>
    </row>
    <row r="8" spans="1:8" x14ac:dyDescent="0.3">
      <c r="A8" s="15" t="e">
        <f t="shared" ca="1" si="0"/>
        <v>#N/A</v>
      </c>
      <c r="B8" s="15"/>
    </row>
    <row r="9" spans="1:8" x14ac:dyDescent="0.3">
      <c r="A9" s="15" t="e">
        <f t="shared" ca="1" si="0"/>
        <v>#N/A</v>
      </c>
      <c r="B9" s="15"/>
    </row>
    <row r="10" spans="1:8" x14ac:dyDescent="0.3">
      <c r="A10" s="15" t="e">
        <f t="shared" ca="1" si="0"/>
        <v>#N/A</v>
      </c>
      <c r="B10" s="15"/>
    </row>
    <row r="11" spans="1:8" x14ac:dyDescent="0.3">
      <c r="A11" s="15" t="e">
        <f t="shared" ca="1" si="0"/>
        <v>#N/A</v>
      </c>
      <c r="B11" s="15"/>
    </row>
    <row r="12" spans="1:8" x14ac:dyDescent="0.3">
      <c r="A12" s="15" t="e">
        <f t="shared" ca="1" si="0"/>
        <v>#N/A</v>
      </c>
      <c r="B12" s="15"/>
    </row>
    <row r="13" spans="1:8" x14ac:dyDescent="0.3">
      <c r="A13" s="15" t="e">
        <f t="shared" ca="1" si="0"/>
        <v>#N/A</v>
      </c>
      <c r="B13" s="15"/>
    </row>
    <row r="14" spans="1:8" x14ac:dyDescent="0.3">
      <c r="A14" s="15" t="e">
        <f t="shared" ca="1" si="0"/>
        <v>#N/A</v>
      </c>
      <c r="B14" s="15"/>
    </row>
    <row r="15" spans="1:8" x14ac:dyDescent="0.3">
      <c r="A15" s="15" t="e">
        <f t="shared" ca="1" si="0"/>
        <v>#N/A</v>
      </c>
      <c r="B15" s="15"/>
    </row>
  </sheetData>
  <conditionalFormatting sqref="A18:B1048573">
    <cfRule type="expression" priority="1">
      <formula>ISNA(E22)</formula>
    </cfRule>
  </conditionalFormatting>
  <conditionalFormatting sqref="D1">
    <cfRule type="expression" priority="3">
      <formula>ISNA(F7)</formula>
    </cfRule>
  </conditionalFormatting>
  <conditionalFormatting sqref="A1:B2">
    <cfRule type="expression" priority="4">
      <formula>ISNA(F8)</formula>
    </cfRule>
  </conditionalFormatting>
  <conditionalFormatting sqref="A1048574:B1048576">
    <cfRule type="expression" priority="6">
      <formula>ISNA(H1)</formula>
    </cfRule>
  </conditionalFormatting>
  <conditionalFormatting sqref="A7:B15 A3:A6">
    <cfRule type="expression" priority="8">
      <formula>ISNA(F9)</formula>
    </cfRule>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7"/>
  <sheetViews>
    <sheetView workbookViewId="0">
      <selection activeCell="G1" sqref="G1"/>
    </sheetView>
  </sheetViews>
  <sheetFormatPr defaultRowHeight="14.4" x14ac:dyDescent="0.3"/>
  <cols>
    <col min="1" max="2" width="27" customWidth="1"/>
    <col min="3" max="3" width="39.6640625" customWidth="1"/>
    <col min="4" max="4" width="23.44140625" customWidth="1"/>
    <col min="5" max="5" width="20.33203125" customWidth="1"/>
    <col min="13" max="13" width="29.109375" customWidth="1"/>
  </cols>
  <sheetData>
    <row r="1" spans="1:13" x14ac:dyDescent="0.3">
      <c r="D1" s="15" t="s">
        <v>677</v>
      </c>
      <c r="E1">
        <v>1</v>
      </c>
      <c r="F1" t="s">
        <v>676</v>
      </c>
      <c r="G1" t="s">
        <v>679</v>
      </c>
      <c r="H1" t="s">
        <v>680</v>
      </c>
      <c r="M1" s="15"/>
    </row>
    <row r="2" spans="1:13" x14ac:dyDescent="0.3">
      <c r="M2" s="15"/>
    </row>
    <row r="3" spans="1:13" x14ac:dyDescent="0.3">
      <c r="A3" s="15" t="s">
        <v>678</v>
      </c>
      <c r="B3" s="15" t="s">
        <v>682</v>
      </c>
      <c r="C3" t="s">
        <v>674</v>
      </c>
      <c r="M3" s="15"/>
    </row>
    <row r="4" spans="1:13" x14ac:dyDescent="0.3">
      <c r="A4" s="15"/>
      <c r="B4" s="15"/>
      <c r="M4" s="15"/>
    </row>
    <row r="5" spans="1:13" x14ac:dyDescent="0.3">
      <c r="A5" s="15">
        <f t="shared" ref="A5:A17" ca="1" si="0">MATCH($E$1, OFFSET(INDIRECT($G$1),A4,0,1000,1),0)+A4</f>
        <v>11</v>
      </c>
      <c r="B5" s="15" t="str">
        <f ca="1">INDEX(TestLog!B:B,A5)</f>
        <v>GDF007</v>
      </c>
      <c r="C5" s="15" t="str">
        <f ca="1">INDEX(TestLog!C:C,A5)</f>
        <v>GDF7_4hr_Ptcycle</v>
      </c>
      <c r="M5" s="15"/>
    </row>
    <row r="6" spans="1:13" x14ac:dyDescent="0.3">
      <c r="A6" s="15">
        <f t="shared" ca="1" si="0"/>
        <v>12</v>
      </c>
      <c r="B6" s="15" t="str">
        <f ca="1">INDEX(TestLog!B:B,A6)</f>
        <v>GDF007</v>
      </c>
      <c r="C6" s="15" t="str">
        <f ca="1">INDEX(TestLog!C:C,A6)</f>
        <v>GDF7_k2_20_1000dBar</v>
      </c>
      <c r="M6" s="15"/>
    </row>
    <row r="7" spans="1:13" x14ac:dyDescent="0.3">
      <c r="A7" s="15">
        <f t="shared" ca="1" si="0"/>
        <v>14</v>
      </c>
      <c r="B7" s="15" t="str">
        <f ca="1">INDEX(TestLog!B:B,A7)</f>
        <v>GDF007</v>
      </c>
      <c r="C7" s="15" t="str">
        <f ca="1">INDEX(TestLog!C:C,A7)</f>
        <v>GDF7_variable_Prate_20_10_2_take2</v>
      </c>
      <c r="M7" s="15"/>
    </row>
    <row r="8" spans="1:13" x14ac:dyDescent="0.3">
      <c r="A8" s="15" t="e">
        <f t="shared" ca="1" si="0"/>
        <v>#N/A</v>
      </c>
      <c r="B8" s="15" t="e">
        <f ca="1">INDEX(TestLog!B:B,A8)</f>
        <v>#N/A</v>
      </c>
      <c r="C8" s="15" t="e">
        <f ca="1">INDEX(TestLog!C:C,A8)</f>
        <v>#N/A</v>
      </c>
      <c r="M8" s="15"/>
    </row>
    <row r="9" spans="1:13" x14ac:dyDescent="0.3">
      <c r="A9" s="15" t="e">
        <f t="shared" ca="1" si="0"/>
        <v>#N/A</v>
      </c>
      <c r="B9" s="15" t="e">
        <f ca="1">INDEX(TestLog!B:B,A9)</f>
        <v>#N/A</v>
      </c>
      <c r="M9" s="15"/>
    </row>
    <row r="10" spans="1:13" x14ac:dyDescent="0.3">
      <c r="A10" s="15" t="e">
        <f t="shared" ca="1" si="0"/>
        <v>#N/A</v>
      </c>
      <c r="B10" s="15" t="e">
        <f ca="1">INDEX(TestLog!B:B,A10)</f>
        <v>#N/A</v>
      </c>
      <c r="M10" s="15"/>
    </row>
    <row r="11" spans="1:13" x14ac:dyDescent="0.3">
      <c r="A11" s="15" t="e">
        <f t="shared" ca="1" si="0"/>
        <v>#N/A</v>
      </c>
      <c r="B11" s="15" t="e">
        <f ca="1">INDEX(TestLog!B:B,A11)</f>
        <v>#N/A</v>
      </c>
      <c r="M11" s="15"/>
    </row>
    <row r="12" spans="1:13" x14ac:dyDescent="0.3">
      <c r="A12" s="15" t="e">
        <f t="shared" ca="1" si="0"/>
        <v>#N/A</v>
      </c>
      <c r="B12" s="15" t="e">
        <f ca="1">INDEX(TestLog!B:B,A12)</f>
        <v>#N/A</v>
      </c>
      <c r="M12" s="15"/>
    </row>
    <row r="13" spans="1:13" x14ac:dyDescent="0.3">
      <c r="A13" s="15" t="e">
        <f t="shared" ca="1" si="0"/>
        <v>#N/A</v>
      </c>
      <c r="B13" s="15" t="e">
        <f ca="1">INDEX(TestLog!B:B,A13)</f>
        <v>#N/A</v>
      </c>
      <c r="M13" s="15"/>
    </row>
    <row r="14" spans="1:13" x14ac:dyDescent="0.3">
      <c r="A14" s="15" t="e">
        <f t="shared" ca="1" si="0"/>
        <v>#N/A</v>
      </c>
      <c r="B14" s="15" t="e">
        <f ca="1">INDEX(TestLog!B:B,A14)</f>
        <v>#N/A</v>
      </c>
      <c r="M14" s="15"/>
    </row>
    <row r="15" spans="1:13" x14ac:dyDescent="0.3">
      <c r="A15" s="15" t="e">
        <f t="shared" ca="1" si="0"/>
        <v>#N/A</v>
      </c>
      <c r="B15" s="15" t="e">
        <f ca="1">INDEX(TestLog!B:B,A15)</f>
        <v>#N/A</v>
      </c>
      <c r="M15" s="15"/>
    </row>
    <row r="16" spans="1:13" x14ac:dyDescent="0.3">
      <c r="A16" s="15" t="e">
        <f t="shared" ca="1" si="0"/>
        <v>#N/A</v>
      </c>
      <c r="B16" s="15" t="e">
        <f ca="1">INDEX(TestLog!B:B,A16)</f>
        <v>#N/A</v>
      </c>
    </row>
    <row r="17" spans="1:2" x14ac:dyDescent="0.3">
      <c r="A17" s="15" t="e">
        <f t="shared" ca="1" si="0"/>
        <v>#N/A</v>
      </c>
      <c r="B17" s="15" t="e">
        <f ca="1">INDEX(TestLog!B:B,A17)</f>
        <v>#N/A</v>
      </c>
    </row>
  </sheetData>
  <conditionalFormatting sqref="A5:A17">
    <cfRule type="expression" priority="5">
      <formula>ISNA(F9)</formula>
    </cfRule>
  </conditionalFormatting>
  <conditionalFormatting sqref="D1">
    <cfRule type="expression" priority="6">
      <formula>ISNA(F7)</formula>
    </cfRule>
  </conditionalFormatting>
  <conditionalFormatting sqref="A3:B4">
    <cfRule type="expression" priority="7">
      <formula>ISNA(F8)</formula>
    </cfRule>
  </conditionalFormatting>
  <conditionalFormatting sqref="M18:M1048573">
    <cfRule type="expression" priority="1">
      <formula>ISNA(Q22)</formula>
    </cfRule>
  </conditionalFormatting>
  <conditionalFormatting sqref="M1:M2">
    <cfRule type="expression" priority="2">
      <formula>ISNA(R8)</formula>
    </cfRule>
  </conditionalFormatting>
  <conditionalFormatting sqref="M1048574:M1048576">
    <cfRule type="expression" priority="3">
      <formula>ISNA(T1)</formula>
    </cfRule>
  </conditionalFormatting>
  <conditionalFormatting sqref="M7:M15">
    <cfRule type="expression" priority="4">
      <formula>ISNA(R13)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2"/>
  <sheetViews>
    <sheetView workbookViewId="0">
      <selection activeCell="H18" sqref="H18"/>
    </sheetView>
  </sheetViews>
  <sheetFormatPr defaultRowHeight="14.4" x14ac:dyDescent="0.3"/>
  <cols>
    <col min="1" max="2" width="27" customWidth="1"/>
    <col min="3" max="3" width="39.6640625" customWidth="1"/>
    <col min="4" max="4" width="23.44140625" customWidth="1"/>
    <col min="5" max="5" width="20.33203125" customWidth="1"/>
    <col min="13" max="13" width="29.109375" customWidth="1"/>
  </cols>
  <sheetData>
    <row r="1" spans="1:13" x14ac:dyDescent="0.3">
      <c r="D1" s="15" t="s">
        <v>677</v>
      </c>
      <c r="E1">
        <v>1</v>
      </c>
      <c r="F1" t="s">
        <v>676</v>
      </c>
      <c r="G1" t="s">
        <v>693</v>
      </c>
      <c r="H1" t="s">
        <v>692</v>
      </c>
      <c r="M1" s="15"/>
    </row>
    <row r="2" spans="1:13" x14ac:dyDescent="0.3">
      <c r="M2" s="15"/>
    </row>
    <row r="3" spans="1:13" x14ac:dyDescent="0.3">
      <c r="A3" s="15" t="s">
        <v>678</v>
      </c>
      <c r="B3" s="15" t="s">
        <v>682</v>
      </c>
      <c r="C3" t="s">
        <v>674</v>
      </c>
      <c r="M3" s="15"/>
    </row>
    <row r="4" spans="1:13" x14ac:dyDescent="0.3">
      <c r="A4" s="15"/>
      <c r="B4" s="15"/>
      <c r="M4" s="15"/>
    </row>
    <row r="5" spans="1:13" x14ac:dyDescent="0.3">
      <c r="A5" s="15">
        <f t="shared" ref="A5:A68" ca="1" si="0">MATCH($E$1, OFFSET(INDIRECT($G$1),A4,0,1000,1),0)+A4</f>
        <v>248</v>
      </c>
      <c r="B5" s="15" t="str">
        <f ca="1">INDEX(TestLog!B:B,A5)</f>
        <v>GDF2024</v>
      </c>
      <c r="C5" s="15" t="str">
        <f ca="1">INDEX(TestLog!C:C,A5)</f>
        <v>GDF2024_101223_Ch B</v>
      </c>
      <c r="M5" s="15"/>
    </row>
    <row r="6" spans="1:13" x14ac:dyDescent="0.3">
      <c r="A6" s="15">
        <f t="shared" ca="1" si="0"/>
        <v>249</v>
      </c>
      <c r="B6" s="15" t="str">
        <f ca="1">INDEX(TestLog!B:B,A6)</f>
        <v>GDF2025</v>
      </c>
      <c r="C6" s="15" t="str">
        <f ca="1">INDEX(TestLog!C:C,A6)</f>
        <v>GDF2025_10192023_Ch A</v>
      </c>
      <c r="M6" s="15"/>
    </row>
    <row r="7" spans="1:13" x14ac:dyDescent="0.3">
      <c r="A7" s="15">
        <f t="shared" ca="1" si="0"/>
        <v>250</v>
      </c>
      <c r="B7" s="15" t="str">
        <f ca="1">INDEX(TestLog!B:B,A7)</f>
        <v>GDF2023</v>
      </c>
      <c r="C7" s="15" t="str">
        <f ca="1">INDEX(TestLog!C:C,A7)</f>
        <v>GDF2023_10192023_Ch B</v>
      </c>
      <c r="M7" s="15"/>
    </row>
    <row r="8" spans="1:13" x14ac:dyDescent="0.3">
      <c r="A8" s="15">
        <f t="shared" ca="1" si="0"/>
        <v>251</v>
      </c>
      <c r="B8" s="15" t="str">
        <f ca="1">INDEX(TestLog!B:B,A8)</f>
        <v>GDF2024</v>
      </c>
      <c r="C8" s="15" t="str">
        <f ca="1">INDEX(TestLog!C:C,A8)</f>
        <v>GDF2024_10192023_Ch E</v>
      </c>
      <c r="M8" s="15"/>
    </row>
    <row r="9" spans="1:13" x14ac:dyDescent="0.3">
      <c r="A9" s="15" t="e">
        <f t="shared" ca="1" si="0"/>
        <v>#N/A</v>
      </c>
      <c r="B9" s="15" t="e">
        <f ca="1">INDEX(TestLog!B:B,A9)</f>
        <v>#N/A</v>
      </c>
      <c r="C9" s="15" t="e">
        <f ca="1">INDEX(TestLog!C:C,A9)</f>
        <v>#N/A</v>
      </c>
      <c r="M9" s="15"/>
    </row>
    <row r="10" spans="1:13" x14ac:dyDescent="0.3">
      <c r="A10" s="15" t="e">
        <f t="shared" ca="1" si="0"/>
        <v>#N/A</v>
      </c>
      <c r="B10" s="15" t="e">
        <f ca="1">INDEX(TestLog!B:B,A10)</f>
        <v>#N/A</v>
      </c>
      <c r="C10" s="15" t="e">
        <f ca="1">INDEX(TestLog!C:C,A10)</f>
        <v>#N/A</v>
      </c>
      <c r="M10" s="15"/>
    </row>
    <row r="11" spans="1:13" x14ac:dyDescent="0.3">
      <c r="A11" s="15" t="e">
        <f t="shared" ca="1" si="0"/>
        <v>#N/A</v>
      </c>
      <c r="B11" s="15" t="e">
        <f ca="1">INDEX(TestLog!B:B,A11)</f>
        <v>#N/A</v>
      </c>
      <c r="C11" s="15" t="e">
        <f ca="1">INDEX(TestLog!C:C,A11)</f>
        <v>#N/A</v>
      </c>
      <c r="M11" s="15"/>
    </row>
    <row r="12" spans="1:13" x14ac:dyDescent="0.3">
      <c r="A12" s="15" t="e">
        <f t="shared" ca="1" si="0"/>
        <v>#N/A</v>
      </c>
      <c r="B12" s="15" t="e">
        <f ca="1">INDEX(TestLog!B:B,A12)</f>
        <v>#N/A</v>
      </c>
      <c r="C12" s="15" t="e">
        <f ca="1">INDEX(TestLog!C:C,A12)</f>
        <v>#N/A</v>
      </c>
      <c r="M12" s="15"/>
    </row>
    <row r="13" spans="1:13" x14ac:dyDescent="0.3">
      <c r="A13" s="15" t="e">
        <f t="shared" ca="1" si="0"/>
        <v>#N/A</v>
      </c>
      <c r="B13" s="15" t="e">
        <f ca="1">INDEX(TestLog!B:B,A13)</f>
        <v>#N/A</v>
      </c>
      <c r="C13" s="15" t="e">
        <f ca="1">INDEX(TestLog!C:C,A13)</f>
        <v>#N/A</v>
      </c>
      <c r="M13" s="15"/>
    </row>
    <row r="14" spans="1:13" x14ac:dyDescent="0.3">
      <c r="A14" s="15" t="e">
        <f t="shared" ca="1" si="0"/>
        <v>#N/A</v>
      </c>
      <c r="B14" s="15" t="e">
        <f ca="1">INDEX(TestLog!B:B,A14)</f>
        <v>#N/A</v>
      </c>
      <c r="C14" s="15" t="e">
        <f ca="1">INDEX(TestLog!C:C,A14)</f>
        <v>#N/A</v>
      </c>
      <c r="M14" s="15"/>
    </row>
    <row r="15" spans="1:13" x14ac:dyDescent="0.3">
      <c r="A15" s="15" t="e">
        <f t="shared" ca="1" si="0"/>
        <v>#N/A</v>
      </c>
      <c r="B15" s="15" t="e">
        <f ca="1">INDEX(TestLog!B:B,A15)</f>
        <v>#N/A</v>
      </c>
      <c r="C15" s="15" t="e">
        <f ca="1">INDEX(TestLog!C:C,A15)</f>
        <v>#N/A</v>
      </c>
      <c r="M15" s="15"/>
    </row>
    <row r="16" spans="1:13" x14ac:dyDescent="0.3">
      <c r="A16" s="15" t="e">
        <f t="shared" ca="1" si="0"/>
        <v>#N/A</v>
      </c>
      <c r="B16" s="15" t="e">
        <f ca="1">INDEX(TestLog!B:B,A16)</f>
        <v>#N/A</v>
      </c>
      <c r="C16" s="15" t="e">
        <f ca="1">INDEX(TestLog!C:C,A16)</f>
        <v>#N/A</v>
      </c>
    </row>
    <row r="17" spans="1:3" x14ac:dyDescent="0.3">
      <c r="A17" s="15" t="e">
        <f t="shared" ca="1" si="0"/>
        <v>#N/A</v>
      </c>
      <c r="B17" s="15" t="e">
        <f ca="1">INDEX(TestLog!B:B,A17)</f>
        <v>#N/A</v>
      </c>
      <c r="C17" s="15" t="e">
        <f ca="1">INDEX(TestLog!C:C,A17)</f>
        <v>#N/A</v>
      </c>
    </row>
    <row r="18" spans="1:3" x14ac:dyDescent="0.3">
      <c r="A18" s="15" t="e">
        <f t="shared" ca="1" si="0"/>
        <v>#N/A</v>
      </c>
      <c r="B18" s="15" t="e">
        <f ca="1">INDEX(TestLog!B:B,A18)</f>
        <v>#N/A</v>
      </c>
      <c r="C18" s="15" t="e">
        <f ca="1">INDEX(TestLog!C:C,A18)</f>
        <v>#N/A</v>
      </c>
    </row>
    <row r="19" spans="1:3" x14ac:dyDescent="0.3">
      <c r="A19" s="15" t="e">
        <f t="shared" ca="1" si="0"/>
        <v>#N/A</v>
      </c>
      <c r="B19" s="15" t="e">
        <f ca="1">INDEX(TestLog!B:B,A19)</f>
        <v>#N/A</v>
      </c>
      <c r="C19" s="15" t="e">
        <f ca="1">INDEX(TestLog!C:C,A19)</f>
        <v>#N/A</v>
      </c>
    </row>
    <row r="20" spans="1:3" x14ac:dyDescent="0.3">
      <c r="A20" s="15" t="e">
        <f t="shared" ca="1" si="0"/>
        <v>#N/A</v>
      </c>
      <c r="B20" s="15" t="e">
        <f ca="1">INDEX(TestLog!B:B,A20)</f>
        <v>#N/A</v>
      </c>
      <c r="C20" s="15" t="e">
        <f ca="1">INDEX(TestLog!C:C,A20)</f>
        <v>#N/A</v>
      </c>
    </row>
    <row r="21" spans="1:3" x14ac:dyDescent="0.3">
      <c r="A21" s="15" t="e">
        <f t="shared" ca="1" si="0"/>
        <v>#N/A</v>
      </c>
      <c r="B21" s="15" t="e">
        <f ca="1">INDEX(TestLog!B:B,A21)</f>
        <v>#N/A</v>
      </c>
      <c r="C21" s="15" t="e">
        <f ca="1">INDEX(TestLog!C:C,A21)</f>
        <v>#N/A</v>
      </c>
    </row>
    <row r="22" spans="1:3" x14ac:dyDescent="0.3">
      <c r="A22" s="15" t="e">
        <f t="shared" ca="1" si="0"/>
        <v>#N/A</v>
      </c>
      <c r="B22" s="15" t="e">
        <f ca="1">INDEX(TestLog!B:B,A22)</f>
        <v>#N/A</v>
      </c>
      <c r="C22" s="15" t="e">
        <f ca="1">INDEX(TestLog!C:C,A22)</f>
        <v>#N/A</v>
      </c>
    </row>
    <row r="23" spans="1:3" x14ac:dyDescent="0.3">
      <c r="A23" s="15" t="e">
        <f t="shared" ca="1" si="0"/>
        <v>#N/A</v>
      </c>
      <c r="B23" s="15" t="e">
        <f ca="1">INDEX(TestLog!B:B,A23)</f>
        <v>#N/A</v>
      </c>
      <c r="C23" s="15" t="e">
        <f ca="1">INDEX(TestLog!C:C,A23)</f>
        <v>#N/A</v>
      </c>
    </row>
    <row r="24" spans="1:3" x14ac:dyDescent="0.3">
      <c r="A24" s="15" t="e">
        <f t="shared" ca="1" si="0"/>
        <v>#N/A</v>
      </c>
      <c r="B24" s="15" t="e">
        <f ca="1">INDEX(TestLog!B:B,A24)</f>
        <v>#N/A</v>
      </c>
      <c r="C24" s="15" t="e">
        <f ca="1">INDEX(TestLog!C:C,A24)</f>
        <v>#N/A</v>
      </c>
    </row>
    <row r="25" spans="1:3" x14ac:dyDescent="0.3">
      <c r="A25" s="15" t="e">
        <f t="shared" ca="1" si="0"/>
        <v>#N/A</v>
      </c>
      <c r="B25" s="15" t="e">
        <f ca="1">INDEX(TestLog!B:B,A25)</f>
        <v>#N/A</v>
      </c>
      <c r="C25" s="15" t="e">
        <f ca="1">INDEX(TestLog!C:C,A25)</f>
        <v>#N/A</v>
      </c>
    </row>
    <row r="26" spans="1:3" x14ac:dyDescent="0.3">
      <c r="A26" s="15" t="e">
        <f t="shared" ca="1" si="0"/>
        <v>#N/A</v>
      </c>
      <c r="B26" s="15" t="e">
        <f ca="1">INDEX(TestLog!B:B,A26)</f>
        <v>#N/A</v>
      </c>
      <c r="C26" s="15" t="e">
        <f ca="1">INDEX(TestLog!C:C,A26)</f>
        <v>#N/A</v>
      </c>
    </row>
    <row r="27" spans="1:3" x14ac:dyDescent="0.3">
      <c r="A27" s="15" t="e">
        <f t="shared" ca="1" si="0"/>
        <v>#N/A</v>
      </c>
      <c r="B27" s="15" t="e">
        <f ca="1">INDEX(TestLog!B:B,A27)</f>
        <v>#N/A</v>
      </c>
      <c r="C27" s="15" t="e">
        <f ca="1">INDEX(TestLog!C:C,A27)</f>
        <v>#N/A</v>
      </c>
    </row>
    <row r="28" spans="1:3" x14ac:dyDescent="0.3">
      <c r="A28" s="15" t="e">
        <f t="shared" ca="1" si="0"/>
        <v>#N/A</v>
      </c>
      <c r="B28" s="15" t="e">
        <f ca="1">INDEX(TestLog!B:B,A28)</f>
        <v>#N/A</v>
      </c>
      <c r="C28" s="15" t="e">
        <f ca="1">INDEX(TestLog!C:C,A28)</f>
        <v>#N/A</v>
      </c>
    </row>
    <row r="29" spans="1:3" x14ac:dyDescent="0.3">
      <c r="A29" s="15" t="e">
        <f t="shared" ca="1" si="0"/>
        <v>#N/A</v>
      </c>
      <c r="B29" s="15" t="e">
        <f ca="1">INDEX(TestLog!B:B,A29)</f>
        <v>#N/A</v>
      </c>
      <c r="C29" s="15" t="e">
        <f ca="1">INDEX(TestLog!C:C,A29)</f>
        <v>#N/A</v>
      </c>
    </row>
    <row r="30" spans="1:3" x14ac:dyDescent="0.3">
      <c r="A30" s="15" t="e">
        <f t="shared" ca="1" si="0"/>
        <v>#N/A</v>
      </c>
      <c r="B30" s="15" t="e">
        <f ca="1">INDEX(TestLog!B:B,A30)</f>
        <v>#N/A</v>
      </c>
      <c r="C30" s="15" t="e">
        <f ca="1">INDEX(TestLog!C:C,A30)</f>
        <v>#N/A</v>
      </c>
    </row>
    <row r="31" spans="1:3" x14ac:dyDescent="0.3">
      <c r="A31" s="15" t="e">
        <f t="shared" ca="1" si="0"/>
        <v>#N/A</v>
      </c>
      <c r="B31" s="15" t="e">
        <f ca="1">INDEX(TestLog!B:B,A31)</f>
        <v>#N/A</v>
      </c>
      <c r="C31" s="15" t="e">
        <f ca="1">INDEX(TestLog!C:C,A31)</f>
        <v>#N/A</v>
      </c>
    </row>
    <row r="32" spans="1:3" x14ac:dyDescent="0.3">
      <c r="A32" s="15" t="e">
        <f t="shared" ca="1" si="0"/>
        <v>#N/A</v>
      </c>
      <c r="B32" s="15" t="e">
        <f ca="1">INDEX(TestLog!B:B,A32)</f>
        <v>#N/A</v>
      </c>
      <c r="C32" s="15" t="e">
        <f ca="1">INDEX(TestLog!C:C,A32)</f>
        <v>#N/A</v>
      </c>
    </row>
    <row r="33" spans="1:3" x14ac:dyDescent="0.3">
      <c r="A33" s="15" t="e">
        <f t="shared" ca="1" si="0"/>
        <v>#N/A</v>
      </c>
      <c r="B33" s="15" t="e">
        <f ca="1">INDEX(TestLog!B:B,A33)</f>
        <v>#N/A</v>
      </c>
      <c r="C33" s="15" t="e">
        <f ca="1">INDEX(TestLog!C:C,A33)</f>
        <v>#N/A</v>
      </c>
    </row>
    <row r="34" spans="1:3" x14ac:dyDescent="0.3">
      <c r="A34" s="15" t="e">
        <f t="shared" ca="1" si="0"/>
        <v>#N/A</v>
      </c>
      <c r="B34" s="15" t="e">
        <f ca="1">INDEX(TestLog!B:B,A34)</f>
        <v>#N/A</v>
      </c>
      <c r="C34" s="15" t="e">
        <f ca="1">INDEX(TestLog!C:C,A34)</f>
        <v>#N/A</v>
      </c>
    </row>
    <row r="35" spans="1:3" x14ac:dyDescent="0.3">
      <c r="A35" s="15" t="e">
        <f t="shared" ca="1" si="0"/>
        <v>#N/A</v>
      </c>
      <c r="B35" s="15" t="e">
        <f ca="1">INDEX(TestLog!B:B,A35)</f>
        <v>#N/A</v>
      </c>
      <c r="C35" s="15" t="e">
        <f ca="1">INDEX(TestLog!C:C,A35)</f>
        <v>#N/A</v>
      </c>
    </row>
    <row r="36" spans="1:3" x14ac:dyDescent="0.3">
      <c r="A36" s="15" t="e">
        <f t="shared" ca="1" si="0"/>
        <v>#N/A</v>
      </c>
      <c r="B36" s="15" t="e">
        <f ca="1">INDEX(TestLog!B:B,A36)</f>
        <v>#N/A</v>
      </c>
      <c r="C36" s="15" t="e">
        <f ca="1">INDEX(TestLog!C:C,A36)</f>
        <v>#N/A</v>
      </c>
    </row>
    <row r="37" spans="1:3" x14ac:dyDescent="0.3">
      <c r="A37" s="15" t="e">
        <f t="shared" ca="1" si="0"/>
        <v>#N/A</v>
      </c>
      <c r="B37" s="15" t="e">
        <f ca="1">INDEX(TestLog!B:B,A37)</f>
        <v>#N/A</v>
      </c>
      <c r="C37" s="15" t="e">
        <f ca="1">INDEX(TestLog!C:C,A37)</f>
        <v>#N/A</v>
      </c>
    </row>
    <row r="38" spans="1:3" x14ac:dyDescent="0.3">
      <c r="A38" s="15" t="e">
        <f t="shared" ca="1" si="0"/>
        <v>#N/A</v>
      </c>
      <c r="B38" s="15" t="e">
        <f ca="1">INDEX(TestLog!B:B,A38)</f>
        <v>#N/A</v>
      </c>
      <c r="C38" s="15" t="e">
        <f ca="1">INDEX(TestLog!C:C,A38)</f>
        <v>#N/A</v>
      </c>
    </row>
    <row r="39" spans="1:3" x14ac:dyDescent="0.3">
      <c r="A39" s="15" t="e">
        <f t="shared" ca="1" si="0"/>
        <v>#N/A</v>
      </c>
      <c r="B39" s="15" t="e">
        <f ca="1">INDEX(TestLog!B:B,A39)</f>
        <v>#N/A</v>
      </c>
      <c r="C39" s="15" t="e">
        <f ca="1">INDEX(TestLog!C:C,A39)</f>
        <v>#N/A</v>
      </c>
    </row>
    <row r="40" spans="1:3" x14ac:dyDescent="0.3">
      <c r="A40" s="15" t="e">
        <f t="shared" ca="1" si="0"/>
        <v>#N/A</v>
      </c>
      <c r="B40" s="15" t="e">
        <f ca="1">INDEX(TestLog!B:B,A40)</f>
        <v>#N/A</v>
      </c>
      <c r="C40" s="15" t="e">
        <f ca="1">INDEX(TestLog!C:C,A40)</f>
        <v>#N/A</v>
      </c>
    </row>
    <row r="41" spans="1:3" x14ac:dyDescent="0.3">
      <c r="A41" s="15" t="e">
        <f t="shared" ca="1" si="0"/>
        <v>#N/A</v>
      </c>
      <c r="B41" s="15" t="e">
        <f ca="1">INDEX(TestLog!B:B,A41)</f>
        <v>#N/A</v>
      </c>
      <c r="C41" s="15" t="e">
        <f ca="1">INDEX(TestLog!C:C,A41)</f>
        <v>#N/A</v>
      </c>
    </row>
    <row r="42" spans="1:3" x14ac:dyDescent="0.3">
      <c r="A42" s="15" t="e">
        <f t="shared" ca="1" si="0"/>
        <v>#N/A</v>
      </c>
      <c r="B42" s="15" t="e">
        <f ca="1">INDEX(TestLog!B:B,A42)</f>
        <v>#N/A</v>
      </c>
      <c r="C42" s="15" t="e">
        <f ca="1">INDEX(TestLog!C:C,A42)</f>
        <v>#N/A</v>
      </c>
    </row>
    <row r="43" spans="1:3" x14ac:dyDescent="0.3">
      <c r="A43" s="15" t="e">
        <f t="shared" ca="1" si="0"/>
        <v>#N/A</v>
      </c>
      <c r="B43" s="15" t="e">
        <f ca="1">INDEX(TestLog!B:B,A43)</f>
        <v>#N/A</v>
      </c>
      <c r="C43" s="15" t="e">
        <f ca="1">INDEX(TestLog!C:C,A43)</f>
        <v>#N/A</v>
      </c>
    </row>
    <row r="44" spans="1:3" x14ac:dyDescent="0.3">
      <c r="A44" s="15" t="e">
        <f t="shared" ca="1" si="0"/>
        <v>#N/A</v>
      </c>
      <c r="B44" s="15" t="e">
        <f ca="1">INDEX(TestLog!B:B,A44)</f>
        <v>#N/A</v>
      </c>
      <c r="C44" s="15" t="e">
        <f ca="1">INDEX(TestLog!C:C,A44)</f>
        <v>#N/A</v>
      </c>
    </row>
    <row r="45" spans="1:3" x14ac:dyDescent="0.3">
      <c r="A45" s="15" t="e">
        <f t="shared" ca="1" si="0"/>
        <v>#N/A</v>
      </c>
      <c r="B45" s="15" t="e">
        <f ca="1">INDEX(TestLog!B:B,A45)</f>
        <v>#N/A</v>
      </c>
      <c r="C45" s="15" t="e">
        <f ca="1">INDEX(TestLog!C:C,A45)</f>
        <v>#N/A</v>
      </c>
    </row>
    <row r="46" spans="1:3" x14ac:dyDescent="0.3">
      <c r="A46" s="15" t="e">
        <f t="shared" ca="1" si="0"/>
        <v>#N/A</v>
      </c>
      <c r="B46" s="15" t="e">
        <f ca="1">INDEX(TestLog!B:B,A46)</f>
        <v>#N/A</v>
      </c>
      <c r="C46" s="15" t="e">
        <f ca="1">INDEX(TestLog!C:C,A46)</f>
        <v>#N/A</v>
      </c>
    </row>
    <row r="47" spans="1:3" x14ac:dyDescent="0.3">
      <c r="A47" s="15" t="e">
        <f t="shared" ca="1" si="0"/>
        <v>#N/A</v>
      </c>
      <c r="B47" s="15" t="e">
        <f ca="1">INDEX(TestLog!B:B,A47)</f>
        <v>#N/A</v>
      </c>
      <c r="C47" s="15" t="e">
        <f ca="1">INDEX(TestLog!C:C,A47)</f>
        <v>#N/A</v>
      </c>
    </row>
    <row r="48" spans="1:3" x14ac:dyDescent="0.3">
      <c r="A48" s="15" t="e">
        <f t="shared" ca="1" si="0"/>
        <v>#N/A</v>
      </c>
      <c r="B48" s="15" t="e">
        <f ca="1">INDEX(TestLog!B:B,A48)</f>
        <v>#N/A</v>
      </c>
      <c r="C48" s="15" t="e">
        <f ca="1">INDEX(TestLog!C:C,A48)</f>
        <v>#N/A</v>
      </c>
    </row>
    <row r="49" spans="1:3" x14ac:dyDescent="0.3">
      <c r="A49" s="15" t="e">
        <f t="shared" ca="1" si="0"/>
        <v>#N/A</v>
      </c>
      <c r="B49" s="15" t="e">
        <f ca="1">INDEX(TestLog!B:B,A49)</f>
        <v>#N/A</v>
      </c>
      <c r="C49" s="15" t="e">
        <f ca="1">INDEX(TestLog!C:C,A49)</f>
        <v>#N/A</v>
      </c>
    </row>
    <row r="50" spans="1:3" x14ac:dyDescent="0.3">
      <c r="A50" s="15" t="e">
        <f t="shared" ca="1" si="0"/>
        <v>#N/A</v>
      </c>
      <c r="B50" s="15" t="e">
        <f ca="1">INDEX(TestLog!B:B,A50)</f>
        <v>#N/A</v>
      </c>
      <c r="C50" s="15" t="e">
        <f ca="1">INDEX(TestLog!C:C,A50)</f>
        <v>#N/A</v>
      </c>
    </row>
    <row r="51" spans="1:3" x14ac:dyDescent="0.3">
      <c r="A51" s="15" t="e">
        <f t="shared" ca="1" si="0"/>
        <v>#N/A</v>
      </c>
      <c r="B51" s="15" t="e">
        <f ca="1">INDEX(TestLog!B:B,A51)</f>
        <v>#N/A</v>
      </c>
      <c r="C51" s="15" t="e">
        <f ca="1">INDEX(TestLog!C:C,A51)</f>
        <v>#N/A</v>
      </c>
    </row>
    <row r="52" spans="1:3" x14ac:dyDescent="0.3">
      <c r="A52" s="15" t="e">
        <f t="shared" ca="1" si="0"/>
        <v>#N/A</v>
      </c>
      <c r="B52" s="15" t="e">
        <f ca="1">INDEX(TestLog!B:B,A52)</f>
        <v>#N/A</v>
      </c>
      <c r="C52" s="15" t="e">
        <f ca="1">INDEX(TestLog!C:C,A52)</f>
        <v>#N/A</v>
      </c>
    </row>
    <row r="53" spans="1:3" x14ac:dyDescent="0.3">
      <c r="A53" s="15" t="e">
        <f t="shared" ca="1" si="0"/>
        <v>#N/A</v>
      </c>
      <c r="B53" s="15" t="e">
        <f ca="1">INDEX(TestLog!B:B,A53)</f>
        <v>#N/A</v>
      </c>
      <c r="C53" s="15" t="e">
        <f ca="1">INDEX(TestLog!C:C,A53)</f>
        <v>#N/A</v>
      </c>
    </row>
    <row r="54" spans="1:3" x14ac:dyDescent="0.3">
      <c r="A54" s="15" t="e">
        <f t="shared" ca="1" si="0"/>
        <v>#N/A</v>
      </c>
      <c r="B54" s="15" t="e">
        <f ca="1">INDEX(TestLog!B:B,A54)</f>
        <v>#N/A</v>
      </c>
      <c r="C54" s="15" t="e">
        <f ca="1">INDEX(TestLog!C:C,A54)</f>
        <v>#N/A</v>
      </c>
    </row>
    <row r="55" spans="1:3" x14ac:dyDescent="0.3">
      <c r="A55" s="15" t="e">
        <f t="shared" ca="1" si="0"/>
        <v>#N/A</v>
      </c>
      <c r="B55" s="15" t="e">
        <f ca="1">INDEX(TestLog!B:B,A55)</f>
        <v>#N/A</v>
      </c>
      <c r="C55" s="15" t="e">
        <f ca="1">INDEX(TestLog!C:C,A55)</f>
        <v>#N/A</v>
      </c>
    </row>
    <row r="56" spans="1:3" x14ac:dyDescent="0.3">
      <c r="A56" s="15" t="e">
        <f t="shared" ca="1" si="0"/>
        <v>#N/A</v>
      </c>
      <c r="B56" s="15" t="e">
        <f ca="1">INDEX(TestLog!B:B,A56)</f>
        <v>#N/A</v>
      </c>
      <c r="C56" s="15" t="e">
        <f ca="1">INDEX(TestLog!C:C,A56)</f>
        <v>#N/A</v>
      </c>
    </row>
    <row r="57" spans="1:3" x14ac:dyDescent="0.3">
      <c r="A57" s="15" t="e">
        <f t="shared" ca="1" si="0"/>
        <v>#N/A</v>
      </c>
      <c r="B57" s="15" t="e">
        <f ca="1">INDEX(TestLog!B:B,A57)</f>
        <v>#N/A</v>
      </c>
      <c r="C57" s="15" t="e">
        <f ca="1">INDEX(TestLog!C:C,A57)</f>
        <v>#N/A</v>
      </c>
    </row>
    <row r="58" spans="1:3" x14ac:dyDescent="0.3">
      <c r="A58" s="15" t="e">
        <f t="shared" ca="1" si="0"/>
        <v>#N/A</v>
      </c>
      <c r="B58" s="15" t="e">
        <f ca="1">INDEX(TestLog!B:B,A58)</f>
        <v>#N/A</v>
      </c>
      <c r="C58" s="15" t="e">
        <f ca="1">INDEX(TestLog!C:C,A58)</f>
        <v>#N/A</v>
      </c>
    </row>
    <row r="59" spans="1:3" x14ac:dyDescent="0.3">
      <c r="A59" s="15" t="e">
        <f t="shared" ca="1" si="0"/>
        <v>#N/A</v>
      </c>
      <c r="B59" s="15" t="e">
        <f ca="1">INDEX(TestLog!B:B,A59)</f>
        <v>#N/A</v>
      </c>
      <c r="C59" s="15" t="e">
        <f ca="1">INDEX(TestLog!C:C,A59)</f>
        <v>#N/A</v>
      </c>
    </row>
    <row r="60" spans="1:3" x14ac:dyDescent="0.3">
      <c r="A60" s="15" t="e">
        <f t="shared" ca="1" si="0"/>
        <v>#N/A</v>
      </c>
      <c r="B60" s="15" t="e">
        <f ca="1">INDEX(TestLog!B:B,A60)</f>
        <v>#N/A</v>
      </c>
      <c r="C60" s="15" t="e">
        <f ca="1">INDEX(TestLog!C:C,A60)</f>
        <v>#N/A</v>
      </c>
    </row>
    <row r="61" spans="1:3" x14ac:dyDescent="0.3">
      <c r="A61" s="15" t="e">
        <f t="shared" ca="1" si="0"/>
        <v>#N/A</v>
      </c>
      <c r="B61" s="15" t="e">
        <f ca="1">INDEX(TestLog!B:B,A61)</f>
        <v>#N/A</v>
      </c>
      <c r="C61" s="15" t="e">
        <f ca="1">INDEX(TestLog!C:C,A61)</f>
        <v>#N/A</v>
      </c>
    </row>
    <row r="62" spans="1:3" x14ac:dyDescent="0.3">
      <c r="A62" s="15" t="e">
        <f t="shared" ca="1" si="0"/>
        <v>#N/A</v>
      </c>
      <c r="B62" s="15" t="e">
        <f ca="1">INDEX(TestLog!B:B,A62)</f>
        <v>#N/A</v>
      </c>
      <c r="C62" s="15" t="e">
        <f ca="1">INDEX(TestLog!C:C,A62)</f>
        <v>#N/A</v>
      </c>
    </row>
    <row r="63" spans="1:3" x14ac:dyDescent="0.3">
      <c r="A63" s="15" t="e">
        <f t="shared" ca="1" si="0"/>
        <v>#N/A</v>
      </c>
      <c r="B63" s="15" t="e">
        <f ca="1">INDEX(TestLog!B:B,A63)</f>
        <v>#N/A</v>
      </c>
      <c r="C63" s="15" t="e">
        <f ca="1">INDEX(TestLog!C:C,A63)</f>
        <v>#N/A</v>
      </c>
    </row>
    <row r="64" spans="1:3" x14ac:dyDescent="0.3">
      <c r="A64" s="15" t="e">
        <f t="shared" ca="1" si="0"/>
        <v>#N/A</v>
      </c>
      <c r="B64" s="15" t="e">
        <f ca="1">INDEX(TestLog!B:B,A64)</f>
        <v>#N/A</v>
      </c>
      <c r="C64" s="15" t="e">
        <f ca="1">INDEX(TestLog!C:C,A64)</f>
        <v>#N/A</v>
      </c>
    </row>
    <row r="65" spans="1:3" x14ac:dyDescent="0.3">
      <c r="A65" s="15" t="e">
        <f t="shared" ca="1" si="0"/>
        <v>#N/A</v>
      </c>
      <c r="B65" s="15" t="e">
        <f ca="1">INDEX(TestLog!B:B,A65)</f>
        <v>#N/A</v>
      </c>
      <c r="C65" s="15" t="e">
        <f ca="1">INDEX(TestLog!C:C,A65)</f>
        <v>#N/A</v>
      </c>
    </row>
    <row r="66" spans="1:3" x14ac:dyDescent="0.3">
      <c r="A66" s="15" t="e">
        <f t="shared" ca="1" si="0"/>
        <v>#N/A</v>
      </c>
      <c r="B66" s="15" t="e">
        <f ca="1">INDEX(TestLog!B:B,A66)</f>
        <v>#N/A</v>
      </c>
      <c r="C66" s="15" t="e">
        <f ca="1">INDEX(TestLog!C:C,A66)</f>
        <v>#N/A</v>
      </c>
    </row>
    <row r="67" spans="1:3" x14ac:dyDescent="0.3">
      <c r="A67" s="15" t="e">
        <f t="shared" ca="1" si="0"/>
        <v>#N/A</v>
      </c>
      <c r="B67" s="15" t="e">
        <f ca="1">INDEX(TestLog!B:B,A67)</f>
        <v>#N/A</v>
      </c>
      <c r="C67" s="15" t="e">
        <f ca="1">INDEX(TestLog!C:C,A67)</f>
        <v>#N/A</v>
      </c>
    </row>
    <row r="68" spans="1:3" x14ac:dyDescent="0.3">
      <c r="A68" s="15" t="e">
        <f t="shared" ca="1" si="0"/>
        <v>#N/A</v>
      </c>
      <c r="B68" s="15" t="e">
        <f ca="1">INDEX(TestLog!B:B,A68)</f>
        <v>#N/A</v>
      </c>
      <c r="C68" s="15" t="e">
        <f ca="1">INDEX(TestLog!C:C,A68)</f>
        <v>#N/A</v>
      </c>
    </row>
    <row r="69" spans="1:3" x14ac:dyDescent="0.3">
      <c r="A69" s="15" t="e">
        <f t="shared" ref="A69:A72" ca="1" si="1">MATCH($E$1, OFFSET(INDIRECT($G$1),A68,0,1000,1),0)+A68</f>
        <v>#N/A</v>
      </c>
      <c r="B69" s="15" t="e">
        <f ca="1">INDEX(TestLog!B:B,A69)</f>
        <v>#N/A</v>
      </c>
      <c r="C69" s="15" t="e">
        <f ca="1">INDEX(TestLog!C:C,A69)</f>
        <v>#N/A</v>
      </c>
    </row>
    <row r="70" spans="1:3" x14ac:dyDescent="0.3">
      <c r="A70" s="15" t="e">
        <f t="shared" ca="1" si="1"/>
        <v>#N/A</v>
      </c>
      <c r="B70" s="15" t="e">
        <f ca="1">INDEX(TestLog!B:B,A70)</f>
        <v>#N/A</v>
      </c>
      <c r="C70" s="15" t="e">
        <f ca="1">INDEX(TestLog!C:C,A70)</f>
        <v>#N/A</v>
      </c>
    </row>
    <row r="71" spans="1:3" x14ac:dyDescent="0.3">
      <c r="A71" s="15" t="e">
        <f t="shared" ca="1" si="1"/>
        <v>#N/A</v>
      </c>
      <c r="B71" s="15" t="e">
        <f ca="1">INDEX(TestLog!B:B,A71)</f>
        <v>#N/A</v>
      </c>
      <c r="C71" s="15" t="e">
        <f ca="1">INDEX(TestLog!C:C,A71)</f>
        <v>#N/A</v>
      </c>
    </row>
    <row r="72" spans="1:3" x14ac:dyDescent="0.3">
      <c r="A72" s="15" t="e">
        <f t="shared" ca="1" si="1"/>
        <v>#N/A</v>
      </c>
      <c r="B72" s="15" t="e">
        <f ca="1">INDEX(TestLog!B:B,A72)</f>
        <v>#N/A</v>
      </c>
      <c r="C72" s="15" t="e">
        <f ca="1">INDEX(TestLog!C:C,A72)</f>
        <v>#N/A</v>
      </c>
    </row>
  </sheetData>
  <conditionalFormatting sqref="A5:A72">
    <cfRule type="expression" priority="5">
      <formula>ISNA(F9)</formula>
    </cfRule>
  </conditionalFormatting>
  <conditionalFormatting sqref="D1">
    <cfRule type="expression" priority="6">
      <formula>ISNA(F7)</formula>
    </cfRule>
  </conditionalFormatting>
  <conditionalFormatting sqref="A3:B4">
    <cfRule type="expression" priority="7">
      <formula>ISNA(F8)</formula>
    </cfRule>
  </conditionalFormatting>
  <conditionalFormatting sqref="M18:M1048573">
    <cfRule type="expression" priority="1">
      <formula>ISNA(Q22)</formula>
    </cfRule>
  </conditionalFormatting>
  <conditionalFormatting sqref="M1:M2">
    <cfRule type="expression" priority="2">
      <formula>ISNA(R8)</formula>
    </cfRule>
  </conditionalFormatting>
  <conditionalFormatting sqref="M1048574:M1048576">
    <cfRule type="expression" priority="3">
      <formula>ISNA(T1)</formula>
    </cfRule>
  </conditionalFormatting>
  <conditionalFormatting sqref="M7:M15">
    <cfRule type="expression" priority="4">
      <formula>ISNA(R13)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TestLog</vt:lpstr>
      <vt:lpstr>O-ring</vt:lpstr>
      <vt:lpstr>Ti coverplate</vt:lpstr>
      <vt:lpstr>New ISFET</vt:lpstr>
      <vt:lpstr>Durometer change</vt:lpstr>
      <vt:lpstr>Pressure cycles</vt:lpstr>
      <vt:lpstr>subsetTestFiles</vt:lpstr>
      <vt:lpstr>subsetPrunellaFiles</vt:lpstr>
      <vt:lpstr>subsetAEFiles</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Yui Takeshita</dc:creator>
  <cp:lastModifiedBy>Ben Davis</cp:lastModifiedBy>
  <dcterms:created xsi:type="dcterms:W3CDTF">2021-05-17T22:00:36Z</dcterms:created>
  <dcterms:modified xsi:type="dcterms:W3CDTF">2023-11-10T22:34:33Z</dcterms:modified>
</cp:coreProperties>
</file>