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2.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3.xml" ContentType="application/vnd.openxmlformats-officedocument.drawing+xml"/>
  <Override PartName="/xl/charts/chart12.xml" ContentType="application/vnd.openxmlformats-officedocument.drawingml.chart+xml"/>
  <Override PartName="/xl/drawings/drawing4.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6.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7.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228" windowWidth="21252" windowHeight="2208" tabRatio="949" firstSheet="4" activeTab="14"/>
  </bookViews>
  <sheets>
    <sheet name="Lab Book" sheetId="1" r:id="rId1"/>
    <sheet name="Spider AIN test" sheetId="2" r:id="rId2"/>
    <sheet name="Instrument summary" sheetId="3" r:id="rId3"/>
    <sheet name="Apex Energy Summary" sheetId="4" r:id="rId4"/>
    <sheet name="CPF Energy Budget" sheetId="5" r:id="rId5"/>
    <sheet name="Costs" sheetId="6" r:id="rId6"/>
    <sheet name="Lifecycle Costs" sheetId="7" r:id="rId7"/>
    <sheet name="To Do" sheetId="8" r:id="rId8"/>
    <sheet name="inPhorm" sheetId="10" r:id="rId9"/>
    <sheet name="ADuC cals" sheetId="11" r:id="rId10"/>
    <sheet name="CN0254Cal" sheetId="12" r:id="rId11"/>
    <sheet name="ISUS weights" sheetId="13" r:id="rId12"/>
    <sheet name="EngrTest2014Jul25" sheetId="14" r:id="rId13"/>
    <sheet name="IridiumSQTest2014Aug06" sheetId="15" r:id="rId14"/>
    <sheet name="SBDTest" sheetId="16" r:id="rId15"/>
    <sheet name="30MinCPUploadTest" sheetId="17" r:id="rId16"/>
  </sheets>
  <calcPr calcId="145621"/>
</workbook>
</file>

<file path=xl/calcChain.xml><?xml version="1.0" encoding="utf-8"?>
<calcChain xmlns="http://schemas.openxmlformats.org/spreadsheetml/2006/main">
  <c r="B430" i="1" l="1"/>
  <c r="C1161" i="14" l="1"/>
  <c r="C1162" i="14"/>
  <c r="C1163" i="14"/>
  <c r="C1164" i="14"/>
  <c r="C1165" i="14"/>
  <c r="C1166" i="14"/>
  <c r="C1167" i="14"/>
  <c r="C1168" i="14"/>
  <c r="C1169" i="14"/>
  <c r="C1170" i="14"/>
  <c r="C1171" i="14"/>
  <c r="C1172" i="14"/>
  <c r="C1173" i="14"/>
  <c r="C1174" i="14"/>
  <c r="C1175" i="14"/>
  <c r="C1176" i="14"/>
  <c r="C1177" i="14"/>
  <c r="C1178" i="14"/>
  <c r="C1179" i="14"/>
  <c r="C1180" i="14"/>
  <c r="C1181" i="14"/>
  <c r="C1182" i="14"/>
  <c r="C1183" i="14"/>
  <c r="C1184" i="14"/>
  <c r="C1185" i="14"/>
  <c r="C1186" i="14"/>
  <c r="C1187" i="14"/>
  <c r="C1188" i="14"/>
  <c r="C1189" i="14"/>
  <c r="C1190" i="14"/>
  <c r="C1191" i="14"/>
  <c r="C1192" i="14"/>
  <c r="C1193" i="14"/>
  <c r="C1194" i="14"/>
  <c r="C1195" i="14"/>
  <c r="C1196" i="14"/>
  <c r="C1197" i="14"/>
  <c r="C1198" i="14"/>
  <c r="C1199" i="14"/>
  <c r="C1200" i="14"/>
  <c r="C1201" i="14"/>
  <c r="C1202" i="14"/>
  <c r="C1203" i="14"/>
  <c r="C1204" i="14"/>
  <c r="C1205" i="14"/>
  <c r="C1206" i="14"/>
  <c r="C1207" i="14"/>
  <c r="C1208" i="14"/>
  <c r="C1209" i="14"/>
  <c r="C1210" i="14"/>
  <c r="C1211" i="14"/>
  <c r="C1212" i="14"/>
  <c r="C1213" i="14"/>
  <c r="C1214" i="14"/>
  <c r="C1216" i="14"/>
  <c r="C1217" i="14"/>
  <c r="C1218" i="14"/>
  <c r="C1219" i="14"/>
  <c r="C1220" i="14"/>
  <c r="C1221" i="14"/>
  <c r="C1222" i="14"/>
  <c r="C1223" i="14"/>
  <c r="C1224" i="14"/>
  <c r="C1225" i="14"/>
  <c r="C1226" i="14"/>
  <c r="C1227" i="14"/>
  <c r="C1228" i="14"/>
  <c r="C1229" i="14"/>
  <c r="C1230" i="14"/>
  <c r="C1231" i="14"/>
  <c r="C1232" i="14"/>
  <c r="C1233" i="14"/>
  <c r="C1234" i="14"/>
  <c r="C1235" i="14"/>
  <c r="C1237" i="14"/>
  <c r="C1238" i="14"/>
  <c r="C1239" i="14"/>
  <c r="C1240" i="14"/>
  <c r="C1241" i="14"/>
  <c r="C1242" i="14"/>
  <c r="C1243" i="14"/>
  <c r="C1244" i="14"/>
  <c r="C1245" i="14"/>
  <c r="C1246" i="14"/>
  <c r="C1247" i="14"/>
  <c r="C1248" i="14"/>
  <c r="C1249" i="14"/>
  <c r="C1250" i="14"/>
  <c r="C1251" i="14"/>
  <c r="C1252" i="14"/>
  <c r="C1253" i="14"/>
  <c r="C1254" i="14"/>
  <c r="C1255" i="14"/>
  <c r="C1256" i="14"/>
  <c r="C1258" i="14"/>
  <c r="C1259" i="14"/>
  <c r="C3" i="14"/>
  <c r="C4" i="14"/>
  <c r="C5" i="14"/>
  <c r="C6" i="14"/>
  <c r="C7" i="14"/>
  <c r="C8" i="14"/>
  <c r="C9" i="14"/>
  <c r="C10" i="14"/>
  <c r="C11" i="14"/>
  <c r="C12" i="14"/>
  <c r="C13" i="14"/>
  <c r="C14" i="14"/>
  <c r="C15" i="14"/>
  <c r="C16" i="14"/>
  <c r="C17" i="14"/>
  <c r="C18" i="14"/>
  <c r="C19" i="14"/>
  <c r="C20" i="14"/>
  <c r="C21" i="14"/>
  <c r="C22" i="14"/>
  <c r="C23" i="14"/>
  <c r="C24" i="14"/>
  <c r="C25" i="14"/>
  <c r="C26" i="14"/>
  <c r="C27" i="14"/>
  <c r="C28" i="14"/>
  <c r="C29" i="14"/>
  <c r="C30" i="14"/>
  <c r="C31" i="14"/>
  <c r="C32" i="14"/>
  <c r="C33" i="14"/>
  <c r="C34" i="14"/>
  <c r="C35" i="14"/>
  <c r="C36" i="14"/>
  <c r="C37" i="14"/>
  <c r="C38" i="14"/>
  <c r="C39" i="14"/>
  <c r="C40" i="14"/>
  <c r="C41" i="14"/>
  <c r="C42" i="14"/>
  <c r="C43" i="14"/>
  <c r="C44" i="14"/>
  <c r="C45" i="14"/>
  <c r="C46" i="14"/>
  <c r="C47" i="14"/>
  <c r="C48" i="14"/>
  <c r="C49" i="14"/>
  <c r="C50" i="14"/>
  <c r="C51" i="14"/>
  <c r="C52" i="14"/>
  <c r="C53" i="14"/>
  <c r="C54" i="14"/>
  <c r="C55" i="14"/>
  <c r="C56" i="14"/>
  <c r="C57" i="14"/>
  <c r="C58" i="14"/>
  <c r="C59" i="14"/>
  <c r="C60" i="14"/>
  <c r="C61" i="14"/>
  <c r="C62" i="14"/>
  <c r="C63" i="14"/>
  <c r="C64" i="14"/>
  <c r="C65" i="14"/>
  <c r="C66" i="14"/>
  <c r="C67" i="14"/>
  <c r="C68" i="14"/>
  <c r="C69" i="14"/>
  <c r="C70" i="14"/>
  <c r="C71" i="14"/>
  <c r="C72" i="14"/>
  <c r="C73" i="14"/>
  <c r="C74" i="14"/>
  <c r="C75" i="14"/>
  <c r="C76" i="14"/>
  <c r="C77" i="14"/>
  <c r="C78" i="14"/>
  <c r="C79" i="14"/>
  <c r="C80" i="14"/>
  <c r="C81" i="14"/>
  <c r="C82" i="14"/>
  <c r="C83" i="14"/>
  <c r="C84" i="14"/>
  <c r="C85" i="14"/>
  <c r="C86" i="14"/>
  <c r="C87" i="14"/>
  <c r="C88" i="14"/>
  <c r="C89" i="14"/>
  <c r="C90" i="14"/>
  <c r="C91" i="14"/>
  <c r="C92" i="14"/>
  <c r="C93" i="14"/>
  <c r="C94" i="14"/>
  <c r="C95" i="14"/>
  <c r="C96" i="14"/>
  <c r="C97" i="14"/>
  <c r="C98" i="14"/>
  <c r="C99" i="14"/>
  <c r="C100" i="14"/>
  <c r="C101" i="14"/>
  <c r="C102" i="14"/>
  <c r="C103" i="14"/>
  <c r="C104" i="14"/>
  <c r="C105" i="14"/>
  <c r="C106" i="14"/>
  <c r="C107" i="14"/>
  <c r="C108" i="14"/>
  <c r="C109" i="14"/>
  <c r="C110" i="14"/>
  <c r="C111" i="14"/>
  <c r="C112" i="14"/>
  <c r="C113" i="14"/>
  <c r="C114" i="14"/>
  <c r="C115" i="14"/>
  <c r="C116" i="14"/>
  <c r="C117" i="14"/>
  <c r="C118" i="14"/>
  <c r="C119" i="14"/>
  <c r="C120" i="14"/>
  <c r="C121" i="14"/>
  <c r="C122" i="14"/>
  <c r="C123" i="14"/>
  <c r="C124" i="14"/>
  <c r="C125" i="14"/>
  <c r="C126" i="14"/>
  <c r="C127" i="14"/>
  <c r="C128" i="14"/>
  <c r="C129" i="14"/>
  <c r="C130" i="14"/>
  <c r="C131" i="14"/>
  <c r="C132" i="14"/>
  <c r="C133" i="14"/>
  <c r="C134" i="14"/>
  <c r="C135" i="14"/>
  <c r="C136" i="14"/>
  <c r="C137" i="14"/>
  <c r="C138" i="14"/>
  <c r="C139" i="14"/>
  <c r="C140" i="14"/>
  <c r="C141" i="14"/>
  <c r="C142" i="14"/>
  <c r="C143" i="14"/>
  <c r="C144" i="14"/>
  <c r="C145" i="14"/>
  <c r="C146" i="14"/>
  <c r="C147" i="14"/>
  <c r="C148" i="14"/>
  <c r="C149" i="14"/>
  <c r="C150" i="14"/>
  <c r="C151" i="14"/>
  <c r="C152" i="14"/>
  <c r="C153" i="14"/>
  <c r="C154" i="14"/>
  <c r="C155" i="14"/>
  <c r="C156" i="14"/>
  <c r="C157" i="14"/>
  <c r="C158" i="14"/>
  <c r="C159" i="14"/>
  <c r="C160" i="14"/>
  <c r="C161" i="14"/>
  <c r="C162" i="14"/>
  <c r="C163" i="14"/>
  <c r="C164" i="14"/>
  <c r="C165" i="14"/>
  <c r="C166" i="14"/>
  <c r="C167" i="14"/>
  <c r="C168" i="14"/>
  <c r="C169" i="14"/>
  <c r="C170" i="14"/>
  <c r="C171" i="14"/>
  <c r="C172" i="14"/>
  <c r="C173" i="14"/>
  <c r="C174" i="14"/>
  <c r="C175" i="14"/>
  <c r="C176" i="14"/>
  <c r="C177" i="14"/>
  <c r="C178" i="14"/>
  <c r="C179" i="14"/>
  <c r="C180" i="14"/>
  <c r="C181" i="14"/>
  <c r="C182" i="14"/>
  <c r="C183" i="14"/>
  <c r="C184" i="14"/>
  <c r="C185" i="14"/>
  <c r="C186" i="14"/>
  <c r="C187" i="14"/>
  <c r="C188" i="14"/>
  <c r="C189" i="14"/>
  <c r="C190" i="14"/>
  <c r="C191" i="14"/>
  <c r="C192" i="14"/>
  <c r="C193" i="14"/>
  <c r="C194" i="14"/>
  <c r="C195" i="14"/>
  <c r="C196" i="14"/>
  <c r="C197" i="14"/>
  <c r="C198" i="14"/>
  <c r="C199" i="14"/>
  <c r="C200" i="14"/>
  <c r="C201" i="14"/>
  <c r="C202" i="14"/>
  <c r="C203" i="14"/>
  <c r="C204" i="14"/>
  <c r="C205" i="14"/>
  <c r="C206" i="14"/>
  <c r="C207" i="14"/>
  <c r="C208" i="14"/>
  <c r="C209" i="14"/>
  <c r="C210" i="14"/>
  <c r="C211" i="14"/>
  <c r="C212" i="14"/>
  <c r="C213" i="14"/>
  <c r="C214" i="14"/>
  <c r="C215" i="14"/>
  <c r="C216" i="14"/>
  <c r="C217" i="14"/>
  <c r="C218" i="14"/>
  <c r="C219" i="14"/>
  <c r="C220" i="14"/>
  <c r="C221" i="14"/>
  <c r="C222" i="14"/>
  <c r="C223" i="14"/>
  <c r="C224" i="14"/>
  <c r="C225" i="14"/>
  <c r="C226" i="14"/>
  <c r="C227" i="14"/>
  <c r="C228" i="14"/>
  <c r="C229" i="14"/>
  <c r="C230" i="14"/>
  <c r="C231" i="14"/>
  <c r="C232" i="14"/>
  <c r="C233" i="14"/>
  <c r="C234" i="14"/>
  <c r="C235" i="14"/>
  <c r="C236" i="14"/>
  <c r="C237" i="14"/>
  <c r="C238" i="14"/>
  <c r="C239" i="14"/>
  <c r="C240" i="14"/>
  <c r="C241" i="14"/>
  <c r="C242" i="14"/>
  <c r="C243" i="14"/>
  <c r="C244" i="14"/>
  <c r="C245" i="14"/>
  <c r="C246" i="14"/>
  <c r="C247" i="14"/>
  <c r="C248" i="14"/>
  <c r="C249" i="14"/>
  <c r="C250" i="14"/>
  <c r="C251" i="14"/>
  <c r="C252" i="14"/>
  <c r="C253" i="14"/>
  <c r="C254" i="14"/>
  <c r="C255" i="14"/>
  <c r="C256" i="14"/>
  <c r="C257" i="14"/>
  <c r="C258" i="14"/>
  <c r="C259" i="14"/>
  <c r="C260" i="14"/>
  <c r="C261" i="14"/>
  <c r="C262" i="14"/>
  <c r="C263" i="14"/>
  <c r="C264" i="14"/>
  <c r="C265" i="14"/>
  <c r="C266" i="14"/>
  <c r="C267" i="14"/>
  <c r="C268" i="14"/>
  <c r="C269" i="14"/>
  <c r="C270" i="14"/>
  <c r="C271" i="14"/>
  <c r="C272" i="14"/>
  <c r="C273" i="14"/>
  <c r="C274" i="14"/>
  <c r="C275" i="14"/>
  <c r="C276" i="14"/>
  <c r="C277" i="14"/>
  <c r="C278" i="14"/>
  <c r="C279" i="14"/>
  <c r="C280" i="14"/>
  <c r="C281" i="14"/>
  <c r="C282" i="14"/>
  <c r="C283" i="14"/>
  <c r="C284" i="14"/>
  <c r="C285" i="14"/>
  <c r="C286" i="14"/>
  <c r="C287" i="14"/>
  <c r="C288" i="14"/>
  <c r="C289" i="14"/>
  <c r="C290" i="14"/>
  <c r="C291" i="14"/>
  <c r="C292" i="14"/>
  <c r="C293" i="14"/>
  <c r="C294" i="14"/>
  <c r="C295" i="14"/>
  <c r="C296" i="14"/>
  <c r="C297" i="14"/>
  <c r="C298" i="14"/>
  <c r="C299" i="14"/>
  <c r="C300" i="14"/>
  <c r="C301" i="14"/>
  <c r="C302" i="14"/>
  <c r="C303" i="14"/>
  <c r="C304" i="14"/>
  <c r="C305" i="14"/>
  <c r="C306" i="14"/>
  <c r="C307" i="14"/>
  <c r="C308" i="14"/>
  <c r="C309" i="14"/>
  <c r="C310" i="14"/>
  <c r="C311" i="14"/>
  <c r="C312" i="14"/>
  <c r="C313" i="14"/>
  <c r="C314" i="14"/>
  <c r="C315" i="14"/>
  <c r="C316" i="14"/>
  <c r="C317" i="14"/>
  <c r="C318" i="14"/>
  <c r="C319" i="14"/>
  <c r="C320" i="14"/>
  <c r="C321" i="14"/>
  <c r="C322" i="14"/>
  <c r="C323" i="14"/>
  <c r="C324" i="14"/>
  <c r="C325" i="14"/>
  <c r="C326" i="14"/>
  <c r="C327" i="14"/>
  <c r="C328" i="14"/>
  <c r="C329" i="14"/>
  <c r="C330" i="14"/>
  <c r="C331" i="14"/>
  <c r="C332" i="14"/>
  <c r="C333" i="14"/>
  <c r="C334" i="14"/>
  <c r="C335" i="14"/>
  <c r="C336" i="14"/>
  <c r="C337" i="14"/>
  <c r="C338" i="14"/>
  <c r="C339" i="14"/>
  <c r="C340" i="14"/>
  <c r="C341" i="14"/>
  <c r="C342" i="14"/>
  <c r="C343" i="14"/>
  <c r="C344" i="14"/>
  <c r="C345" i="14"/>
  <c r="C346" i="14"/>
  <c r="C347" i="14"/>
  <c r="C348" i="14"/>
  <c r="C349" i="14"/>
  <c r="C350" i="14"/>
  <c r="C351" i="14"/>
  <c r="C352" i="14"/>
  <c r="C353" i="14"/>
  <c r="C354" i="14"/>
  <c r="C355" i="14"/>
  <c r="C356" i="14"/>
  <c r="C357" i="14"/>
  <c r="C358" i="14"/>
  <c r="C359" i="14"/>
  <c r="C360" i="14"/>
  <c r="C361" i="14"/>
  <c r="C362" i="14"/>
  <c r="C363" i="14"/>
  <c r="C364" i="14"/>
  <c r="C365" i="14"/>
  <c r="C366" i="14"/>
  <c r="C367" i="14"/>
  <c r="C368" i="14"/>
  <c r="C369" i="14"/>
  <c r="C370" i="14"/>
  <c r="C371" i="14"/>
  <c r="C372" i="14"/>
  <c r="C373" i="14"/>
  <c r="C374" i="14"/>
  <c r="C375" i="14"/>
  <c r="C376" i="14"/>
  <c r="C377" i="14"/>
  <c r="C378" i="14"/>
  <c r="C379" i="14"/>
  <c r="C380" i="14"/>
  <c r="C381" i="14"/>
  <c r="C382" i="14"/>
  <c r="C383" i="14"/>
  <c r="C384" i="14"/>
  <c r="C385" i="14"/>
  <c r="C386" i="14"/>
  <c r="C387" i="14"/>
  <c r="C388" i="14"/>
  <c r="C389" i="14"/>
  <c r="C390" i="14"/>
  <c r="C391" i="14"/>
  <c r="C392" i="14"/>
  <c r="C393" i="14"/>
  <c r="C394" i="14"/>
  <c r="C395" i="14"/>
  <c r="C396" i="14"/>
  <c r="C397" i="14"/>
  <c r="C398" i="14"/>
  <c r="C399" i="14"/>
  <c r="C400" i="14"/>
  <c r="C401" i="14"/>
  <c r="C402" i="14"/>
  <c r="C403" i="14"/>
  <c r="C404" i="14"/>
  <c r="C405" i="14"/>
  <c r="C406" i="14"/>
  <c r="C407" i="14"/>
  <c r="C408" i="14"/>
  <c r="C409" i="14"/>
  <c r="C410" i="14"/>
  <c r="C411" i="14"/>
  <c r="C412" i="14"/>
  <c r="C413" i="14"/>
  <c r="C414" i="14"/>
  <c r="C415" i="14"/>
  <c r="C416" i="14"/>
  <c r="C417" i="14"/>
  <c r="C418" i="14"/>
  <c r="C419" i="14"/>
  <c r="C420" i="14"/>
  <c r="C421" i="14"/>
  <c r="C422" i="14"/>
  <c r="C423" i="14"/>
  <c r="C424" i="14"/>
  <c r="C425" i="14"/>
  <c r="C426" i="14"/>
  <c r="C427" i="14"/>
  <c r="C428" i="14"/>
  <c r="C429" i="14"/>
  <c r="C430" i="14"/>
  <c r="C431" i="14"/>
  <c r="C432" i="14"/>
  <c r="C433" i="14"/>
  <c r="C434" i="14"/>
  <c r="C435" i="14"/>
  <c r="C436" i="14"/>
  <c r="C437" i="14"/>
  <c r="C438" i="14"/>
  <c r="C439" i="14"/>
  <c r="C440" i="14"/>
  <c r="C441" i="14"/>
  <c r="C442" i="14"/>
  <c r="C443" i="14"/>
  <c r="C444" i="14"/>
  <c r="C445" i="14"/>
  <c r="C446" i="14"/>
  <c r="C447" i="14"/>
  <c r="C448" i="14"/>
  <c r="C449" i="14"/>
  <c r="C450" i="14"/>
  <c r="C451" i="14"/>
  <c r="C452" i="14"/>
  <c r="C453" i="14"/>
  <c r="C454" i="14"/>
  <c r="C455" i="14"/>
  <c r="C456" i="14"/>
  <c r="C457" i="14"/>
  <c r="C458" i="14"/>
  <c r="C459" i="14"/>
  <c r="C460" i="14"/>
  <c r="C461" i="14"/>
  <c r="C462" i="14"/>
  <c r="C463" i="14"/>
  <c r="C464" i="14"/>
  <c r="C465" i="14"/>
  <c r="C466" i="14"/>
  <c r="C467" i="14"/>
  <c r="C468" i="14"/>
  <c r="C469" i="14"/>
  <c r="C470" i="14"/>
  <c r="C471" i="14"/>
  <c r="C472" i="14"/>
  <c r="C473" i="14"/>
  <c r="C474" i="14"/>
  <c r="C475" i="14"/>
  <c r="C476" i="14"/>
  <c r="C477" i="14"/>
  <c r="C478" i="14"/>
  <c r="C479" i="14"/>
  <c r="C480" i="14"/>
  <c r="C481" i="14"/>
  <c r="C482" i="14"/>
  <c r="C483" i="14"/>
  <c r="C484" i="14"/>
  <c r="C485" i="14"/>
  <c r="C486" i="14"/>
  <c r="C487" i="14"/>
  <c r="C488" i="14"/>
  <c r="C489" i="14"/>
  <c r="C490" i="14"/>
  <c r="C491" i="14"/>
  <c r="C492" i="14"/>
  <c r="C493" i="14"/>
  <c r="C494" i="14"/>
  <c r="C495" i="14"/>
  <c r="C496" i="14"/>
  <c r="C497" i="14"/>
  <c r="C498" i="14"/>
  <c r="C499" i="14"/>
  <c r="C500" i="14"/>
  <c r="C501" i="14"/>
  <c r="C502" i="14"/>
  <c r="C503" i="14"/>
  <c r="C504" i="14"/>
  <c r="C505" i="14"/>
  <c r="C506" i="14"/>
  <c r="C507" i="14"/>
  <c r="C508" i="14"/>
  <c r="C509" i="14"/>
  <c r="C510" i="14"/>
  <c r="C511" i="14"/>
  <c r="C512" i="14"/>
  <c r="C513" i="14"/>
  <c r="C514" i="14"/>
  <c r="C515" i="14"/>
  <c r="C516" i="14"/>
  <c r="C517" i="14"/>
  <c r="C518" i="14"/>
  <c r="C519" i="14"/>
  <c r="C520" i="14"/>
  <c r="C521" i="14"/>
  <c r="C522" i="14"/>
  <c r="C523" i="14"/>
  <c r="C524" i="14"/>
  <c r="C525" i="14"/>
  <c r="C526" i="14"/>
  <c r="C527" i="14"/>
  <c r="C528" i="14"/>
  <c r="C529" i="14"/>
  <c r="C530" i="14"/>
  <c r="C531" i="14"/>
  <c r="C532" i="14"/>
  <c r="C533" i="14"/>
  <c r="C534" i="14"/>
  <c r="C535" i="14"/>
  <c r="C536" i="14"/>
  <c r="C537" i="14"/>
  <c r="C538" i="14"/>
  <c r="C539" i="14"/>
  <c r="C540" i="14"/>
  <c r="C541" i="14"/>
  <c r="C542" i="14"/>
  <c r="C543" i="14"/>
  <c r="C544" i="14"/>
  <c r="C545" i="14"/>
  <c r="C546" i="14"/>
  <c r="C547" i="14"/>
  <c r="C548" i="14"/>
  <c r="C549" i="14"/>
  <c r="C550" i="14"/>
  <c r="C551" i="14"/>
  <c r="C552" i="14"/>
  <c r="C553" i="14"/>
  <c r="C554" i="14"/>
  <c r="C555" i="14"/>
  <c r="C556" i="14"/>
  <c r="C557" i="14"/>
  <c r="C558" i="14"/>
  <c r="C559" i="14"/>
  <c r="C560" i="14"/>
  <c r="C561" i="14"/>
  <c r="C562" i="14"/>
  <c r="C563" i="14"/>
  <c r="C564" i="14"/>
  <c r="C565" i="14"/>
  <c r="C566" i="14"/>
  <c r="C567" i="14"/>
  <c r="C568" i="14"/>
  <c r="C569" i="14"/>
  <c r="C570" i="14"/>
  <c r="C571" i="14"/>
  <c r="C572" i="14"/>
  <c r="C573" i="14"/>
  <c r="C574" i="14"/>
  <c r="C575" i="14"/>
  <c r="C576" i="14"/>
  <c r="C577" i="14"/>
  <c r="C578" i="14"/>
  <c r="C579" i="14"/>
  <c r="C580" i="14"/>
  <c r="C581" i="14"/>
  <c r="C582" i="14"/>
  <c r="C583" i="14"/>
  <c r="C584" i="14"/>
  <c r="C585" i="14"/>
  <c r="C586" i="14"/>
  <c r="C587" i="14"/>
  <c r="C588" i="14"/>
  <c r="C589" i="14"/>
  <c r="C590" i="14"/>
  <c r="C591" i="14"/>
  <c r="C592" i="14"/>
  <c r="C593" i="14"/>
  <c r="C594" i="14"/>
  <c r="C595" i="14"/>
  <c r="C596" i="14"/>
  <c r="C597" i="14"/>
  <c r="C598" i="14"/>
  <c r="C599" i="14"/>
  <c r="C600" i="14"/>
  <c r="C601" i="14"/>
  <c r="C602" i="14"/>
  <c r="C603" i="14"/>
  <c r="C604" i="14"/>
  <c r="C605" i="14"/>
  <c r="C606" i="14"/>
  <c r="C607" i="14"/>
  <c r="C608" i="14"/>
  <c r="C609" i="14"/>
  <c r="C610" i="14"/>
  <c r="C611" i="14"/>
  <c r="C612" i="14"/>
  <c r="C613" i="14"/>
  <c r="C614" i="14"/>
  <c r="C615" i="14"/>
  <c r="C616" i="14"/>
  <c r="C617" i="14"/>
  <c r="C618" i="14"/>
  <c r="C619" i="14"/>
  <c r="C620" i="14"/>
  <c r="C621" i="14"/>
  <c r="C622" i="14"/>
  <c r="C623" i="14"/>
  <c r="C624" i="14"/>
  <c r="C625" i="14"/>
  <c r="C626" i="14"/>
  <c r="C627" i="14"/>
  <c r="C628" i="14"/>
  <c r="C629" i="14"/>
  <c r="C630" i="14"/>
  <c r="C631" i="14"/>
  <c r="C632" i="14"/>
  <c r="C633" i="14"/>
  <c r="C634" i="14"/>
  <c r="C635" i="14"/>
  <c r="C636" i="14"/>
  <c r="C637" i="14"/>
  <c r="C638" i="14"/>
  <c r="C639" i="14"/>
  <c r="C640" i="14"/>
  <c r="C641" i="14"/>
  <c r="C642" i="14"/>
  <c r="C643" i="14"/>
  <c r="C644" i="14"/>
  <c r="C645" i="14"/>
  <c r="C646" i="14"/>
  <c r="C647" i="14"/>
  <c r="C648" i="14"/>
  <c r="C649" i="14"/>
  <c r="C650" i="14"/>
  <c r="C651" i="14"/>
  <c r="C652" i="14"/>
  <c r="C653" i="14"/>
  <c r="C654" i="14"/>
  <c r="C655" i="14"/>
  <c r="C656" i="14"/>
  <c r="C657" i="14"/>
  <c r="C658" i="14"/>
  <c r="C659" i="14"/>
  <c r="C660" i="14"/>
  <c r="C661" i="14"/>
  <c r="C662" i="14"/>
  <c r="C663" i="14"/>
  <c r="C664" i="14"/>
  <c r="C665" i="14"/>
  <c r="C666" i="14"/>
  <c r="C667" i="14"/>
  <c r="C668" i="14"/>
  <c r="C669" i="14"/>
  <c r="C670" i="14"/>
  <c r="C671" i="14"/>
  <c r="C672" i="14"/>
  <c r="C673" i="14"/>
  <c r="C674" i="14"/>
  <c r="C675" i="14"/>
  <c r="C676" i="14"/>
  <c r="C677" i="14"/>
  <c r="C678" i="14"/>
  <c r="C679" i="14"/>
  <c r="C680" i="14"/>
  <c r="C681" i="14"/>
  <c r="C682" i="14"/>
  <c r="C683" i="14"/>
  <c r="C684" i="14"/>
  <c r="C685" i="14"/>
  <c r="C686" i="14"/>
  <c r="C687" i="14"/>
  <c r="C688" i="14"/>
  <c r="C689" i="14"/>
  <c r="C690" i="14"/>
  <c r="C691" i="14"/>
  <c r="C692" i="14"/>
  <c r="C693" i="14"/>
  <c r="C694" i="14"/>
  <c r="C695" i="14"/>
  <c r="C696" i="14"/>
  <c r="C697" i="14"/>
  <c r="C698" i="14"/>
  <c r="C699" i="14"/>
  <c r="C700" i="14"/>
  <c r="C701" i="14"/>
  <c r="C702" i="14"/>
  <c r="C703" i="14"/>
  <c r="C704" i="14"/>
  <c r="C705" i="14"/>
  <c r="C706" i="14"/>
  <c r="C707" i="14"/>
  <c r="C708" i="14"/>
  <c r="C709" i="14"/>
  <c r="C710" i="14"/>
  <c r="C711" i="14"/>
  <c r="C712" i="14"/>
  <c r="C713" i="14"/>
  <c r="C714" i="14"/>
  <c r="C715" i="14"/>
  <c r="C716" i="14"/>
  <c r="C717" i="14"/>
  <c r="C718" i="14"/>
  <c r="C719" i="14"/>
  <c r="C720" i="14"/>
  <c r="C721" i="14"/>
  <c r="C722" i="14"/>
  <c r="C723" i="14"/>
  <c r="C724" i="14"/>
  <c r="C725" i="14"/>
  <c r="C726" i="14"/>
  <c r="C727" i="14"/>
  <c r="C728" i="14"/>
  <c r="C729" i="14"/>
  <c r="C730" i="14"/>
  <c r="C731" i="14"/>
  <c r="C732" i="14"/>
  <c r="C733" i="14"/>
  <c r="C734" i="14"/>
  <c r="C735" i="14"/>
  <c r="C736" i="14"/>
  <c r="C737" i="14"/>
  <c r="C738" i="14"/>
  <c r="C739" i="14"/>
  <c r="C740" i="14"/>
  <c r="C741" i="14"/>
  <c r="C742" i="14"/>
  <c r="C743" i="14"/>
  <c r="C744" i="14"/>
  <c r="C745" i="14"/>
  <c r="C746" i="14"/>
  <c r="C747" i="14"/>
  <c r="C748" i="14"/>
  <c r="C749" i="14"/>
  <c r="C750" i="14"/>
  <c r="C751" i="14"/>
  <c r="C752" i="14"/>
  <c r="C753" i="14"/>
  <c r="C754" i="14"/>
  <c r="C755" i="14"/>
  <c r="C756" i="14"/>
  <c r="C757" i="14"/>
  <c r="C758" i="14"/>
  <c r="C759" i="14"/>
  <c r="C760" i="14"/>
  <c r="C761" i="14"/>
  <c r="C762" i="14"/>
  <c r="C763" i="14"/>
  <c r="C764" i="14"/>
  <c r="C765" i="14"/>
  <c r="C766" i="14"/>
  <c r="C767" i="14"/>
  <c r="C768" i="14"/>
  <c r="C769" i="14"/>
  <c r="C770" i="14"/>
  <c r="C771" i="14"/>
  <c r="C772" i="14"/>
  <c r="C773" i="14"/>
  <c r="C774" i="14"/>
  <c r="C775" i="14"/>
  <c r="C776" i="14"/>
  <c r="C777" i="14"/>
  <c r="C778" i="14"/>
  <c r="C779" i="14"/>
  <c r="C780" i="14"/>
  <c r="C781" i="14"/>
  <c r="C782" i="14"/>
  <c r="C783" i="14"/>
  <c r="C784" i="14"/>
  <c r="C785" i="14"/>
  <c r="C786" i="14"/>
  <c r="C787" i="14"/>
  <c r="C788" i="14"/>
  <c r="C789" i="14"/>
  <c r="C790" i="14"/>
  <c r="C791" i="14"/>
  <c r="C792" i="14"/>
  <c r="C793" i="14"/>
  <c r="C794" i="14"/>
  <c r="C795" i="14"/>
  <c r="C796" i="14"/>
  <c r="C797" i="14"/>
  <c r="C798" i="14"/>
  <c r="C799" i="14"/>
  <c r="C800" i="14"/>
  <c r="C801" i="14"/>
  <c r="C802" i="14"/>
  <c r="C803" i="14"/>
  <c r="C804" i="14"/>
  <c r="C805" i="14"/>
  <c r="C806" i="14"/>
  <c r="C807" i="14"/>
  <c r="C808" i="14"/>
  <c r="C809" i="14"/>
  <c r="C810" i="14"/>
  <c r="C811" i="14"/>
  <c r="C812" i="14"/>
  <c r="C813" i="14"/>
  <c r="C814" i="14"/>
  <c r="C815" i="14"/>
  <c r="C816" i="14"/>
  <c r="C817" i="14"/>
  <c r="C818" i="14"/>
  <c r="C819" i="14"/>
  <c r="C820" i="14"/>
  <c r="C821" i="14"/>
  <c r="C822" i="14"/>
  <c r="C823" i="14"/>
  <c r="C824" i="14"/>
  <c r="C825" i="14"/>
  <c r="C826" i="14"/>
  <c r="C827" i="14"/>
  <c r="C828" i="14"/>
  <c r="C829" i="14"/>
  <c r="C830" i="14"/>
  <c r="C831" i="14"/>
  <c r="C832" i="14"/>
  <c r="C833" i="14"/>
  <c r="C834" i="14"/>
  <c r="C835" i="14"/>
  <c r="C836" i="14"/>
  <c r="C837" i="14"/>
  <c r="C838" i="14"/>
  <c r="C839" i="14"/>
  <c r="C840" i="14"/>
  <c r="C841" i="14"/>
  <c r="C842" i="14"/>
  <c r="C843" i="14"/>
  <c r="C844" i="14"/>
  <c r="C845" i="14"/>
  <c r="C846" i="14"/>
  <c r="C847" i="14"/>
  <c r="C848" i="14"/>
  <c r="C849" i="14"/>
  <c r="C850" i="14"/>
  <c r="C851" i="14"/>
  <c r="C852" i="14"/>
  <c r="C853" i="14"/>
  <c r="C854" i="14"/>
  <c r="C855" i="14"/>
  <c r="C856" i="14"/>
  <c r="C857" i="14"/>
  <c r="C858" i="14"/>
  <c r="C859" i="14"/>
  <c r="C860" i="14"/>
  <c r="C861" i="14"/>
  <c r="C862" i="14"/>
  <c r="C863" i="14"/>
  <c r="C864" i="14"/>
  <c r="C865" i="14"/>
  <c r="C866" i="14"/>
  <c r="C867" i="14"/>
  <c r="C868" i="14"/>
  <c r="C869" i="14"/>
  <c r="C870" i="14"/>
  <c r="C871" i="14"/>
  <c r="C872" i="14"/>
  <c r="C873" i="14"/>
  <c r="C874" i="14"/>
  <c r="C875" i="14"/>
  <c r="C876" i="14"/>
  <c r="C877" i="14"/>
  <c r="C878" i="14"/>
  <c r="C879" i="14"/>
  <c r="C880" i="14"/>
  <c r="C881" i="14"/>
  <c r="C882" i="14"/>
  <c r="C883" i="14"/>
  <c r="C884" i="14"/>
  <c r="C885" i="14"/>
  <c r="C886" i="14"/>
  <c r="C887" i="14"/>
  <c r="C888" i="14"/>
  <c r="C889" i="14"/>
  <c r="C890" i="14"/>
  <c r="C891" i="14"/>
  <c r="C892" i="14"/>
  <c r="C893" i="14"/>
  <c r="C894" i="14"/>
  <c r="C895" i="14"/>
  <c r="C896" i="14"/>
  <c r="C897" i="14"/>
  <c r="C898" i="14"/>
  <c r="C899" i="14"/>
  <c r="C900" i="14"/>
  <c r="C901" i="14"/>
  <c r="C902" i="14"/>
  <c r="C903" i="14"/>
  <c r="C904" i="14"/>
  <c r="C905" i="14"/>
  <c r="C906" i="14"/>
  <c r="C907" i="14"/>
  <c r="C908" i="14"/>
  <c r="C909" i="14"/>
  <c r="C910" i="14"/>
  <c r="C911" i="14"/>
  <c r="C912" i="14"/>
  <c r="C913" i="14"/>
  <c r="C914" i="14"/>
  <c r="C915" i="14"/>
  <c r="C916" i="14"/>
  <c r="C917" i="14"/>
  <c r="C918" i="14"/>
  <c r="C919" i="14"/>
  <c r="C920" i="14"/>
  <c r="C921" i="14"/>
  <c r="C922" i="14"/>
  <c r="C923" i="14"/>
  <c r="C924" i="14"/>
  <c r="C925" i="14"/>
  <c r="C926" i="14"/>
  <c r="C927" i="14"/>
  <c r="C928" i="14"/>
  <c r="C929" i="14"/>
  <c r="C930" i="14"/>
  <c r="C931" i="14"/>
  <c r="C932" i="14"/>
  <c r="C933" i="14"/>
  <c r="C934" i="14"/>
  <c r="C935" i="14"/>
  <c r="C936" i="14"/>
  <c r="C937" i="14"/>
  <c r="C938" i="14"/>
  <c r="C939" i="14"/>
  <c r="C940" i="14"/>
  <c r="C941" i="14"/>
  <c r="C942" i="14"/>
  <c r="C943" i="14"/>
  <c r="C944" i="14"/>
  <c r="C945" i="14"/>
  <c r="C946" i="14"/>
  <c r="C947" i="14"/>
  <c r="C948" i="14"/>
  <c r="C949" i="14"/>
  <c r="C950" i="14"/>
  <c r="C951" i="14"/>
  <c r="C952" i="14"/>
  <c r="C953" i="14"/>
  <c r="C954" i="14"/>
  <c r="C955" i="14"/>
  <c r="C956" i="14"/>
  <c r="C957" i="14"/>
  <c r="C958" i="14"/>
  <c r="C959" i="14"/>
  <c r="C960" i="14"/>
  <c r="C961" i="14"/>
  <c r="C962" i="14"/>
  <c r="C963" i="14"/>
  <c r="C964" i="14"/>
  <c r="C965" i="14"/>
  <c r="C966" i="14"/>
  <c r="C967" i="14"/>
  <c r="C968" i="14"/>
  <c r="C969" i="14"/>
  <c r="C970" i="14"/>
  <c r="C971" i="14"/>
  <c r="C972" i="14"/>
  <c r="C973" i="14"/>
  <c r="C974" i="14"/>
  <c r="C975" i="14"/>
  <c r="C976" i="14"/>
  <c r="C977" i="14"/>
  <c r="C978" i="14"/>
  <c r="C979" i="14"/>
  <c r="C980" i="14"/>
  <c r="C981" i="14"/>
  <c r="C982" i="14"/>
  <c r="C983" i="14"/>
  <c r="C984" i="14"/>
  <c r="C985" i="14"/>
  <c r="C986" i="14"/>
  <c r="C987" i="14"/>
  <c r="C988" i="14"/>
  <c r="C989" i="14"/>
  <c r="C990" i="14"/>
  <c r="C991" i="14"/>
  <c r="C992" i="14"/>
  <c r="C993" i="14"/>
  <c r="C994" i="14"/>
  <c r="C995" i="14"/>
  <c r="C996" i="14"/>
  <c r="C997" i="14"/>
  <c r="C998" i="14"/>
  <c r="C999" i="14"/>
  <c r="C1000" i="14"/>
  <c r="C1001" i="14"/>
  <c r="C1002" i="14"/>
  <c r="C1003" i="14"/>
  <c r="C1004" i="14"/>
  <c r="C1005" i="14"/>
  <c r="C1006" i="14"/>
  <c r="C1007" i="14"/>
  <c r="C1008" i="14"/>
  <c r="C1009" i="14"/>
  <c r="C1010" i="14"/>
  <c r="C1011" i="14"/>
  <c r="C1012" i="14"/>
  <c r="C1013" i="14"/>
  <c r="C1014" i="14"/>
  <c r="C1015" i="14"/>
  <c r="C1016" i="14"/>
  <c r="C1017" i="14"/>
  <c r="C1018" i="14"/>
  <c r="C1019" i="14"/>
  <c r="C1020" i="14"/>
  <c r="C1021" i="14"/>
  <c r="C1022" i="14"/>
  <c r="C1023" i="14"/>
  <c r="C1024" i="14"/>
  <c r="C1025" i="14"/>
  <c r="C1026" i="14"/>
  <c r="C1027" i="14"/>
  <c r="C1028" i="14"/>
  <c r="C1029" i="14"/>
  <c r="C1030" i="14"/>
  <c r="C1031" i="14"/>
  <c r="C1032" i="14"/>
  <c r="C1033" i="14"/>
  <c r="C1034" i="14"/>
  <c r="C1035" i="14"/>
  <c r="C1036" i="14"/>
  <c r="C1037" i="14"/>
  <c r="C1038" i="14"/>
  <c r="C1039" i="14"/>
  <c r="C1040" i="14"/>
  <c r="C1041" i="14"/>
  <c r="C1042" i="14"/>
  <c r="C1043" i="14"/>
  <c r="C1044" i="14"/>
  <c r="C1045" i="14"/>
  <c r="C1046" i="14"/>
  <c r="C1047" i="14"/>
  <c r="C1048" i="14"/>
  <c r="C1049" i="14"/>
  <c r="C1050" i="14"/>
  <c r="C1051" i="14"/>
  <c r="C1052" i="14"/>
  <c r="C1053" i="14"/>
  <c r="C1054" i="14"/>
  <c r="C1055" i="14"/>
  <c r="C1056" i="14"/>
  <c r="C1057" i="14"/>
  <c r="C1058" i="14"/>
  <c r="C1059" i="14"/>
  <c r="C1060" i="14"/>
  <c r="C1061" i="14"/>
  <c r="C1062" i="14"/>
  <c r="C1063" i="14"/>
  <c r="C1064" i="14"/>
  <c r="C1065" i="14"/>
  <c r="C1066" i="14"/>
  <c r="C1067" i="14"/>
  <c r="C1068" i="14"/>
  <c r="C1069" i="14"/>
  <c r="C1070" i="14"/>
  <c r="C1071" i="14"/>
  <c r="C1072" i="14"/>
  <c r="C1073" i="14"/>
  <c r="C1074" i="14"/>
  <c r="C1075" i="14"/>
  <c r="C1076" i="14"/>
  <c r="C1077" i="14"/>
  <c r="C1078" i="14"/>
  <c r="C1079" i="14"/>
  <c r="C1080" i="14"/>
  <c r="C1081" i="14"/>
  <c r="C1082" i="14"/>
  <c r="C1083" i="14"/>
  <c r="C1084" i="14"/>
  <c r="C1085" i="14"/>
  <c r="C1086" i="14"/>
  <c r="C1087" i="14"/>
  <c r="C1088" i="14"/>
  <c r="C1089" i="14"/>
  <c r="C1090" i="14"/>
  <c r="C1091" i="14"/>
  <c r="C1092" i="14"/>
  <c r="C1093" i="14"/>
  <c r="C1094" i="14"/>
  <c r="C1095" i="14"/>
  <c r="C1096" i="14"/>
  <c r="C1097" i="14"/>
  <c r="C1098" i="14"/>
  <c r="C1099" i="14"/>
  <c r="C1100" i="14"/>
  <c r="C1101" i="14"/>
  <c r="C1102" i="14"/>
  <c r="C1103" i="14"/>
  <c r="C1104" i="14"/>
  <c r="C1105" i="14"/>
  <c r="C1106" i="14"/>
  <c r="C1107" i="14"/>
  <c r="C1108" i="14"/>
  <c r="C1109" i="14"/>
  <c r="C1110" i="14"/>
  <c r="C1111" i="14"/>
  <c r="C1112" i="14"/>
  <c r="C1113" i="14"/>
  <c r="C1114" i="14"/>
  <c r="C1115" i="14"/>
  <c r="C1116" i="14"/>
  <c r="C1117" i="14"/>
  <c r="C1118" i="14"/>
  <c r="C1119" i="14"/>
  <c r="C1120" i="14"/>
  <c r="C1121" i="14"/>
  <c r="C1122" i="14"/>
  <c r="C1123" i="14"/>
  <c r="C1124" i="14"/>
  <c r="C1125" i="14"/>
  <c r="C1126" i="14"/>
  <c r="C1127" i="14"/>
  <c r="C1128" i="14"/>
  <c r="C1129" i="14"/>
  <c r="C1130" i="14"/>
  <c r="C1131" i="14"/>
  <c r="C1132" i="14"/>
  <c r="C1133" i="14"/>
  <c r="C1134" i="14"/>
  <c r="C1135" i="14"/>
  <c r="C1136" i="14"/>
  <c r="C1137" i="14"/>
  <c r="C1138" i="14"/>
  <c r="C1139" i="14"/>
  <c r="C1140" i="14"/>
  <c r="C1141" i="14"/>
  <c r="C1142" i="14"/>
  <c r="C1143" i="14"/>
  <c r="C1144" i="14"/>
  <c r="C1145" i="14"/>
  <c r="C1146" i="14"/>
  <c r="C1147" i="14"/>
  <c r="C1148" i="14"/>
  <c r="C1149" i="14"/>
  <c r="C1150" i="14"/>
  <c r="C1151" i="14"/>
  <c r="C1152" i="14"/>
  <c r="C1153" i="14"/>
  <c r="C1154" i="14"/>
  <c r="C1155" i="14"/>
  <c r="C1156" i="14"/>
  <c r="C1157" i="14"/>
  <c r="C1158" i="14"/>
  <c r="C1159" i="14"/>
  <c r="C2" i="14"/>
  <c r="C398" i="1"/>
  <c r="E398" i="1"/>
  <c r="F398" i="1"/>
  <c r="I5" i="12"/>
  <c r="J5" i="12"/>
  <c r="K5" i="12"/>
  <c r="L5" i="12"/>
  <c r="M5" i="12"/>
  <c r="N5" i="12"/>
  <c r="H5" i="12"/>
  <c r="AY33" i="12"/>
  <c r="AY32" i="12"/>
  <c r="BA22" i="12"/>
  <c r="BA23" i="12"/>
  <c r="BA24" i="12"/>
  <c r="BA21" i="12"/>
  <c r="BA25" i="12" s="1"/>
  <c r="AX12" i="12"/>
  <c r="AX13" i="12" s="1"/>
  <c r="AX11" i="12"/>
  <c r="BB4" i="12"/>
  <c r="BB3" i="12"/>
  <c r="BC3" i="12" s="1"/>
  <c r="AZ3" i="12"/>
  <c r="AY4" i="12"/>
  <c r="AY3" i="12"/>
  <c r="BB25" i="12" l="1"/>
  <c r="AW6" i="12"/>
  <c r="AW8" i="12" s="1"/>
  <c r="E390" i="1"/>
  <c r="E391" i="1" s="1"/>
  <c r="F41" i="3" l="1"/>
  <c r="F57" i="13" l="1"/>
  <c r="H57" i="13"/>
  <c r="H51" i="13"/>
  <c r="F51" i="13"/>
  <c r="H56" i="13"/>
  <c r="F56" i="13"/>
  <c r="F47" i="13"/>
  <c r="P37" i="13"/>
  <c r="L37" i="13"/>
  <c r="H37" i="13"/>
  <c r="P36" i="13"/>
  <c r="L36" i="13"/>
  <c r="H36" i="13"/>
  <c r="P35" i="13"/>
  <c r="L35" i="13"/>
  <c r="H35" i="13"/>
  <c r="N34" i="13"/>
  <c r="N47" i="13" s="1"/>
  <c r="J34" i="13"/>
  <c r="L34" i="13" s="1"/>
  <c r="F34" i="13"/>
  <c r="H34" i="13" s="1"/>
  <c r="P33" i="13"/>
  <c r="L33" i="13"/>
  <c r="H33" i="13"/>
  <c r="P32" i="13"/>
  <c r="L32" i="13"/>
  <c r="L47" i="13" s="1"/>
  <c r="H32" i="13"/>
  <c r="J21" i="13"/>
  <c r="L21" i="13" s="1"/>
  <c r="J20" i="13"/>
  <c r="L20" i="13" s="1"/>
  <c r="H20" i="13"/>
  <c r="J19" i="13"/>
  <c r="J17" i="13"/>
  <c r="N17" i="13" s="1"/>
  <c r="P17" i="13" s="1"/>
  <c r="H17" i="13"/>
  <c r="J16" i="13"/>
  <c r="L16" i="13" s="1"/>
  <c r="H16" i="13"/>
  <c r="J15" i="13"/>
  <c r="N15" i="13" s="1"/>
  <c r="P15" i="13" s="1"/>
  <c r="H15" i="13"/>
  <c r="J14" i="13"/>
  <c r="N14" i="13" s="1"/>
  <c r="P14" i="13" s="1"/>
  <c r="H14" i="13"/>
  <c r="J13" i="13"/>
  <c r="N13" i="13" s="1"/>
  <c r="P13" i="13" s="1"/>
  <c r="H13" i="13"/>
  <c r="S11" i="13"/>
  <c r="F11" i="13"/>
  <c r="J11" i="13" s="1"/>
  <c r="N11" i="13" s="1"/>
  <c r="P11" i="13" s="1"/>
  <c r="T10" i="13"/>
  <c r="J10" i="13"/>
  <c r="L10" i="13" s="1"/>
  <c r="H10" i="13"/>
  <c r="T9" i="13"/>
  <c r="J9" i="13"/>
  <c r="N9" i="13" s="1"/>
  <c r="P9" i="13" s="1"/>
  <c r="H9" i="13"/>
  <c r="T8" i="13"/>
  <c r="T7" i="13"/>
  <c r="J7" i="13"/>
  <c r="N7" i="13" s="1"/>
  <c r="P7" i="13" s="1"/>
  <c r="H7" i="13"/>
  <c r="T6" i="13"/>
  <c r="J6" i="13"/>
  <c r="N6" i="13" s="1"/>
  <c r="H6" i="13"/>
  <c r="T5" i="13"/>
  <c r="L29" i="13" s="1"/>
  <c r="T4" i="13"/>
  <c r="L39" i="13" s="1"/>
  <c r="T3" i="13"/>
  <c r="H47" i="13" l="1"/>
  <c r="F43" i="13"/>
  <c r="F48" i="13" s="1"/>
  <c r="J47" i="13"/>
  <c r="J48" i="13" s="1"/>
  <c r="H11" i="13"/>
  <c r="L17" i="13"/>
  <c r="L6" i="13"/>
  <c r="N10" i="13"/>
  <c r="P10" i="13" s="1"/>
  <c r="L13" i="13"/>
  <c r="N16" i="13"/>
  <c r="P16" i="13" s="1"/>
  <c r="P34" i="13"/>
  <c r="P29" i="13"/>
  <c r="P47" i="13" s="1"/>
  <c r="P39" i="13"/>
  <c r="J43" i="13"/>
  <c r="J45" i="13" s="1"/>
  <c r="L9" i="13"/>
  <c r="L14" i="13"/>
  <c r="H40" i="13"/>
  <c r="P6" i="13"/>
  <c r="L7" i="13"/>
  <c r="L11" i="13"/>
  <c r="L15" i="13"/>
  <c r="H29" i="13"/>
  <c r="H39" i="13"/>
  <c r="H21" i="13"/>
  <c r="E147" i="4"/>
  <c r="E146" i="4"/>
  <c r="H43" i="13" l="1"/>
  <c r="N43" i="13"/>
  <c r="H48" i="13"/>
  <c r="L43" i="13"/>
  <c r="L48" i="13" s="1"/>
  <c r="L45" i="13"/>
  <c r="P43" i="13"/>
  <c r="P45" i="13" s="1"/>
  <c r="AQ7" i="12"/>
  <c r="AQ3" i="12"/>
  <c r="AQ4" i="12"/>
  <c r="AQ6" i="12"/>
  <c r="AQ2" i="12"/>
  <c r="AQ8" i="12" s="1"/>
  <c r="N45" i="13" l="1"/>
  <c r="N48" i="13"/>
  <c r="P48" i="13"/>
  <c r="C376" i="1"/>
  <c r="C375" i="1"/>
  <c r="C374" i="1"/>
  <c r="E364" i="1"/>
  <c r="E365" i="1"/>
  <c r="E366" i="1"/>
  <c r="E367" i="1"/>
  <c r="E368" i="1"/>
  <c r="E369" i="1"/>
  <c r="E363" i="1"/>
  <c r="B366" i="1"/>
  <c r="B365" i="1"/>
  <c r="B364" i="1"/>
  <c r="B363" i="1"/>
  <c r="AJ2" i="12"/>
  <c r="AG2" i="12"/>
  <c r="I77" i="11" l="1"/>
  <c r="J77" i="11"/>
  <c r="K77" i="11"/>
  <c r="L77" i="11"/>
  <c r="M77" i="11"/>
  <c r="N77" i="11"/>
  <c r="O77" i="11"/>
  <c r="P77" i="11"/>
  <c r="C77" i="11"/>
  <c r="D77" i="11"/>
  <c r="E77" i="11"/>
  <c r="F77" i="11"/>
  <c r="G77" i="11"/>
  <c r="H77" i="11"/>
  <c r="B77" i="11"/>
  <c r="D62" i="11" l="1"/>
  <c r="D63" i="11"/>
  <c r="D64" i="11"/>
  <c r="D65" i="11"/>
  <c r="D66" i="11"/>
  <c r="G66" i="11" s="1"/>
  <c r="D67" i="11"/>
  <c r="G67" i="11" s="1"/>
  <c r="D68" i="11"/>
  <c r="G68" i="11" s="1"/>
  <c r="D61" i="11"/>
  <c r="H45" i="11" l="1"/>
  <c r="G52" i="11"/>
  <c r="G53" i="11"/>
  <c r="G54" i="11"/>
  <c r="F50" i="11"/>
  <c r="F51" i="11"/>
  <c r="F52" i="11"/>
  <c r="F53" i="11"/>
  <c r="F54" i="11"/>
  <c r="F49" i="11"/>
  <c r="E48" i="11"/>
  <c r="E49" i="11"/>
  <c r="E50" i="11"/>
  <c r="E51" i="11"/>
  <c r="E52" i="11"/>
  <c r="E53" i="11"/>
  <c r="E54" i="11"/>
  <c r="E47" i="11"/>
  <c r="C45" i="11"/>
  <c r="B54" i="11" s="1"/>
  <c r="F349" i="1"/>
  <c r="F348" i="1"/>
  <c r="H48" i="11" l="1"/>
  <c r="C69" i="11"/>
  <c r="D69" i="11" s="1"/>
  <c r="G69" i="11" s="1"/>
  <c r="C55" i="11"/>
  <c r="G55" i="11" s="1"/>
  <c r="C70" i="11"/>
  <c r="D70" i="11" s="1"/>
  <c r="G70" i="11" s="1"/>
  <c r="C56" i="11"/>
  <c r="G56" i="11" s="1"/>
  <c r="B47" i="11"/>
  <c r="B51" i="11"/>
  <c r="B49" i="11"/>
  <c r="B53" i="11"/>
  <c r="H47" i="11"/>
  <c r="H52" i="11"/>
  <c r="H50" i="11"/>
  <c r="B48" i="11"/>
  <c r="B50" i="11"/>
  <c r="B52" i="11"/>
  <c r="H53" i="11"/>
  <c r="H51" i="11"/>
  <c r="H49" i="11"/>
  <c r="H54" i="11"/>
  <c r="E349" i="1"/>
  <c r="E346" i="1"/>
  <c r="E348" i="1" s="1"/>
  <c r="F55" i="11" l="1"/>
  <c r="E55" i="11"/>
  <c r="H55" i="11"/>
  <c r="E56" i="11"/>
  <c r="H56" i="11"/>
  <c r="F56" i="11"/>
  <c r="B38" i="11"/>
  <c r="C31" i="11"/>
  <c r="C32" i="11"/>
  <c r="C33" i="11"/>
  <c r="C34" i="11"/>
  <c r="C35" i="11"/>
  <c r="C30" i="11"/>
  <c r="F28" i="11"/>
  <c r="E13" i="11" l="1"/>
  <c r="G13" i="11" s="1"/>
  <c r="E14" i="11"/>
  <c r="G14" i="11" s="1"/>
  <c r="E15" i="11"/>
  <c r="G15" i="11" s="1"/>
  <c r="E16" i="11"/>
  <c r="G16" i="11" s="1"/>
  <c r="E17" i="11"/>
  <c r="G17" i="11" s="1"/>
  <c r="E12" i="11"/>
  <c r="G12" i="11" s="1"/>
  <c r="C332" i="1" l="1"/>
  <c r="C327" i="1"/>
  <c r="J313" i="1" l="1"/>
  <c r="J314" i="1"/>
  <c r="J315" i="1"/>
  <c r="J316" i="1"/>
  <c r="J317" i="1"/>
  <c r="J318" i="1"/>
  <c r="J319" i="1"/>
  <c r="J320" i="1"/>
  <c r="L313" i="1"/>
  <c r="K314" i="1"/>
  <c r="K315" i="1"/>
  <c r="K316" i="1"/>
  <c r="K317" i="1"/>
  <c r="K318" i="1"/>
  <c r="K319" i="1"/>
  <c r="K320" i="1"/>
  <c r="K313" i="1"/>
  <c r="H314" i="1"/>
  <c r="L314" i="1" s="1"/>
  <c r="M314" i="1" s="1"/>
  <c r="H315" i="1"/>
  <c r="L315" i="1" s="1"/>
  <c r="M315" i="1" s="1"/>
  <c r="H316" i="1"/>
  <c r="L316" i="1" s="1"/>
  <c r="M316" i="1" s="1"/>
  <c r="H317" i="1"/>
  <c r="L317" i="1" s="1"/>
  <c r="M317" i="1" s="1"/>
  <c r="H318" i="1"/>
  <c r="L318" i="1" s="1"/>
  <c r="M318" i="1" s="1"/>
  <c r="H319" i="1"/>
  <c r="L319" i="1" s="1"/>
  <c r="M319" i="1" s="1"/>
  <c r="H320" i="1"/>
  <c r="L320" i="1" s="1"/>
  <c r="M320" i="1" s="1"/>
  <c r="I25" i="10" l="1"/>
  <c r="H24" i="10" l="1"/>
  <c r="J24" i="10"/>
  <c r="I24" i="10"/>
  <c r="D265" i="1" l="1"/>
  <c r="D266" i="1"/>
  <c r="D267" i="1"/>
  <c r="D268" i="1"/>
  <c r="D269" i="1"/>
  <c r="D270" i="1"/>
  <c r="D271" i="1"/>
  <c r="D273" i="1"/>
  <c r="D274" i="1"/>
  <c r="D275" i="1"/>
  <c r="D276" i="1"/>
  <c r="D277" i="1"/>
  <c r="D278" i="1"/>
  <c r="D279" i="1"/>
  <c r="D280" i="1"/>
  <c r="D264" i="1"/>
  <c r="I277" i="1"/>
  <c r="M277" i="1" s="1"/>
  <c r="O277" i="1" s="1"/>
  <c r="P277" i="1" s="1"/>
  <c r="I275" i="1"/>
  <c r="M275" i="1" s="1"/>
  <c r="O275" i="1" s="1"/>
  <c r="P275" i="1" s="1"/>
  <c r="I276" i="1"/>
  <c r="M276" i="1" s="1"/>
  <c r="O276" i="1" s="1"/>
  <c r="P276" i="1" s="1"/>
  <c r="I278" i="1"/>
  <c r="M278" i="1" s="1"/>
  <c r="O278" i="1" s="1"/>
  <c r="P278" i="1" s="1"/>
  <c r="I279" i="1"/>
  <c r="M279" i="1" s="1"/>
  <c r="O279" i="1" s="1"/>
  <c r="P279" i="1" s="1"/>
  <c r="I280" i="1"/>
  <c r="M280" i="1" s="1"/>
  <c r="O280" i="1" s="1"/>
  <c r="P280" i="1" s="1"/>
  <c r="G275" i="1"/>
  <c r="G276" i="1"/>
  <c r="G277" i="1"/>
  <c r="G278" i="1"/>
  <c r="G279" i="1"/>
  <c r="G280" i="1"/>
  <c r="I274" i="1"/>
  <c r="M274" i="1" s="1"/>
  <c r="O274" i="1" s="1"/>
  <c r="P274" i="1" s="1"/>
  <c r="G274" i="1"/>
  <c r="L270" i="1"/>
  <c r="L271" i="1"/>
  <c r="L265" i="1"/>
  <c r="L266" i="1"/>
  <c r="L267" i="1"/>
  <c r="L268" i="1"/>
  <c r="L269" i="1"/>
  <c r="F267" i="1"/>
  <c r="F266" i="1"/>
  <c r="F264" i="1"/>
  <c r="F265" i="1"/>
  <c r="I266" i="1"/>
  <c r="M266" i="1" s="1"/>
  <c r="O266" i="1" s="1"/>
  <c r="P266" i="1" s="1"/>
  <c r="I267" i="1"/>
  <c r="M267" i="1" s="1"/>
  <c r="O267" i="1" s="1"/>
  <c r="P267" i="1" s="1"/>
  <c r="I268" i="1"/>
  <c r="M268" i="1" s="1"/>
  <c r="O268" i="1" s="1"/>
  <c r="P268" i="1" s="1"/>
  <c r="I269" i="1"/>
  <c r="M269" i="1" s="1"/>
  <c r="O269" i="1" s="1"/>
  <c r="P269" i="1" s="1"/>
  <c r="I270" i="1"/>
  <c r="M270" i="1" s="1"/>
  <c r="O270" i="1" s="1"/>
  <c r="P270" i="1" s="1"/>
  <c r="I271" i="1"/>
  <c r="M271" i="1" s="1"/>
  <c r="O271" i="1" s="1"/>
  <c r="P271" i="1" s="1"/>
  <c r="G266" i="1"/>
  <c r="G268" i="1"/>
  <c r="G269" i="1"/>
  <c r="G270" i="1"/>
  <c r="G271" i="1"/>
  <c r="I265" i="1"/>
  <c r="M265" i="1" s="1"/>
  <c r="O265" i="1" s="1"/>
  <c r="P265" i="1" s="1"/>
  <c r="E279" i="1" l="1"/>
  <c r="E277" i="1"/>
  <c r="E275" i="1"/>
  <c r="E270" i="1"/>
  <c r="E268" i="1"/>
  <c r="E266" i="1"/>
  <c r="E280" i="1"/>
  <c r="E278" i="1"/>
  <c r="E276" i="1"/>
  <c r="E274" i="1"/>
  <c r="E271" i="1"/>
  <c r="E269" i="1"/>
  <c r="E267" i="1"/>
  <c r="E265" i="1"/>
  <c r="G267" i="1"/>
  <c r="G265" i="1"/>
  <c r="G254" i="1"/>
  <c r="G255" i="1"/>
  <c r="G253" i="1"/>
  <c r="E248" i="1"/>
  <c r="C248" i="1" s="1"/>
  <c r="C244" i="1"/>
  <c r="E246" i="1"/>
  <c r="E249" i="1" s="1"/>
  <c r="C245" i="1"/>
  <c r="C246" i="1" s="1"/>
  <c r="C249" i="1" l="1"/>
  <c r="H238" i="1"/>
  <c r="E238" i="1"/>
  <c r="F238" i="1"/>
  <c r="G238" i="1"/>
  <c r="D238" i="1"/>
  <c r="H237" i="1"/>
  <c r="G237" i="1"/>
  <c r="F237" i="1"/>
  <c r="E237" i="1"/>
  <c r="D237" i="1"/>
  <c r="F231" i="1"/>
  <c r="G231" i="1"/>
  <c r="H231" i="1"/>
  <c r="E231" i="1"/>
  <c r="E230" i="1"/>
  <c r="F230" i="1"/>
  <c r="F232" i="1" s="1"/>
  <c r="G230" i="1"/>
  <c r="H230" i="1"/>
  <c r="H232" i="1" s="1"/>
  <c r="D230" i="1"/>
  <c r="G232" i="1" l="1"/>
  <c r="E232" i="1"/>
  <c r="D208" i="1"/>
  <c r="D209" i="1" s="1"/>
  <c r="D211" i="1" s="1"/>
  <c r="G205" i="1"/>
  <c r="F205" i="1"/>
  <c r="G204" i="1"/>
  <c r="F204" i="1"/>
  <c r="F203" i="1"/>
  <c r="G203" i="1"/>
  <c r="E203" i="1"/>
  <c r="G212" i="1" l="1"/>
  <c r="G214" i="1" s="1"/>
  <c r="F212" i="1"/>
  <c r="F214" i="1" s="1"/>
  <c r="E212" i="1"/>
  <c r="E214" i="1" s="1"/>
  <c r="D162" i="1"/>
  <c r="F164" i="1" s="1"/>
  <c r="G164" i="1" s="1"/>
  <c r="H164" i="1" s="1"/>
  <c r="F165" i="1" l="1"/>
  <c r="G165" i="1" s="1"/>
  <c r="F167" i="1"/>
  <c r="G167" i="1" s="1"/>
  <c r="F166" i="1"/>
  <c r="G166" i="1" s="1"/>
  <c r="F38" i="3"/>
  <c r="F35" i="3"/>
  <c r="F28" i="3"/>
  <c r="F24" i="3"/>
  <c r="F19" i="3"/>
  <c r="F15" i="3"/>
  <c r="F12" i="3"/>
  <c r="F9" i="3"/>
  <c r="F31" i="3" s="1"/>
  <c r="G155" i="1"/>
  <c r="I166" i="1" l="1"/>
  <c r="H166" i="1"/>
  <c r="I167" i="1"/>
  <c r="H167" i="1"/>
  <c r="I165" i="1"/>
  <c r="H165" i="1"/>
  <c r="L9" i="7"/>
  <c r="L10" i="7"/>
  <c r="L11" i="7"/>
  <c r="L12" i="7"/>
  <c r="L13" i="7"/>
  <c r="L8" i="7"/>
  <c r="M8" i="7" s="1"/>
  <c r="K8" i="7"/>
  <c r="J9" i="7"/>
  <c r="J10" i="7"/>
  <c r="J11" i="7"/>
  <c r="J12" i="7"/>
  <c r="J13" i="7"/>
  <c r="J8" i="7"/>
  <c r="H10" i="7"/>
  <c r="K10" i="7" s="1"/>
  <c r="H11" i="7"/>
  <c r="K11" i="7" s="1"/>
  <c r="H12" i="7"/>
  <c r="K12" i="7" s="1"/>
  <c r="H13" i="7"/>
  <c r="K13" i="7" s="1"/>
  <c r="G9" i="7"/>
  <c r="H9" i="7" s="1"/>
  <c r="K9" i="7" s="1"/>
  <c r="H149" i="1"/>
  <c r="H150" i="1"/>
  <c r="H151" i="1"/>
  <c r="H152" i="1"/>
  <c r="G148" i="1"/>
  <c r="H148" i="1" s="1"/>
  <c r="L147" i="1"/>
  <c r="K148" i="1"/>
  <c r="K149" i="1"/>
  <c r="K150" i="1"/>
  <c r="K151" i="1"/>
  <c r="K152" i="1"/>
  <c r="K147" i="1"/>
  <c r="F4" i="5"/>
  <c r="F5" i="5" s="1"/>
  <c r="B75" i="5"/>
  <c r="B71" i="5"/>
  <c r="B68" i="5"/>
  <c r="B64" i="5"/>
  <c r="B60" i="5"/>
  <c r="B62" i="5" s="1"/>
  <c r="B56" i="5"/>
  <c r="B58" i="5" s="1"/>
  <c r="B52" i="5"/>
  <c r="B54" i="5" s="1"/>
  <c r="B47" i="5"/>
  <c r="B39" i="5"/>
  <c r="B26" i="5"/>
  <c r="B11" i="5"/>
  <c r="B13" i="5" s="1"/>
  <c r="B3" i="5"/>
  <c r="B50" i="5" s="1"/>
  <c r="C56" i="3"/>
  <c r="B56" i="3"/>
  <c r="C53" i="3"/>
  <c r="B53" i="3"/>
  <c r="B31" i="3"/>
  <c r="B21" i="3"/>
  <c r="M12" i="7" l="1"/>
  <c r="M9" i="7"/>
  <c r="M10" i="7"/>
  <c r="M13" i="7"/>
  <c r="M11" i="7"/>
  <c r="B76" i="5"/>
  <c r="B5" i="5"/>
  <c r="B40" i="5" s="1"/>
  <c r="B33" i="5"/>
  <c r="B69" i="5"/>
  <c r="B14" i="5"/>
  <c r="B43" i="5"/>
  <c r="C4" i="2"/>
  <c r="C5" i="2"/>
  <c r="C6" i="2"/>
  <c r="C7" i="2"/>
  <c r="C8" i="2"/>
  <c r="C9" i="2"/>
  <c r="F1" i="5" l="1"/>
  <c r="F7" i="5" s="1"/>
  <c r="F8" i="5" s="1"/>
  <c r="D140" i="1"/>
  <c r="E128" i="1" l="1"/>
  <c r="E123" i="1"/>
  <c r="E125" i="1" s="1"/>
  <c r="E124" i="1"/>
  <c r="E122" i="1"/>
  <c r="E119" i="1"/>
  <c r="E132" i="1" l="1"/>
  <c r="I77" i="1"/>
  <c r="F80" i="1"/>
  <c r="I80" i="1" s="1"/>
  <c r="F81" i="1"/>
  <c r="I81" i="1" s="1"/>
  <c r="F82" i="1"/>
  <c r="I82" i="1" s="1"/>
  <c r="F83" i="1"/>
  <c r="I83" i="1" s="1"/>
  <c r="F84" i="1"/>
  <c r="I84" i="1" s="1"/>
  <c r="F85" i="1"/>
  <c r="I85" i="1" s="1"/>
  <c r="F86" i="1"/>
  <c r="I86" i="1" s="1"/>
  <c r="F87" i="1"/>
  <c r="I87" i="1" s="1"/>
  <c r="F88" i="1"/>
  <c r="I88" i="1" s="1"/>
  <c r="F89" i="1"/>
  <c r="I89" i="1" s="1"/>
  <c r="F90" i="1"/>
  <c r="I90" i="1" s="1"/>
  <c r="F91" i="1"/>
  <c r="I91" i="1" s="1"/>
  <c r="F92" i="1"/>
  <c r="I92" i="1" s="1"/>
  <c r="F93" i="1"/>
  <c r="I93" i="1" s="1"/>
  <c r="F94" i="1"/>
  <c r="I94" i="1" s="1"/>
  <c r="F95" i="1"/>
  <c r="I95" i="1" s="1"/>
  <c r="F96" i="1"/>
  <c r="I96" i="1" s="1"/>
  <c r="F97" i="1"/>
  <c r="I97" i="1" s="1"/>
  <c r="F98" i="1"/>
  <c r="I98" i="1" s="1"/>
  <c r="F99" i="1"/>
  <c r="I99" i="1" s="1"/>
  <c r="F100" i="1"/>
  <c r="I100" i="1" s="1"/>
  <c r="F101" i="1"/>
  <c r="I101" i="1" s="1"/>
  <c r="F102" i="1"/>
  <c r="I102" i="1" s="1"/>
  <c r="F103" i="1"/>
  <c r="I103" i="1" s="1"/>
  <c r="F104" i="1"/>
  <c r="I104" i="1" s="1"/>
  <c r="F105" i="1"/>
  <c r="I105" i="1" s="1"/>
  <c r="F106" i="1"/>
  <c r="I106" i="1" s="1"/>
  <c r="F107" i="1"/>
  <c r="I107" i="1" s="1"/>
  <c r="F108" i="1"/>
  <c r="I108" i="1" s="1"/>
  <c r="F109" i="1"/>
  <c r="I109" i="1" s="1"/>
  <c r="F110" i="1"/>
  <c r="I110" i="1" s="1"/>
  <c r="F79" i="1"/>
  <c r="I79" i="1" s="1"/>
  <c r="I73" i="1" l="1"/>
  <c r="E74" i="1"/>
  <c r="F74" i="1" s="1"/>
  <c r="E73" i="1"/>
  <c r="F73" i="1" s="1"/>
  <c r="E62" i="1" l="1"/>
  <c r="F62" i="1" s="1"/>
  <c r="E61" i="1"/>
  <c r="F61" i="1" s="1"/>
  <c r="G46" i="1"/>
  <c r="G43" i="1"/>
  <c r="C51" i="1"/>
  <c r="C52" i="1" s="1"/>
  <c r="C46" i="1"/>
  <c r="C45" i="1"/>
  <c r="K45" i="1"/>
  <c r="K46" i="1" s="1"/>
  <c r="C54" i="1" l="1"/>
  <c r="I43" i="1"/>
  <c r="F7" i="1"/>
  <c r="E9" i="1"/>
  <c r="E10" i="1"/>
  <c r="E11" i="1"/>
  <c r="E12" i="1"/>
  <c r="E13" i="1"/>
  <c r="E8" i="1"/>
  <c r="C15" i="1"/>
  <c r="E15" i="1" l="1"/>
</calcChain>
</file>

<file path=xl/sharedStrings.xml><?xml version="1.0" encoding="utf-8"?>
<sst xmlns="http://schemas.openxmlformats.org/spreadsheetml/2006/main" count="17680" uniqueCount="6781">
  <si>
    <t>Coastal Profiling Float Labbook</t>
  </si>
  <si>
    <t>Project Number</t>
  </si>
  <si>
    <t xml:space="preserve">Mold Weight </t>
  </si>
  <si>
    <t xml:space="preserve">Mold w/cavity </t>
  </si>
  <si>
    <t xml:space="preserve">Guts </t>
  </si>
  <si>
    <t xml:space="preserve">2x collar, gasket, PVC flange </t>
  </si>
  <si>
    <t xml:space="preserve">Bulkhead </t>
  </si>
  <si>
    <t xml:space="preserve">PVC Pipe </t>
  </si>
  <si>
    <t xml:space="preserve">6x battery </t>
  </si>
  <si>
    <t xml:space="preserve">3x 3/8 plate </t>
  </si>
  <si>
    <t xml:space="preserve">total </t>
  </si>
  <si>
    <t>lbf</t>
  </si>
  <si>
    <t>negative</t>
  </si>
  <si>
    <t>Shore side data server phone number</t>
  </si>
  <si>
    <t>831 7751654</t>
  </si>
  <si>
    <t xml:space="preserve">25 cycles on Test Tank unit </t>
  </si>
  <si>
    <t>2.75 inches to 3.25 inches</t>
  </si>
  <si>
    <t>500 rpm</t>
  </si>
  <si>
    <t>25 cycles</t>
  </si>
  <si>
    <t>2.75 to 3 inches</t>
  </si>
  <si>
    <t>500 RPM</t>
  </si>
  <si>
    <t>On batteries</t>
  </si>
  <si>
    <t xml:space="preserve">Battery Voltage = </t>
  </si>
  <si>
    <t>VDC</t>
  </si>
  <si>
    <t>20 more cycles</t>
  </si>
  <si>
    <t>2.75 to 3.25</t>
  </si>
  <si>
    <t xml:space="preserve">VDC </t>
  </si>
  <si>
    <t>on Watts up</t>
  </si>
  <si>
    <t xml:space="preserve">battery voltage = </t>
  </si>
  <si>
    <t>12 more cycles</t>
  </si>
  <si>
    <t>TestTank CPF Displacement</t>
  </si>
  <si>
    <t>Tank test</t>
  </si>
  <si>
    <t>kgf</t>
  </si>
  <si>
    <t>Newtons</t>
  </si>
  <si>
    <t>Weight in water all 3 SS plates</t>
  </si>
  <si>
    <t>lbf negative</t>
  </si>
  <si>
    <t>lbf from Solidworks</t>
  </si>
  <si>
    <t>1 Plate .375" thick =</t>
  </si>
  <si>
    <t>lbf / in^3 316 SS density</t>
  </si>
  <si>
    <t>inch diameter hole</t>
  </si>
  <si>
    <t>thickness</t>
  </si>
  <si>
    <t xml:space="preserve">lbf </t>
  </si>
  <si>
    <t>kgf/lbf</t>
  </si>
  <si>
    <t>N/lbf</t>
  </si>
  <si>
    <t>grams</t>
  </si>
  <si>
    <t>1 Plate .25" thick =</t>
  </si>
  <si>
    <t>take 2 plates off</t>
  </si>
  <si>
    <t>weight in air all 3 SS 3/8" plates</t>
  </si>
  <si>
    <t>weight in air 1 SS 3/8" plates</t>
  </si>
  <si>
    <t>predicted weight in water</t>
  </si>
  <si>
    <t xml:space="preserve">Volume = </t>
  </si>
  <si>
    <t>in^3</t>
  </si>
  <si>
    <t>ft^3</t>
  </si>
  <si>
    <t>lb positive</t>
  </si>
  <si>
    <t>Seawater density</t>
  </si>
  <si>
    <t>lbf/ft^3</t>
  </si>
  <si>
    <t>lbf/in^3</t>
  </si>
  <si>
    <t>added 2X 4" 1/4-20 bolt, fender washer and nut, still somewhat negative</t>
  </si>
  <si>
    <t>Upgrading BE ver0 to VE ver 1 for test tank versions</t>
  </si>
  <si>
    <t>Check to see if motor is turning at desired speed</t>
  </si>
  <si>
    <t>Actual revs</t>
  </si>
  <si>
    <t>Rev/sec</t>
  </si>
  <si>
    <t>Actual time(Sec)</t>
  </si>
  <si>
    <t>counts/rev</t>
  </si>
  <si>
    <t>Elmo JV command</t>
  </si>
  <si>
    <t>Things to do</t>
  </si>
  <si>
    <t>1) Clearly mark the motor shaft</t>
  </si>
  <si>
    <t>2) Get the MTS position sensor hooked up</t>
  </si>
  <si>
    <t>3) Get the LED to blink every PID cycle</t>
  </si>
  <si>
    <t xml:space="preserve">Total added ballast </t>
  </si>
  <si>
    <t>2X 1/4-20 x 4" bolts, nuts fender washers</t>
  </si>
  <si>
    <t>4X 1/2" nuts</t>
  </si>
  <si>
    <t>2X 3/8" shackles</t>
  </si>
  <si>
    <t>2X 1" nuts and 3/4" nuts</t>
  </si>
  <si>
    <t>4) Clean up the log string</t>
  </si>
  <si>
    <t>5) Harmonize all the dTs</t>
  </si>
  <si>
    <t>Negative JV values extend the bellows</t>
  </si>
  <si>
    <t>Speed test</t>
  </si>
  <si>
    <t xml:space="preserve"> MTS Position = </t>
  </si>
  <si>
    <t>rxString: MO=1;;JV=-50000;;BG;;</t>
  </si>
  <si>
    <t>mm</t>
  </si>
  <si>
    <t>mm/sec</t>
  </si>
  <si>
    <t>cc/rev</t>
  </si>
  <si>
    <t>cc/sec</t>
  </si>
  <si>
    <t>Current tests, new Power Distribution CCA</t>
  </si>
  <si>
    <t>Running from Extech supply</t>
  </si>
  <si>
    <t>28.88 VDC</t>
  </si>
  <si>
    <t>Tek DMM914 meter on mA</t>
  </si>
  <si>
    <t>No external loads</t>
  </si>
  <si>
    <t>mA</t>
  </si>
  <si>
    <t xml:space="preserve">P1, 2, 3, 4 unplugged </t>
  </si>
  <si>
    <t>Batt bus plugged in (P1 only) = Elmo</t>
  </si>
  <si>
    <t>Meter reading</t>
  </si>
  <si>
    <t>minus internal current</t>
  </si>
  <si>
    <t>12 V bus plugged in (P3 only)</t>
  </si>
  <si>
    <t xml:space="preserve">24V bus plugged in (P2 only) </t>
  </si>
  <si>
    <t>+/- a couple of mA</t>
  </si>
  <si>
    <t>P1, P2 and P3 plugged in</t>
  </si>
  <si>
    <t>Total</t>
  </si>
  <si>
    <t xml:space="preserve">   = Bluetooth, RS422-TTL, Gadgeteer</t>
  </si>
  <si>
    <t xml:space="preserve">   Gadgeteer only</t>
  </si>
  <si>
    <t xml:space="preserve">   RS422-TTL only</t>
  </si>
  <si>
    <t xml:space="preserve">   Bluetooth + Gadgeteer only</t>
  </si>
  <si>
    <t>Bluetooth only</t>
  </si>
  <si>
    <t xml:space="preserve"> = MTS, DGH, pressure transducer unplugged</t>
  </si>
  <si>
    <t>Rin</t>
  </si>
  <si>
    <t>ohm</t>
  </si>
  <si>
    <t>Rsense</t>
  </si>
  <si>
    <t>Rout</t>
  </si>
  <si>
    <t>Vout</t>
  </si>
  <si>
    <t>I</t>
  </si>
  <si>
    <t>Spider Analog Input test</t>
  </si>
  <si>
    <t>The program '[2] Micro Framework application: Managed' has exited with code 0 (0x0).</t>
  </si>
  <si>
    <t>True Value</t>
  </si>
  <si>
    <t>Measured Value</t>
  </si>
  <si>
    <t>Seabird SBE41/CP</t>
  </si>
  <si>
    <t>verified with Seabird</t>
  </si>
  <si>
    <t>Quiescent Current 15 microamps</t>
  </si>
  <si>
    <t>Operating (waiting for command) 3.4 milliamps, 2 minute timeout after command inactivity</t>
  </si>
  <si>
    <t>Operating (computing) 5.6 milliamps</t>
  </si>
  <si>
    <t>fast pressure or fast PT 5.0 milliamps</t>
  </si>
  <si>
    <t>Profiling Current (pump running) 22 milliamps</t>
  </si>
  <si>
    <t>ISUS</t>
  </si>
  <si>
    <t>pH</t>
  </si>
  <si>
    <t>Aandera 4831 O2</t>
  </si>
  <si>
    <t>Voltage</t>
  </si>
  <si>
    <t>verified with Aandera</t>
  </si>
  <si>
    <t>Max current</t>
  </si>
  <si>
    <t>Quiescent current</t>
  </si>
  <si>
    <t>Avg current</t>
  </si>
  <si>
    <t>Satlantic OC500 PAR</t>
  </si>
  <si>
    <t>4 Channel</t>
  </si>
  <si>
    <t>7 Channel</t>
  </si>
  <si>
    <t>FLBB</t>
  </si>
  <si>
    <t>verified with Wetlabs</t>
  </si>
  <si>
    <t>Active current</t>
  </si>
  <si>
    <t>Sleep current</t>
  </si>
  <si>
    <t>Instrument total</t>
  </si>
  <si>
    <t>GPS uBlox 6-H evk</t>
  </si>
  <si>
    <t>Accelerometer Invensens MPU-9150 EV</t>
  </si>
  <si>
    <t>Gefran position sensor</t>
  </si>
  <si>
    <t>MTS EL position sensor</t>
  </si>
  <si>
    <t>$ Cmd Line: Apex260Sbe41cpApf9iOptode of=IsusEnergyBudget</t>
  </si>
  <si>
    <t>$</t>
  </si>
  <si>
    <t>$ Hydrography:    Hawaii-Pacific (21.85N, 155.03W) Sep-09-1973</t>
  </si>
  <si>
    <t>$      pres    temp     sal    density</t>
  </si>
  <si>
    <t>$      dbar       C     PSU       g/ml</t>
  </si>
  <si>
    <t>$       0.0  25.527  35.133   1.023282</t>
  </si>
  <si>
    <t>$      10.0  25.527  35.135   1.023327</t>
  </si>
  <si>
    <t>$      20.0  25.531  35.146   1.023377</t>
  </si>
  <si>
    <t>$      30.0  25.536  35.148   1.023420</t>
  </si>
  <si>
    <t>$      50.1  25.495  35.285   1.023623</t>
  </si>
  <si>
    <t>$      76.1  22.779  35.226   1.024500</t>
  </si>
  <si>
    <t>$     101.2  21.420  35.233   1.024997</t>
  </si>
  <si>
    <t>$     126.3  20.299  35.195   1.025383</t>
  </si>
  <si>
    <t>$     151.4  19.643  35.192   1.025664</t>
  </si>
  <si>
    <t>$     176.5  18.128  34.946   1.025974</t>
  </si>
  <si>
    <t>$     201.6  16.691  34.771   1.026300</t>
  </si>
  <si>
    <t>$     226.7  14.940  34.510   1.026613</t>
  </si>
  <si>
    <t>$     251.9  13.488  34.361   1.026922</t>
  </si>
  <si>
    <t>$     303.1  11.342  34.209   1.027459</t>
  </si>
  <si>
    <t>$     353.4   9.662  34.169   1.027958</t>
  </si>
  <si>
    <t>$     404.8   8.655  34.159   1.028351</t>
  </si>
  <si>
    <t>$     454.1   7.914  34.195   1.028721</t>
  </si>
  <si>
    <t>$     504.5   7.151  34.205   1.029075</t>
  </si>
  <si>
    <t>$     554.8   6.478  34.253   1.029440</t>
  </si>
  <si>
    <t>$     605.2   6.230  34.313   1.029752</t>
  </si>
  <si>
    <t>$     655.6   5.793  34.330   1.030056</t>
  </si>
  <si>
    <t>$     706.1   5.643  34.368   1.030337</t>
  </si>
  <si>
    <t>$     757.5   5.351  34.400   1.030636</t>
  </si>
  <si>
    <t>$     806.9   5.105  34.423   1.030913</t>
  </si>
  <si>
    <t>$     858.4   4.866  34.445   1.031197</t>
  </si>
  <si>
    <t>$     908.9   4.589  34.453   1.031470</t>
  </si>
  <si>
    <t>$     959.4   4.481  34.472   1.031730</t>
  </si>
  <si>
    <t>$    1009.9   4.295  34.489   1.031997</t>
  </si>
  <si>
    <t>$    1111.0   4.016  34.505   1.032507</t>
  </si>
  <si>
    <t>$    1212.1   3.737  34.527   1.033020</t>
  </si>
  <si>
    <t>$    1313.3   3.444  34.543   1.033531</t>
  </si>
  <si>
    <t>$    1415.5   3.243  34.555   1.034031</t>
  </si>
  <si>
    <t>$    1515.7   3.035  34.564   1.034519</t>
  </si>
  <si>
    <t>$    1617.1   2.834  34.576   1.035014</t>
  </si>
  <si>
    <t>$    1719.4   2.664  34.585   1.035507</t>
  </si>
  <si>
    <t>$    1819.8   2.518  34.595   1.035988</t>
  </si>
  <si>
    <t>$    1922.3   2.371  34.604   1.036477</t>
  </si>
  <si>
    <t>$    2023.8   2.219  34.613   1.036962</t>
  </si>
  <si>
    <t>$    2227.0   2.028  34.626   1.037911</t>
  </si>
  <si>
    <t>$    2434.5   1.895  34.639   1.038870</t>
  </si>
  <si>
    <t>$    2636.0   1.737  34.648   1.039799</t>
  </si>
  <si>
    <t>$    2837.7   1.650  34.657   1.040716</t>
  </si>
  <si>
    <t>$    3041.7   1.583  34.662   1.041634</t>
  </si>
  <si>
    <t>$ Battery model:              Lithium</t>
  </si>
  <si>
    <t>$    Maximum current:         1 Amp</t>
  </si>
  <si>
    <t>$    Initial energy reserves: 3900 kJoules</t>
  </si>
  <si>
    <t>$    Number of battery packs: 3</t>
  </si>
  <si>
    <t>$    Self-discharge rate:     2%/year</t>
  </si>
  <si>
    <t>$ Float Model:                                   Apex260Sbe41cpIridium</t>
  </si>
  <si>
    <t>$    Down time:                                  232 hours</t>
  </si>
  <si>
    <t>$    Ballast piston position:                    16</t>
  </si>
  <si>
    <t>$    Initial piston extension:                   25</t>
  </si>
  <si>
    <t>$    Piston full extension:                      227</t>
  </si>
  <si>
    <t>$    Target pressure:                            1050 dbar</t>
  </si>
  <si>
    <t>$    Park pressure:                              1050 dbar</t>
  </si>
  <si>
    <t>$    CP activation pressure:                     950 dbar</t>
  </si>
  <si>
    <t>$    Park-n-Profile cycle length:                254</t>
  </si>
  <si>
    <t>$    Vertical rate of ascent:                    0.1 dbar/sec</t>
  </si>
  <si>
    <t>$    Pressure sample-rate during autoballast:    1 hr</t>
  </si>
  <si>
    <t>$    Pressure sample-rate during low-res ascent: 10 sec</t>
  </si>
  <si>
    <t>$    Pressure sample interval in vertical:       2 dbar</t>
  </si>
  <si>
    <t>$    Table of sampled pressures (dbar):</t>
  </si>
  <si>
    <t>$          6   10   15   20   25   30   35   40   45   50   55   60   65   70   75</t>
  </si>
  <si>
    <t>$         80   85   90   95  100  110  120  130  140  150  160  170  180  190  200</t>
  </si>
  <si>
    <t>$        210  220  230  240  250  260  270  280  290  300  310  320  330  340  350</t>
  </si>
  <si>
    <t>$        360  380  400  450  500  550  600  650  700  750  800  850  900  950 1000</t>
  </si>
  <si>
    <t>$       1100 1200 1300 1400 1500 1600 1700 1800 1900 2000</t>
  </si>
  <si>
    <t>$ Bouyancy engine model:                       Apex(260ml)</t>
  </si>
  <si>
    <t>$    Mass:                                     25775 g</t>
  </si>
  <si>
    <t>$    Compressibility:                          2.53e-06 per dbar</t>
  </si>
  <si>
    <t>$    Thermal expansion coefficient:            6.9e-05 per C</t>
  </si>
  <si>
    <t>$    Winding resistance of pump motor:         3.776 Ohms</t>
  </si>
  <si>
    <t>$    Back-EMF generation factor of pump motor: 64.6 volts/(ml/sec)</t>
  </si>
  <si>
    <t>$    Volume pumped per A/D count:              1.157 ml/count</t>
  </si>
  <si>
    <t>$    Pump current as a function of pressure (dbar, Amps):</t>
  </si>
  <si>
    <t>$        (   0, 0.120)  (  41, 0.122)  (  62, 0.125)  (  97, 0.135)  ( 155, 0.150)</t>
  </si>
  <si>
    <t>$        ( 234, 0.160)  ( 334, 0.190)  ( 445, 0.230)  ( 569, 0.255)  ( 700, 0.295)</t>
  </si>
  <si>
    <t>$        ( 834, 0.330)  ( 972, 0.370)  (1107, 0.410)  (1248, 0.450)  (1386, 0.490)</t>
  </si>
  <si>
    <t>$        (1517, 0.550)  (1620, 0.590)  (1689, 0.620)  (2500, 0.828)</t>
  </si>
  <si>
    <t>$ Sensor Model:       Sbe41cp</t>
  </si>
  <si>
    <t>$    Power consumption during continuous STP measurement: 0.28 Watts</t>
  </si>
  <si>
    <t>$    Energy consumed for STP sample (Volts, Joules):</t>
  </si>
  <si>
    <t>$        ( 4.0,  5.10)  ( 8.0,  5.10)  (10.0,  5.20)  (11.0,  5.20)  (12.0,  5.30)</t>
  </si>
  <si>
    <t>$        (13.0,  5.30)  (14.0,  5.30)  (15.0,  5.60)  (16.0,  5.60)</t>
  </si>
  <si>
    <t>$    Energy consumed for PT sample (Volts, Joules):</t>
  </si>
  <si>
    <t>$        ( 4.0, 0.450)  ( 8.0, 0.450)  (10.0, 0.450)  (11.0, 0.450)  (12.0, 0.450)</t>
  </si>
  <si>
    <t>$        (13.0, 0.450)  (14.0, 0.450)  (15.0, 0.450)  (16.0, 0.450)</t>
  </si>
  <si>
    <t>$    Energy consumed for P-only sample (Volts, Joules):</t>
  </si>
  <si>
    <t>$        ( 4.0, 0.090)  ( 8.0, 0.090)  (10.0, 0.090)  (11.0, 0.090)  (12.0, 0.090)</t>
  </si>
  <si>
    <t>$        (13.0, 0.090)  (14.0, 0.090)  (15.0, 0.090)  (16.0, 0.090)</t>
  </si>
  <si>
    <t>$ Oxygen Sensor Model:           Optode</t>
  </si>
  <si>
    <t>$    Energy per sample:          1.4 Joules</t>
  </si>
  <si>
    <t>$    Telemetry bytes per sample: 48</t>
  </si>
  <si>
    <t>$ Nitrate Sensor Model:           ISUS</t>
  </si>
  <si>
    <t>$    Energy per sample:          45 Joules</t>
  </si>
  <si>
    <t>$    Metabolic current drain: 1.06 milliamps</t>
  </si>
  <si>
    <t>$    Telemetry bytes per sample: 400</t>
  </si>
  <si>
    <t>$ Controller Model:           Apf9i</t>
  </si>
  <si>
    <t>$    Metabolic current drain: 80 microamps</t>
  </si>
  <si>
    <t>$    Wake-state current drain: 8 milliamps</t>
  </si>
  <si>
    <t>$    Boot-up: 0.16 Joules/boot-up</t>
  </si>
  <si>
    <t>$    P-only sample: 0.4 Joules/sample</t>
  </si>
  <si>
    <t>$    PT sample: 1.15 Joules/sample</t>
  </si>
  <si>
    <t>$    PTS sample: 5.6 Joules/sample</t>
  </si>
  <si>
    <t>$ Telemetry model:      Iridium (Daytona 9522A)</t>
  </si>
  <si>
    <t>$    Power consumption during connect:            4.2 Watts</t>
  </si>
  <si>
    <t>$    Effective data transmission rate:            160 bytes per second</t>
  </si>
  <si>
    <t>$    Time required to establish and break login:  60 sec</t>
  </si>
  <si>
    <t>$    Power consumption by GPS module:             0.221 Watts</t>
  </si>
  <si>
    <t>$    Typical time required to acquire GPS fix:    120 sec</t>
  </si>
  <si>
    <t>$ Telemetry payload:</t>
  </si>
  <si>
    <t>$    Number of profiles: 257</t>
  </si>
  <si>
    <t>$    Total: 17838.3 kbytes</t>
  </si>
  <si>
    <t>$    Mean: 69.4 kbytes/profile</t>
  </si>
  <si>
    <t>$    Standard Deviation: 2.0 kbytes/profile</t>
  </si>
  <si>
    <t>$    Minimum: 66.1 kbytes/profile</t>
  </si>
  <si>
    <t>$    Maximum: 72.9 kbytes/profile</t>
  </si>
  <si>
    <t>Subsystem:</t>
  </si>
  <si>
    <t>percent</t>
  </si>
  <si>
    <t>mean</t>
  </si>
  <si>
    <t>stdDev</t>
  </si>
  <si>
    <t>min</t>
  </si>
  <si>
    <t>max</t>
  </si>
  <si>
    <t>(257 profiles)</t>
  </si>
  <si>
    <t>%</t>
  </si>
  <si>
    <t>kJ</t>
  </si>
  <si>
    <t>Apex(260ml):</t>
  </si>
  <si>
    <t>Apf9i:</t>
  </si>
  <si>
    <t>Iridium/GPS:</t>
  </si>
  <si>
    <t>Isus:</t>
  </si>
  <si>
    <t>Optode:</t>
  </si>
  <si>
    <t>Sbe41cp:</t>
  </si>
  <si>
    <t>Self-Discharge:</t>
  </si>
  <si>
    <t>Total:</t>
  </si>
  <si>
    <t>Profile Depth</t>
  </si>
  <si>
    <t>meter</t>
  </si>
  <si>
    <t>Profile Velocity</t>
  </si>
  <si>
    <t>m/sec</t>
  </si>
  <si>
    <t>Profile Time</t>
  </si>
  <si>
    <t>seconds</t>
  </si>
  <si>
    <t>Profile/day</t>
  </si>
  <si>
    <t xml:space="preserve"> /day</t>
  </si>
  <si>
    <t>Time between profiles</t>
  </si>
  <si>
    <t>seconds/day</t>
  </si>
  <si>
    <t>Surface Time</t>
  </si>
  <si>
    <t xml:space="preserve">   GPS acquisition time</t>
  </si>
  <si>
    <t xml:space="preserve">   File size</t>
  </si>
  <si>
    <t>bytes</t>
  </si>
  <si>
    <t xml:space="preserve">   Baud rate</t>
  </si>
  <si>
    <t>baud</t>
  </si>
  <si>
    <t xml:space="preserve">   byte rate</t>
  </si>
  <si>
    <t>bytes/second</t>
  </si>
  <si>
    <t xml:space="preserve">   Iridium connect time</t>
  </si>
  <si>
    <t xml:space="preserve">   Iridium transfer time</t>
  </si>
  <si>
    <t>Buoyancy engine (starting from neutral)</t>
  </si>
  <si>
    <t xml:space="preserve">   descend</t>
  </si>
  <si>
    <t>Joules</t>
  </si>
  <si>
    <t xml:space="preserve">   density change</t>
  </si>
  <si>
    <t xml:space="preserve">   anchor</t>
  </si>
  <si>
    <t xml:space="preserve">   deAnchor</t>
  </si>
  <si>
    <t xml:space="preserve">   ascend</t>
  </si>
  <si>
    <t xml:space="preserve">   go positive</t>
  </si>
  <si>
    <t xml:space="preserve">   go neutral</t>
  </si>
  <si>
    <t>BE Total energy</t>
  </si>
  <si>
    <t>J/day</t>
  </si>
  <si>
    <t>CPU energy during profile</t>
  </si>
  <si>
    <t xml:space="preserve">   CPU active</t>
  </si>
  <si>
    <t>Amps</t>
  </si>
  <si>
    <t xml:space="preserve">   CPU Sleep</t>
  </si>
  <si>
    <t xml:space="preserve">   CPU Voltage</t>
  </si>
  <si>
    <t>Volts</t>
  </si>
  <si>
    <t xml:space="preserve">   Profile active/sleep duty cycle</t>
  </si>
  <si>
    <t>CPU Profile energy</t>
  </si>
  <si>
    <t>CPU energy between profiles</t>
  </si>
  <si>
    <t>CPU Sleep energy</t>
  </si>
  <si>
    <t>Iridium power</t>
  </si>
  <si>
    <t>Watts</t>
  </si>
  <si>
    <t>Iridium energy</t>
  </si>
  <si>
    <t>GPS current</t>
  </si>
  <si>
    <t>GPS voltage</t>
  </si>
  <si>
    <t>GPS energy</t>
  </si>
  <si>
    <t>CTD Power (CP mode)</t>
  </si>
  <si>
    <t>CTD energy</t>
  </si>
  <si>
    <t>ISUS number of samples</t>
  </si>
  <si>
    <t>ISUS energy/sample</t>
  </si>
  <si>
    <t>ISUS energy</t>
  </si>
  <si>
    <t>pH number of samples</t>
  </si>
  <si>
    <t>pH energy/sample</t>
  </si>
  <si>
    <t>pH energy</t>
  </si>
  <si>
    <t>Optode number of samples</t>
  </si>
  <si>
    <t>Optode energy/sample</t>
  </si>
  <si>
    <t>Optode energy</t>
  </si>
  <si>
    <t>PAR number of samples</t>
  </si>
  <si>
    <t>PAR current</t>
  </si>
  <si>
    <t>A</t>
  </si>
  <si>
    <t>PAR voltage</t>
  </si>
  <si>
    <t>V</t>
  </si>
  <si>
    <t>PAR sample time</t>
  </si>
  <si>
    <t>PAR energy/sample</t>
  </si>
  <si>
    <t>PAR energy</t>
  </si>
  <si>
    <t>FL/BB number of samples</t>
  </si>
  <si>
    <t>FL/BB current</t>
  </si>
  <si>
    <t>FL/BB voltage</t>
  </si>
  <si>
    <t>FL/BB sample time</t>
  </si>
  <si>
    <t>FL/BB energy/sample</t>
  </si>
  <si>
    <t>FL/BB energy</t>
  </si>
  <si>
    <t>Number of batteries</t>
  </si>
  <si>
    <t>Battery energy</t>
  </si>
  <si>
    <t>J</t>
  </si>
  <si>
    <t>Total Battery Energy</t>
  </si>
  <si>
    <t>Mission duration</t>
  </si>
  <si>
    <t>days</t>
  </si>
  <si>
    <t>total number of profiles</t>
  </si>
  <si>
    <t>profiles</t>
  </si>
  <si>
    <t>Total Energy /day</t>
  </si>
  <si>
    <t>Qty: 1-9</t>
  </si>
  <si>
    <t>10-29</t>
  </si>
  <si>
    <t>30+</t>
  </si>
  <si>
    <t>Webb Apex Float (2011)</t>
  </si>
  <si>
    <t xml:space="preserve">   Alkaline batteries, Iridium SBE41CP CTD</t>
  </si>
  <si>
    <t xml:space="preserve">   Li Batteries</t>
  </si>
  <si>
    <t xml:space="preserve">   Aandera Optode</t>
  </si>
  <si>
    <t xml:space="preserve">   FLBB</t>
  </si>
  <si>
    <t xml:space="preserve"> </t>
  </si>
  <si>
    <t>Number of platforms</t>
  </si>
  <si>
    <t>APEX</t>
  </si>
  <si>
    <t>CPF</t>
  </si>
  <si>
    <t>Glider</t>
  </si>
  <si>
    <t>AUV</t>
  </si>
  <si>
    <t>Buoy</t>
  </si>
  <si>
    <t>Yearly maintenance</t>
  </si>
  <si>
    <t>Capital cost</t>
  </si>
  <si>
    <t>Instruments</t>
  </si>
  <si>
    <t>Experiment duration (years)</t>
  </si>
  <si>
    <t>Intrument lifetime average (years)</t>
  </si>
  <si>
    <t>Capital costs</t>
  </si>
  <si>
    <t>Maint. costs</t>
  </si>
  <si>
    <t>total</t>
  </si>
  <si>
    <t>Lifetime (years)</t>
  </si>
  <si>
    <t>Ship days/year</t>
  </si>
  <si>
    <t>Trips/year</t>
  </si>
  <si>
    <t>Platforms serviced/trip</t>
  </si>
  <si>
    <t>Ship cost/day</t>
  </si>
  <si>
    <t>Ship cost/year</t>
  </si>
  <si>
    <t>APEX deep water experiment</t>
  </si>
  <si>
    <t>Replacement cost/year</t>
  </si>
  <si>
    <t>Experiment cost</t>
  </si>
  <si>
    <t>Our APEX Float Weight</t>
  </si>
  <si>
    <t>Nominal instrument bus voltage</t>
  </si>
  <si>
    <t>NAL A3LA-RG</t>
  </si>
  <si>
    <t>ma</t>
  </si>
  <si>
    <t>W</t>
  </si>
  <si>
    <t>Parani SD1000 Bluetooth</t>
  </si>
  <si>
    <t>MTS C series sensor</t>
  </si>
  <si>
    <t>Tank test prototype battery bus current monitor</t>
  </si>
  <si>
    <t>sense resistor</t>
  </si>
  <si>
    <t>ohms</t>
  </si>
  <si>
    <t>no load reading</t>
  </si>
  <si>
    <t>volts</t>
  </si>
  <si>
    <t>R in</t>
  </si>
  <si>
    <t>Gain</t>
  </si>
  <si>
    <t>V sense (volts)</t>
  </si>
  <si>
    <t>I load (amps)</t>
  </si>
  <si>
    <t>I load / CPS</t>
  </si>
  <si>
    <t>CPS</t>
  </si>
  <si>
    <t>Power (Watts)</t>
  </si>
  <si>
    <t>Bus Voltage</t>
  </si>
  <si>
    <t>CPF Prototype To Do List</t>
  </si>
  <si>
    <t>1) Fix the way the MTS magnet is fixed to stem</t>
  </si>
  <si>
    <t>2) Change both bellows clamp rings to be threaded - bottom plate needs to be through hole</t>
  </si>
  <si>
    <t>3) Stedim bag blocks should be 8-32 on bag  and thru holes to top and bottom plates</t>
  </si>
  <si>
    <t>5) fix bag mounting hole location on tri-bracket</t>
  </si>
  <si>
    <t>6) countersink (or other fix) holes in tribacket near riser channel</t>
  </si>
  <si>
    <t>7) simplify tri brackets</t>
  </si>
  <si>
    <t>kg</t>
  </si>
  <si>
    <t>PFProto RE65 Assembly weight incl, motor, brackets, swageloks, manifold and foot</t>
  </si>
  <si>
    <t>4) Move 2 Swageloks on bottom plate so battery bucket and swagelok tube runs fit better</t>
  </si>
  <si>
    <t>9) Move motor slightly to outside</t>
  </si>
  <si>
    <t>10) re-layout motorized valve so it fits in a smaller envelope</t>
  </si>
  <si>
    <t>Test CPF Prototype with aluminum bellows to 70 PSI</t>
  </si>
  <si>
    <t>1805 Leave at 36 PSI</t>
  </si>
  <si>
    <t>1220 still at 36 PSI</t>
  </si>
  <si>
    <t>1315 still at 36 PSI</t>
  </si>
  <si>
    <t>AD7982 and MTS C series position transducer cal</t>
  </si>
  <si>
    <t>Voltmeter</t>
  </si>
  <si>
    <t>Difference</t>
  </si>
  <si>
    <t>AD7982 Eval Software DC Value</t>
  </si>
  <si>
    <t>AD7982 Eval Software LSB</t>
  </si>
  <si>
    <t>AD7982 Eval board In+ voltage</t>
  </si>
  <si>
    <t>Voltmeter ratio</t>
  </si>
  <si>
    <t>LSB ratio</t>
  </si>
  <si>
    <t>ADC range</t>
  </si>
  <si>
    <t>ADC positive range</t>
  </si>
  <si>
    <t>Voltage swing</t>
  </si>
  <si>
    <t>LSB Value</t>
  </si>
  <si>
    <t>My voltage calculation</t>
  </si>
  <si>
    <t>Offset</t>
  </si>
  <si>
    <t xml:space="preserve">                                                                                                                                                                                                                                                                                                                                                                                                                                                                                                                                                                                                            </t>
  </si>
  <si>
    <t>Linear DC1925A-C test</t>
  </si>
  <si>
    <t>Voltage Calibrator</t>
  </si>
  <si>
    <t>Linear Software</t>
  </si>
  <si>
    <t>AD7982 Test</t>
  </si>
  <si>
    <t>R22 = 50 ohms (should be 0.0)</t>
  </si>
  <si>
    <t>R28 removed</t>
  </si>
  <si>
    <t>R27 = 1 Mohm</t>
  </si>
  <si>
    <t>SL10 at position B</t>
  </si>
  <si>
    <t>Calibrator negative at gnd terminal</t>
  </si>
  <si>
    <t>Measured at input to ADC</t>
  </si>
  <si>
    <t>AD software DC value</t>
  </si>
  <si>
    <t>AD software LSB</t>
  </si>
  <si>
    <t>8) Thicken bellows bottom plate (check deflection)</t>
  </si>
  <si>
    <t>11) Make MTS stem cover a SAE port</t>
  </si>
  <si>
    <t>Task Subject</t>
  </si>
  <si>
    <t>Finish mounting pressure transducer (rotate CTD)</t>
  </si>
  <si>
    <t>Measure system inrush current and voltage</t>
  </si>
  <si>
    <t>Make complete weight table</t>
  </si>
  <si>
    <t>Model all instruments</t>
  </si>
  <si>
    <t>Paul? Investigate Dry Nitrogen/He backfill leak test</t>
  </si>
  <si>
    <t>Measure pump flow rate both directions vs pressure</t>
  </si>
  <si>
    <t>Repeat flow rate test at different RPMs</t>
  </si>
  <si>
    <t>Run 100 profile test</t>
  </si>
  <si>
    <t>Reveiw and finish Nick's eff. calcs</t>
  </si>
  <si>
    <t>Check motor RPM vs bus voltage</t>
  </si>
  <si>
    <t>Check heave and roll natural period</t>
  </si>
  <si>
    <t>Work on TTP velocity/depth control algorithm</t>
  </si>
  <si>
    <t>Finish plumbing hydraulics</t>
  </si>
  <si>
    <t xml:space="preserve">Run multi cycle bellows test </t>
  </si>
  <si>
    <t>Machine rough housing, test buoyancy, remachine</t>
  </si>
  <si>
    <t>Mount, wire, test elex</t>
  </si>
  <si>
    <t>He leak entire housing</t>
  </si>
  <si>
    <t>Test motorized valve</t>
  </si>
  <si>
    <t>Find plastic 6061 screws</t>
  </si>
  <si>
    <t>Test interface to GPS/Iridium</t>
  </si>
  <si>
    <t>Remount CTD, test</t>
  </si>
  <si>
    <t>Get Iridium SIM card</t>
  </si>
  <si>
    <t>Mount bellows</t>
  </si>
  <si>
    <t>Add pressure relief</t>
  </si>
  <si>
    <t>Build pressure test cable for CTD</t>
  </si>
  <si>
    <t>Mount bulkhead swagelok</t>
  </si>
  <si>
    <t>Calibrate position sensor</t>
  </si>
  <si>
    <t>WiFi/Bluetooth in alum housing test</t>
  </si>
  <si>
    <t>Get Homer beacon and mounting bracket</t>
  </si>
  <si>
    <t>Follow up on O2 Sensor</t>
  </si>
  <si>
    <t>Wire up Subconn connectors</t>
  </si>
  <si>
    <t>Borrow RF Beacon</t>
  </si>
  <si>
    <t>Order DGH Voltage module (maybe)</t>
  </si>
  <si>
    <t>Order reed switches</t>
  </si>
  <si>
    <t>Design new Stedim bag assy or switch to bellows</t>
  </si>
  <si>
    <t>Bellows cycle test</t>
  </si>
  <si>
    <t>50 seconds extend, 40 seconds retract</t>
  </si>
  <si>
    <t>speed = 500 rpm (16666 CPS)</t>
  </si>
  <si>
    <t>50 seconds extend, 50 seconds retract</t>
  </si>
  <si>
    <t>Order Centryco inside bellows</t>
  </si>
  <si>
    <t>Bottom half with long elmo cables</t>
  </si>
  <si>
    <t>raw housing</t>
  </si>
  <si>
    <t>Elex module stand</t>
  </si>
  <si>
    <t>Elex module with stand</t>
  </si>
  <si>
    <t>Tapered ring (calculated by SW)</t>
  </si>
  <si>
    <t>Bellows bucket (calculated by SW)</t>
  </si>
  <si>
    <t>Material removed from housing</t>
  </si>
  <si>
    <t>Raw Total</t>
  </si>
  <si>
    <t>Final total</t>
  </si>
  <si>
    <t>Bellows volume SW calculation</t>
  </si>
  <si>
    <t>H</t>
  </si>
  <si>
    <t>Volume</t>
  </si>
  <si>
    <t>cm^3</t>
  </si>
  <si>
    <t>cm^4</t>
  </si>
  <si>
    <t>cm^5</t>
  </si>
  <si>
    <t>cm^6</t>
  </si>
  <si>
    <t>Diff</t>
  </si>
  <si>
    <t>Bellows position sensor test</t>
  </si>
  <si>
    <t>12V C-series MTS sensor</t>
  </si>
  <si>
    <t>External 12V supply on MTS and external 28V supply on Elmo</t>
  </si>
  <si>
    <t>Tektronix DMM914 DMM on MTS signal</t>
  </si>
  <si>
    <t>Stedim bags pretty full</t>
  </si>
  <si>
    <t>Elmo PX</t>
  </si>
  <si>
    <t>Elmo VX</t>
  </si>
  <si>
    <t>difference</t>
  </si>
  <si>
    <t>PR=200000 (valve open by mistake)</t>
  </si>
  <si>
    <t>PR=400000 (valve open by mistake)</t>
  </si>
  <si>
    <t>PR=1000000 (valve closed)</t>
  </si>
  <si>
    <t>SP (CPS)</t>
  </si>
  <si>
    <t>RPM</t>
  </si>
  <si>
    <t>DMM (volts)</t>
  </si>
  <si>
    <t>PR=-2000000 (valve open)</t>
  </si>
  <si>
    <t>PR=2000000 (valve closed) Bags pretty empty</t>
  </si>
  <si>
    <t>Forgot to open valve, now valve is open</t>
  </si>
  <si>
    <t>PR=-1000000</t>
  </si>
  <si>
    <t>Top of bottom plate
to bottom of bellows
bottom plate measured at edge (mm)</t>
  </si>
  <si>
    <t>PR=-400000</t>
  </si>
  <si>
    <t>PR=-200000</t>
  </si>
  <si>
    <t>DMM (mm)</t>
  </si>
  <si>
    <t>MTS output</t>
  </si>
  <si>
    <t>Distance (mm)</t>
  </si>
  <si>
    <t>dT (sec)</t>
  </si>
  <si>
    <t>rate (mm/sec)</t>
  </si>
  <si>
    <t>volume
from
Nick's
.m file</t>
  </si>
  <si>
    <t>Vol flow
rate (cc/sec)</t>
  </si>
  <si>
    <t>O-Ring Dimensions (in)</t>
  </si>
  <si>
    <t>Nominal</t>
  </si>
  <si>
    <t>+/-tol</t>
  </si>
  <si>
    <t>Inner Diameter(ID)</t>
  </si>
  <si>
    <t>Cross Section(W)</t>
  </si>
  <si>
    <t>External Pressure, Liquid</t>
  </si>
  <si>
    <t>Suggested Gland Dimensions</t>
  </si>
  <si>
    <t>+tol</t>
  </si>
  <si>
    <t>-tol</t>
  </si>
  <si>
    <t>Gland Inner Diameter</t>
  </si>
  <si>
    <t>Gland Depth (L):</t>
  </si>
  <si>
    <t>Gland Width (G):</t>
  </si>
  <si>
    <t>Plate Gap (E):</t>
  </si>
  <si>
    <t>Gland dimensions can be customized by clicking on the boxes above.</t>
  </si>
  <si>
    <t>Resulting Tolerance Stackups</t>
  </si>
  <si>
    <t>Min</t>
  </si>
  <si>
    <t>Nom</t>
  </si>
  <si>
    <t>Max</t>
  </si>
  <si>
    <t>Ideal</t>
  </si>
  <si>
    <t>Stretch</t>
  </si>
  <si>
    <t>None</t>
  </si>
  <si>
    <t>Squeeze</t>
  </si>
  <si>
    <t>20-30%</t>
  </si>
  <si>
    <t>Volume Fill</t>
  </si>
  <si>
    <t>60-90%</t>
  </si>
  <si>
    <t>OD Interference</t>
  </si>
  <si>
    <t>0-2%</t>
  </si>
  <si>
    <t>Pressure Rating (N0674-70): 2500 (psi)</t>
  </si>
  <si>
    <t>2-264</t>
  </si>
  <si>
    <t>Vsense</t>
  </si>
  <si>
    <t>LT8611 Eval board Efficiency test</t>
  </si>
  <si>
    <t>JP1</t>
  </si>
  <si>
    <t>GND</t>
  </si>
  <si>
    <t>Vin (volts)</t>
  </si>
  <si>
    <t>Iin (amps)</t>
  </si>
  <si>
    <t>Vout (volts)</t>
  </si>
  <si>
    <t>R (ohms)</t>
  </si>
  <si>
    <t>Iout(amps)</t>
  </si>
  <si>
    <t>Power In (Watts)</t>
  </si>
  <si>
    <t>Power Out (Watts)</t>
  </si>
  <si>
    <t>Eff (%)</t>
  </si>
  <si>
    <t>Imon (volts)</t>
  </si>
  <si>
    <t>Rsense (Ohms)</t>
  </si>
  <si>
    <t>Iout8611 (Amps)</t>
  </si>
  <si>
    <t>Isense</t>
  </si>
  <si>
    <t>Rbottom</t>
  </si>
  <si>
    <t>Multiplier</t>
  </si>
  <si>
    <t>Battery Bus Voltage Divider                    Rtop</t>
  </si>
  <si>
    <t>Battery Bus Current Monitor                Vout</t>
  </si>
  <si>
    <t xml:space="preserve">    #### Exception System.ArgumentOutOfRangeException - CLR_E_OUT_OF_RANGE (1) ####</t>
  </si>
  <si>
    <t xml:space="preserve">    #### Message: </t>
  </si>
  <si>
    <t xml:space="preserve">    #### System.Threading.Timer::Change [IP: 0000] ####</t>
  </si>
  <si>
    <t xml:space="preserve">    #### miniCPF.Program::Main [IP: 0845] ####</t>
  </si>
  <si>
    <t>A first chance exception of type 'System.ArgumentOutOfRangeException' occurred in mscorlib.dll</t>
  </si>
  <si>
    <t>An unhandled exception of type 'System.ArgumentOutOfRangeException' occurred in mscorlib.dll</t>
  </si>
  <si>
    <t>Random error</t>
  </si>
  <si>
    <t>depthSampleNum</t>
  </si>
  <si>
    <t>Cannot fetch the value of field 'depthSampleNum' because information about the containing class is unavailable.</t>
  </si>
  <si>
    <t>int</t>
  </si>
  <si>
    <t>12) Cutout entire back side of lower tri bracket</t>
  </si>
  <si>
    <t>13) Find a better place for the Elmo</t>
  </si>
  <si>
    <t>14) Make batter keepers 2 piece so batteries can be removed easily.</t>
  </si>
  <si>
    <t>15) Make fixture for punching stedim bag grommet holes and cutting tubes to length</t>
  </si>
  <si>
    <t>16) Change gadgetter motherboard to 1) power distribution board and one gadgetteer tapped plate</t>
  </si>
  <si>
    <t xml:space="preserve"> 12:16 PM Switch to using LPFResults.LPFVel for PID loop</t>
  </si>
  <si>
    <t>Battery Bus Voltage Sag issue</t>
  </si>
  <si>
    <t>Setup:</t>
  </si>
  <si>
    <t>All 3 batteries plugged in</t>
  </si>
  <si>
    <t>Elmo not plugged in</t>
  </si>
  <si>
    <t>Valve not plugged in</t>
  </si>
  <si>
    <t xml:space="preserve">BK Precision 8500 plugged into 12V </t>
  </si>
  <si>
    <t>BK8500 R</t>
  </si>
  <si>
    <t>Batt Bus I</t>
  </si>
  <si>
    <t>BattBus V</t>
  </si>
  <si>
    <t>BK8500 I</t>
  </si>
  <si>
    <t>Running readMTS-ADUC code</t>
  </si>
  <si>
    <t>Off</t>
  </si>
  <si>
    <t>LT8611 Rsense</t>
  </si>
  <si>
    <t>Vimon=20*(Visp-Visn)</t>
  </si>
  <si>
    <t>Visp-Visn= I*.02</t>
  </si>
  <si>
    <t>Vimon=20*I*.02</t>
  </si>
  <si>
    <t>I = Vimon/(20*.02)</t>
  </si>
  <si>
    <t>LTC8611 Imon equation</t>
  </si>
  <si>
    <t>ADuC 
12V I (volts)</t>
  </si>
  <si>
    <t>ADuC 12V I
(Volts  - offset)</t>
  </si>
  <si>
    <t>Calculate I from
Excel regression</t>
  </si>
  <si>
    <t>LTC6810 cal</t>
  </si>
  <si>
    <t>R Load on
Battery bus</t>
  </si>
  <si>
    <t>ADuC CH 2
(Volts)</t>
  </si>
  <si>
    <t>Ohms</t>
  </si>
  <si>
    <t>Vout =</t>
  </si>
  <si>
    <t>Vsense * Rout /Rin</t>
  </si>
  <si>
    <t xml:space="preserve">Isense = </t>
  </si>
  <si>
    <t xml:space="preserve">Vsense = </t>
  </si>
  <si>
    <t>Isense * Rsense</t>
  </si>
  <si>
    <t xml:space="preserve">Vout = </t>
  </si>
  <si>
    <t>Isense * Rsense * Rout / Rin</t>
  </si>
  <si>
    <t xml:space="preserve">(Vout * Rin) / (Rsense * Rout) </t>
  </si>
  <si>
    <t>Vout * (Rin / (Rsense * Rout)</t>
  </si>
  <si>
    <t xml:space="preserve">Vout * </t>
  </si>
  <si>
    <t>DMM Amps
from battery</t>
  </si>
  <si>
    <t>Batt Bus Volts</t>
  </si>
  <si>
    <t>1 LI-ion pack only</t>
  </si>
  <si>
    <t>ADuC CH2
minus offset</t>
  </si>
  <si>
    <t>Sagging voltage isssue</t>
  </si>
  <si>
    <t>AduC CH1</t>
  </si>
  <si>
    <t>Batt Bus Voltage</t>
  </si>
  <si>
    <t>Calc Batt Bus Voltage</t>
  </si>
  <si>
    <t xml:space="preserve">aducCH1 scale = </t>
  </si>
  <si>
    <t>calculated using 
ADuCSignalCond Regression</t>
  </si>
  <si>
    <t>Datel Calibrator connected to J1 (connector normally plugged into batt bus connector and going to ADuC CH1</t>
  </si>
  <si>
    <t>Cal Voltage</t>
  </si>
  <si>
    <t>miniCPF CH1
voltage</t>
  </si>
  <si>
    <t>Datel cal offset set to 0.0 mV measured on Tek DMM914</t>
  </si>
  <si>
    <t>Voltage Divider =</t>
  </si>
  <si>
    <t>Voltage into
ADuC CH1</t>
  </si>
  <si>
    <t>Note: 2X 9V batteries measured with Tek DMM914</t>
  </si>
  <si>
    <t>Note: 4X 9V batteries measured with Tek DMM914</t>
  </si>
  <si>
    <t>Note: 3X 9V batteries measured with Tek DMM914</t>
  </si>
  <si>
    <t>Full Regression</t>
  </si>
  <si>
    <t>2-37
Regression</t>
  </si>
  <si>
    <t>18-37
regression</t>
  </si>
  <si>
    <t>using old
aducCH1Scale</t>
  </si>
  <si>
    <t>old aduCH1Scale</t>
  </si>
  <si>
    <t>miniCPF CH1
voltage - .264</t>
  </si>
  <si>
    <t>CN0254 Cal</t>
  </si>
  <si>
    <t>Datel Calibrator into Ch5</t>
  </si>
  <si>
    <t xml:space="preserve">TXData = </t>
  </si>
  <si>
    <t>0xFA04</t>
  </si>
  <si>
    <t>Datel</t>
  </si>
  <si>
    <t>RxData</t>
  </si>
  <si>
    <t>Slope</t>
  </si>
  <si>
    <t>SUMMARY OUTPUT</t>
  </si>
  <si>
    <t>Regression Statistics</t>
  </si>
  <si>
    <t>Multiple R</t>
  </si>
  <si>
    <t>R Square</t>
  </si>
  <si>
    <t>Adjusted R Square</t>
  </si>
  <si>
    <t>Standard Error</t>
  </si>
  <si>
    <t>Observations</t>
  </si>
  <si>
    <t>ANOVA</t>
  </si>
  <si>
    <t>Regression</t>
  </si>
  <si>
    <t>Residual</t>
  </si>
  <si>
    <t>Intercept</t>
  </si>
  <si>
    <t>df</t>
  </si>
  <si>
    <t>SS</t>
  </si>
  <si>
    <t>MS</t>
  </si>
  <si>
    <t>F</t>
  </si>
  <si>
    <t>Significance F</t>
  </si>
  <si>
    <t>Coefficients</t>
  </si>
  <si>
    <t>t Stat</t>
  </si>
  <si>
    <t>P-value</t>
  </si>
  <si>
    <t>Lower 95%</t>
  </si>
  <si>
    <t>Upper 95%</t>
  </si>
  <si>
    <t>Lower 95.0%</t>
  </si>
  <si>
    <t>Upper 95.0%</t>
  </si>
  <si>
    <t>RESIDUAL OUTPUT</t>
  </si>
  <si>
    <t>Observation</t>
  </si>
  <si>
    <t>Predicted -6</t>
  </si>
  <si>
    <t>Residuals</t>
  </si>
  <si>
    <t>MTS C-Series cal</t>
  </si>
  <si>
    <t>Position (mm)</t>
  </si>
  <si>
    <t>Date</t>
  </si>
  <si>
    <t>Time</t>
  </si>
  <si>
    <t>State</t>
  </si>
  <si>
    <t>Comment</t>
  </si>
  <si>
    <t>Pressure</t>
  </si>
  <si>
    <t>Plat LPF Vel</t>
  </si>
  <si>
    <t>Plat Diff Vel</t>
  </si>
  <si>
    <t>Plat LPF Acc</t>
  </si>
  <si>
    <t>Bel Pos</t>
  </si>
  <si>
    <t>PID SP</t>
  </si>
  <si>
    <t>PID PV</t>
  </si>
  <si>
    <t>y1</t>
  </si>
  <si>
    <t>y2</t>
  </si>
  <si>
    <t>v</t>
  </si>
  <si>
    <t>u</t>
  </si>
  <si>
    <t>uCPS</t>
  </si>
  <si>
    <t>Batt Volt</t>
  </si>
  <si>
    <t>Batt Cur</t>
  </si>
  <si>
    <t>12V Cur</t>
  </si>
  <si>
    <t>3.3V Cur</t>
  </si>
  <si>
    <t>Lat</t>
  </si>
  <si>
    <t>Lon</t>
  </si>
  <si>
    <t xml:space="preserve">SM Not Running  </t>
  </si>
  <si>
    <t>File Name = \SD\2014-4-17T15-44-25</t>
  </si>
  <si>
    <t>Volume Total Size:     3644850176</t>
  </si>
  <si>
    <t>Volume Free Space:     3601530880</t>
  </si>
  <si>
    <t>PlatVel/Depth PID K = 45  1</t>
  </si>
  <si>
    <t>PlatVel/Depth PID Ti = 50000  50000</t>
  </si>
  <si>
    <t>PlatVel/Depth PID Td = 1  1</t>
  </si>
  <si>
    <t>PlatVel/Depth PID Tf = 2  2</t>
  </si>
  <si>
    <t>PlatVel/Depth PID Tt = 100  100</t>
  </si>
  <si>
    <t>PlatVel/Depth PID B = 1  1</t>
  </si>
  <si>
    <t>PlatVel/Depth PID uLow = -50  -50</t>
  </si>
  <si>
    <t>PlatVel/Depth PID uHigh = 50  50</t>
  </si>
  <si>
    <t>PlatVel/Depth PID h = 2  2</t>
  </si>
  <si>
    <t>Program Started</t>
  </si>
  <si>
    <t xml:space="preserve">Run Engr Test   </t>
  </si>
  <si>
    <t>State Entry</t>
  </si>
  <si>
    <t>SBE41 Message</t>
  </si>
  <si>
    <t>CPF State,depthNum = -1,,,,,,MotorStopped,</t>
  </si>
  <si>
    <t>CN0254 Message</t>
  </si>
  <si>
    <t>Batt Bus current cal</t>
  </si>
  <si>
    <t>Resistor Decade box plugged into batt voltag J1</t>
  </si>
  <si>
    <t>DMM914 set to Amps in series with battery</t>
  </si>
  <si>
    <t>A =</t>
  </si>
  <si>
    <t>R=</t>
  </si>
  <si>
    <t>MiniCPF reading batt current channel</t>
  </si>
  <si>
    <t>V=</t>
  </si>
  <si>
    <t>CH 6</t>
  </si>
  <si>
    <t>CH 7</t>
  </si>
  <si>
    <t>1/4 BW</t>
  </si>
  <si>
    <t>Full BW</t>
  </si>
  <si>
    <t>Bellows cal using new CN0254 ADC</t>
  </si>
  <si>
    <t>public const double cn0254CH0Offset = -2.28125;</t>
  </si>
  <si>
    <t>public const double cn0254CH0Scale = 22.81250;</t>
  </si>
  <si>
    <t>Absolute minimum bellows position</t>
  </si>
  <si>
    <t>as read by the CN0254 using the scale and offset above</t>
  </si>
  <si>
    <t>Bellows Pos
(inches from
dial indicator)</t>
  </si>
  <si>
    <t>Bellow Pos 
(mm from MTS sensor)</t>
  </si>
  <si>
    <t>Bellows Pos
(inches from dial indicator corrected for 1" step)</t>
  </si>
  <si>
    <t>Bellows ID (A dim from Centryco print)</t>
  </si>
  <si>
    <t>cm</t>
  </si>
  <si>
    <t>"V" dimension (C dim from Centryco print)</t>
  </si>
  <si>
    <t>Bellows volume per mm</t>
  </si>
  <si>
    <t>Bellows total volume</t>
  </si>
  <si>
    <t>Absolute maximum bellows position</t>
  </si>
  <si>
    <t>Current bellows total stroke</t>
  </si>
  <si>
    <t>Cycle Bellows: Retract</t>
  </si>
  <si>
    <t>CPF State,depthNum = -1,,,,,Retracting,,</t>
  </si>
  <si>
    <t>Cycle Bellows: Extend</t>
  </si>
  <si>
    <t>CPF State,depthNum = -1,,,,Extending,,,</t>
  </si>
  <si>
    <t xml:space="preserve">Exit            </t>
  </si>
  <si>
    <t>The thread '&lt;No Name&gt;' (0x1) has exited with code 0 (0x0).</t>
  </si>
  <si>
    <t>Done.</t>
  </si>
  <si>
    <t>The program '[16] Micro Framework application: Managed' has exited with code 0 (0x0).</t>
  </si>
  <si>
    <t>Bellows Pos. (mm)</t>
  </si>
  <si>
    <t>Power Supply</t>
  </si>
  <si>
    <t>MiniCPF</t>
  </si>
  <si>
    <t>Average</t>
  </si>
  <si>
    <t>DMM at CN0254</t>
  </si>
  <si>
    <t>DMM at J1</t>
  </si>
  <si>
    <t>Parani in CPF address</t>
  </si>
  <si>
    <t>00019509B7BD</t>
  </si>
  <si>
    <t>Device name</t>
  </si>
  <si>
    <t>SD1000v1.0.3-x09B7BD</t>
  </si>
  <si>
    <t>Num Profiles / mission</t>
  </si>
  <si>
    <t>kJ / profile</t>
  </si>
  <si>
    <t>kJ/mission</t>
  </si>
  <si>
    <t>kJ/all Battery packs</t>
  </si>
  <si>
    <t>Apex+ISUS Version 2</t>
  </si>
  <si>
    <t>Lightened</t>
  </si>
  <si>
    <t>sp grav</t>
  </si>
  <si>
    <t>% in SW</t>
  </si>
  <si>
    <t>C-Tech</t>
  </si>
  <si>
    <t>Equi-Tech</t>
  </si>
  <si>
    <t>Dry Wt (g)</t>
  </si>
  <si>
    <t>Wet Wt (g)</t>
  </si>
  <si>
    <t>Seawater</t>
  </si>
  <si>
    <t>Weights</t>
  </si>
  <si>
    <t>PVC</t>
  </si>
  <si>
    <t>PEEK</t>
  </si>
  <si>
    <t>Spectometer</t>
  </si>
  <si>
    <t>HDPE</t>
  </si>
  <si>
    <t>Ribbon cable</t>
  </si>
  <si>
    <t>~</t>
  </si>
  <si>
    <t>Steel</t>
  </si>
  <si>
    <t>Titanium</t>
  </si>
  <si>
    <t>Fiberlight w/o shield</t>
  </si>
  <si>
    <t>Lead</t>
  </si>
  <si>
    <t>Shield</t>
  </si>
  <si>
    <t>Syntactic</t>
  </si>
  <si>
    <t>Fiberlight mounts</t>
  </si>
  <si>
    <t>cc/ci =</t>
  </si>
  <si>
    <t>CPU (w/ref)</t>
  </si>
  <si>
    <t>Main board</t>
  </si>
  <si>
    <t>TT8</t>
  </si>
  <si>
    <t>Reference PCB</t>
  </si>
  <si>
    <t>Ref Ribbon cable</t>
  </si>
  <si>
    <t>Probe (C-tech w/fibers)</t>
  </si>
  <si>
    <t>Probe nut</t>
  </si>
  <si>
    <t>Probe nut lock</t>
  </si>
  <si>
    <t>Probe (Equiech)</t>
  </si>
  <si>
    <t>Fibers</t>
  </si>
  <si>
    <t>?</t>
  </si>
  <si>
    <t>Stem</t>
  </si>
  <si>
    <t>Stem connector</t>
  </si>
  <si>
    <t>IE55 connector (w/dummy)</t>
  </si>
  <si>
    <t>IE55 bushing</t>
  </si>
  <si>
    <t>Chassis</t>
  </si>
  <si>
    <t>ISUS Backplane</t>
  </si>
  <si>
    <t>Routing out</t>
  </si>
  <si>
    <t>ISUS end plate</t>
  </si>
  <si>
    <t>Screw plates</t>
  </si>
  <si>
    <t>Ref mount</t>
  </si>
  <si>
    <t>Controller Support</t>
  </si>
  <si>
    <t>.062 to .040" Al</t>
  </si>
  <si>
    <t>Screws, inserts, etc.</t>
  </si>
  <si>
    <t>Flowcell</t>
  </si>
  <si>
    <t>P</t>
  </si>
  <si>
    <t>Drilling out</t>
  </si>
  <si>
    <t>Tubes</t>
  </si>
  <si>
    <t>TOTAL estimated weight</t>
  </si>
  <si>
    <t>SAVED</t>
  </si>
  <si>
    <t>CPF TOTAL estimated weight</t>
  </si>
  <si>
    <t>Total of stuff not needed in CPF</t>
  </si>
  <si>
    <t>Coastal Homer</t>
  </si>
  <si>
    <t>Homer Pro</t>
  </si>
  <si>
    <t>VHF Beacon</t>
  </si>
  <si>
    <t>ISUS weght</t>
  </si>
  <si>
    <t>Net change (g)</t>
  </si>
  <si>
    <t>Net change (lbf)</t>
  </si>
  <si>
    <t>Obsolete</t>
  </si>
  <si>
    <t>Engineering Sensors</t>
  </si>
  <si>
    <t>CN0254 ADC</t>
  </si>
  <si>
    <t>SBE41Gen2</t>
  </si>
  <si>
    <t xml:space="preserve">   with long debug.Print and double.parse</t>
  </si>
  <si>
    <t>GC @ 2600 messages</t>
  </si>
  <si>
    <t>GC 535 msec long</t>
  </si>
  <si>
    <t xml:space="preserve">   with double.parse and only messageNum.ToString debug.Print</t>
  </si>
  <si>
    <t>gC at 5560, 11138, 16716, 22294, 27872, 33410, 39028, 44606</t>
  </si>
  <si>
    <t>1500 msec update rate</t>
  </si>
  <si>
    <t>message</t>
  </si>
  <si>
    <t>sec/message</t>
  </si>
  <si>
    <t>Sec</t>
  </si>
  <si>
    <t>Hours</t>
  </si>
  <si>
    <t>Measured on CN0254 board</t>
  </si>
  <si>
    <t>1V71_2</t>
  </si>
  <si>
    <t>1V71-1</t>
  </si>
  <si>
    <t>From MulitSim</t>
  </si>
  <si>
    <t>Power supply volts</t>
  </si>
  <si>
    <t>Voltage at input to ADC analog front end</t>
  </si>
  <si>
    <t>ADC Transfer function from data sheet</t>
  </si>
  <si>
    <t>Analog Front End Transfer Function calculated in Mathacd</t>
  </si>
  <si>
    <t>Voltage divider on CH1 simulated in Multisim, results tabulated in Excel log book</t>
  </si>
  <si>
    <t>MTS C Series transfer function</t>
  </si>
  <si>
    <t>Calculated power supply voltage</t>
  </si>
  <si>
    <t>Bellows limit test after recal of CN0254</t>
  </si>
  <si>
    <t>absolute minimum</t>
  </si>
  <si>
    <t>absolute maximum</t>
  </si>
  <si>
    <t>Calipers (in)</t>
  </si>
  <si>
    <t>Calipers (mm)</t>
  </si>
  <si>
    <t>CPFProtoTerm value</t>
  </si>
  <si>
    <t>Cal factors in program</t>
  </si>
  <si>
    <t xml:space="preserve">        //calculated from MTS C-Series position sensor data sheet</t>
  </si>
  <si>
    <t xml:space="preserve">        public const double cn0254CH0Scale = 22.81250;</t>
  </si>
  <si>
    <t xml:space="preserve">        public const double cn0254CH0Offset = -2.28125;</t>
  </si>
  <si>
    <t xml:space="preserve">                      //This converts the ADC output to voltage at the input to the ADC</t>
  </si>
  <si>
    <t xml:space="preserve">                        volts = (3.81476E-05 * rxData[0]) + -6.35783E-06;</t>
  </si>
  <si>
    <t xml:space="preserve">                        //This converts the voltage at the input to the ADC to the voltage at the input to the ADC buffer</t>
  </si>
  <si>
    <t xml:space="preserve">                        volts = (volts - 1.251586) * -4.99;</t>
  </si>
  <si>
    <t xml:space="preserve">                        //This accounts for the voltage divider on the battery bus input</t>
  </si>
  <si>
    <t xml:space="preserve">                        if (chNum == 1)</t>
  </si>
  <si>
    <t xml:space="preserve">                            volts = volts * 8.87;</t>
  </si>
  <si>
    <t xml:space="preserve">   </t>
  </si>
  <si>
    <t>Temp</t>
  </si>
  <si>
    <t>Salinity</t>
  </si>
  <si>
    <t>Topt</t>
  </si>
  <si>
    <t>TPhase</t>
  </si>
  <si>
    <t>C1Rphase</t>
  </si>
  <si>
    <t>NO3</t>
  </si>
  <si>
    <t>FSig</t>
  </si>
  <si>
    <t>BbSig</t>
  </si>
  <si>
    <t>Tsig</t>
  </si>
  <si>
    <t>Pres Timestamp</t>
  </si>
  <si>
    <t>Press Avg</t>
  </si>
  <si>
    <t>Press Var</t>
  </si>
  <si>
    <t>LPS331Press</t>
  </si>
  <si>
    <t>LPS331Temp</t>
  </si>
  <si>
    <t>SHT31Humid</t>
  </si>
  <si>
    <t>SHT21Temp</t>
  </si>
  <si>
    <t>File Name = \SD\2007-1-1T23-22-19</t>
  </si>
  <si>
    <t>Volume Free Space:     3641671680</t>
  </si>
  <si>
    <t>PlatVel/Depth PID K = 80  0.59999999999999998</t>
  </si>
  <si>
    <t>PlatVel/Depth PID Ti = 50000  1000000</t>
  </si>
  <si>
    <t>PlatVel/Depth PID Td = 10  0.20000000000000001</t>
  </si>
  <si>
    <t>PlatVel/Depth PID Tt = 100  1000000</t>
  </si>
  <si>
    <t>PlatVel/Depth PID h = 3  3</t>
  </si>
  <si>
    <t xml:space="preserve">Target anchor depth = 2  </t>
  </si>
  <si>
    <t>!Product Name</t>
  </si>
  <si>
    <t>Optode Sensor</t>
  </si>
  <si>
    <t>Product Number</t>
  </si>
  <si>
    <t>Serial Number</t>
  </si>
  <si>
    <t>SW ID</t>
  </si>
  <si>
    <t>SW Version</t>
  </si>
  <si>
    <t>Node Description</t>
  </si>
  <si>
    <t>Optode Sensor #1532</t>
  </si>
  <si>
    <t>Salinity[PSU]</t>
  </si>
  <si>
    <t>PhaseCoef</t>
  </si>
  <si>
    <t>FoilID</t>
  </si>
  <si>
    <t>1206E</t>
  </si>
  <si>
    <t>FoilCoefA</t>
  </si>
  <si>
    <t>FoilCoefB</t>
  </si>
  <si>
    <t>FoilPolyDegT</t>
  </si>
  <si>
    <t>FoilPolyDegO</t>
  </si>
  <si>
    <t>SVUFoilCoef</t>
  </si>
  <si>
    <t>ConcCoef</t>
  </si>
  <si>
    <t>NomAirPress[hPa]</t>
  </si>
  <si>
    <t>NomAirMix[hPa]</t>
  </si>
  <si>
    <t>CalDataSat[Deg]</t>
  </si>
  <si>
    <t>CalDataAPress[hPa]</t>
  </si>
  <si>
    <t>CalDataZero[Deg]</t>
  </si>
  <si>
    <t>Mode</t>
  </si>
  <si>
    <t>AiCaP</t>
  </si>
  <si>
    <t>Enable Sleep</t>
  </si>
  <si>
    <t>Yes</t>
  </si>
  <si>
    <t>Enable Polled Mode</t>
  </si>
  <si>
    <t>No</t>
  </si>
  <si>
    <t>Enable Text</t>
  </si>
  <si>
    <t>Enable Decimalformat</t>
  </si>
  <si>
    <t>Analog TempLimit[Deg.C]</t>
  </si>
  <si>
    <t>Analog Output1</t>
  </si>
  <si>
    <t>O2Concentration</t>
  </si>
  <si>
    <t>Analog Coef</t>
  </si>
  <si>
    <t>Enable AirSaturation</t>
  </si>
  <si>
    <t>Enable Rawdata</t>
  </si>
  <si>
    <t>Enable Temperature</t>
  </si>
  <si>
    <t>Enable HumidityComp</t>
  </si>
  <si>
    <t>Enable SVUformula</t>
  </si>
  <si>
    <t>Interval[s]</t>
  </si>
  <si>
    <t>Owner</t>
  </si>
  <si>
    <t>Location</t>
  </si>
  <si>
    <t>Geographic Position</t>
  </si>
  <si>
    <t>60.31115,5.3494</t>
  </si>
  <si>
    <t>Vertical Position</t>
  </si>
  <si>
    <t>Reference</t>
  </si>
  <si>
    <t>PTH Message</t>
  </si>
  <si>
    <t>Run Engr Test   depthNum = -1,,,,,,MotorStopped,</t>
  </si>
  <si>
    <t>State timed out, exiting state</t>
  </si>
  <si>
    <t xml:space="preserve">Initialize      </t>
  </si>
  <si>
    <t>Initialize      depthNum = -1,,,,,,MotorStopped,</t>
  </si>
  <si>
    <t>Normal state exit</t>
  </si>
  <si>
    <t xml:space="preserve">SOSetBellows    </t>
  </si>
  <si>
    <t>SOSetBellows    depthNum = 0,,,,,,MotorStopped,</t>
  </si>
  <si>
    <t>SOSetBellows    depthNum = 0,,,,Extending,,,</t>
  </si>
  <si>
    <t xml:space="preserve">PreMissionDelay </t>
  </si>
  <si>
    <t>PreMissionDelay depthNum = 0,,,,,,MotorStopped,</t>
  </si>
  <si>
    <t xml:space="preserve">SurfaceOps      </t>
  </si>
  <si>
    <t>SurfaceOps      depthNum = 0,,,,,,MotorStopped,</t>
  </si>
  <si>
    <t xml:space="preserve">ABSetBellows    </t>
  </si>
  <si>
    <t>ABSetBellows    depthNum = 0,,,,,,MotorStopped,</t>
  </si>
  <si>
    <t>ABSetBellows    depthNum = 0,,,,,Retracting,,</t>
  </si>
  <si>
    <t xml:space="preserve">AB Retract      </t>
  </si>
  <si>
    <t>AB Retract      depthNum = 0,,,,,,MotorStopped,</t>
  </si>
  <si>
    <t>Pressure test after canning 2014 July 24</t>
  </si>
  <si>
    <t>Start time was actually 1624 local, RTC wasn’t set before starting test</t>
  </si>
  <si>
    <t>Date Time</t>
  </si>
  <si>
    <t>File Name = \SD\2007-1-2T17-5-40</t>
  </si>
  <si>
    <t>Volume Free Space:     3641475072</t>
  </si>
  <si>
    <t>Found debugger!</t>
  </si>
  <si>
    <t>Create TS.</t>
  </si>
  <si>
    <t xml:space="preserve"> Loading start at 202cf300, end 202fe2c8</t>
  </si>
  <si>
    <t xml:space="preserve">   Assembly: mscorlib (4.2.0.0)     Assembly: Microsoft.SPOT.Native (4.2.0.0)     Assembly: Microsoft.SPOT.Security.PKCS11 (4.2</t>
  </si>
  <si>
    <t xml:space="preserve">.0.0)     Assembly: System.Security (4.2.0.0)     Assembly: Microsoft.SPOT.Hardware (4.2.0.0)  </t>
  </si>
  <si>
    <t xml:space="preserve">   Assembly: Microsoft.SPOT.Graphics (4.2.0.0)     Assembly: Microsoft.SPOT.TinyCore (4.2.0.0)  </t>
  </si>
  <si>
    <t xml:space="preserve">   Assembly: Microsoft.SPOT.IO (4.2.0.0)     Assembly: System.IO (4.2.0.0)     Assembly: Microsoft.SPOT.Hardware.Usb (4.2.0.0) </t>
  </si>
  <si>
    <t xml:space="preserve">    Assembly: Microsoft.SPOT.Hardware.SerialPort (4.2.0.0)     Assembly: Microsoft.SPOT.Touch (4.2.0.0)  </t>
  </si>
  <si>
    <t xml:space="preserve">   Assembly: Microsoft.SPOT.Ink (4.2.0.0)     Assembly: Microsoft.SPOT.Hardware.PWM (4.2.0.1)  </t>
  </si>
  <si>
    <t>Loading Deployment Assemblies.</t>
  </si>
  <si>
    <t>Attaching deployed file.</t>
  </si>
  <si>
    <t xml:space="preserve">   Assembly: miniCPF (1.0.0.0)  Attaching deployed file.</t>
  </si>
  <si>
    <t xml:space="preserve">   Assembly: GHI.Premium.System (4.2.11.1)  Attaching deployed file.</t>
  </si>
  <si>
    <t xml:space="preserve">   Assembly: GHI.Premium.Hardware (4.2.11.1)  Attaching deployed file.</t>
  </si>
  <si>
    <t xml:space="preserve">   Assembly: GHI.Hardware.G400 (4.2.11.1)  Attaching deployed file.</t>
  </si>
  <si>
    <t xml:space="preserve">   Assembly: GHI.Premium.IO (4.2.11.1)  Resolving.</t>
  </si>
  <si>
    <t>GC: 1msec 222300 bytes used, 66883464 bytes available</t>
  </si>
  <si>
    <t>Type 0F (STRING              ):     24 bytes</t>
  </si>
  <si>
    <t>Type 15 (FREEBLOCK           ): 66883464 bytes</t>
  </si>
  <si>
    <t>Type 17 (ASSEMBLY            ):  25692 bytes</t>
  </si>
  <si>
    <t>Type 1E (BINARY_BLOB_HEAD    ): 196080 bytes</t>
  </si>
  <si>
    <t>Type 28 (MEMORY_STREAM_HEAD  ):     36 bytes</t>
  </si>
  <si>
    <t>Type 29 (MEMORY_STREAM_DATA  ):    396 bytes</t>
  </si>
  <si>
    <t>Type 34 (APPDOMAIN_HEAD      ):     72 bytes</t>
  </si>
  <si>
    <t>GC: performing heap compaction...</t>
  </si>
  <si>
    <t>The debugging target runtime is loading the application assemblies and starting execution.</t>
  </si>
  <si>
    <t>Ready.</t>
  </si>
  <si>
    <t>'Microsoft.SPOT.Debugger.CorDebug.dll' (Managed): Loaded 'C:\Program Files (x86)\Microsoft .NET Micro Framework\v4.2\Assemblies\le\mscorlib.dll', Symbols loaded.</t>
  </si>
  <si>
    <t>'Microsoft.SPOT.Debugger.CorDebug.dll' (Managed): Loaded 'C:\Program Files (x86)\Microsoft .NET Micro Framework\v4.2\Assemblies\le\Microsoft.SPOT.Native.dll', Symbols loaded.</t>
  </si>
  <si>
    <t>'Microsoft.SPOT.Debugger.CorDebug.dll' (Managed): Loaded 'C:\Program Files (x86)\Microsoft .NET Micro Framework\v4.2\Assemblies\le\Microsoft.SPOT.Hardware.dll', Symbols loaded.</t>
  </si>
  <si>
    <t>'Microsoft.SPOT.Debugger.CorDebug.dll' (Managed): Loaded 'C:\Program Files (x86)\Microsoft .NET Micro Framework\v4.2\Assemblies\le\Microsoft.SPOT.Security.PKCS11.dll', Symbols loaded.</t>
  </si>
  <si>
    <t>'Microsoft.SPOT.Debugger.CorDebug.dll' (Managed): Loaded 'C:\Program Files (x86)\Microsoft .NET Micro Framework\v4.2\Assemblies\le\System.Security.dll', Symbols loaded.</t>
  </si>
  <si>
    <t>'Microsoft.SPOT.Debugger.CorDebug.dll' (Managed): Loaded 'C:\Program Files (x86)\Microsoft .NET Micro Framework\v4.2\Assemblies\le\Microsoft.SPOT.Graphics.dll', Symbols loaded.</t>
  </si>
  <si>
    <t>'Microsoft.SPOT.Debugger.CorDebug.dll' (Managed): Loaded 'C:\Program Files (x86)\Microsoft .NET Micro Framework\v4.2\Assemblies\le\Microsoft.SPOT.TinyCore.dll', Symbols loaded.</t>
  </si>
  <si>
    <t>'Microsoft.SPOT.Debugger.CorDebug.dll' (Managed): Loaded 'C:\Program Files (x86)\Microsoft .NET Micro Framework\v4.2\Assemblies\le\Microsoft.SPOT.IO.dll', Symbols loaded.</t>
  </si>
  <si>
    <t>'Microsoft.SPOT.Debugger.CorDebug.dll' (Managed): Loaded 'C:\Program Files (x86)\Microsoft .NET Micro Framework\v4.2\Assemblies\le\System.IO.dll', Symbols loaded.</t>
  </si>
  <si>
    <t>'Microsoft.SPOT.Debugger.CorDebug.dll' (Managed): Loaded 'C:\Program Files (x86)\Microsoft .NET Micro Framework\v4.2\Assemblies\le\Microsoft.SPOT.Hardware.Usb.dll', Symbols loaded.</t>
  </si>
  <si>
    <t>'Microsoft.SPOT.Debugger.CorDebug.dll' (Managed): Loaded 'C:\Program Files (x86)\Microsoft .NET Micro Framework\v4.2\Assemblies\le\Microsoft.SPOT.Hardware.SerialPort.dll', Symbols loaded.</t>
  </si>
  <si>
    <t>'Microsoft.SPOT.Debugger.CorDebug.dll' (Managed): Loaded 'C:\Program Files (x86)\Microsoft .NET Micro Framework\v4.2\Assemblies\le\Microsoft.SPOT.Touch.dll', Symbols loaded.</t>
  </si>
  <si>
    <t>'Microsoft.SPOT.Debugger.CorDebug.dll' (Managed): Loaded 'C:\Program Files (x86)\Microsoft .NET Micro Framework\v4.2\Assemblies\le\Microsoft.SPOT.Ink.dll', Symbols loaded.</t>
  </si>
  <si>
    <t>'Microsoft.SPOT.Debugger.CorDebug.dll' (Managed): Loaded 'C:\Program Files (x86)\Microsoft .NET Micro Framework\v4.2\Assemblies\le\Microsoft.SPOT.Hardware.PWM.dll', Symbols loaded.</t>
  </si>
  <si>
    <t>'Microsoft.SPOT.Debugger.CorDebug.dll' (Managed): Loaded 'C:\Program Files (x86)\GHI Electronics\GHI Premium NETMF v4.2 SDK\Assemblies\le\GHI.Premium.System.dll'</t>
  </si>
  <si>
    <t>'Microsoft.SPOT.Debugger.CorDebug.dll' (Managed): Loaded 'C:\Program Files (x86)\GHI Electronics\GHI Premium NETMF v4.2 SDK\Assemblies\le\GHI.Premium.IO.dll'</t>
  </si>
  <si>
    <t>'Microsoft.SPOT.Debugger.CorDebug.dll' (Managed): Loaded 'C:\Program Files (x86)\GHI Electronics\GHI Premium NETMF v4.2 SDK\Assemblies\le\GHI.Premium.Hardware.dll'</t>
  </si>
  <si>
    <t>'Microsoft.SPOT.Debugger.CorDebug.dll' (Managed): Loaded 'P:\Software\GitRepositories\miniCPF\miniCPF\miniCPF\bin\Debug\le\miniCPF.exe', Symbols loaded.</t>
  </si>
  <si>
    <t>'Microsoft.SPOT.Debugger.CorDebug.dll' (Managed): Loaded 'C:\Program Files (x86)\GHI Electronics\GHI Premium NETMF v4.2 SDK\Assemblies\le\GHI.Hardware.G400.dll'</t>
  </si>
  <si>
    <t>The thread '&lt;No Name&gt;' (0x2) has exited with code 0 (0x0).</t>
  </si>
  <si>
    <t>Be sure to uncomment bellows position test and undervoltage test</t>
  </si>
  <si>
    <t>File Name = \SD\2014-7-25T16-0-47</t>
  </si>
  <si>
    <t>Volume Free Space:     3641344000</t>
  </si>
  <si>
    <t>NaN</t>
  </si>
  <si>
    <t>File Name = \SD\2014-7-25T16-13-32</t>
  </si>
  <si>
    <t>Volume Free Space:     3641311232</t>
  </si>
  <si>
    <t>The program '[4] Micro Framework application: Managed' has exited with code 0 (0x0).</t>
  </si>
  <si>
    <t>In the water at 1615</t>
  </si>
  <si>
    <t>uBlox 7</t>
  </si>
  <si>
    <t>Trident 001</t>
  </si>
  <si>
    <t>Taoglas</t>
  </si>
  <si>
    <t xml:space="preserve"> +3 to 4 dB</t>
  </si>
  <si>
    <t xml:space="preserve"> -2 to 3 dB</t>
  </si>
  <si>
    <t>2-3 Fewer satellites</t>
  </si>
  <si>
    <t>Trident 002</t>
  </si>
  <si>
    <t>uBlox GSV message with Trident</t>
  </si>
  <si>
    <t>A3LA GSV message with Trident</t>
  </si>
  <si>
    <t>15:59:29  $GPGSV</t>
  </si>
  <si>
    <t>10*7D</t>
  </si>
  <si>
    <t>*74</t>
  </si>
  <si>
    <t>10*7A</t>
  </si>
  <si>
    <t>*77</t>
  </si>
  <si>
    <t>*49</t>
  </si>
  <si>
    <t>$GPGSV</t>
  </si>
  <si>
    <t>17*70</t>
  </si>
  <si>
    <t>15*70</t>
  </si>
  <si>
    <t>21*79</t>
  </si>
  <si>
    <t>19*72</t>
  </si>
  <si>
    <t>Use this for a baseline eyeball integration</t>
  </si>
  <si>
    <t>Num of sentences</t>
  </si>
  <si>
    <t>sentence num</t>
  </si>
  <si>
    <t>Satellites in view</t>
  </si>
  <si>
    <t>PRN number</t>
  </si>
  <si>
    <t>Elev</t>
  </si>
  <si>
    <t>SNR</t>
  </si>
  <si>
    <t>Az</t>
  </si>
  <si>
    <t xml:space="preserve">   Assembly: A3LATerminal (1.0.0.0)  Attaching deployed file.</t>
  </si>
  <si>
    <t xml:space="preserve">   Assembly: GHI.Hardware.G400 (4.2.11.1)  Resolving.</t>
  </si>
  <si>
    <t>GC: 1msec 163752 bytes used, 66942012 bytes available</t>
  </si>
  <si>
    <t>Type 15 (FREEBLOCK           ): 66942012 bytes</t>
  </si>
  <si>
    <t>Type 17 (ASSEMBLY            ):  21672 bytes</t>
  </si>
  <si>
    <t>Type 1E (BINARY_BLOB_HEAD    ): 141552 bytes</t>
  </si>
  <si>
    <t>'Microsoft.SPOT.Debugger.CorDebug.dll' (Managed): Loaded 'Z:\Software\GenesStuff\Misc\A3LATerminal\A3LATerminal\bin\Debug\le\A3LATerminal.exe', Symbols loaded.</t>
  </si>
  <si>
    <t>Starting Program</t>
  </si>
  <si>
    <t>+PA:</t>
  </si>
  <si>
    <t>$PUBX,00,174015.00,3648.175002,N,12147.284356,W,-27.255,G3,18.9,18.1,0.720,118.40,-0.020,,1.45,1.98,1.31,7,0,0*43</t>
  </si>
  <si>
    <t>OK</t>
  </si>
  <si>
    <t>AT+CSQ</t>
  </si>
  <si>
    <t>+CSQ:5</t>
  </si>
  <si>
    <t>AT+PA=A</t>
  </si>
  <si>
    <t>$PUBX,00,174027.00,3648.175776,N,12147.285802,W,-28.600,G3,8.6,10.6,0.108,118.40,-0.010,,1.32,1.80,1.27,8,0,0*79</t>
  </si>
  <si>
    <t>$PUBX,00,174039.00,3648.175536,N,12147.286126,W,-28.686,G3,6.4,8.4,0.036,118.40,-0.010,,1.32,1.80,1.26,8,0,0*48</t>
  </si>
  <si>
    <t>$PUBX,00,174050.00,3648.175224,N,12147.286222,W,-28.125,G3,5.6,7.4,0.036,118.40,-0.010,,1.32,1.80,1.26,8,0,0*44</t>
  </si>
  <si>
    <t>$PUBX,00,174102.00,3648.175260,N,12147.286324,W,-27.406,G3,4.8,6.6,0.072,118.40,-0.010,,1.17,1.77,1.23,9,0,0*49</t>
  </si>
  <si>
    <t>$PUBX,00,174114.00,3648.175218,N,12147.286414,W,-26.852,G3,4.4,6.2,0.108,118.40,-0.010,,1.17,1.76,1.23,9,0,0*4C</t>
  </si>
  <si>
    <t>$PUBX,00,174126.00,3648.175098,N,12147.286492,W,-26.921,G3,4.2,5.9,0.072,118.40,-0.010,,1.17,1.76,1.23,9,0,0*4E</t>
  </si>
  <si>
    <t>+CSQ:4</t>
  </si>
  <si>
    <t>$PUBX,00,174137.00,3648.174858,N,12147.286852,W,-28.374,G3,3.3,4.4,0.144,118.40,-0.040,,1.16,1.76,1.23,9,0,0*45</t>
  </si>
  <si>
    <t>$PUBX,00,174149.00,3648.175158,N,12147.286858,W,-28.781,G3,3.0,4.0,0.108,118.40,0.050,,1.16,1.76,1.22,9,0,0*62</t>
  </si>
  <si>
    <t>$PUBX,00,174201.00,3648.175398,N,12147.286924,W,-28.387,G3,2.9,3.9,0.144,118.40,0.010,,1.16,1.76,1.22,9,0,0*61</t>
  </si>
  <si>
    <t>$PUBX,00,174212.00,3648.175392,N,12147.286870,W,-28.241,G3,2.9,3.9,0.072,118.40,-0.010,,1.16,1.76,1.22,9,0,0*4B</t>
  </si>
  <si>
    <t>$PUBX,00,174224.00,3648.175266,N,12147.286882,W,-28.220,G3,2.9,3.9,0.144,118.40,0.050,,1.16,1.75,1.22,9,0,0*60</t>
  </si>
  <si>
    <t>$PUBX,00,174236.00,3648.175260,N,12147.286858,W,-27.858,G3,2.9,4.1,0.000,118.40,0.000,,1.16,1.75,1.22,9,0,0*63</t>
  </si>
  <si>
    <t>$PUBX,00,174248.00,3648.175308,N,12147.286912,W,-27.730,G3,3.0,4.2,0.180,118.40,-0.040,,1.16,1.75,1.22,9,0,0*40</t>
  </si>
  <si>
    <t>$PUBX,00,174259.00,3648.175554,N,12147.286810,W,-27.145,D3,3.0,4.2,0.216,118.40,0.070,,1.15,1.75,1.21,9,0,0*69</t>
  </si>
  <si>
    <t>$PUBX,00,174311.00,3648.175728,N,12147.286636,W,-26.985,D3,3.0,4.2,0.108,118.40,-0.080,,1.15,1.75,1.21,9,0,0*4C</t>
  </si>
  <si>
    <t>$PUBX,00,174323.00,3648.175116,N,12147.286552,W,-27.619,D3,3.0,4.2,0.108,118.40,-0.020,,1.15,1.74,1.21,9,0,0*47</t>
  </si>
  <si>
    <t>$PUBX,00,174334.00,3648.174834,N,12147.286492,W,-28.157,D3,2.9,4.3,0.108,118.40,0.020,,1.15,1.74,1.21,9,0,0*62</t>
  </si>
  <si>
    <t>$PUBX,00,174346.00,3648.174912,N,12147.286426,W,-27.438,D3,3.0,4.4,0.036,118.40,-0.040,,1.15,1.74,1.21,9,0,0*46</t>
  </si>
  <si>
    <t>$PUBX,00,174358.00,3648.175122,N,12147.286330,W,-26.614,D3,3.0,4.5,0.072,118.40,0.070,,1.06,1.74,1.19,10,0,0*50</t>
  </si>
  <si>
    <t>+CSQ:2</t>
  </si>
  <si>
    <t>$PUBX,00,174410.00,3648.175044,N,12147.286306,W,-26.406,D3,2.9,4.5,0.180,118.40,0.070,,1.06,1.74,1.19,10,0,0*5A</t>
  </si>
  <si>
    <t>+CSQ:0</t>
  </si>
  <si>
    <t>$PUBX,00,174421.00,3648.174618,N,12147.286390,W,-27.630,D3,2.7,4.4,0.108,118.40,-0.070,,1.05,1.73,1.19,10,0,0*79</t>
  </si>
  <si>
    <t>$PUBX,00,174433.00,3648.174324,N,12147.286540,W,-28.657,D3,2.7,4.3,0.180,118.40,-0.060,,1.05,1.73,1.19,10,0,0*73</t>
  </si>
  <si>
    <t>+CSQ:3</t>
  </si>
  <si>
    <t>$PUBX,00,174445.00,3648.174564,N,12147.286546,W,-29.171,D3,2.7,4.5,0.036,118.40,0.030,,1.05,1.73,1.19,10,0,0*56</t>
  </si>
  <si>
    <t>$PUBX,00,174456.00,3648.174714,N,12147.286474,W,-29.225,D3,2.7,4.5,0.036,118.40,-0.070,,1.05,1.73,1.19,10,0,0*7A</t>
  </si>
  <si>
    <t>$PUBX,00,174508.00,3648.174426,N,12147.286402,W,-30.059,D3,2.6,4.4,0.144,118.40,-0.040,,1.05,1.73,1.19,10,0,0*75</t>
  </si>
  <si>
    <t>$PUBX,00,174520.00,3648.174186,N,12147.286336,W,-30.447,D3,2.6,4.4,0.180,118.40,0.090,,1.05,1.72,1.18,10,0,0*53</t>
  </si>
  <si>
    <t>$PUBX,00,174532.00,3648.174558,N,12147.286228,W,-29.098,D3,2.7,4.6,0.072,118.40,0.000,,1.05,1.72,1.18,10,0,0*51</t>
  </si>
  <si>
    <t>$PUBX,00,174543.00,3648.174906,N,12147.286186,W,-28.039,D3,2.8,4.9,0.072,118.40,0.000,,1.05,1.72,1.18,10,0,0*5D</t>
  </si>
  <si>
    <t>$PUBX,00,174555.00,3648.174438,N,12147.286492,W,-29.972,D3,2.9,4.9,0.576,118.40,0.090,,1.05,1.72,1.18,10,0,0*54</t>
  </si>
  <si>
    <t>$PUBX,00,174607.00,3648.174648,N,12147.286132,W,-29.903,D3,3.0,5.0,0.072,118.40,-0.050,,1.05,1.72,1.18,10,0,0*7C</t>
  </si>
  <si>
    <t>$PUBX,00,174619.00,3648.174270,N,12147.286168,W,-29.057,D3,3.1,5.3,0.144,118.40,-0.040,,1.04,1.72,1.18,10,0,0*7D</t>
  </si>
  <si>
    <t>$PUBX,00,174630.00,3648.174078,N,12147.286324,W,-28.753,D3,3.1,5.5,0.252,118.40,0.070,,1.17,2.07,1.43,9,0,0*6D</t>
  </si>
  <si>
    <t>$PUBX,00,174642.00,3648.173988,N,12147.286300,W,-28.295,D3,3.1,5.5,0.072,118.40,-0.090,,1.17,2.07,1.43,9,0,0*43</t>
  </si>
  <si>
    <t>$PUBX,00,174654.00,3648.174474,N,12147.286060,W,-27.005,D3,3.2,5.8,0.216,118.40,-0.020,,1.17,2.07,1.43,9,0,0*49</t>
  </si>
  <si>
    <t>$PUBX,00,174705.00,3648.174522,N,12147.286564,W,-26.211,D3,3.6,6.5,0.828,118.40,0.020,,1.04,1.71,1.17,10,0,0*50</t>
  </si>
  <si>
    <t>$PUBX,00,174717.00,3648.174414,N,12147.286804,W,-26.998,D3,3.5,6.4,0.108,118.40,-0.090,,1.17,2.06,1.43,9,0,0*41</t>
  </si>
  <si>
    <t>$PUBX,00,174729.00,3648.173730,N,12147.286870,W,-29.304,D3,2.8,4.8,0.072,118.40,-0.060,,1.04,1.70,1.17,10,0,0*75</t>
  </si>
  <si>
    <t>$PUBX,00,174741.00,3648.173340,N,12147.286978,W,-28.186,D3,2.4,3.8,0.036,118.40,0.010,,1.17,2.06,1.43,9,0,0*60</t>
  </si>
  <si>
    <t>$PUBX,00,174752.00,3648.172926,N,12147.286636,W,-25.832,D3,2.3,4.0,0.036,118.40,-0.040,,1.04,1.70,1.16,10,0,0*7F</t>
  </si>
  <si>
    <t>$PUBX,00,174804.00,3648.173316,N,12147.286780,W,-25.770,D3,2.3,4.1,0.108,118.40,-0.030,,1.17,2.06,1.42,9,0,0*4D</t>
  </si>
  <si>
    <t>+CSQ:1</t>
  </si>
  <si>
    <t>$PUBX,00,174816.00,3648.173262,N,12147.286678,W,-25.508,D3,2.3,4.2,0.036,118.40,0.020,,1.16,2.06,1.42,9,0,0*65</t>
  </si>
  <si>
    <t>$PUBX,00,174827.00,3648.173034,N,12147.286690,W,-25.743,D3,2.3,4.1,0.144,118.40,-0.080,,1.16,2.28,1.50,8,0,0*43</t>
  </si>
  <si>
    <t>$PUBX,00,174839.00,3648.172350,N,12147.286786,W,-26.863,D3,2.1,3.8,0.072,118.40,-0.060,,1.16,2.05,1.42,9,0,0*4F</t>
  </si>
  <si>
    <t>$PUBX,00,174851.00,3648.172254,N,12147.286894,W,-26.888,D3,2.1,3.7,0.108,118.40,0.060,,1.16,2.28,1.50,8,0,0*6E</t>
  </si>
  <si>
    <t>$PUBX,00,174903.00,3648.172410,N,12147.286858,W,-26.070,D3,2.1,3.7,0.036,118.40,0.010,,1.16,2.05,1.42,9,0,0*67</t>
  </si>
  <si>
    <t>$PUBX,00,174914.00,3648.172362,N,12147.287020,W,-26.840,D3,2.0,3.6,0.036,118.40,-0.020,,1.16,2.05,1.41,9,0,0*43</t>
  </si>
  <si>
    <t>$PUBX,00,174926.00,3648.172332,N,12147.287272,W,-28.423,D3,1.9,3.4,0.072,118.40,0.070,,1.16,2.05,1.41,9,0,0*65</t>
  </si>
  <si>
    <t>$PUBX,00,174938.00,3648.172212,N,12147.287320,W,-28.912,D3,2.0,3.5,0.108,118.40,-0.070,,1.16,2.04,1.41,9,0,0*4B</t>
  </si>
  <si>
    <t>$PUBX,00,174950.00,3648.172902,N,12147.287152,W,-27.642,D3,2.0,3.6,0.108,118.40,-0.050,,1.16,2.04,1.41,9,0,0*4C</t>
  </si>
  <si>
    <t>$PUBX,00,175001.00,3648.173556,N,12147.287260,W,-27.117,D3,2.0,3.7,0.000,118.40,0.000,,1.15,2.04,1.41,9,0,0*6A</t>
  </si>
  <si>
    <t>$PUBX,00,175013.00,3648.173676,N,12147.287254,W,-26.482,D3,2.1,3.7,0.072,118.40,-0.090,,1.15,2.04,1.41,9,0,0*47</t>
  </si>
  <si>
    <t>$PUBX,00,175025.00,3648.173568,N,12147.287104,W,-26.367,D3,2.1,3.6,0.072,118.40,-0.020,,1.15,2.04,1.40,9,0,0*4F</t>
  </si>
  <si>
    <t>$PUBX,00,175036.00,3648.173412,N,12147.287170,W,-26.895,D3,2.2,3.6,0.036,118.40,-0.020,,1.15,2.04,1.40,9,0,0*47</t>
  </si>
  <si>
    <t>$PUBX,00,175048.00,3648.173358,N,12147.287146,W,-25.697,D3,2.2,3.6,0.108,118.40,-0.050,,1.15,2.03,1.40,9,0,0*41</t>
  </si>
  <si>
    <t>$PUBX,00,175100.00,3648.173574,N,12147.286948,W,-25.808,D3,2.2,3.6,0.072,118.40,0.060,,1.15,2.03,1.40,9,0,0*69</t>
  </si>
  <si>
    <t>$PUBX,00,175112.00,3648.173652,N,12147.286762,W,-26.023,D3,2.2,3.4,0.108,118.40,0.050,,1.15,2.03,1.40,9,0,0*64</t>
  </si>
  <si>
    <t>$PUBX,00,175123.00,3648.173208,N,12147.286900,W,-27.688,D3,2.2,3.1,0.036,118.40,0.020,,1.02,1.66,1.13,10,0,0*57</t>
  </si>
  <si>
    <t>$PUBX,00,175135.00,3648.173178,N,12147.286852,W,-27.773,D3,2.2,3.2,0.072,118.40,0.060,,1.02,1.66,1.13,10,0,0*50</t>
  </si>
  <si>
    <t>$PUBX,00,175147.00,3648.173298,N,12147.286780,W,-27.075,D3,2.3,3.3,0.108,118.40,-0.040,,1.02,1.66,1.13,10,0,0*7A</t>
  </si>
  <si>
    <t>$PUBX,00,175158.00,3648.173346,N,12147.286702,W,-27.132,D3,2.3,3.6,0.036,118.40,0.040,,1.02,1.65,1.13,10,0,0*59</t>
  </si>
  <si>
    <t>$PUBX,00,175210.00,3648.173334,N,12147.286528,W,-27.454,D3,2.3,3.5,0.108,118.40,0.030,,1.01,1.65,1.12,10,0,0*56</t>
  </si>
  <si>
    <t>$PUBX,00,175222.00,3648.173262,N,12147.285958,W,-26.813,D3,2.4,3.6,0.072,118.40,-0.060,,1.01,1.65,1.12,10,0,0*73</t>
  </si>
  <si>
    <t>$PUBX,00,175234.00,3648.173196,N,12147.285988,W,-26.743,D3,2.5,3.7,0.036,118.40,0.000,,1.01,1.65,1.12,10,0,0*50</t>
  </si>
  <si>
    <t>$PUBX,00,175245.00,3648.173130,N,12147.286210,W,-27.374,D3,2.5,3.8,0.000,118.40,-0.030,,1.01,1.65,1.12,10,0,0*76</t>
  </si>
  <si>
    <t>$PUBX,00,175257.00,3648.172938,N,12147.286318,W,-28.398,D3,2.5,3.9,0.108,118.40,-0.070,,1.01,1.64,1.12,10,0,0*7D</t>
  </si>
  <si>
    <t>$PUBX,00,175309.00,3648.173004,N,12147.286216,W,-27.890,D3,2.6,4.1,0.072,118.40,0.060,,1.01,1.64,1.11,10,0,0*5C</t>
  </si>
  <si>
    <t>$PUBX,00,175321.00,3648.172938,N,12147.286018,W,-27.869,D3,2.7,4.4,0.036,118.40,0.030,,1.01,1.64,1.11,10,0,0*5A</t>
  </si>
  <si>
    <t>$PUBX,00,175332.00,3648.173004,N,12147.285964,W,-27.601,D3,2.7,4.5,0.108,118.40,-0.040,,1.01,1.64,1.11,10,0,0*79</t>
  </si>
  <si>
    <t>$PUBX,00,175344.00,3648.173154,N,12147.285724,W,-25.950,D3,2.7,4.5,0.036,118.40,0.050,,1.01,1.63,1.11,10,0,0*58</t>
  </si>
  <si>
    <t>$PUBX,00,175356.00,3648.172920,N,12147.285874,W,-27.012,D3,2.6,4.4,0.180,118.40,0.080,,1.01,1.63,1.11,10,0,0*57</t>
  </si>
  <si>
    <t>$PUBX,00,175407.00,3648.172584,N,12147.286048,W,-29.391,D3,2.5,4.2,0.108,118.40,0.010,,1.01,1.63,1.11,10,0,0*58</t>
  </si>
  <si>
    <t>$PUBX,00,175419.00,3648.172452,N,12147.286156,W,-29.796,D3,2.6,4.2,0.108,118.40,0.080,,1.00,1.63,1.10,10,0,0*5A</t>
  </si>
  <si>
    <t>$PUBX,00,175431.00,3648.172782,N,12147.286474,W,-28.941,D3,2.6,4.2,0.072,118.40,0.050,,1.00,1.62,1.10,10,0,0*5E</t>
  </si>
  <si>
    <t>$PUBX,00,175443.00,3648.172932,N,12147.286648,W,-28.335,D3,2.5,4.0,0.108,118.40,-0.050,,1.00,1.62,1.10,10,0,0*7A</t>
  </si>
  <si>
    <t>$PUBX,00,175454.00,3648.172854,N,12147.286726,W,-28.375,D3,2.6,4.1,0.108,118.40,0.080,,1.00,1.62,1.10,10,0,0*52</t>
  </si>
  <si>
    <t>$PUBX,00,175506.00,3648.172956,N,12147.286870,W,-28.626,D3,2.4,3.9,0.072,118.40,-0.060,,1.00,1.62,1.10,10,0,0*7A</t>
  </si>
  <si>
    <t>$PUBX,00,175518.00,3648.172836,N,12147.286858,W,-29.367,D3,2.3,3.7,0.000,118.40,-0.050,,1.00,1.62,1.09,10,0,0*7E</t>
  </si>
  <si>
    <t>$PUBX,00,175529.00,3648.173040,N,12147.286558,W,-29.329,D3,2.4,3.8,0.036,118.40,0.010,,1.00,1.61,1.09,10,0,0*54</t>
  </si>
  <si>
    <t>$PUBX,00,175541.00,3648.173208,N,12147.286354,W,-28.233,D3,2.4,3.8,0.108,118.40,-0.060,,1.00,1.61,1.09,10,0,0*73</t>
  </si>
  <si>
    <t>$PUBX,00,175553.00,3648.173202,N,12147.286414,W,-27.010,D3,2.2,3.5,0.036,118.40,0.050,,1.00,1.61,1.09,10,0,0*5C</t>
  </si>
  <si>
    <t>$PUBX,00,175605.00,3648.173058,N,12147.286510,W,-27.336,D3,2.2,3.6,0.144,118.40,0.080,,1.00,1.61,1.09,10,0,0*59</t>
  </si>
  <si>
    <t>$PUBX,00,175616.00,3648.172962,N,12147.286618,W,-26.942,D3,2.1,3.4,0.144,118.40,-0.070,,0.99,1.60,1.08,10,0,0*7B</t>
  </si>
  <si>
    <t>$PUBX,00,175628.00,3648.173280,N,12147.286498,W,-27.803,D3,2.2,3.4,0.072,118.40,0.080,,1.11,1.97,1.34,9,0,0*64</t>
  </si>
  <si>
    <t>$PUBX,00,175640.00,3648.173658,N,12147.286420,W,-28.126,D3,2.0,3.3,0.108,118.40,-0.020,,1.11,1.96,1.34,9,0,0*46</t>
  </si>
  <si>
    <t>$PUBX,00,175652.00,3648.173802,N,12147.286462,W,-28.951,D3,2.1,3.4,0.072,118.40,-0.040,,1.11,1.96,1.33,9,0,0*41</t>
  </si>
  <si>
    <t>$PUBX,00,175703.00,3648.173772,N,12147.286474,W,-29.588,D3,2.1,3.4,0.072,118.40,0.070,,1.11,1.96,1.33,9,0,0*6C</t>
  </si>
  <si>
    <t>$PUBX,00,175715.00,3648.173724,N,12147.286576,W,-29.533,D3,2.1,3.4,0.108,118.40,-0.080,,1.11,1.96,1.33,9,0,0*45</t>
  </si>
  <si>
    <t>$PUBX,00,175727.00,3648.174336,N,12147.286438,W,-29.276,D3,2.1,3.3,0.036,118.40,-0.010,,1.11,1.95,1.33,9,0,0*48</t>
  </si>
  <si>
    <t>$PUBX,00,175738.00,3648.174492,N,12147.286198,W,-29.433,D3,2.1,3.3,0.000,118.40,0.050,,1.11,1.95,1.33,9,0,0*6B</t>
  </si>
  <si>
    <t>$PUBX,00,175750.00,3648.174696,N,12147.286210,W,-29.156,D3,2.1,3.4,0.072,118.40,-0.070,,1.11,1.95,1.32,9,0,0*4A</t>
  </si>
  <si>
    <t>$PUBX,00,175802.00,3648.174750,N,12147.286276,W,-29.987,D3,2.1,3.2,0.036,118.40,0.030,,1.10,1.94,1.32,9,0,0*62</t>
  </si>
  <si>
    <t>$PUBX,00,175814.00,3648.174840,N,12147.286414,W,-28.394,D3,2.2,3.5,0.108,118.40,0.060,,1.10,1.94,1.32,9,0,0*6D</t>
  </si>
  <si>
    <t>$PUBX,00,175825.00,3648.174918,N,12147.286456,W,-28.418,D3,2.2,3.3,0.108,118.40,-0.040,,1.10,1.94,1.32,9,0,0*4F</t>
  </si>
  <si>
    <t>$PUBX,00,175837.00,3648.174810,N,12147.286252,W,-28.441,D3,2.3,3.4,0.072,118.40,0.060,,1.10,1.94,1.31,9,0,0*6D</t>
  </si>
  <si>
    <t>$PUBX,00,175849.00,3648.174930,N,12147.286144,W,-28.798,D3,2.3,3.3,0.072,118.40,0.030,,1.10,1.93,1.31,9,0,0*61</t>
  </si>
  <si>
    <t>$PUBX,00,175900.00,3648.174720,N,12147.286108,W,-28.118,D3,2.2,3.2,0.108,118.40,-0.040,,1.10,1.93,1.31,9,0,0*42</t>
  </si>
  <si>
    <t>$PUBX,00,175912.00,3648.174642,N,12147.286414,W,-29.020,D3,2.3,3.3,0.144,118.40,0.070,,1.10,1.93,1.31,9,0,0*61</t>
  </si>
  <si>
    <t>$PUBX,00,175924.00,3648.174726,N,12147.286774,W,-29.401,D3,2.4,3.4,0.072,118.40,0.040,,1.10,1.92,1.30,9,0,0*62</t>
  </si>
  <si>
    <t>$PUBX,00,175936.00,3648.174690,N,12147.287146,W,-29.168,D3,2.4,3.3,0.072,118.40,-0.030,,1.09,1.92,1.30,9,0,0*44</t>
  </si>
  <si>
    <t>$PUBX,00,175947.00,3648.174828,N,12147.287212,W,-28.348,D3,2.5,3.4,0.144,118.40,0.060,,1.09,1.92,1.30,9,0,0*66</t>
  </si>
  <si>
    <t>$PUBX,00,175959.00,3648.175134,N,12147.287092,W,-27.302,D3,2.5,3.4,0.144,118.40,-0.090,,0.98,1.56,1.05,10,0,0*7A</t>
  </si>
  <si>
    <t>$PUBX,00,180011.00,3648.175272,N,12147.287044,W,-26.348,D3,2.6,3.4,0.108,118.40,-0.050,,0.98,1.56,1.05,10,0,0*77</t>
  </si>
  <si>
    <t>$PUBX,00,180022.00,3648.175242,N,12147.286948,W,-26.256,D3,2.6,3.4,0.036,118.40,0.000,,1.09,1.91,1.29,9,0,0*6E</t>
  </si>
  <si>
    <t>$PUBX,00,180034.00,3648.175266,N,12147.286876,W,-26.532,D3,2.7,3.5,0.072,118.40,-0.080,,1.09,1.91,1.29,9,0,0*43</t>
  </si>
  <si>
    <t>$PUBX,00,180046.00,3648.175392,N,12147.286606,W,-26.012,D3,2.9,3.8,0.036,118.40,0.040,,0.97,1.55,1.04,10,0,0*59</t>
  </si>
  <si>
    <t>$PUBX,00,180058.00,3648.175680,N,12147.286486,W,-25.406,D3,3.0,3.9,0.072,118.40,0.030,,0.97,1.55,1.04,10,0,0*56</t>
  </si>
  <si>
    <t>$PUBX,00,180109.00,3648.176148,N,12147.286234,W,-23.111,D3,3.1,4.1,0.252,118.40,-0.120,,0.97,1.55,1.04,10,0,0*7A</t>
  </si>
  <si>
    <t>$PUBX,00,180121.00,3648.176376,N,12147.285940,W,-21.920,D3,3.2,4.4,0.180,118.40,0.060,,0.97,1.54,1.03,10,0,0*58</t>
  </si>
  <si>
    <t>$PUBX,00,180133.00,3648.176472,N,12147.285838,W,-20.987,D3,3.3,4.4,0.036,118.40,0.020,,0.97,1.54,1.03,10,0,0*53</t>
  </si>
  <si>
    <t>$PUBX,00,180145.00,3648.175962,N,12147.285784,W,-22.518,D3,3.3,4.4,0.108,118.40,-0.030,,0.97,1.54,1.03,10,0,0*7D</t>
  </si>
  <si>
    <t>$PUBX,00,180156.00,3648.175728,N,12147.285688,W,-22.889,D3,3.4,4.4,0.180,118.40,0.070,,1.08,1.89,1.27,9,0,0*60</t>
  </si>
  <si>
    <t>$PUBX,00,180208.00,3648.175302,N,12147.285682,W,-23.993,D3,3.4,4.4,0.072,118.40,-0.040,,1.08,1.88,1.27,9,0,0*46</t>
  </si>
  <si>
    <t>$PUBX,00,180220.00,3648.175404,N,12147.285670,W,-23.591,D3,3.4,4.3,0.072,118.40,0.000,,1.00,1.50,0.93,10,0,0*5B</t>
  </si>
  <si>
    <t>$PUBX,00,180231.00,3648.174930,N,12147.285850,W,-25.863,D3,3.4,4.2,0.216,118.40,0.110,,1.00,1.50,0.93,10,0,0*5B</t>
  </si>
  <si>
    <t>$PUBX,00,180243.00,3648.174882,N,12147.285850,W,-25.433,D3,3.4,4.2,0.144,118.40,-0.090,,1.00,1.50,0.93,10,0,0*7F</t>
  </si>
  <si>
    <t>$PUBX,00,180255.00,3648.174798,N,12147.285778,W,-25.705,D3,3.4,4.2,0.072,118.40,0.020,,1.00,1.50,0.93,10,0,0*5D</t>
  </si>
  <si>
    <t>$PUBX,00,180307.00,3648.174912,N,12147.285826,W,-25.545,D3,3.4,4.2,0.144,118.40,0.040,,1.00,1.50,0.93,10,0,0*57</t>
  </si>
  <si>
    <t>$PUBX,00,180318.00,3648.174996,N,12147.285820,W,-24.468,D3,3.4,4.3,0.180,118.40,-0.090,,1.00,1.50,0.93,10,0,0*75</t>
  </si>
  <si>
    <t>$PUBX,00,180330.00,3648.174756,N,12147.285886,W,-25.522,D3,3.5,4.2,0.036,118.40,0.060,,1.00,1.50,0.93,10,0,0*51</t>
  </si>
  <si>
    <t>$PUBX,00,180342.00,3648.174474,N,12147.285904,W,-26.030,D3,3.4,4.2,0.144,118.40,0.060,,0.99,1.50,0.93,10,0,0*5D</t>
  </si>
  <si>
    <t>$PUBX,00,180353.00,3648.174318,N,12147.286066,W,-26.439,D3,3.3,4.1,0.108,118.40,-0.080,,0.99,1.50,0.93,10,0,0*7C</t>
  </si>
  <si>
    <t>$PUBX,00,180405.00,3648.174384,N,12147.286282,W,-25.613,D3,3.3,4.1,0.288,118.40,0.080,,0.99,1.50,0.93,10,0,0*5A</t>
  </si>
  <si>
    <t>$PUBX,00,180417.00,3648.174474,N,12147.286132,W,-24.753,D3,3.3,4.0,0.108,118.40,0.060,,0.99,1.50,0.93,10,0,0*59</t>
  </si>
  <si>
    <t>$PUBX,00,180429.00,3648.174660,N,12147.286000,W,-23.749,D3,3.2,4.1,0.036,118.40,-0.030,,0.99,1.50,0.93,10,0,0*7B</t>
  </si>
  <si>
    <t>$PUBX,00,180440.00,3648.174558,N,12147.286012,W,-24.173,D3,3.1,3.9,0.108,118.40,0.060,,0.99,1.50,0.93,10,0,0*5F</t>
  </si>
  <si>
    <t>$PUBX,00,180452.00,3648.174288,N,12147.285922,W,-25.521,D3,3.0,3.7,0.288,118.40,-0.090,,0.99,1.50,0.93,10,0,0*7B</t>
  </si>
  <si>
    <t>$PUBX,00,180504.00,3648.174156,N,12147.285808,W,-25.569,D3,3.0,3.7,0.036,118.40,0.010,,0.99,1.50,0.93,10,0,0*5E</t>
  </si>
  <si>
    <t>$PUBX,00,180516.00,3648.173940,N,12147.285778,W,-25.848,D3,3.0,3.7,0.144,118.40,0.080,,0.98,1.50,0.93,10,0,0*5F</t>
  </si>
  <si>
    <t>$PUBX,00,180527.00,3648.173820,N,12147.285874,W,-25.984,D3,2.9,3.6,0.216,118.40,-0.120,,0.98,1.50,0.92,10,0,0*72</t>
  </si>
  <si>
    <t>$PUBX,00,180539.00,3648.173970,N,12147.285814,W,-25.263,D3,2.9,3.7,0.108,118.40,-0.040,,1.05,1.83,1.22,9,0,0*4E</t>
  </si>
  <si>
    <t>$PUBX,00,180551.00,3648.173730,N,12147.285748,W,-26.132,D3,2.9,3.6,0.072,118.40,0.080,,0.98,1.50,0.92,10,0,0*5D</t>
  </si>
  <si>
    <t>$PUBX,00,180602.00,3648.173448,N,12147.285940,W,-27.556,D3,2.8,3.5,0.072,118.40,-0.050,,0.98,1.50,0.92,10,0,0*77</t>
  </si>
  <si>
    <t>$PUBX,00,180614.00,3648.173184,N,12147.286180,W,-29.494,D3,2.7,3.4,0.036,118.40,0.040,,0.98,1.50,0.92,10,0,0*51</t>
  </si>
  <si>
    <t>$PUBX,00,180626.00,3648.173490,N,12147.286174,W,-27.573,D3,2.6,3.4,0.180,118.40,0.060,,0.86,1.22,0.73,11,0,0*56</t>
  </si>
  <si>
    <t>$PUBX,00,180638.00,3648.173730,N,12147.286282,W,-26.526,D3,2.6,3.6,0.036,118.40,0.000,,0.97,1.50,0.92,10,0,0*58</t>
  </si>
  <si>
    <t>$PUBX,00,180649.00,3648.173898,N,12147.286216,W,-25.827,D3,2.6,3.5,0.072,118.40,0.040,,0.97,1.50,0.92,10,0,0*56</t>
  </si>
  <si>
    <t>$PUBX,00,180701.00,3648.173778,N,12147.286348,W,-26.919,D3,2.6,3.5,0.036,118.40,0.070,,0.86,1.22,0.73,11,0,0*57</t>
  </si>
  <si>
    <t>$PUBX,00,180713.00,3648.173718,N,12147.286384,W,-26.641,D3,2.6,3.6,0.036,118.40,-0.030,,0.85,1.22,0.73,11,0,0*79</t>
  </si>
  <si>
    <t>$PUBX,00,180724.00,3648.173652,N,12147.286294,W,-26.734,D3,2.5,3.4,0.000,118.40,0.060,,0.85,1.22,0.73,11,0,0*5D</t>
  </si>
  <si>
    <t>$PUBX,00,180736.00,3648.173700,N,12147.286294,W,-24.794,D3,2.4,3.4,0.036,118.40,0.060,,0.97,1.49,0.92,10,0,0*54</t>
  </si>
  <si>
    <t>$PUBX,00,180748.00,3648.173730,N,12147.286522,W,-24.415,D3,2.5,3.5,0.072,118.40,-0.100,,0.85,1.22,0.72,11,0,0*75</t>
  </si>
  <si>
    <t>$PUBX,00,180800.00,3648.173598,N,12147.286612,W,-24.726,D3,2.5,3.5,0.036,118.40,-0.040,,0.85,1.22,0.72,11,0,0*70</t>
  </si>
  <si>
    <t>$PUBX,00,180811.00,3648.173856,N,12147.286402,W,-26.129,D3,2.5,3.5,0.072,118.40,0.090,,0.85,1.22,0.72,11,0,0*57</t>
  </si>
  <si>
    <t>$PUBX,00,180823.00,3648.173820,N,12147.286576,W,-26.920,D3,2.5,3.3,0.000,118.40,-0.040,,0.85,1.21,0.72,11,0,0*74</t>
  </si>
  <si>
    <t>$PUBX,00,180835.00,3648.173556,N,12147.286474,W,-25.903,D3,2.5,3.4,0.108,118.40,0.010,,0.85,1.21,0.72,11,0,0*58</t>
  </si>
  <si>
    <t>$PUBX,00,180847.00,3648.173658,N,12147.286228,W,-25.427,D3,2.5,3.4,0.072,118.40,0.040,,0.85,1.21,0.72,11,0,0*5D</t>
  </si>
  <si>
    <t>$PUBX,00,180858.00,3648.173760,N,12147.286072,W,-26.374,D3,2.5,3.4,0.108,118.40,0.020,,0.85,1.21,0.72,11,0,0*5C</t>
  </si>
  <si>
    <t>$PUBX,00,180910.00,3648.173916,N,12147.286144,W,-27.263,D3,2.4,3.3,0.072,118.40,0.040,,0.85,1.21,0.72,11,0,0*50</t>
  </si>
  <si>
    <t>$PUBX,00,180922.00,3648.173778,N,12147.286492,W,-27.756,D3,2.3,3.3,0.072,118.40,0.120,,0.84,1.21,0.72,11,0,0*5B</t>
  </si>
  <si>
    <t>$PUBX,00,180933.00,3648.173490,N,12147.286720,W,-26.942,D3,2.2,3.3,0.180,118.40,-0.120,,0.84,1.21,0.72,11,0,0*7E</t>
  </si>
  <si>
    <t>$PUBX,00,180945.00,3648.173352,N,12147.287026,W,-26.048,D3,2.2,3.3,0.036,118.40,0.010,,0.84,1.21,0.72,11,0,0*56</t>
  </si>
  <si>
    <t>$PUBX,00,180957.00,3648.173544,N,12147.286942,W,-24.899,D3,2.3,3.4,0.036,118.40,0.080,,0.84,1.21,0.72,11,0,0*57</t>
  </si>
  <si>
    <t>$PUBX,00,181009.00,3648.174096,N,12147.286798,W,-24.897,D3,2.3,3.4,0.180,118.40,-0.020,,0.84,1.21,0.72,11,0,0*75</t>
  </si>
  <si>
    <t>$PUBX,00,181020.00,3648.174228,N,12147.286900,W,-25.635,D3,2.2,3.3,0.072,118.40,0.100,,0.84,1.21,0.72,11,0,0*55</t>
  </si>
  <si>
    <t>$PUBX,00,181032.00,3648.173892,N,12147.287326,W,-26.067,D3,2.1,3.3,0.072,118.40,0.120,,0.84,1.21,0.72,11,0,0*56</t>
  </si>
  <si>
    <t>$PUBX,00,181044.00,3648.173976,N,12147.287362,W,-26.435,D3,2.2,3.3,0.036,118.40,-0.020,,0.84,1.21,0.71,11,0,0*73</t>
  </si>
  <si>
    <t>$PUBX,00,181055.00,3648.173856,N,12147.287404,W,-26.790,D3,2.1,3.2,0.072,118.40,0.080,,0.84,1.21,0.71,11,0,0*5E</t>
  </si>
  <si>
    <t>$PUBX,00,181107.00,3648.174396,N,12147.287524,W,-27.626,D3,2.1,3.0,0.144,118.40,0.100,,0.94,1.48,0.90,10,0,0*59</t>
  </si>
  <si>
    <t>$PUBX,00,181119.00,3648.174654,N,12147.287608,W,-28.371,D3,2.1,3.0,0.072,118.40,-0.040,,0.94,1.48,0.90,10,0,0*74</t>
  </si>
  <si>
    <t>$PUBX,00,181131.00,3648.174780,N,12147.287554,W,-28.724,D3,2.1,3.1,0.036,118.40,-0.070,,0.94,1.48,0.90,10,0,0*7A</t>
  </si>
  <si>
    <t>$PUBX,00,181142.00,3648.174360,N,12147.287608,W,-27.541,D3,2.1,3.1,0.036,118.40,0.040,,1.08,1.70,1.07,9,0,0*66</t>
  </si>
  <si>
    <t>$PUBX,00,181154.00,3648.173742,N,12147.288106,W,-27.870,D3,2.1,3.1,0.108,118.40,-0.040,,1.08,1.70,1.07,9,0,0*4A</t>
  </si>
  <si>
    <t>$PUBX,00,181206.00,3648.173418,N,12147.288256,W,-27.270,D3,2.1,3.2,0.036,118.40,-0.010,,1.08,1.70,1.07,9,0,0*44</t>
  </si>
  <si>
    <t>$PUBX,00,181218.00,3648.173364,N,12147.288358,W,-27.074,D3,2.1,3.1,0.036,118.40,0.060,,1.08,1.69,1.07,9,0,0*6F</t>
  </si>
  <si>
    <t>$PUBX,00,181229.00,3648.173682,N,12147.288436,W,-26.090,D3,2.1,3.2,0.144,118.40,-0.070,,1.08,1.69,1.07,9,0,0*4F</t>
  </si>
  <si>
    <t>$PUBX,00,181241.00,3648.174294,N,12147.287986,W,-24.781,D3,2.1,3.2,0.144,118.40,0.040,,1.08,1.69,1.07,9,0,0*67</t>
  </si>
  <si>
    <t>$PUBX,00,181253.00,3648.174312,N,12147.288016,W,-23.925,D3,2.1,3.2,0.108,118.40,0.000,,1.08,1.69,1.07,9,0,0*6F</t>
  </si>
  <si>
    <t>$PUBX,00,181304.00,3648.174408,N,12147.287974,W,-24.888,D3,2.1,3.2,0.108,118.40,0.040,,1.08,1.69,1.07,9,0,0*67</t>
  </si>
  <si>
    <t>$PUBX,00,181316.00,3648.174120,N,12147.288010,W,-23.607,D3,2.1,3.2,0.108,118.40,0.080,,1.07,1.69,1.07,9,0,0*62</t>
  </si>
  <si>
    <t>$PUBX,00,181328.00,3648.174042,N,12147.288166,W,-24.457,D3,2.0,3.2,0.072,118.40,-0.050,,1.07,1.69,1.07,9,0,0*47</t>
  </si>
  <si>
    <t>$PUBX,00,181340.00,3648.174336,N,12147.288010,W,-23.306,D3,2.0,3.1,0.108,118.40,-0.060,,1.07,1.69,1.07,9,0,0*41</t>
  </si>
  <si>
    <t>$PUBX,00,181351.00,3648.174342,N,12147.287998,W,-22.946,D3,2.0,3.1,0.036,118.40,0.040,,1.07,1.69,1.07,9,0,0*68</t>
  </si>
  <si>
    <t>$PUBX,00,181403.00,3648.174234,N,12147.288142,W,-22.843,D3,2.0,3.0,0.108,118.40,-0.060,,1.07,1.69,1.07,9,0,0*4E</t>
  </si>
  <si>
    <t>$PUBX,00,181415.00,3648.174156,N,12147.288100,W,-22.704,D3,2.0,3.0,0.108,118.40,0.060,,0.92,1.47,0.89,10,0,0*57</t>
  </si>
  <si>
    <t>$PUBX,00,181426.00,3648.174204,N,12147.288118,W,-23.200,D3,2.0,3.0,0.036,118.40,-0.010,,0.82,1.20,0.70,11,0,0*7B</t>
  </si>
  <si>
    <t>$PUBX,00,181438.00,3648.174072,N,12147.287812,W,-23.406,D3,2.0,2.9,0.108,118.40,-0.030,,0.82,1.20,0.70,11,0,0*7D</t>
  </si>
  <si>
    <t>$PUBX,00,181450.00,3648.173922,N,12147.287392,W,-23.391,D3,2.0,2.9,0.108,118.40,0.060,,0.82,1.19,0.70,11,0,0*50</t>
  </si>
  <si>
    <t>$PUBX,00,181502.00,3648.174060,N,12147.286972,W,-22.644,D3,2.0,2.7,0.036,118.40,0.040,,0.82,1.19,0.70,11,0,0*57</t>
  </si>
  <si>
    <t>$PUBX,00,181513.00,3648.174162,N,12147.286882,W,-22.348,D3,2.0,2.7,0.072,118.40,-0.050,,0.82,1.19,0.70,11,0,0*7F</t>
  </si>
  <si>
    <t>$PUBX,00,181525.00,3648.174258,N,12147.286864,W,-21.793,D3,1.9,2.5,0.072,118.40,0.050,,0.82,1.19,0.70,11,0,0*5C</t>
  </si>
  <si>
    <t>$PUBX,00,181537.00,3648.174222,N,12147.287008,W,-21.609,D3,1.9,2.4,0.144,118.40,0.050,,0.80,1.19,0.70,12,0,0*57</t>
  </si>
  <si>
    <t>$PUBX,00,181548.00,3648.174006,N,12147.287158,W,-22.514,D3,1.9,2.4,0.144,118.40,-0.040,,0.80,1.19,0.69,12,0,0*77</t>
  </si>
  <si>
    <t>$PUBX,00,181600.00,3648.173922,N,12147.287194,W,-22.453,D3,1.9,2.4,0.144,118.40,0.080,,0.80,1.19,0.69,12,0,0*53</t>
  </si>
  <si>
    <t>$PUBX,00,181612.00,3648.174228,N,12147.287086,W,-21.199,D3,1.9,2.4,0.036,118.40,0.000,,0.80,1.19,0.69,12,0,0*58</t>
  </si>
  <si>
    <t>$PUBX,00,181624.00,3648.174414,N,12147.286978,W,-20.534,D3,2.0,2.5,0.036,118.40,-0.050,,0.80,1.19,0.69,12,0,0*7C</t>
  </si>
  <si>
    <t>$PUBX,00,181635.00,3648.174564,N,12147.287026,W,-21.203,D3,2.0,2.5,0.072,118.40,0.070,,0.80,1.19,0.69,12,0,0*54</t>
  </si>
  <si>
    <t>$PUBX,00,181647.00,3648.174462,N,12147.287050,W,-21.569,D3,2.0,2.7,0.036,118.40,-0.030,,0.80,1.19,0.69,12,0,0*77</t>
  </si>
  <si>
    <t>$PUBX,00,181659.00,3648.174312,N,12147.287032,W,-21.836,D3,2.0,2.7,0.072,118.40,-0.010,,0.80,1.19,0.69,12,0,0*79</t>
  </si>
  <si>
    <t>$PUBX,00,181711.00,3648.174120,N,12147.286984,W,-21.810,D3,2.1,2.9,0.180,118.40,0.120,,0.80,1.19,0.69,12,0,0*5A</t>
  </si>
  <si>
    <t>$PUBX,00,181722.00,3648.174360,N,12147.287098,W,-20.994,D3,2.1,2.7,0.108,118.40,-0.050,,0.80,1.19,0.69,12,0,0*70</t>
  </si>
  <si>
    <t>$PUBX,00,181734.00,3648.174606,N,12147.287080,W,-19.728,D3,2.1,2.8,0.036,118.40,0.010,,0.80,1.19,0.69,12,0,0*52</t>
  </si>
  <si>
    <t>$PUBX,00,181746.00,3648.175080,N,12147.287200,W,-18.872,D3,2.1,2.9,0.036,118.40,0.040,,0.80,1.18,0.69,12,0,0*50</t>
  </si>
  <si>
    <t>$PUBX,00,181757.00,3648.175440,N,12147.287260,W,-17.958,D3,2.1,2.9,0.144,118.40,-0.120,,0.80,1.18,0.69,12,0,0*76</t>
  </si>
  <si>
    <t>$PUBX,00,181809.00,3648.175764,N,12147.287392,W,-17.923,D3,2.1,2.9,0.072,118.40,0.060,,0.80,1.18,0.69,12,0,0*5B</t>
  </si>
  <si>
    <t>$PUBX,00,181821.00,3648.175818,N,12147.287464,W,-18.685,D3,2.3,3.0,0.072,118.40,-0.020,,0.80,1.18,0.69,12,0,0*74</t>
  </si>
  <si>
    <t>GC: 56msec 184920 bytes used, 66920844 bytes available</t>
  </si>
  <si>
    <t>Type 0F (STRING              ):    276 bytes</t>
  </si>
  <si>
    <t>Type 11 (CLASS               ):   2580 bytes</t>
  </si>
  <si>
    <t>Type 12 (VALUETYPE           ):     84 bytes</t>
  </si>
  <si>
    <t>Type 13 (SZARRAY             ):   3408 bytes</t>
  </si>
  <si>
    <t xml:space="preserve">  Type 03 (U1                  ):    936 bytes</t>
  </si>
  <si>
    <t xml:space="preserve">  Type 04 (CHAR                ):   1656 bytes</t>
  </si>
  <si>
    <t xml:space="preserve">  Type 07 (I4                  ):     36 bytes</t>
  </si>
  <si>
    <t xml:space="preserve">  Type 11 (CLASS               ):    780 bytes</t>
  </si>
  <si>
    <t>Type 15 (FREEBLOCK           ): 66920844 bytes</t>
  </si>
  <si>
    <t>Type 16 (CACHEDBLOCK         ):    120 bytes</t>
  </si>
  <si>
    <t>Type 18 (WEAKCLASS           ):     48 bytes</t>
  </si>
  <si>
    <t>Type 19 (REFLECTION          ):    144 bytes</t>
  </si>
  <si>
    <t>Type 1B (DELEGATE_HEAD       ):    144 bytes</t>
  </si>
  <si>
    <t>Type 1D (OBJECT_TO_EVENT     ):     96 bytes</t>
  </si>
  <si>
    <t>Type 1E (BINARY_BLOB_HEAD    ): 151800 bytes</t>
  </si>
  <si>
    <t>Type 1F (THREAD              ):    768 bytes</t>
  </si>
  <si>
    <t>Type 20 (SUBTHREAD           ):     96 bytes</t>
  </si>
  <si>
    <t>Type 21 (STACK_FRAME         ):    984 bytes</t>
  </si>
  <si>
    <t>Type 27 (FINALIZER_HEAD      ):    120 bytes</t>
  </si>
  <si>
    <t>Type 31 (IO_PORT             ):    144 bytes</t>
  </si>
  <si>
    <t>Type 36 (APPDOMAIN_ASSEMBLY  ):   1932 bytes</t>
  </si>
  <si>
    <t>$PUBX,00,181833.00,3648.175782,N,12147.287332,W,-18.581,D3,2.4,3.1,0.072,118.40,-0.080,,0.87,1.43,0.84,11,0,0*7D</t>
  </si>
  <si>
    <t>$PUBX,00,181844.00,3648.175974,N,12147.287398,W,-19.025,D3,2.4,3.0,0.108,118.40,0.060,,0.79,1.18,0.69,12,0,0*51</t>
  </si>
  <si>
    <t>$PUBX,00,181856.00,3648.176292,N,12147.287212,W,-18.264,D3,2.3,2.9,0.072,118.40,-0.040,,0.79,1.18,0.69,12,0,0*7B</t>
  </si>
  <si>
    <t>$PUBX,00,181908.00,3648.176148,N,12147.287074,W,-20.041,D3,2.3,2.8,0.108,118.40,-0.070,,0.79,1.18,0.68,12,0,0*76</t>
  </si>
  <si>
    <t>$PUBX,00,181919.00,3648.176034,N,12147.287116,W,-20.457,D3,2.3,2.8,0.108,118.40,0.100,,0.79,1.18,0.68,12,0,0*51</t>
  </si>
  <si>
    <t>$PUBX,00,181931.00,3648.175962,N,12147.287086,W,-21.391,D3,2.3,2.8,0.036,118.40,-0.030,,0.79,1.18,0.68,12,0,0*75</t>
  </si>
  <si>
    <t>$PUBX,00,181943.00,3648.176088,N,12147.286870,W,-19.922,D3,2.3,2.8,0.036,118.40,0.010,,0.79,1.18,0.68,12,0,0*58</t>
  </si>
  <si>
    <t>$PUBX,00,181955.00,3648.176310,N,12147.286846,W,-18.911,D3,2.3,2.7,0.072,118.40,0.080,,0.81,1.20,0.71,11,0,0*58</t>
  </si>
  <si>
    <t>$PUBX,00,182006.00,3648.176274,N,12147.286900,W,-19.225,D3,2.3,2.8,0.036,118.40,-0.010,,0.81,1.20,0.71,11,0,0*72</t>
  </si>
  <si>
    <t>$PUBX,00,182018.00,3648.176082,N,12147.286918,W,-21.628,D3,2.3,2.7,0.036,118.40,0.070,,0.79,1.17,0.68,12,0,0*51</t>
  </si>
  <si>
    <t>$PUBX,00,182030.00,3648.176076,N,12147.286906,W,-21.052,D3,2.3,2.7,0.036,118.40,-0.010,,0.79,1.17,0.68,12,0,0*7F</t>
  </si>
  <si>
    <t>$PUBX,00,182042.00,3648.176046,N,12147.287092,W,-21.141,D3,2.4,2.7,0.036,118.40,-0.080,,0.86,1.43,0.84,11,0,0*71</t>
  </si>
  <si>
    <t>$PUBX,00,182053.00,3648.176040,N,12147.286978,W,-20.711,D3,2.5,2.8,0.072,118.40,0.090,,0.86,1.43,0.84,11,0,0*5B</t>
  </si>
  <si>
    <t>$PUBX,00,182105.00,3648.175812,N,12147.286672,W,-21.769,D3,2.5,2.9,0.000,118.40,-0.010,,0.95,1.60,0.97,10,0,0*7F</t>
  </si>
  <si>
    <t>$PUBX,00,182117.00,3648.175716,N,12147.286588,W,-22.625,D3,2.6,2.9,0.036,118.40,-0.080,,0.95,1.60,0.97,10,0,0*74</t>
  </si>
  <si>
    <t>$PUBX,00,182128.00,3648.175998,N,12147.286666,W,-22.382,D3,2.6,2.9,0.036,118.40,0.090,,0.81,1.20,0.70,11,0,0*5E</t>
  </si>
  <si>
    <t>$PUBX,00,182140.00,3648.176088,N,12147.286690,W,-23.067,D3,2.7,2.9,0.000,118.40,-0.080,,0.94,1.60,0.96,10,0,0*7A</t>
  </si>
  <si>
    <t>$PUBX,00,182152.00,3648.176058,N,12147.286582,W,-23.390,D3,2.7,2.9,0.036,118.40,-0.020,,0.94,1.60,0.96,10,0,0*70</t>
  </si>
  <si>
    <t>$PUBX,00,182204.00,3648.175986,N,12147.286774,W,-24.976,D3,2.7,2.9,0.036,118.40,0.070,,0.94,1.60,0.96,10,0,0*5F</t>
  </si>
  <si>
    <t>$PUBX,00,182215.00,3648.176022,N,12147.286726,W,-24.693,D3,2.7,2.9,0.000,118.40,-0.030,,0.94,1.60,0.96,10,0,0*74</t>
  </si>
  <si>
    <t>$PUBX,00,182227.00,3648.175908,N,12147.286726,W,-24.508,D3,2.6,2.8,0.072,118.40,0.040,,0.94,1.60,0.96,10,0,0*59</t>
  </si>
  <si>
    <t>$PUBX,00,182239.00,3648.175734,N,12147.286960,W,-24.519,D3,2.6,2.8,0.144,118.40,0.100,,0.94,1.60,0.96,10,0,0*5A</t>
  </si>
  <si>
    <t>$PUBX,00,182250.00,3648.175770,N,12147.287188,W,-24.565,D3,2.5,2.7,0.072,118.40,-0.060,,0.94,1.60,0.96,10,0,0*73</t>
  </si>
  <si>
    <t>$PUBX,00,182302.00,3648.175638,N,12147.287236,W,-24.177,D3,2.5,2.7,0.072,118.40,0.080,,0.94,1.60,0.96,10,0,0*5A</t>
  </si>
  <si>
    <t>$PUBX,00,182314.00,3648.175536,N,12147.287734,W,-23.221,D3,2.5,2.6,0.036,118.40,-0.020,,0.94,1.60,0.96,10,0,0*76</t>
  </si>
  <si>
    <t>$PUBX,00,182326.00,3648.175410,N,12147.288004,W,-23.127,D3,2.4,2.5,0.072,118.40,-0.010,,0.85,1.41,0.83,11,0,0*7B</t>
  </si>
  <si>
    <t>$PUBX,00,182337.00,3648.175524,N,12147.287932,W,-24.494,D3,2.5,2.5,0.036,118.40,0.030,,0.94,1.60,0.96,10,0,0*5C</t>
  </si>
  <si>
    <t>$PUBX,00,182349.00,3648.175464,N,12147.287860,W,-24.017,D3,2.5,2.5,0.036,118.40,-0.080,,0.94,1.60,0.96,10,0,0*7F</t>
  </si>
  <si>
    <t>$PUBX,00,182401.00,3648.175236,N,12147.287776,W,-24.393,D3,2.5,2.4,0.036,118.40,-0.060,,0.94,1.60,0.96,10,0,0*7D</t>
  </si>
  <si>
    <t>$PUBX,00,182413.00,3648.175086,N,12147.287458,W,-24.771,D3,2.5,2.4,0.216,118.40,0.090,,0.94,1.60,0.96,10,0,0*52</t>
  </si>
  <si>
    <t>$PUBX,00,182424.00,3648.175098,N,12147.287374,W,-24.291,D3,2.4,2.4,0.072,118.40,-0.070,,0.94,1.60,0.96,10,0,0*79</t>
  </si>
  <si>
    <t>$PUBX,00,182436.00,3648.175050,N,12147.287398,W,-25.424,D3,2.4,2.4,0.036,118.40,0.050,,0.94,1.60,0.96,10,0,0*5A</t>
  </si>
  <si>
    <t>$PUBX,00,182448.00,3648.175386,N,12147.287740,W,-24.443,D3,2.4,2.4,0.072,118.40,0.020,,0.93,1.60,0.96,10,0,0*5A</t>
  </si>
  <si>
    <t>$PUBX,00,182459.00,3648.175452,N,12147.287878,W,-24.616,D3,2.4,2.4,0.108,118.40,-0.040,,0.93,1.60,0.96,10,0,0*75</t>
  </si>
  <si>
    <t>$PUBX,00,182511.00,3648.175692,N,12147.287950,W,-24.672,D3,2.4,2.4,0.036,118.40,0.060,,0.93,1.60,0.96,10,0,0*5C</t>
  </si>
  <si>
    <t>$PUBX,00,182523.00,3648.175926,N,12147.287830,W,-24.189,D3,2.3,2.4,0.000,118.40,0.000,,0.93,1.60,0.96,10,0,0*5D</t>
  </si>
  <si>
    <t>$PUBX,00,182535.00,3648.175974,N,12147.287692,W,-23.301,D3,2.2,2.3,0.000,118.40,-0.030,,0.93,1.60,0.96,10,0,0*76</t>
  </si>
  <si>
    <t>$PUBX,00,182546.00,3648.176184,N,12147.287776,W,-22.494,D3,2.2,2.3,0.108,118.40,0.070,,0.93,1.60,0.96,10,0,0*57</t>
  </si>
  <si>
    <t>$PUBX,00,182610.00,3648.175986,N,12147.287770,W,-23.613,D3,2.0,2.2,0.144,118.40,-0.060,,0.93,1.60,0.96,10,0,0*73</t>
  </si>
  <si>
    <t>$PUBX,00,182621.00,3648.175800,N,12147.287680,W,-24.881,D3,2.0,2.2,0.036,118.40,0.010,,0.93,1.60,0.95,10,0,0*5F</t>
  </si>
  <si>
    <t>$PUBX,00,182633.00,3648.175650,N,12147.287770,W,-25.780,D3,2.1,2.2,0.036,118.40,0.000,,0.93,1.60,0.95,10,0,0*56</t>
  </si>
  <si>
    <t>$PUBX,00,182645.00,3648.175890,N,12147.287806,W,-25.963,D3,2.1,2.2,0.072,118.40,0.000,,0.93,1.60,0.95,10,0,0*58</t>
  </si>
  <si>
    <t>$PUBX,00,182657.00,3648.175848,N,12147.287608,W,-25.361,D3,2.1,2.3,0.072,118.40,0.050,,0.93,1.60,0.95,10,0,0*52</t>
  </si>
  <si>
    <t>$PUBX,00,182708.00,3648.175818,N,12147.287614,W,-25.971,D3,2.2,2.4,0.036,118.40,-0.040,,0.93,1.60,0.95,10,0,0*72</t>
  </si>
  <si>
    <t>$PUBX,00,182720.00,3648.175584,N,12147.287452,W,-25.667,D3,2.2,2.5,0.036,118.40,0.080,,0.93,1.60,0.95,10,0,0*58</t>
  </si>
  <si>
    <t>$PUBX,00,182732.00,3648.175818,N,12147.287356,W,-27.503,D3,2.2,2.6,0.072,118.40,0.070,,0.93,1.59,0.95,10,0,0*55</t>
  </si>
  <si>
    <t>$PUBX,00,182744.00,3648.175980,N,12147.287152,W,-26.123,D3,2.2,2.7,0.108,118.40,-0.080,,0.92,1.59,0.95,10,0,0*7B</t>
  </si>
  <si>
    <t>$PUBX,00,182755.00,3648.175860,N,12147.287188,W,-27.795,D3,2.2,2.7,0.000,118.40,0.100,,0.92,1.59,0.95,10,0,0*54</t>
  </si>
  <si>
    <t>$PUBX,00,182807.00,3648.175824,N,12147.287206,W,-26.734,D3,2.2,2.7,0.108,118.40,-0.040,,0.92,1.59,0.95,10,0,0*72</t>
  </si>
  <si>
    <t>$PUBX,00,182819.00,3648.175506,N,12147.287062,W,-27.393,D3,2.2,2.7,0.072,118.40,-0.020,,0.92,1.59,0.95,10,0,0*72</t>
  </si>
  <si>
    <t>$PUBX,00,182830.00,3648.175368,N,12147.286846,W,-27.310,D3,2.2,2.8,0.000,118.40,0.060,,0.92,1.59,0.95,10,0,0*50</t>
  </si>
  <si>
    <t>$PUBX,00,182842.00,3648.175344,N,12147.286900,W,-26.148,D3,2.2,2.8,0.000,118.40,-0.060,,0.92,1.59,0.95,10,0,0*7B</t>
  </si>
  <si>
    <t>$PUBX,00,182854.00,3648.175506,N,12147.287020,W,-27.733,D3,2.2,2.8,0.108,118.40,-0.080,,0.92,1.59,0.95,10,0,0*7A</t>
  </si>
  <si>
    <t>$PUBX,00,182906.00,3648.175704,N,12147.286960,W,-27.724,D3,2.2,2.8,0.036,118.40,0.080,,0.92,1.59,0.94,10,0,0*56</t>
  </si>
  <si>
    <t>$PUBX,00,182917.00,3648.175398,N,12147.286870,W,-28.812,D3,2.2,2.9,0.072,118.40,-0.040,,0.92,1.59,0.94,10,0,0*72</t>
  </si>
  <si>
    <t>$PUBX,00,182929.00,3648.175368,N,12147.286864,W,-29.119,D3,2.2,2.8,0.036,118.40,0.050,,0.92,1.59,0.94,10,0,0*5B</t>
  </si>
  <si>
    <t>$PUBX,00,182941.00,3648.175500,N,12147.286864,W,-27.719,D3,2.2,2.8,0.108,118.40,0.050,,0.92,1.59,0.94,10,0,0*59</t>
  </si>
  <si>
    <t>$PUBX,00,182952.00,3648.175458,N,12147.286918,W,-27.853,D3,2.2,2.8,0.108,118.40,-0.050,,0.92,1.58,0.94,10,0,0*70</t>
  </si>
  <si>
    <t>$PUBX,00,183004.00,3648.175338,N,12147.286984,W,-27.373,D3,2.2,2.9,0.036,118.40,0.040,,0.92,1.58,0.94,10,0,0*57</t>
  </si>
  <si>
    <t>$PUBX,00,183016.00,3648.175518,N,12147.287110,W,-27.166,D3,2.2,2.9,0.072,118.40,0.000,,0.92,1.58,0.94,10,0,0*56</t>
  </si>
  <si>
    <t>$PUBX,00,183028.00,3648.175302,N,12147.286972,W,-28.468,D3,2.2,2.8,0.000,118.40,-0.010,,0.91,1.58,0.94,10,0,0*74</t>
  </si>
  <si>
    <t>$PUBX,00,183039.00,3648.175212,N,12147.287002,W,-28.248,D3,2.2,2.8,0.036,118.40,0.050,,0.91,1.58,0.94,10,0,0*53</t>
  </si>
  <si>
    <t>$PUBX,00,183051.00,3648.174978,N,12147.287086,W,-29.074,D3,2.1,2.7,0.072,118.40,-0.040,,0.82,1.37,0.79,11,0,0*72</t>
  </si>
  <si>
    <t>$PUBX,00,183103.00,3648.175074,N,12147.286876,W,-28.440,D3,2.0,2.7,0.036,118.40,-0.030,,0.82,1.37,0.79,11,0,0*72</t>
  </si>
  <si>
    <t>$PUBX,00,183114.00,3648.175086,N,12147.286726,W,-29.326,D3,2.0,2.7,0.144,118.40,0.070,,0.91,1.58,0.93,10,0,0*56</t>
  </si>
  <si>
    <t>$PUBX,00,183126.00,3648.174942,N,12147.286888,W,-29.692,D3,2.0,2.6,0.072,118.40,-0.030,,0.91,1.58,0.93,10,0,0*7A</t>
  </si>
  <si>
    <t>$PUBX,00,183138.00,3648.175170,N,12147.286954,W,-31.147,D3,1.8,2.5,0.036,118.40,0.000,,0.91,1.57,0.93,10,0,0*52</t>
  </si>
  <si>
    <t>$PUBX,00,183150.00,3648.175494,N,12147.286720,W,-31.042,D3,1.7,2.5,0.036,118.40,0.060,,0.91,1.57,0.93,10,0,0*53</t>
  </si>
  <si>
    <t>$PUBX,00,183201.00,3648.175230,N,12147.286906,W,-29.587,D3,1.7,2.5,0.036,118.40,-0.050,,0.91,1.57,0.93,10,0,0*7D</t>
  </si>
  <si>
    <t>$PUBX,00,183213.00,3648.174906,N,12147.286930,W,-29.299,D3,1.7,2.7,0.072,118.40,0.050,,0.91,1.57,0.93,10,0,0*53</t>
  </si>
  <si>
    <t>$PUBX,00,183225.00,3648.174600,N,12147.287056,W,-28.495,D3,1.8,2.7,0.072,118.40,0.050,,0.91,1.57,0.93,10,0,0*53</t>
  </si>
  <si>
    <t>$PUBX,00,183237.00,3648.174594,N,12147.286864,W,-28.303,D3,1.7,2.7,0.072,118.40,-0.060,,0.91,1.57,0.93,10,0,0*7F</t>
  </si>
  <si>
    <t>$PUBX,00,183248.00,3648.174834,N,12147.286690,W,-29.675,D3,1.8,2.7,0.108,118.40,0.050,,0.91,1.57,0.93,10,0,0*5D</t>
  </si>
  <si>
    <t>$PUBX,00,183300.00,3648.174954,N,12147.286696,W,-30.168,D3,1.8,2.8,0.036,118.40,0.000,,0.90,1.57,0.92,10,0,0*54</t>
  </si>
  <si>
    <t>$PUBX,00,183312.00,3648.174654,N,12147.286468,W,-32.381,D3,1.8,2.8,0.036,118.40,-0.010,,0.90,1.56,0.92,10,0,0*71</t>
  </si>
  <si>
    <t>$PUBX,00,183323.00,3648.174576,N,12147.286576,W,-31.734,D3,1.8,2.9,0.072,118.40,0.060,,0.90,1.56,0.92,10,0,0*5C</t>
  </si>
  <si>
    <t>$PUBX,00,183335.00,3648.174702,N,12147.286648,W,-32.037,D3,1.8,2.8,0.036,118.40,-0.020,,0.93,1.79,1.09,9,0,0*4E</t>
  </si>
  <si>
    <t>$PUBX,00,183347.00,3648.174870,N,12147.286558,W,-32.608,D3,1.8,2.9,0.108,118.40,-0.020,,0.93,1.79,1.09,9,0,0*44</t>
  </si>
  <si>
    <t>$PUBX,00,183359.00,3648.174588,N,12147.286480,W,-34.404,D3,1.8,2.9,0.144,118.40,0.090,,0.93,1.79,1.09,9,0,0*63</t>
  </si>
  <si>
    <t>$PUBX,00,183410.00,3648.174318,N,12147.286552,W,-34.647,D3,1.8,2.8,0.072,118.40,-0.020,,0.93,1.79,1.09,9,0,0*4E</t>
  </si>
  <si>
    <t>$PUBX,00,183422.00,3648.174246,N,12147.286786,W,-33.897,D3,1.9,3.1,0.036,118.40,0.060,,0.86,1.48,0.88,10,0,0*5C</t>
  </si>
  <si>
    <t>$PUBX,00,183434.00,3648.173964,N,12147.286552,W,-32.489,D3,1.9,3.3,0.072,118.40,0.030,,0.93,1.79,1.08,9,0,0*6E</t>
  </si>
  <si>
    <t>$PUBX,00,183445.00,3648.173850,N,12147.286324,W,-31.672,D3,2.0,3.3,0.072,118.40,-0.040,,0.93,1.79,1.08,9,0,0*4C</t>
  </si>
  <si>
    <t>$PUBX,00,183457.00,3648.173628,N,12147.286294,W,-32.582,D3,1.9,3.2,0.036,118.40,0.020,,0.92,1.79,1.08,9,0,0*6A</t>
  </si>
  <si>
    <t>$PUBX,00,183509.00,3648.174036,N,12147.286414,W,-31.919,D3,1.9,3.3,0.072,118.40,0.000,,0.92,1.79,1.08,9,0,0*6E</t>
  </si>
  <si>
    <t>$PUBX,00,183521.00,3648.174588,N,12147.286726,W,-31.341,D3,1.8,3.4,0.072,118.40,-0.060,,0.92,1.79,1.08,9,0,0*4C</t>
  </si>
  <si>
    <t>$PUBX,00,183532.00,3648.174498,N,12147.286810,W,-30.618,D3,1.9,3.6,0.108,118.40,0.040,,0.92,1.79,1.08,9,0,0*6C</t>
  </si>
  <si>
    <t>$PUBX,00,183544.00,3648.174072,N,12147.286678,W,-30.286,D3,1.9,3.9,0.072,118.40,-0.060,,0.92,1.79,1.08,9,0,0*42</t>
  </si>
  <si>
    <t>$PUBX,00,183556.00,3648.173856,N,12147.286444,W,-29.886,D3,1.9,3.9,0.072,118.40,0.020,,0.85,1.48,0.87,10,0,0*54</t>
  </si>
  <si>
    <t>$PUBX,00,183608.00,3648.174144,N,12147.286378,W,-28.578,D3,1.9,4.0,0.108,118.40,0.030,,0.85,1.48,0.87,10,0,0*57</t>
  </si>
  <si>
    <t>$PUBX,00,183619.00,3648.174186,N,12147.286570,W,-27.581,D3,2.0,4.2,0.036,118.40,-0.040,,0.92,1.79,1.08,9,0,0*4A</t>
  </si>
  <si>
    <t>$PUBX,00,183631.00,3648.174294,N,12147.286672,W,-28.481,D3,2.0,4.2,0.072,118.40,0.070,,0.92,1.79,1.08,9,0,0*61</t>
  </si>
  <si>
    <t>$PUBX,00,183643.00,3648.174354,N,12147.286810,W,-29.486,D3,2.1,4.3,0.036,118.40,0.060,,1.04,1.99,1.24,8,0,0*6B</t>
  </si>
  <si>
    <t>$PUBX,00,183654.00,3648.174336,N,12147.286624,W,-31.320,D3,2.1,4.0,0.036,118.40,-0.030,,1.04,1.99,1.25,8,0,0*48</t>
  </si>
  <si>
    <t>$PUBX,00,183706.00,3648.174414,N,12147.286816,W,-31.575,D3,2.1,4.1,0.072,118.40,0.030,,1.04,1.99,1.25,8,0,0*6C</t>
  </si>
  <si>
    <t>$PUBX,00,183718.00,3648.174738,N,12147.286588,W,-32.331,D3,2.3,4.0,0.036,118.40,0.010,,1.04,1.99,1.25,8,0,0*60</t>
  </si>
  <si>
    <t>$PUBX,00,183730.00,3648.174834,N,12147.286306,W,-31.512,D3,2.5,4.2,0.072,118.40,-0.050,,1.04,1.99,1.25,8,0,0*40</t>
  </si>
  <si>
    <t>$PUBX,00,183741.00,3648.174846,N,12147.286306,W,-31.694,D3,2.6,4.4,0.000,118.40,0.070,,1.04,2.00,1.25,8,0,0*62</t>
  </si>
  <si>
    <t>$PUBX,00,183753.00,3648.174990,N,12147.286426,W,-30.486,D3,2.7,4.5,0.072,118.40,-0.010,,0.91,1.79,1.08,9,0,0*4E</t>
  </si>
  <si>
    <t>$PUBX,00,183805.00,3648.175134,N,12147.286276,W,-29.804,D3,2.8,4.6,0.036,118.40,-0.030,,0.91,1.79,1.08,9,0,0*46</t>
  </si>
  <si>
    <t>$PUBX,00,183816.00,3648.175020,N,12147.286120,W,-30.003,D3,2.9,4.6,0.036,118.40,0.050,,0.91,1.79,1.08,9,0,0*6D</t>
  </si>
  <si>
    <t>$PUBX,00,183828.00,3648.175104,N,12147.286258,W,-29.577,D3,3.0,4.8,0.144,118.40,-0.080,,0.91,1.79,1.08,9,0,0*47</t>
  </si>
  <si>
    <t>$PUBX,00,183840.00,3648.175224,N,12147.286522,W,-29.372,D3,3.1,4.9,0.144,118.40,-0.090,,0.91,1.79,1.08,9,0,0*40</t>
  </si>
  <si>
    <t>$PUBX,00,183852.00,3648.175314,N,12147.286174,W,-29.096,D3,3.2,4.9,0.108,118.40,0.040,,0.91,1.79,1.08,9,0,0*64</t>
  </si>
  <si>
    <t>$PUBX,00,183903.00,3648.175224,N,12147.286090,W,-29.392,D3,3.2,5.1,0.108,118.40,-0.050,,0.91,1.79,1.08,9,0,0*4A</t>
  </si>
  <si>
    <t>$PUBX,00,183915.00,3648.175080,N,12147.285994,W,-29.986,D3,3.3,5.1,0.180,118.40,0.030,,0.91,1.79,1.08,9,0,0*6A</t>
  </si>
  <si>
    <t>$PUBX,00,183927.00,3648.175326,N,12147.286012,W,-30.527,D3,3.3,5.2,0.216,118.40,0.100,,0.94,1.79,1.09,8,0,0*67</t>
  </si>
  <si>
    <t>$PUBX,00,183939.00,3648.175614,N,12147.286054,W,-29.649,D3,3.3,5.3,0.252,118.40,-0.100,,1.03,2.01,1.25,8,0,0*4C</t>
  </si>
  <si>
    <t>$PUBX,00,183950.00,3648.175686,N,12147.286366,W,-28.778,D3,3.3,5.3,0.036,118.40,0.040,,0.90,1.79,1.07,9,0,0*66</t>
  </si>
  <si>
    <t>$PUBX,00,184002.00,3648.175800,N,12147.286720,W,-27.747,D3,3.2,5.4,0.108,118.40,0.050,,0.90,1.79,1.07,9,0,0*61</t>
  </si>
  <si>
    <t>$PUBX,00,184014.00,3648.175656,N,12147.286804,W,-26.276,D3,3.2,5.6,0.036,118.40,-0.060,,1.03,2.01,1.26,8,0,0*41</t>
  </si>
  <si>
    <t>$PUBX,00,184025.00,3648.175686,N,12147.286864,W,-24.898,D3,3.2,5.6,0.036,118.40,0.030,,1.03,2.02,1.26,8,0,0*6B</t>
  </si>
  <si>
    <t>$PUBX,00,184037.00,3648.175692,N,12147.286672,W,-23.775,D3,3.1,5.6,0.108,118.40,0.030,,0.90,1.78,1.07,9,0,0*67</t>
  </si>
  <si>
    <t>$PUBX,00,184049.00,3648.175818,N,12147.286714,W,-21.782,D3,3.1,5.7,0.072,118.40,-0.040,,0.83,1.46,0.86,10,0,0*71</t>
  </si>
  <si>
    <t>$PUBX,00,184101.00,3648.175668,N,12147.286846,W,-20.381,D3,3.0,5.7,0.036,118.40,0.050,,0.83,1.46,0.86,10,0,0*56</t>
  </si>
  <si>
    <t>$PUBX,00,184112.00,3648.175404,N,12147.286642,W,-20.329,D3,2.9,5.7,0.000,118.40,0.000,,0.83,1.46,0.86,10,0,0*5C</t>
  </si>
  <si>
    <t>$PUBX,00,184124.00,3648.175008,N,12147.286834,W,-20.352,D3,2.7,5.5,0.000,118.40,-0.050,,0.83,1.46,0.86,10,0,0*76</t>
  </si>
  <si>
    <t>$PUBX,00,184136.00,3648.174660,N,12147.287218,W,-20.441,D3,2.5,5.4,0.000,118.40,0.050,,0.90,1.78,1.07,9,0,0*6D</t>
  </si>
  <si>
    <t>$PUBX,00,184147.00,3648.174414,N,12147.287284,W,-20.663,D3,2.5,5.4,0.036,118.40,-0.030,,0.89,1.78,1.07,9,0,0*4B</t>
  </si>
  <si>
    <t>$PUBX,00,184159.00,3648.174432,N,12147.287200,W,-20.485,D3,2.5,5.7,0.000,118.40,0.000,,0.89,1.78,1.07,9,0,0*6E</t>
  </si>
  <si>
    <t>$PUBX,00,184211.00,3648.174108,N,12147.287134,W,-20.727,D3,2.4,5.5,0.036,118.40,0.060,,0.89,1.78,1.07,9,0,0*62</t>
  </si>
  <si>
    <t>$PUBX,00,184223.00,3648.174168,N,12147.287020,W,-20.954,D3,2.3,5.3,0.036,118.40,-0.050,,0.89,1.78,1.07,9,0,0*44</t>
  </si>
  <si>
    <t>$PUBX,00,184234.00,3648.174126,N,12147.287044,W,-20.231,D3,2.2,5.1,0.108,118.40,0.010,,0.89,1.78,1.07,9,0,0*64</t>
  </si>
  <si>
    <t>$PUBX,00,184246.00,3648.173586,N,12147.287110,W,-21.030,D3,2.2,4.8,0.180,118.40,0.080,,1.03,2.03,1.26,8,0,0*65</t>
  </si>
  <si>
    <t>$PUBX,00,184258.00,3648.172794,N,12147.287146,W,-23.461,D3,2.0,4.4,0.036,118.40,-0.030,,1.03,2.03,1.26,8,0,0*4F</t>
  </si>
  <si>
    <t>$PUBX,00,184309.00,3648.173082,N,12147.286894,W,-24.450,D3,1.9,4.1,0.108,118.40,0.040,,0.86,1.47,0.87,9,0,0*64</t>
  </si>
  <si>
    <t>$PUBX,00,184321.00,3648.173550,N,12147.286630,W,-25.322,D3,1.8,3.7,0.108,118.40,0.040,,0.86,1.47,0.87,9,0,0*67</t>
  </si>
  <si>
    <t>$PUBX,00,184333.00,3648.173568,N,12147.286474,W,-26.365,D3,1.8,3.5,0.072,118.40,-0.040,,0.86,1.47,0.87,9,0,0*4E</t>
  </si>
  <si>
    <t>$PUBX,00,184345.00,3648.172962,N,12147.286336,W,-27.566,D3,1.8,3.5,0.072,118.40,0.020,,1.03,2.03,1.26,8,0,0*62</t>
  </si>
  <si>
    <t>$PUBX,00,184356.00,3648.172698,N,12147.286204,W,-27.453,D3,1.8,3.4,0.036,118.40,0.020,,0.82,1.45,0.85,10,0,0*54</t>
  </si>
  <si>
    <t>$PUBX,00,184408.00,3648.172620,N,12147.286072,W,-29.195,D3,1.8,3.0,0.000,118.40,-0.010,,0.86,1.47,0.87,9,0,0*4A</t>
  </si>
  <si>
    <t>$PUBX,00,184420.00,3648.172386,N,12147.285898,W,-29.870,D3,1.9,3.0,0.036,118.40,0.050,,0.86,1.46,0.87,9,0,0*68</t>
  </si>
  <si>
    <t>$PUBX,00,184432.00,3648.172260,N,12147.285748,W,-30.298,D3,1.9,3.0,0.180,118.40,0.060,,0.86,1.46,0.87,9,0,0*6B</t>
  </si>
  <si>
    <t>$PUBX,00,184443.00,3648.172470,N,12147.285652,W,-29.956,D3,1.9,2.8,0.072,118.40,-0.020,,1.02,2.03,1.26,8,0,0*49</t>
  </si>
  <si>
    <t>$PUBX,00,184455.00,3648.172932,N,12147.285856,W,-31.019,D3,1.9,2.6,0.072,118.40,0.040,,0.86,1.46,0.87,9,0,0*65</t>
  </si>
  <si>
    <t>$PUBX,00,184507.00,3648.173058,N,12147.285874,W,-32.316,D3,1.9,2.6,0.144,118.40,0.070,,0.86,1.46,0.87,9,0,0*6F</t>
  </si>
  <si>
    <t>$PUBX,00,184518.00,3648.172842,N,12147.286090,W,-32.340,D3,1.9,2.6,0.144,118.40,0.050,,0.86,1.46,0.87,9,0,0*63</t>
  </si>
  <si>
    <t>$PUBX,00,184530.00,3648.172446,N,12147.286054,W,-33.134,D3,1.9,2.7,0.000,118.40,0.030,,0.86,1.46,0.86,9,0,0*6E</t>
  </si>
  <si>
    <t>$PUBX,00,184542.00,3648.172278,N,12147.286132,W,-32.032,D3,1.9,2.7,0.144,118.40,0.020,,0.86,1.46,0.86,9,0,0*67</t>
  </si>
  <si>
    <t>$PUBX,00,184554.00,3648.172602,N,12147.286264,W,-31.629,D3,1.9,2.7,0.036,118.40,-0.060,,0.85,1.46,0.86,9,0,0*48</t>
  </si>
  <si>
    <t>$PUBX,00,184605.00,3648.172836,N,12147.285970,W,-32.056,D3,2.0,2.7,0.036,118.40,0.120,,0.85,1.46,0.86,9,0,0*64</t>
  </si>
  <si>
    <t>$PUBX,00,184617.00,3648.172794,N,12147.285904,W,-31.258,D3,1.9,2.7,0.000,118.40,-0.020,,0.85,1.46,0.86,9,0,0*4F</t>
  </si>
  <si>
    <t>$PUBX,00,184629.00,3648.172446,N,12147.286114,W,-30.525,D3,2.0,2.7,0.036,118.40,0.000,,0.85,1.45,0.86,9,0,0*6B</t>
  </si>
  <si>
    <t>$PUBX,00,184640.00,3648.172428,N,12147.286072,W,-30.329,D3,2.1,3.0,0.144,118.40,0.060,,0.85,1.45,0.86,9,0,0*62</t>
  </si>
  <si>
    <t>$PUBX,00,184652.00,3648.172560,N,12147.286084,W,-30.002,D3,2.0,3.0,0.072,118.40,-0.030,,1.02,2.04,1.26,8,0,0*40</t>
  </si>
  <si>
    <t>$PUBX,00,184704.00,3648.173004,N,12147.286288,W,-28.723,D3,2.0,3.1,0.072,118.40,-0.040,,1.02,2.04,1.26,8,0,0*41</t>
  </si>
  <si>
    <t>$PUBX,00,184716.00,3648.173502,N,12147.286432,W,-26.881,D3,2.0,3.2,0.036,118.40,0.010,,1.02,2.04,1.26,8,0,0*64</t>
  </si>
  <si>
    <t>$PUBX,00,184727.00,3648.173628,N,12147.286234,W,-26.469,D3,2.1,3.2,0.000,118.40,0.000,,1.02,2.04,1.26,8,0,0*62</t>
  </si>
  <si>
    <t>$PUBX,00,184739.00,3648.173286,N,12147.286270,W,-25.457,D3,2.0,3.2,0.072,118.40,-0.040,,1.02,2.04,1.25,8,0,0*4D</t>
  </si>
  <si>
    <t>$PUBX,00,184751.00,3648.173214,N,12147.286246,W,-24.983,D3,2.0,3.4,0.036,118.40,0.020,,1.02,2.04,1.25,8,0,0*65</t>
  </si>
  <si>
    <t>$PUBX,00,184803.00,3648.173478,N,12147.286120,W,-23.076,D3,2.1,3.6,0.000,118.40,0.030,,1.02,2.04,1.25,8,0,0*61</t>
  </si>
  <si>
    <t>$PUBX,00,184814.00,3648.173922,N,12147.286348,W,-22.103,D3,2.1,3.7,0.036,118.40,-0.040,,1.02,2.03,1.25,8,0,0*42</t>
  </si>
  <si>
    <t>$PUBX,00,184826.00,3648.174552,N,12147.286918,W,-20.490,D3,2.1,3.8,0.072,118.40,0.030,,0.87,1.75,1.04,9,0,0*64</t>
  </si>
  <si>
    <t>$PUBX,00,184838.00,3648.174300,N,12147.286690,W,-21.988,D3,2.1,3.6,0.036,118.40,0.020,,1.02,2.03,1.25,8,0,0*63</t>
  </si>
  <si>
    <t>$PUBX,00,184849.00,3648.173760,N,12147.286270,W,-22.774,D3,2.2,3.6,0.036,118.40,-0.010,,1.02,2.03,1.25,8,0,0*49</t>
  </si>
  <si>
    <t>$PUBX,00,184901.00,3648.173298,N,12147.285850,W,-23.799,D3,2.1,3.6,0.072,118.40,0.050,,1.01,2.03,1.25,8,0,0*66</t>
  </si>
  <si>
    <t>$PUBX,00,184913.00,3648.173532,N,12147.285922,W,-23.327,D3,2.1,3.6,0.072,118.40,-0.020,,0.87,1.75,1.03,9,0,0*45</t>
  </si>
  <si>
    <t>$PUBX,00,184925.00,3648.173148,N,12147.285694,W,-25.461,D3,2.1,3.2,0.144,118.40,-0.020,,0.85,1.44,0.85,9,0,0*47</t>
  </si>
  <si>
    <t>$PUBX,00,184936.00,3648.172758,N,12147.285502,W,-28.117,D3,2.2,3.0,0.036,118.40,0.060,,0.85,1.44,0.85,9,0,0*6A</t>
  </si>
  <si>
    <t>$PUBX,00,184948.00,3648.172476,N,12147.285238,W,-30.862,D3,2.1,2.9,0.036,118.40,0.000,,1.01,2.03,1.25,8,0,0*6A</t>
  </si>
  <si>
    <t>$PUBX,00,185000.00,3648.172548,N,12147.285304,W,-31.064,D3,2.1,2.9,0.108,118.40,-0.040,,1.01,2.03,1.25,8,0,0*46</t>
  </si>
  <si>
    <t>$PUBX,00,185011.00,3648.172698,N,12147.285352,W,-30.981,D3,2.1,3.0,0.036,118.40,0.030,,1.01,2.03,1.25,8,0,0*66</t>
  </si>
  <si>
    <t>$PUBX,00,185023.00,3648.172770,N,12147.285322,W,-31.879,D3,2.1,3.0,0.072,118.40,-0.040,,0.86,1.74,1.03,9,0,0*42</t>
  </si>
  <si>
    <t>$PUBX,00,185035.00,3648.172578,N,12147.285100,W,-32.831,D3,2.2,2.9,0.072,118.40,0.000,,1.01,2.03,1.25,8,0,0*68</t>
  </si>
  <si>
    <t>$PUBX,00,185047.00,3648.172170,N,12147.284746,W,-34.960,D3,2.2,3.0,0.036,118.40,0.050,,1.01,2.03,1.25,8,0,0*6A</t>
  </si>
  <si>
    <t>$PUBX,00,185058.00,3648.172560,N,12147.284698,W,-34.147,D3,2.2,3.1,0.108,118.40,-0.060,,1.01,2.03,1.24,8,0,0*4C</t>
  </si>
  <si>
    <t>$PUBX,00,185110.00,3648.172464,N,12147.284710,W,-35.058,D3,2.2,3.1,0.036,118.40,0.080,,0.85,1.43,0.84,9,0,0*64</t>
  </si>
  <si>
    <t>$PUBX,00,185122.00,3648.172404,N,12147.285184,W,-34.466,D3,2.1,3.3,0.072,118.40,0.000,,0.85,1.43,0.84,9,0,0*68</t>
  </si>
  <si>
    <t>$PUBX,00,185134.00,3648.172560,N,12147.285304,W,-33.194,D3,2.2,3.6,0.072,118.40,-0.050,,1.01,2.03,1.24,8,0,0*47</t>
  </si>
  <si>
    <t>$PUBX,00,185145.00,3648.172446,N,12147.285076,W,-33.854,D3,2.3,3.7,0.144,118.40,0.080,,1.01,2.03,1.24,8,0,0*63</t>
  </si>
  <si>
    <t>$PUBX,00,185157.00,3648.172620,N,12147.284998,W,-32.186,D3,2.3,4.0,0.036,118.40,-0.040,,1.01,2.03,1.24,8,0,0*48</t>
  </si>
  <si>
    <t>$PUBX,00,185209.00,3648.172908,N,12147.284944,W,-30.802,D3,2.4,4.3,0.072,118.40,-0.020,,1.01,2.03,1.24,8,0,0*41</t>
  </si>
  <si>
    <t>$PUBX,00,185220.00,3648.173172,N,12147.284704,W,-30.610,D3,2.5,4.5,0.072,118.40,0.030,,0.84,1.43,0.84,9,0,0*63</t>
  </si>
  <si>
    <t>$PUBX,00,185232.00,3648.173592,N,12147.284662,W,-29.623,D3,2.5,4.6,0.036,118.40,-0.090,,0.84,1.42,0.84,9,0,0*46</t>
  </si>
  <si>
    <t>$PUBX,00,185244.00,3648.173220,N,12147.285082,W,-28.295,D3,2.4,4.8,0.036,118.40,0.020,,0.84,1.42,0.84,9,0,0*61</t>
  </si>
  <si>
    <t>$PUBX,00,185256.00,3648.173238,N,12147.285346,W,-26.930,D3,2.4,5.0,0.180,118.40,0.100,,0.84,1.42,0.83,9,0,0*6B</t>
  </si>
  <si>
    <t>$PUBX,00,185307.00,3648.173334,N,12147.285562,W,-26.061,D3,2.4,5.1,0.072,118.40,-0.060,,0.84,1.42,0.83,9,0,0*49</t>
  </si>
  <si>
    <t>$PUBX,00,185319.00,3648.173214,N,12147.285568,W,-25.604,D3,2.4,5.1,0.000,118.40,0.020,,0.84,1.42,0.83,9,0,0*65</t>
  </si>
  <si>
    <t>$PUBX,00,185331.00,3648.173016,N,12147.285622,W,-24.922,D3,2.5,5.0,0.072,118.40,0.090,,0.96,1.73,1.04,8,0,0*68</t>
  </si>
  <si>
    <t>$PUBX,00,185342.00,3648.173118,N,12147.285412,W,-25.034,D3,2.6,5.0,0.072,118.40,-0.120,,0.95,1.42,0.85,8,0,0*40</t>
  </si>
  <si>
    <t>$PUBX,00,185354.00,3648.173418,N,12147.285226,W,-24.384,D3,2.6,5.0,0.072,118.40,0.100,,0.95,1.42,0.85,8,0,0*65</t>
  </si>
  <si>
    <t>$PUBX,00,185406.00,3648.173760,N,12147.285304,W,-23.572,D3,2.6,5.0,0.144,118.40,0.080,,1.17,2.12,1.37,7,0,0*67</t>
  </si>
  <si>
    <t>$PUBX,00,185418.00,3648.173286,N,12147.285544,W,-25.839,D3,2.6,4.6,0.036,118.40,-0.030,,1.17,2.12,1.37,7,0,0*46</t>
  </si>
  <si>
    <t>$PUBX,00,185429.00,3648.173208,N,12147.285724,W,-26.016,D3,2.6,4.7,0.036,118.40,0.070,,1.17,2.12,1.37,7,0,0*68</t>
  </si>
  <si>
    <t>$PUBX,00,185441.00,3648.173250,N,12147.285844,W,-26.127,D3,2.6,4.6,0.072,118.40,0.020,,1.17,2.12,1.37,7,0,0*65</t>
  </si>
  <si>
    <t>$PUBX,00,185453.00,3648.173490,N,12147.286012,W,-25.886,D3,2.6,4.6,0.072,118.40,-0.060,,1.17,2.12,1.37,7,0,0*4C</t>
  </si>
  <si>
    <t>$PUBX,00,185505.00,3648.173346,N,12147.286108,W,-25.981,D3,2.6,4.3,0.108,118.40,-0.030,,0.94,1.41,0.84,8,0,0*4B</t>
  </si>
  <si>
    <t>$PUBX,00,185516.00,3648.173388,N,12147.286180,W,-24.599,D3,2.6,4.5,0.144,118.40,-0.010,,0.96,1.71,1.03,8,0,0*4C</t>
  </si>
  <si>
    <t>$PUBX,00,185528.00,3648.173358,N,12147.286300,W,-23.979,D3,2.6,4.5,0.108,118.40,-0.060,,1.17,2.12,1.37,7,0,0*4A</t>
  </si>
  <si>
    <t>$PUBX,00,185540.00,3648.173460,N,12147.286444,W,-23.432,D3,2.6,4.6,0.036,118.40,0.050,,1.17,2.12,1.37,7,0,0*6C</t>
  </si>
  <si>
    <t>$PUBX,00,185551.00,3648.173346,N,12147.286732,W,-23.287,D3,2.6,4.6,0.036,118.40,-0.080,,1.17,2.12,1.36,7,0,0*44</t>
  </si>
  <si>
    <t>$PUBX,00,185603.00,3648.173484,N,12147.286540,W,-22.380,D3,2.7,4.6,0.072,118.40,-0.010,,1.17,2.12,1.36,7,0,0*41</t>
  </si>
  <si>
    <t>$PUBX,00,185615.00,3648.173418,N,12147.286498,W,-22.609,D3,2.7,4.6,0.036,118.40,0.040,,1.17,2.12,1.36,7,0,0*6B</t>
  </si>
  <si>
    <t>$PUBX,00,185627.00,3648.173394,N,12147.286444,W,-22.125,D3,2.8,4.7,0.108,118.40,-0.040,,1.17,2.12,1.36,7,0,0*4E</t>
  </si>
  <si>
    <t>$PUBX,00,185638.00,3648.173658,N,12147.286522,W,-21.430,D3,2.8,4.8,0.036,118.40,0.060,,1.00,2.00,1.21,8,0,0*66</t>
  </si>
  <si>
    <t>$PUBX,00,185650.00,3648.173628,N,12147.286546,W,-22.715,D3,2.9,4.7,0.216,118.40,0.060,,1.00,2.00,1.21,8,0,0*64</t>
  </si>
  <si>
    <t>GC: 2msec 177420 bytes used, 66928344 bytes available</t>
  </si>
  <si>
    <t>Type 15 (FREEBLOCK           ): 66928344 bytes</t>
  </si>
  <si>
    <t>Type 17 (ASSEMBLY            ):  23292 bytes</t>
  </si>
  <si>
    <t>Type 1E (BINARY_BLOB_HEAD    ): 153600 bytes</t>
  </si>
  <si>
    <t>Sending PA</t>
  </si>
  <si>
    <t>$PUBX,00,202707.00,3648.173736,N,12147.285832,W,-24.487,D3,9.9,7.2,4.968,282.66,0.050,,1.54,2.24,1.62,6,0,0*64</t>
  </si>
  <si>
    <t>Sending CSQ</t>
  </si>
  <si>
    <t>SBDWT string = AT+SBDWT=SQ is 3 08/06/2014 13:27:41</t>
  </si>
  <si>
    <t>Sending AT+SBDIX</t>
  </si>
  <si>
    <t>$PUBX,00,202719.00,3648.176028,N,12147.286366,W,-25.647,D3,3.7,6.2,0.288,282.66,0.080,,0.88,1.38,0.86,9,0,0*63</t>
  </si>
  <si>
    <t>SBDWT string = AT+SBDWT=SQ is 4 08/06/2014 13:27:50</t>
  </si>
  <si>
    <t>$PUBX,00,202730.00,3648.175854,N,12147.286684,W,-27.711,D3,3.0,5.6,0.072,282.66,0.010,,0.88,1.38,0.86,9,0,0*6F</t>
  </si>
  <si>
    <t>SBDWT string = AT+SBDWT=SQ is 2 08/06/2014 13:28:03</t>
  </si>
  <si>
    <t>$PUBX,00,202742.00,3648.175470,N,12147.287014,W,-28.780,D3,2.7,5.1,0.108,282.66,0.110,,0.88,1.38,0.86,9,0,0*65</t>
  </si>
  <si>
    <t>$PUBX,00,202754.00,3648.175728,N,12147.286864,W,-28.798,D3,2.6,4.9,0.108,282.66,-0.010,,0.88,1.37,0.86,9,0,0*40</t>
  </si>
  <si>
    <t>SBDWT string = AT+SBDWT=SQ is 5 08/06/2014 13:28:30</t>
  </si>
  <si>
    <t>$PUBX,00,202806.00,3648.176010,N,12147.286726,W,-28.634,D3,2.5,5.0,0.144,282.66,-0.040,,0.88,1.37,0.85,9,0,0*4C</t>
  </si>
  <si>
    <t>$PUBX,00,202817.00,3648.175500,N,12147.286588,W,-28.788,D3,2.5,5.1,0.108,282.66,0.040,,0.88,1.37,0.85,9,0,0*6F</t>
  </si>
  <si>
    <t>$PUBX,00,202829.00,3648.175014,N,12147.286540,W,-28.393,D3,2.5,5.1,0.144,282.66,-0.090,,0.88,1.37,0.85,9,0,0*40</t>
  </si>
  <si>
    <t>$PUBX,00,202841.00,3648.174930,N,12147.286192,W,-27.928,D3,2.4,4.8,0.108,282.66,0.010,,0.88,1.36,0.85,9,0,0*6B</t>
  </si>
  <si>
    <t>$PUBX,00,202852.00,3648.174906,N,12147.286036,W,-27.859,D3,2.5,5.0,0.108,282.66,0.020,,0.88,1.36,0.85,9,0,0*6F</t>
  </si>
  <si>
    <t>$PUBX,00,202904.00,3648.174690,N,12147.286312,W,-28.365,D3,2.6,5.3,0.072,282.66,-0.050,,0.88,1.36,0.85,9,0,0*45</t>
  </si>
  <si>
    <t>$PUBX,00,202916.00,3648.174708,N,12147.286366,W,-28.119,D3,2.5,4.9,0.036,282.66,0.060,,0.88,1.35,0.85,9,0,0*69</t>
  </si>
  <si>
    <t>$PUBX,00,202928.00,3648.174888,N,12147.286474,W,-27.420,D3,2.4,4.6,0.072,282.66,0.020,,0.88,1.35,0.84,9,0,0*6C</t>
  </si>
  <si>
    <t>SBDWT string = AT+SBDWT=SQ is 0 08/06/2014 13:29:58</t>
  </si>
  <si>
    <t>$PUBX,00,202939.00,3648.175098,N,12147.286462,W,-26.392,D3,2.5,4.9,0.072,282.66,0.050,,0.88,1.35,0.84,9,0,0*65</t>
  </si>
  <si>
    <t>$PUBX,00,202951.00,3648.174894,N,12147.286234,W,-25.960,D3,2.7,5.7,0.180,282.66,0.190,,0.88,1.35,0.84,9,0,0*63</t>
  </si>
  <si>
    <t>$PUBX,00,203003.00,3648.174678,N,12147.285868,W,-27.450,D3,2.8,5.8,0.072,282.66,0.080,,0.88,1.34,0.84,9,0,0*61</t>
  </si>
  <si>
    <t>$PUBX,00,203015.00,3648.174708,N,12147.285880,W,-29.067,D3,2.7,5.5,0.072,282.66,-0.070,,0.88,1.34,0.84,9,0,0*48</t>
  </si>
  <si>
    <t>$PUBX,00,203026.00,3648.174978,N,12147.286066,W,-27.827,D3,2.6,5.2,0.108,282.66,0.100,,0.88,1.34,0.84,9,0,0*61</t>
  </si>
  <si>
    <t>$PUBX,00,203038.00,3648.175044,N,12147.286228,W,-28.372,D3,2.6,5.0,0.108,282.66,-0.020,,0.88,1.34,0.84,9,0,0*49</t>
  </si>
  <si>
    <t>$PUBX,00,203050.00,3648.175020,N,12147.286198,W,-26.467,D3,2.6,5.0,0.288,282.66,-0.140,,0.88,1.33,0.83,9,0,0*4C</t>
  </si>
  <si>
    <t>$PUBX,00,203101.00,3648.175122,N,12147.286228,W,-25.893,D3,2.6,4.9,0.072,282.66,0.030,,0.88,1.33,0.83,9,0,0*62</t>
  </si>
  <si>
    <t>$PUBX,00,203113.00,3648.174978,N,12147.286420,W,-25.675,D3,2.5,4.7,0.072,282.66,0.040,,0.88,1.33,0.83,9,0,0*65</t>
  </si>
  <si>
    <t>$PUBX,00,203125.00,3648.175062,N,12147.286600,W,-26.567,D3,2.4,4.5,0.072,282.66,-0.060,,0.88,1.32,0.83,9,0,0*4D</t>
  </si>
  <si>
    <t>$PUBX,00,203137.00,3648.175200,N,12147.286474,W,-27.939,D3,2.5,4.5,0.108,282.66,0.040,,0.88,1.32,0.83,9,0,0*6D</t>
  </si>
  <si>
    <t>$PUBX,00,203148.00,3648.175224,N,12147.286534,W,-28.173,D3,2.5,4.3,0.108,282.66,0.030,,0.88,1.32,0.83,9,0,0*6E</t>
  </si>
  <si>
    <t>$PUBX,00,203200.00,3648.175308,N,12147.286690,W,-28.809,D3,2.4,4.3,0.108,282.66,-0.030,,0.88,1.32,0.83,9,0,0*4B</t>
  </si>
  <si>
    <t>$PUBX,00,203212.00,3648.175332,N,12147.286864,W,-28.722,D3,2.4,4.4,0.108,282.66,0.050,,0.89,1.31,0.82,9,0,0*6D</t>
  </si>
  <si>
    <t>$PUBX,00,203223.00,3648.175344,N,12147.287050,W,-28.270,D3,2.5,4.4,0.036,282.66,-0.020,,0.89,1.31,0.82,9,0,0*45</t>
  </si>
  <si>
    <t>SBDWT string = AT+SBDWT=SQ is 1 08/06/2014 13:33:06</t>
  </si>
  <si>
    <t>$PUBX,00,203235.00,3648.175170,N,12147.286972,W,-27.151,D3,2.5,4.3,0.144,282.66,-0.080,,0.89,1.31,0.82,9,0,0*49</t>
  </si>
  <si>
    <t>$PUBX,00,203247.00,3648.175116,N,12147.286858,W,-25.767,D3,2.5,4.2,0.108,282.66,0.110,,0.89,1.31,0.82,9,0,0*68</t>
  </si>
  <si>
    <t>$PUBX,00,203259.00,3648.175122,N,12147.286672,W,-25.009,D3,2.5,4.1,0.108,282.66,0.050,,0.89,1.30,0.82,9,0,0*6E</t>
  </si>
  <si>
    <t>$PUBX,00,203310.00,3648.175116,N,12147.286768,W,-24.786,D3,2.5,3.9,0.072,282.66,-0.010,,0.89,1.30,0.82,9,0,0*44</t>
  </si>
  <si>
    <t>$PUBX,00,203322.00,3648.174612,N,12147.287092,W,-24.874,D3,2.4,4.0,0.216,282.66,0.110,,0.89,1.30,0.82,9,0,0*65</t>
  </si>
  <si>
    <t>$PUBX,00,203334.00,3648.174582,N,12147.287008,W,-24.512,D3,2.3,3.9,0.072,282.66,0.070,,0.89,1.30,0.81,9,0,0*6B</t>
  </si>
  <si>
    <t>$PUBX,00,203346.00,3648.174714,N,12147.286942,W,-24.143,D3,2.4,4.1,0.072,282.66,-0.050,,0.89,1.29,0.81,9,0,0*4A</t>
  </si>
  <si>
    <t>$PUBX,00,203357.00,3648.174852,N,12147.286996,W,-23.619,D3,2.3,4.1,0.108,282.66,0.120,,0.89,1.29,0.81,9,0,0*61</t>
  </si>
  <si>
    <t>$PUBX,00,203409.00,3648.174852,N,12147.286900,W,-23.085,D3,2.3,4.3,0.216,282.66,0.090,,1.14,2.18,1.52,8,0,0*6F</t>
  </si>
  <si>
    <t>$PUBX,00,203421.00,3648.174756,N,12147.287050,W,-23.801,D3,2.4,4.7,0.108,282.66,-0.060,,1.14,2.18,1.52,8,0,0*4A</t>
  </si>
  <si>
    <t>$PUBX,00,203432.00,3648.174714,N,12147.287302,W,-24.438,D3,2.4,5.0,0.072,282.66,0.060,,1.14,2.17,1.52,8,0,0*63</t>
  </si>
  <si>
    <t>$PUBX,00,203444.00,3648.174630,N,12147.287518,W,-24.145,D3,2.5,5.4,0.072,282.66,0.090,,1.14,2.17,1.52,8,0,0*6D</t>
  </si>
  <si>
    <t>$PUBX,00,203456.00,3648.174588,N,12147.287464,W,-23.923,D3,2.6,5.5,0.036,282.66,-0.030,,1.14,2.17,1.52,8,0,0*4E</t>
  </si>
  <si>
    <t>$PUBX,00,203508.00,3648.175044,N,12147.287332,W,-23.667,D3,2.6,5.6,0.144,282.66,-0.070,,1.15,2.17,1.52,8,0,0*49</t>
  </si>
  <si>
    <t>$PUBX,00,203519.00,3648.175314,N,12147.287296,W,-23.844,D3,2.6,5.8,0.072,282.66,0.080,,1.15,2.17,1.52,8,0,0*67</t>
  </si>
  <si>
    <t>$PUBX,00,203531.00,3648.175176,N,12147.287470,W,-24.800,D3,2.6,5.7,0.108,282.66,-0.040,,1.15,2.17,1.52,8,0,0*40</t>
  </si>
  <si>
    <t>$PUBX,00,203543.00,3648.175206,N,12147.287104,W,-24.344,D3,2.6,5.9,0.072,282.66,-0.050,,1.15,2.16,1.52,8,0,0*4E</t>
  </si>
  <si>
    <t>$PUBX,00,203554.00,3648.175098,N,12147.286702,W,-23.185,D3,2.6,5.8,0.072,282.66,0.060,,1.15,2.16,1.52,8,0,0*6B</t>
  </si>
  <si>
    <t>$PUBX,00,203606.00,3648.174846,N,12147.286528,W,-22.436,D3,2.5,5.6,0.036,282.66,-0.040,,1.15,2.16,1.52,8,0,0*41</t>
  </si>
  <si>
    <t>$PUBX,00,203618.00,3648.174648,N,12147.286330,W,-23.428,D3,2.4,5.3,0.108,282.66,-0.050,,1.15,2.16,1.52,8,0,0*46</t>
  </si>
  <si>
    <t>$PUBX,00,203630.00,3648.174768,N,12147.286384,W,-23.682,D3,2.5,5.4,0.144,282.66,-0.070,,1.15,2.16,1.52,8,0,0*4E</t>
  </si>
  <si>
    <t>$PUBX,00,203641.00,3648.174588,N,12147.286750,W,-24.384,D3,2.5,5.4,0.108,282.66,0.020,,1.16,2.16,1.51,8,0,0*6D</t>
  </si>
  <si>
    <t>$PUBX,00,203653.00,3648.174552,N,12147.286480,W,-24.070,D3,2.4,5.3,0.108,282.66,-0.050,,1.16,2.15,1.51,8,0,0*40</t>
  </si>
  <si>
    <t>$PUBX,00,203705.00,3648.174564,N,12147.285946,W,-22.627,D3,2.3,5.1,0.036,282.66,0.010,,1.16,2.15,1.51,8,0,0*61</t>
  </si>
  <si>
    <t>$PUBX,00,203716.00,3648.174774,N,12147.285616,W,-21.879,D3,2.4,5.1,0.000,282.66,-0.020,,1.16,2.15,1.51,8,0,0*40</t>
  </si>
  <si>
    <t>$PUBX,00,203728.00,3648.174750,N,12147.285442,W,-21.705,D3,2.3,5.0,0.072,282.66,0.020,,1.16,2.15,1.51,8,0,0*62</t>
  </si>
  <si>
    <t>$PUBX,00,203740.00,3648.174342,N,12147.286018,W,-23.721,D3,2.2,4.8,0.036,282.66,0.020,,1.16,2.15,1.51,8,0,0*6F</t>
  </si>
  <si>
    <t>$PUBX,00,203752.00,3648.174336,N,12147.286432,W,-24.332,D3,2.1,4.7,0.216,282.66,0.170,,1.16,2.15,1.51,8,0,0*6A</t>
  </si>
  <si>
    <t>$PUBX,00,203803.00,3648.174354,N,12147.286678,W,-24.348,D3,2.1,4.6,0.072,282.66,0.010,,1.16,2.14,1.51,8,0,0*63</t>
  </si>
  <si>
    <t>$PUBX,00,203815.00,3648.174390,N,12147.286852,W,-25.280,D3,2.0,4.4,0.144,282.66,-0.050,,1.17,2.14,1.51,8,0,0*41</t>
  </si>
  <si>
    <t>$PUBX,00,203827.00,3648.174792,N,12147.286672,W,-25.397,D3,2.0,4.4,0.036,282.66,0.040,,1.17,2.14,1.51,8,0,0*65</t>
  </si>
  <si>
    <t>$PUBX,00,203839.00,3648.175188,N,12147.286726,W,-24.723,D3,2.0,4.2,0.036,282.66,0.020,,1.17,2.14,1.51,8,0,0*6C</t>
  </si>
  <si>
    <t>$PUBX,00,203850.00,3648.175560,N,12147.286756,W,-25.965,D3,2.1,4.2,0.108,282.66,-0.040,,1.17,2.14,1.51,8,0,0*4D</t>
  </si>
  <si>
    <t>$PUBX,00,203902.00,3648.175932,N,12147.286588,W,-26.575,D3,2.0,4.1,0.144,282.66,0.070,,1.17,2.13,1.51,8,0,0*6C</t>
  </si>
  <si>
    <t>$PUBX,00,203914.00,3648.176196,N,12147.286234,W,-26.423,D3,2.0,4.0,0.072,282.66,0.040,,1.17,2.13,1.51,8,0,0*6A</t>
  </si>
  <si>
    <t>$PUBX,00,203925.00,3648.176196,N,12147.285910,W,-25.594,D3,2.2,4.4,0.036,282.66,-0.010,,1.17,2.13,1.51,8,0,0*46</t>
  </si>
  <si>
    <t>$PUBX,00,203937.00,3648.175944,N,12147.285604,W,-23.533,D3,2.2,4.4,0.072,282.66,0.060,,1.17,2.13,1.51,8,0,0*6A</t>
  </si>
  <si>
    <t>$PUBX,00,203949.00,3648.175818,N,12147.285352,W,-21.994,D3,2.3,4.8,0.072,282.66,-0.010,,1.17,2.13,1.51,8,0,0*49</t>
  </si>
  <si>
    <t>$PUBX,00,204001.00,3648.175728,N,12147.284686,W,-19.315,D3,2.3,4.8,0.108,282.66,-0.070,,1.18,2.12,1.50,8,0,0*47</t>
  </si>
  <si>
    <t>$PUBX,00,204012.00,3648.175656,N,12147.284110,W,-17.146,D3,2.4,5.0,0.108,282.66,0.050,,1.18,2.12,1.50,8,0,0*6E</t>
  </si>
  <si>
    <t>$PUBX,00,204024.00,3648.175830,N,12147.283702,W,-15.603,D3,2.4,5.1,0.108,282.66,-0.060,,1.18,2.12,1.50,8,0,0*4C</t>
  </si>
  <si>
    <t>$PUBX,00,204036.00,3648.175674,N,12147.283564,W,-15.258,D3,2.3,4.9,0.108,282.66,-0.080,,1.18,2.12,1.50,8,0,0*49</t>
  </si>
  <si>
    <t>$PUBX,00,204047.00,3648.175662,N,12147.283402,W,-14.836,D3,2.4,4.9,0.072,282.66,0.010,,1.18,2.12,1.50,8,0,0*65</t>
  </si>
  <si>
    <t>$PUBX,00,204059.00,3648.175818,N,12147.283642,W,-14.532,D3,2.4,4.8,0.072,282.66,-0.040,,1.18,2.11,1.50,8,0,0*4C</t>
  </si>
  <si>
    <t>$PUBX,00,204111.00,3648.175986,N,12147.283774,W,-15.021,D3,2.5,5.1,0.036,282.66,-0.010,,1.18,2.11,1.50,8,0,0*49</t>
  </si>
  <si>
    <t>$PUBX,00,204123.00,3648.176088,N,12147.283678,W,-15.076,D3,2.7,5.1,0.000,282.66,0.050,,1.18,2.11,1.50,8,0,0*6D</t>
  </si>
  <si>
    <t>$PUBX,00,204134.00,3648.176412,N,12147.283702,W,-15.833,D3,2.8,5.2,0.072,282.66,-0.010,,1.18,2.11,1.50,8,0,0*49</t>
  </si>
  <si>
    <t>$PUBX,00,204146.00,3648.176532,N,12147.283498,W,-15.419,D3,3.0,5.8,0.072,282.66,0.010,,1.19,2.11,1.50,8,0,0*64</t>
  </si>
  <si>
    <t>$PUBX,00,204158.00,3648.176358,N,12147.283930,W,-18.247,D3,3.1,5.4,0.144,282.66,0.060,,0.97,1.34,0.85,9,0,0*6B</t>
  </si>
  <si>
    <t>$PUBX,00,204210.00,3648.176316,N,12147.284056,W,-20.105,D3,3.1,5.2,0.108,282.66,0.030,,0.97,1.34,0.85,9,0,0*65</t>
  </si>
  <si>
    <t>$PUBX,00,204221.00,3648.176178,N,12147.283882,W,-21.082,D3,3.2,5.4,0.036,282.66,0.070,,0.97,1.34,0.85,9,0,0*69</t>
  </si>
  <si>
    <t>$PUBX,00,204233.00,3648.175944,N,12147.284092,W,-23.127,D3,3.2,5.3,0.072,282.66,0.070,,0.97,1.34,0.85,9,0,0*6B</t>
  </si>
  <si>
    <t>$PUBX,00,204245.00,3648.175308,N,12147.284302,W,-25.282,D3,3.1,5.3,0.000,282.66,-0.010,,0.97,1.34,0.85,9,0,0*45</t>
  </si>
  <si>
    <t>$PUBX,00,204256.00,3648.175152,N,12147.284464,W,-26.259,D3,3.2,5.4,0.108,282.66,0.130,,0.97,1.34,0.85,9,0,0*6B</t>
  </si>
  <si>
    <t>$PUBX,00,204308.00,3648.175032,N,12147.284638,W,-26.187,D3,3.1,5.3,0.108,282.66,0.040,,0.97,1.34,0.85,9,0,0*6F</t>
  </si>
  <si>
    <t>$PUBX,00,204320.00,3648.174780,N,12147.284608,W,-25.989,D3,3.1,5.1,0.108,282.66,-0.050,,0.97,1.34,0.85,9,0,0*42</t>
  </si>
  <si>
    <t>$PUBX,00,204332.00,3648.174720,N,12147.284614,W,-25.691,D3,3.2,5.1,0.036,282.66,-0.030,,0.97,1.33,0.85,9,0,0*4E</t>
  </si>
  <si>
    <t>$PUBX,00,204343.00,3648.174870,N,12147.284578,W,-25.205,D3,3.3,5.1,0.072,282.66,0.030,,0.97,1.33,0.85,9,0,0*6E</t>
  </si>
  <si>
    <t>$PUBX,00,204355.00,3648.174840,N,12147.284710,W,-24.978,D3,3.4,4.9,0.108,282.66,-0.020,,0.97,1.33,0.85,9,0,0*48</t>
  </si>
  <si>
    <t>$PUBX,00,204407.00,3648.174396,N,12147.285046,W,-26.061,D3,3.3,4.9,0.036,282.66,0.060,,0.97,1.33,0.85,9,0,0*6C</t>
  </si>
  <si>
    <t>$PUBX,00,204418.00,3648.174258,N,12147.285208,W,-26.785,D3,3.3,4.9,0.036,282.66,0.010,,0.97,1.33,0.85,9,0,0*63</t>
  </si>
  <si>
    <t>$PUBX,00,204430.00,3648.174156,N,12147.285340,W,-27.003,D3,3.3,5.0,0.072,282.66,-0.030,,0.97,1.33,0.85,9,0,0*46</t>
  </si>
  <si>
    <t>$PUBX,00,204442.00,3648.174096,N,12147.285490,W,-26.901,D3,3.3,5.0,0.000,282.66,0.040,,0.97,1.33,0.85,9,0,0*61</t>
  </si>
  <si>
    <t>$PUBX,00,204454.00,3648.174162,N,12147.285580,W,-25.857,D3,3.3,4.9,0.180,282.66,0.090,,0.97,1.33,0.85,9,0,0*61</t>
  </si>
  <si>
    <t>$PUBX,00,204505.00,3648.174132,N,12147.285586,W,-24.900,D3,3.2,4.9,0.072,282.66,-0.060,,0.97,1.33,0.85,9,0,0*4A</t>
  </si>
  <si>
    <t>$PUBX,00,204517.00,3648.174294,N,12147.285670,W,-24.229,D3,3.0,4.7,0.180,282.66,-0.070,,0.97,1.33,0.85,9,0,0*4D</t>
  </si>
  <si>
    <t>$PUBX,00,204529.00,3648.174600,N,12147.285964,W,-22.817,D3,3.0,4.6,0.144,282.66,0.080,,0.97,1.33,0.85,9,0,0*69</t>
  </si>
  <si>
    <t>$PUBX,00,204541.00,3648.174912,N,12147.285922,W,-22.236,D3,2.9,4.5,0.036,282.66,0.080,,0.97,1.33,0.85,9,0,0*6F</t>
  </si>
  <si>
    <t>$PUBX,00,204552.00,3648.175200,N,12147.285886,W,-22.239,D3,2.8,4.4,0.072,282.66,-0.010,,0.97,1.33,0.85,9,0,0*40</t>
  </si>
  <si>
    <t>$PUBX,00,204604.00,3648.175284,N,12147.285856,W,-21.788,D3,2.8,4.4,0.036,282.66,0.050,,0.97,1.33,0.85,9,0,0*64</t>
  </si>
  <si>
    <t>$PUBX,00,204616.00,3648.175452,N,12147.285730,W,-21.639,D3,2.7,4.4,0.072,282.66,-0.020,,0.97,1.33,0.85,9,0,0*4B</t>
  </si>
  <si>
    <t>$PUBX,00,204627.00,3648.175344,N,12147.285802,W,-21.733,D3,2.6,4.4,0.036,282.66,0.040,,0.97,1.33,0.85,9,0,0*66</t>
  </si>
  <si>
    <t>$PUBX,00,204639.00,3648.174900,N,12147.285940,W,-22.576,D3,2.6,4.6,0.144,282.66,0.110,,0.97,1.33,0.85,9,0,0*67</t>
  </si>
  <si>
    <t>$PUBX,00,204651.00,3648.174642,N,12147.285796,W,-23.207,D3,2.6,4.6,0.000,282.66,0.030,,0.97,1.33,0.85,9,0,0*67</t>
  </si>
  <si>
    <t>$PUBX,00,204703.00,3648.174570,N,12147.285772,W,-23.943,D3,2.6,4.7,0.108,282.66,-0.040,,0.97,1.33,0.85,9,0,0*40</t>
  </si>
  <si>
    <t>$PUBX,00,204714.00,3648.174300,N,12147.285874,W,-24.267,D3,2.6,4.7,0.252,282.66,0.110,,0.97,1.33,0.85,9,0,0*61</t>
  </si>
  <si>
    <t>$PUBX,00,204726.00,3648.173856,N,12147.285910,W,-24.121,D3,2.6,4.7,0.072,282.66,-0.020,,0.97,1.33,0.85,9,0,0*42</t>
  </si>
  <si>
    <t>$PUBX,00,204738.00,3648.173526,N,12147.286018,W,-24.102,D3,2.6,4.8,0.108,282.66,-0.030,,0.97,1.33,0.85,9,0,0*46</t>
  </si>
  <si>
    <t>$PUBX,00,204749.00,3648.173442,N,12147.285874,W,-24.603,D3,2.6,4.8,0.108,282.66,0.050,,0.97,1.32,0.85,9,0,0*6E</t>
  </si>
  <si>
    <t>$PUBX,00,204801.00,3648.173430,N,12147.286006,W,-25.160,D3,2.6,4.8,0.144,282.66,-0.060,,0.97,1.32,0.85,9,0,0*43</t>
  </si>
  <si>
    <t>$PUBX,00,204813.00,3648.173436,N,12147.286270,W,-24.747,D3,2.6,4.9,0.144,282.66,-0.030,,0.97,1.32,0.85,9,0,0*43</t>
  </si>
  <si>
    <t>$PUBX,00,204825.00,3648.173772,N,12147.286348,W,-24.312,D3,2.7,5.0,0.108,282.66,0.070,,0.97,1.32,0.85,9,0,0*63</t>
  </si>
  <si>
    <t>$PUBX,00,204836.00,3648.173856,N,12147.286804,W,-24.399,D3,2.7,4.9,0.036,282.66,-0.020,,0.97,1.32,0.85,9,0,0*44</t>
  </si>
  <si>
    <t>$PUBX,00,204848.00,3648.173802,N,12147.287122,W,-24.322,D3,2.7,5.0,0.036,282.66,0.010,,0.97,1.32,0.85,9,0,0*66</t>
  </si>
  <si>
    <t>$PUBX,00,204900.00,3648.173730,N,12147.287218,W,-24.331,D3,2.7,5.0,0.108,282.66,0.070,,0.97,1.32,0.85,9,0,0*67</t>
  </si>
  <si>
    <t>$PUBX,00,204912.00,3648.173958,N,12147.287326,W,-23.907,D3,2.7,5.0,0.108,282.66,-0.040,,0.97,1.32,0.85,9,0,0*4E</t>
  </si>
  <si>
    <t>$PUBX,00,204923.00,3648.173940,N,12147.287056,W,-24.090,D3,2.7,5.1,0.072,282.66,0.070,,1.04,1.34,0.85,8,0,0*6E</t>
  </si>
  <si>
    <t>$PUBX,00,204935.00,3648.174036,N,12147.286936,W,-24.434,D3,2.7,5.1,0.108,282.66,0.060,,0.97,1.32,0.85,9,0,0*63</t>
  </si>
  <si>
    <t>$PUBX,00,204947.00,3648.174192,N,12147.287110,W,-24.523,D3,2.7,5.1,0.036,282.66,-0.010,,0.97,1.32,0.85,9,0,0*45</t>
  </si>
  <si>
    <t>$PUBX,00,204958.00,3648.174366,N,12147.287452,W,-24.956,D3,2.7,5.0,0.144,282.66,0.080,,0.97,1.32,0.85,9,0,0*6E</t>
  </si>
  <si>
    <t>$PUBX,00,205010.00,3648.174330,N,12147.287590,W,-25.271,D3,2.6,4.9,0.108,282.66,0.050,,0.98,1.32,0.85,9,0,0*6A</t>
  </si>
  <si>
    <t>$PUBX,00,205022.00,3648.174096,N,12147.287434,W,-26.248,D3,2.5,4.8,0.072,282.66,-0.010,,0.98,1.32,0.85,9,0,0*45</t>
  </si>
  <si>
    <t>$PUBX,00,205034.00,3648.174066,N,12147.287248,W,-25.950,D3,2.4,4.7,0.036,282.66,0.000,,0.98,1.32,0.85,9,0,0*63</t>
  </si>
  <si>
    <t>$PUBX,00,205045.00,3648.174180,N,12147.286990,W,-25.557,D3,2.4,4.6,0.252,282.66,0.040,,0.98,1.32,0.85,9,0,0*6D</t>
  </si>
  <si>
    <t>$PUBX,00,205057.00,3648.174468,N,12147.286924,W,-25.555,D3,2.4,4.6,0.108,282.66,-0.020,,0.98,1.32,0.85,9,0,0*47</t>
  </si>
  <si>
    <t>$PUBX,00,205109.00,3648.174786,N,12147.286696,W,-26.078,D3,2.3,4.6,0.072,282.66,0.050,,0.98,1.32,0.85,9,0,0*60</t>
  </si>
  <si>
    <t>$PUBX,00,205120.00,3648.174510,N,12147.286426,W,-25.726,D3,2.3,4.5,0.108,282.66,-0.030,,0.98,1.31,0.85,9,0,0*47</t>
  </si>
  <si>
    <t>$PUBX,00,205132.00,3648.174252,N,12147.285970,W,-25.057,D3,2.3,4.4,0.072,282.66,-0.030,,0.98,1.31,0.85,9,0,0*44</t>
  </si>
  <si>
    <t>$PUBX,00,205144.00,3648.173934,N,12147.285616,W,-24.554,D3,2.3,4.4,0.108,282.66,0.070,,1.03,1.33,0.85,8,0,0*64</t>
  </si>
  <si>
    <t>$PUBX,00,205156.00,3648.173754,N,12147.285532,W,-24.338,D3,2.3,4.4,0.144,282.66,0.030,,0.98,1.31,0.85,9,0,0*6A</t>
  </si>
  <si>
    <t>$PUBX,00,205207.00,3648.173574,N,12147.285862,W,-24.168,D3,2.2,4.1,0.036,282.66,-0.020,,0.98,1.31,0.85,9,0,0*4E</t>
  </si>
  <si>
    <t>$PUBX,00,205219.00,3648.173616,N,12147.285838,W,-24.132,D3,2.2,4.1,0.108,282.66,0.050,,0.98,1.31,0.85,9,0,0*60</t>
  </si>
  <si>
    <t>$PUBX,00,205231.00,3648.173814,N,12147.285712,W,-23.947,D3,2.3,4.2,0.072,282.66,-0.060,,0.98,1.31,0.85,9,0,0*4C</t>
  </si>
  <si>
    <t>$PUBX,00,205243.00,3648.174012,N,12147.285832,W,-24.875,D3,2.3,4.3,0.108,282.66,-0.050,,0.98,1.31,0.85,9,0,0*44</t>
  </si>
  <si>
    <t>$PUBX,00,205254.00,3648.174006,N,12147.285898,W,-24.643,D3,2.3,4.3,0.072,282.66,0.020,,1.03,1.33,0.85,8,0,0*6A</t>
  </si>
  <si>
    <t>$PUBX,00,205306.00,3648.174342,N,12147.285994,W,-24.117,D3,2.2,4.2,0.036,282.66,-0.050,,0.98,1.31,0.85,9,0,0*4E</t>
  </si>
  <si>
    <t>$PUBX,00,205318.00,3648.174366,N,12147.286276,W,-23.696,D3,2.2,4.2,0.036,282.66,-0.020,,0.98,1.31,0.85,9,0,0*4D</t>
  </si>
  <si>
    <t>$PUBX,00,205329.00,3648.174138,N,12147.285934,W,-22.897,D3,2.2,4.2,0.144,282.66,0.050,,0.98,1.31,0.85,9,0,0*68</t>
  </si>
  <si>
    <t>$PUBX,00,205341.00,3648.174066,N,12147.285778,W,-21.890,D3,2.2,4.0,0.144,282.66,-0.120,,0.98,1.31,0.85,9,0,0*47</t>
  </si>
  <si>
    <t>$PUBX,00,205353.00,3648.173730,N,12147.286000,W,-21.933,D3,2.2,3.9,0.072,282.66,0.030,,0.98,1.31,0.85,9,0,0*63</t>
  </si>
  <si>
    <t>$PUBX,00,205405.00,3648.173466,N,12147.286372,W,-22.206,D3,2.2,4.0,0.072,282.66,0.060,,1.03,1.33,0.85,8,0,0*64</t>
  </si>
  <si>
    <t>$PUBX,00,205416.00,3648.173208,N,12147.286558,W,-22.281,D3,2.2,3.9,0.036,282.66,-0.040,,1.03,1.33,0.85,8,0,0*48</t>
  </si>
  <si>
    <t>$PUBX,00,205428.00,3648.173052,N,12147.286432,W,-21.272,D3,2.2,3.8,0.036,282.66,0.030,,0.98,1.30,0.85,9,0,0*60</t>
  </si>
  <si>
    <t>$PUBX,00,205440.00,3648.173016,N,12147.286384,W,-21.539,D3,2.1,3.7,0.180,282.66,0.080,,0.98,1.30,0.85,9,0,0*67</t>
  </si>
  <si>
    <t>$PUBX,00,205451.00,3648.173232,N,12147.286534,W,-21.618,D3,2.0,3.5,0.180,282.66,-0.080,,0.98,1.30,0.85,9,0,0*40</t>
  </si>
  <si>
    <t>$PUBX,00,205503.00,3648.173610,N,12147.286924,W,-21.066,D3,1.9,3.2,0.036,282.66,0.040,,0.98,1.30,0.85,9,0,0*60</t>
  </si>
  <si>
    <t>$PUBX,00,205515.00,3648.173718,N,12147.286894,W,-21.040,D3,1.9,3.0,0.108,282.66,0.040,,0.98,1.30,0.85,9,0,0*6E</t>
  </si>
  <si>
    <t>$PUBX,00,205527.00,3648.173610,N,12147.286738,W,-20.783,D3,1.9,2.9,0.072,282.66,-0.060,,0.98,1.30,0.85,9,0,0*4D</t>
  </si>
  <si>
    <t>$PUBX,00,205538.00,3648.173466,N,12147.286768,W,-20.760,D3,1.9,2.8,0.036,282.66,0.020,,0.98,1.30,0.85,9,0,0*60</t>
  </si>
  <si>
    <t>$PUBX,00,205550.00,3648.173346,N,12147.286660,W,-20.849,D3,1.9,2.7,0.144,282.66,0.060,,0.98,1.30,0.85,9,0,0*69</t>
  </si>
  <si>
    <t>$PUBX,00,205602.00,3648.173316,N,12147.286792,W,-21.958,D3,1.9,2.7,0.036,282.66,-0.040,,0.98,1.30,0.85,9,0,0*4F</t>
  </si>
  <si>
    <t>$PUBX,00,205613.00,3648.173568,N,12147.286810,W,-22.037,D3,2.0,3.0,0.108,282.66,0.080,,1.20,1.96,1.35,8,0,0*62</t>
  </si>
  <si>
    <t>$PUBX,00,205625.00,3648.173700,N,12147.286582,W,-22.282,D3,2.1,3.2,0.180,282.66,0.090,,1.20,1.96,1.35,8,0,0*63</t>
  </si>
  <si>
    <t>$PUBX,00,205637.00,3648.173448,N,12147.286378,W,-23.496,D3,2.2,3.3,0.036,282.66,0.000,,1.20,1.96,1.35,8,0,0*69</t>
  </si>
  <si>
    <t>$PUBX,00,205649.00,3648.172926,N,12147.286276,W,-26.145,D3,2.1,3.4,0.108,282.66,0.040,,1.20,1.96,1.35,8,0,0*69</t>
  </si>
  <si>
    <t>$PUBX,00,205700.00,3648.172650,N,12147.286486,W,-27.980,D3,2.2,3.6,0.072,282.66,0.070,,1.20,1.96,1.35,8,0,0*6C</t>
  </si>
  <si>
    <t>$PUBX,00,205712.00,3648.172758,N,12147.286744,W,-29.887,D3,2.2,3.8,0.072,282.66,-0.030,,1.20,1.97,1.35,8,0,0*45</t>
  </si>
  <si>
    <t>$PUBX,00,205724.00,3648.172638,N,12147.286366,W,-30.303,D3,2.2,4.1,0.108,282.66,-0.060,,1.20,1.97,1.35,8,0,0*4B</t>
  </si>
  <si>
    <t>$PUBX,00,205736.00,3648.172944,N,12147.286138,W,-29.912,D3,2.3,4.2,0.036,282.66,0.000,,1.20,1.97,1.35,8,0,0*62</t>
  </si>
  <si>
    <t>$PUBX,00,205747.00,3648.173058,N,12147.286348,W,-29.985,D3,2.3,4.0,0.144,282.66,-0.080,,1.21,1.97,1.35,8,0,0*48</t>
  </si>
  <si>
    <t>$PUBX,00,205759.00,3648.173304,N,12147.286846,W,-29.558,D3,2.2,3.7,0.108,282.66,-0.010,,1.21,1.97,1.35,8,0,0*44</t>
  </si>
  <si>
    <t>$PUBX,00,205811.00,3648.172944,N,12147.287152,W,-30.890,D3,2.2,3.6,0.180,282.66,0.110,,1.21,1.97,1.35,8,0,0*69</t>
  </si>
  <si>
    <t>$PUBX,00,205822.00,3648.172482,N,12147.286984,W,-30.081,D3,2.2,3.6,0.108,282.66,-0.090,,1.21,1.97,1.36,8,0,0*43</t>
  </si>
  <si>
    <t>$PUBX,00,205834.00,3648.172914,N,12147.286366,W,-26.786,D3,2.2,3.5,0.072,282.66,0.000,,1.21,1.97,1.36,8,0,0*6C</t>
  </si>
  <si>
    <t>$PUBX,00,205846.00,3648.173310,N,12147.286414,W,-27.641,D3,2.1,3.4,0.108,282.66,0.120,,1.21,1.97,1.36,8,0,0*62</t>
  </si>
  <si>
    <t>$PUBX,00,205858.00,3648.173568,N,12147.286840,W,-29.343,D3,2.1,3.4,0.180,282.66,-0.060,,1.21,1.97,1.36,8,0,0*48</t>
  </si>
  <si>
    <t>$PUBX,00,205909.00,3648.173988,N,12147.286402,W,-27.346,D3,2.1,3.6,0.000,282.66,0.020,,1.21,1.96,1.36,8,0,0*6D</t>
  </si>
  <si>
    <t>$PUBX,00,205921.00,3648.173976,N,12147.286666,W,-27.804,D3,2.1,3.6,0.072,282.66,0.020,,1.21,1.96,1.36,8,0,0*6E</t>
  </si>
  <si>
    <t>$PUBX,00,205933.00,3648.173988,N,12147.286774,W,-27.193,D3,2.1,3.9,0.180,282.66,-0.150,,1.21,1.96,1.36,8,0,0*41</t>
  </si>
  <si>
    <t>$PUBX,00,205944.00,3648.174366,N,12147.286876,W,-25.873,D3,2.2,4.1,0.108,282.66,0.050,,1.21,1.96,1.36,8,0,0*64</t>
  </si>
  <si>
    <t>$PUBX,00,205956.00,3648.174936,N,12147.287188,W,-25.777,D3,2.2,4.2,0.108,282.66,0.010,,1.21,1.96,1.36,8,0,0*6D</t>
  </si>
  <si>
    <t>$PUBX,00,210008.00,3648.175188,N,12147.287308,W,-25.804,D3,2.2,4.4,0.216,282.66,-0.200,,1.21,1.96,1.36,8,0,0*42</t>
  </si>
  <si>
    <t>$PUBX,00,210020.00,3648.175002,N,12147.287128,W,-25.145,D3,2.2,4.5,0.108,282.66,0.070,,1.21,1.96,1.36,8,0,0*62</t>
  </si>
  <si>
    <t>$PUBX,00,210031.00,3648.174714,N,12147.286900,W,-25.088,D3,2.2,4.6,0.072,282.66,-0.030,,1.21,1.96,1.36,8,0,0*46</t>
  </si>
  <si>
    <t>$PUBX,00,210043.00,3648.174426,N,12147.286972,W,-25.103,D3,2.2,4.4,0.144,282.66,-0.090,,1.21,1.96,1.36,8,0,0*4A</t>
  </si>
  <si>
    <t>$PUBX,00,210055.00,3648.174282,N,12147.287302,W,-25.542,D3,2.1,4.4,0.108,282.66,0.090,,1.21,1.96,1.36,8,0,0*6E</t>
  </si>
  <si>
    <t>$PUBX,00,210107.00,3648.174180,N,12147.287200,W,-25.208,D3,2.2,4.4,0.216,282.66,0.090,,1.21,1.96,1.36,8,0,0*6C</t>
  </si>
  <si>
    <t>$PUBX,00,210118.00,3648.174354,N,12147.287038,W,-25.224,D3,2.1,4.4,0.216,282.66,-0.100,,1.21,1.96,1.36,8,0,0*48</t>
  </si>
  <si>
    <t>$PUBX,00,210130.00,3648.174846,N,12147.286882,W,-23.627,D3,2.1,4.3,0.036,282.66,0.010,,1.21,1.96,1.36,8,0,0*69</t>
  </si>
  <si>
    <t>$PUBX,00,210142.00,3648.174840,N,12147.286792,W,-22.449,D3,2.2,4.6,0.180,282.66,0.050,,1.29,2.00,1.40,7,0,0*6B</t>
  </si>
  <si>
    <t>$PUBX,00,210153.00,3648.174780,N,12147.286912,W,-22.680,D3,2.2,4.8,0.216,282.66,-0.130,,1.21,1.96,1.36,8,0,0*4B</t>
  </si>
  <si>
    <t>$PUBX,00,210205.00,3648.174396,N,12147.286912,W,-23.560,D3,2.3,5.2,0.036,282.66,0.010,,1.22,1.96,1.36,8,0,0*63</t>
  </si>
  <si>
    <t>$PUBX,00,210217.00,3648.173820,N,12147.286858,W,-24.132,D3,2.4,5.5,0.036,282.66,0.080,,1.22,1.96,1.36,8,0,0*63</t>
  </si>
  <si>
    <t>$PUBX,00,210229.00,3648.173610,N,12147.287044,W,-24.691,D3,2.4,5.7,0.108,282.66,0.150,,1.22,1.96,1.36,8,0,0*6B</t>
  </si>
  <si>
    <t>$PUBX,00,210240.00,3648.173520,N,12147.286774,W,-25.339,D3,2.5,6.1,0.108,282.66,0.000,,1.22,1.96,1.36,8,0,0*67</t>
  </si>
  <si>
    <t>$PUBX,00,210252.00,3648.173736,N,12147.286564,W,-25.038,D3,2.6,6.3,0.180,282.66,0.110,,1.22,1.96,1.36,8,0,0*61</t>
  </si>
  <si>
    <t>$PUBX,00,210304.00,3648.173424,N,12147.286648,W,-26.419,D3,2.7,7.1,0.072,282.66,0.090,,1.22,1.96,1.36,8,0,0*6D</t>
  </si>
  <si>
    <t>$PUBX,00,210315.00,3648.173730,N,12147.286504,W,-26.771,D3,2.9,7.4,0.144,282.66,-0.140,,1.22,1.96,1.36,8,0,0*43</t>
  </si>
  <si>
    <t>$PUBX,00,210327.00,3648.173844,N,12147.286660,W,-28.748,D3,2.9,7.9,0.036,282.66,0.190,,1.26,1.96,1.36,7,0,0*69</t>
  </si>
  <si>
    <t>$PUBX,00,210339.00,3648.173700,N,12147.286552,W,-29.564,D3,3.1,8.5,0.216,282.66,-0.020,,1.26,1.96,1.36,7,0,0*4B</t>
  </si>
  <si>
    <t>$PUBX,00,210351.00,3648.173352,N,12147.286666,W,-31.075,D3,3.0,8.8,0.036,282.66,0.130,,1.26,1.96,1.36,7,0,0*6F</t>
  </si>
  <si>
    <t>$PUBX,00,210402.00,3648.173256,N,12147.286402,W,-32.251,D3,2.8,8.6,0.072,282.66,-0.120,,1.32,2.02,1.42,6,0,0*4E</t>
  </si>
  <si>
    <t>$PUBX,00,210414.00,3648.173274,N,12147.286402,W,-32.032,D3,2.9,8.8,0.072,282.66,0.130,,1.26,1.96,1.36,7,0,0*64</t>
  </si>
  <si>
    <t>$PUBX,00,210426.00,3648.173196,N,12147.286540,W,-28.304,D3,2.8,8.1,0.108,282.66,0.000,,1.26,1.96,1.36,7,0,0*66</t>
  </si>
  <si>
    <t>$PUBX,00,210438.00,3648.172974,N,12147.286246,W,-23.223,D3,2.8,7.1,0.144,282.66,0.000,,1.26,1.96,1.36,7,0,0*65</t>
  </si>
  <si>
    <t>$PUBX,00,210449.00,3648.172830,N,12147.286336,W,-22.650,D3,2.8,6.5,0.036,282.66,-0.020,,1.26,1.96,1.36,7,0,0*4B</t>
  </si>
  <si>
    <t>$PUBX,00,210501.00,3648.172890,N,12147.286450,W,-23.803,D3,2.7,5.7,0.108,282.66,0.060,,1.25,1.96,1.36,7,0,0*6A</t>
  </si>
  <si>
    <t>$PUBX,00,210513.00,3648.172824,N,12147.286558,W,-24.739,D3,2.6,5.1,0.252,282.66,0.180,,1.25,1.96,1.36,7,0,0*6A</t>
  </si>
  <si>
    <t>$PUBX,00,210524.00,3648.172818,N,12147.286876,W,-25.976,D3,2.6,4.7,0.108,282.66,-0.030,,1.22,1.95,1.36,8,0,0*43</t>
  </si>
  <si>
    <t>$PUBX,00,210536.00,3648.172626,N,12147.287230,W,-28.140,D3,2.6,4.4,0.216,282.66,0.090,,1.22,1.94,1.35,8,0,0*60</t>
  </si>
  <si>
    <t>$PUBX,00,210548.00,3648.172866,N,12147.287050,W,-28.167,D3,2.6,4.3,0.036,282.66,-0.030,,1.25,1.96,1.35,7,0,0*48</t>
  </si>
  <si>
    <t>$PUBX,00,210600.00,3648.172656,N,12147.286558,W,-28.427,D3,2.6,4.1,0.108,282.66,-0.060,,1.25,1.96,1.35,7,0,0*4C</t>
  </si>
  <si>
    <t>$PUBX,00,210611.00,3648.172584,N,12147.286066,W,-28.118,D3,2.6,4.1,0.108,282.66,0.050,,1.25,1.96,1.35,7,0,0*6F</t>
  </si>
  <si>
    <t>$PUBX,00,210623.00,3648.172188,N,12147.285988,W,-30.036,D3,2.6,4.1,0.144,282.66,-0.050,,1.25,1.96,1.35,7,0,0*4D</t>
  </si>
  <si>
    <t>GC: 60msec 200532 bytes used, 66905232 bytes available</t>
  </si>
  <si>
    <t>Type 0F (STRING              ):    432 bytes</t>
  </si>
  <si>
    <t>Type 11 (CLASS               ):   3444 bytes</t>
  </si>
  <si>
    <t>Type 12 (VALUETYPE           ):     96 bytes</t>
  </si>
  <si>
    <t>Type 13 (SZARRAY             ):   3840 bytes</t>
  </si>
  <si>
    <t xml:space="preserve">  Type 04 (CHAR                ):   1920 bytes</t>
  </si>
  <si>
    <t xml:space="preserve">  Type 0F (STRING              ):     48 bytes</t>
  </si>
  <si>
    <t xml:space="preserve">  Type 11 (CLASS               ):    900 bytes</t>
  </si>
  <si>
    <t>Type 15 (FREEBLOCK           ): 66905232 bytes</t>
  </si>
  <si>
    <t>Type 19 (REFLECTION          ):    168 bytes</t>
  </si>
  <si>
    <t>Type 1B (DELEGATE_HEAD       ):    216 bytes</t>
  </si>
  <si>
    <t>Type 1D (OBJECT_TO_EVENT     ):    120 bytes</t>
  </si>
  <si>
    <t>Type 1E (BINARY_BLOB_HEAD    ): 163848 bytes</t>
  </si>
  <si>
    <t>Type 21 (STACK_FRAME         ):    996 bytes</t>
  </si>
  <si>
    <t>Type 27 (FINALIZER_HEAD      ):    144 bytes</t>
  </si>
  <si>
    <t>Type 31 (IO_PORT             ):    180 bytes</t>
  </si>
  <si>
    <t>Type 36 (APPDOMAIN_ASSEMBLY  ):   2220 bytes</t>
  </si>
  <si>
    <t>$PUBX,00,210635.00,3648.171948,N,12147.285376,W,-29.467,D3,2.6,4.0,0.252,282.66,-0.140,,1.22,1.94,1.35,8,0,0*41</t>
  </si>
  <si>
    <t>$PUBX,00,210646.00,3648.171408,N,12147.285064,W,-29.832,D3,2.6,4.1,0.324,282.66,0.080,,1.22,1.94,1.35,8,0,0*61</t>
  </si>
  <si>
    <t>$PUBX,00,210658.00,3648.171144,N,12147.284896,W,-30.312,D3,2.5,4.1,0.180,282.66,-0.080,,1.22,1.94,1.35,8,0,0*44</t>
  </si>
  <si>
    <t>$PUBX,00,210710.00,3648.171162,N,12147.285028,W,-31.120,D3,2.6,4.2,0.108,282.66,0.070,,1.25,1.96,1.35,7,0,0*6B</t>
  </si>
  <si>
    <t>$PUBX,00,210722.00,3648.171270,N,12147.284986,W,-31.042,D3,2.7,4.3,0.108,282.66,-0.020,,1.25,1.95,1.35,7,0,0*48</t>
  </si>
  <si>
    <t>$PUBX,00,210733.00,3648.171312,N,12147.285004,W,-30.325,D3,2.7,4.3,0.288,282.66,-0.140,,1.25,1.95,1.35,7,0,0*40</t>
  </si>
  <si>
    <t>$PUBX,00,210745.00,3648.171582,N,12147.285424,W,-30.457,D3,2.6,4.3,0.144,282.66,-0.050,,1.22,1.93,1.35,8,0,0*46</t>
  </si>
  <si>
    <t>$PUBX,00,210757.00,3648.172092,N,12147.285898,W,-29.776,D3,2.7,4.2,0.036,282.66,0.010,,1.22,1.93,1.35,8,0,0*6C</t>
  </si>
  <si>
    <t>$PUBX,00,210809.00,3648.172398,N,12147.286156,W,-28.459,D3,2.6,3.9,0.180,282.66,0.050,,1.22,1.93,1.35,8,0,0*63</t>
  </si>
  <si>
    <t>$PUBX,00,210820.00,3648.172752,N,12147.286420,W,-27.468,D3,2.6,3.8,0.216,282.66,-0.060,,1.25,1.95,1.35,7,0,0*4E</t>
  </si>
  <si>
    <t>$PUBX,00,210832.00,3648.172896,N,12147.286534,W,-26.399,D3,2.6,3.6,0.144,282.66,0.090,,1.24,1.95,1.35,7,0,0*6F</t>
  </si>
  <si>
    <t>$PUBX,00,210844.00,3648.173244,N,12147.286600,W,-25.510,D3,2.6,3.6,0.072,282.66,0.020,,1.24,1.95,1.34,7,0,0*64</t>
  </si>
  <si>
    <t>$PUBX,00,210855.00,3648.173244,N,12147.286708,W,-25.350,D3,2.6,3.6,0.072,282.66,0.010,,1.24,1.95,1.34,7,0,0*6C</t>
  </si>
  <si>
    <t>$PUBX,00,210907.00,3648.173016,N,12147.286798,W,-26.292,D3,2.7,3.8,0.108,282.66,0.070,,1.24,1.95,1.34,7,0,0*6F</t>
  </si>
  <si>
    <t>$PUBX,00,210919.00,3648.173196,N,12147.286936,W,-26.576,D3,2.7,3.8,0.036,282.66,-0.020,,1.22,1.92,1.34,8,0,0*44</t>
  </si>
  <si>
    <t>$PUBX,00,210931.00,3648.173742,N,12147.287044,W,-26.115,D3,2.7,3.7,0.072,282.66,-0.050,,1.22,1.92,1.34,8,0,0*45</t>
  </si>
  <si>
    <t>$PUBX,00,210942.00,3648.174180,N,12147.287080,W,-25.823,D3,2.6,3.7,0.144,282.66,0.040,,1.22,1.91,1.34,8,0,0*63</t>
  </si>
  <si>
    <t>$PUBX,00,210954.00,3648.174384,N,12147.287716,W,-27.328,D3,2.7,3.6,0.036,282.66,0.000,,1.22,1.91,1.34,8,0,0*68</t>
  </si>
  <si>
    <t>$PUBX,00,211006.00,3648.174702,N,12147.287860,W,-26.812,D3,2.7,3.7,0.108,282.66,-0.090,,1.22,1.91,1.34,8,0,0*49</t>
  </si>
  <si>
    <t>$PUBX,00,211017.00,3648.175170,N,12147.287620,W,-25.982,D3,2.7,3.7,0.108,282.66,0.070,,1.24,1.94,1.34,7,0,0*65</t>
  </si>
  <si>
    <t>$PUBX,00,211029.00,3648.175428,N,12147.287686,W,-25.903,D3,2.8,3.8,0.108,282.66,-0.050,,1.24,1.94,1.34,7,0,0*4A</t>
  </si>
  <si>
    <t>$PUBX,00,211041.00,3648.175272,N,12147.287638,W,-26.317,D3,2.8,3.9,0.000,282.66,0.000,,1.24,1.94,1.34,7,0,0*64</t>
  </si>
  <si>
    <t>ERROR</t>
  </si>
  <si>
    <t>$PUBX,00,211140.00,3648.174780,N,12147.286642,W,-27.263,D3,2.4,4.2,0.144,282.66,-0.080,,1.24,1.94,1.33,7,0,0*41</t>
  </si>
  <si>
    <t>$PUBX,00,211151.00,3648.174492,N,12147.286474,W,-26.786,D3,2.5,4.3,0.144,282.66,0.060,,1.22,1.89,1.33,8,0,0*6F</t>
  </si>
  <si>
    <t>$PUBX,00,211203.00,3648.174090,N,12147.286264,W,-26.323,D3,2.5,4.2,0.108,282.66,0.010,,1.22,1.89,1.33,8,0,0*6F</t>
  </si>
  <si>
    <t>$PUBX,00,211215.00,3648.173790,N,12147.286000,W,-25.765,D3,2.6,4.3,0.108,282.66,-0.100,,1.22,1.89,1.33,8,0,0*42</t>
  </si>
  <si>
    <t>$PUBX,00,211226.00,3648.173760,N,12147.285910,W,-24.870,D3,2.6,4.0,0.108,282.66,0.070,,1.22,1.89,1.33,8,0,0*64</t>
  </si>
  <si>
    <t>$PUBX,00,211238.00,3648.173766,N,12147.286252,W,-25.937,D3,2.6,4.1,0.072,282.66,0.010,,1.22,1.89,1.33,8,0,0*6B</t>
  </si>
  <si>
    <t>$PUBX,00,211250.00,3648.173874,N,12147.286330,W,-25.391,D3,2.5,3.8,0.108,282.66,-0.050,,1.22,1.88,1.32,8,0,0*42</t>
  </si>
  <si>
    <t>$PUBX,00,211302.00,3648.173904,N,12147.286210,W,-25.208,D3,2.5,3.6,0.108,282.66,0.070,,1.22,1.88,1.32,8,0,0*61</t>
  </si>
  <si>
    <t>$PUBX,00,211313.00,3648.173688,N,12147.286528,W,-26.526,D3,2.5,3.6,0.072,282.66,-0.050,,1.22,1.88,1.32,8,0,0*4D</t>
  </si>
  <si>
    <t>$PUBX,00,211325.00,3648.173556,N,12147.286540,W,-27.279,D3,2.5,3.7,0.108,282.66,-0.030,,1.22,1.88,1.32,8,0,0*41</t>
  </si>
  <si>
    <t>$PUBX,00,211337.00,3648.173418,N,12147.286174,W,-28.256,D3,2.6,3.8,0.144,282.66,0.090,,1.21,1.88,1.32,8,0,0*68</t>
  </si>
  <si>
    <t>$PUBX,00,211348.00,3648.173460,N,12147.285874,W,-28.070,D3,2.5,3.8,0.180,282.66,-0.080,,1.21,1.87,1.32,8,0,0*4B</t>
  </si>
  <si>
    <t>$PUBX,00,211400.00,3648.173166,N,12147.285820,W,-28.374,D3,2.5,3.8,0.072,282.66,-0.030,,1.21,1.87,1.32,8,0,0*42</t>
  </si>
  <si>
    <t>$PUBX,00,211412.00,3648.173328,N,12147.285538,W,-27.889,D3,2.4,3.7,0.036,282.66,0.060,,1.21,1.87,1.32,8,0,0*6D</t>
  </si>
  <si>
    <t>$PUBX,00,211424.00,3648.173418,N,12147.285526,W,-27.707,D3,2.6,4.0,0.072,282.66,0.010,,1.21,1.87,1.31,8,0,0*6C</t>
  </si>
  <si>
    <t>$PUBX,00,211435.00,3648.173442,N,12147.285688,W,-28.032,D3,2.6,4.2,0.072,282.66,0.100,,1.21,1.86,1.31,8,0,0*69</t>
  </si>
  <si>
    <t>$PUBX,00,211447.00,3648.173520,N,12147.285664,W,-27.124,D3,2.6,4.2,0.252,282.66,0.100,,1.21,1.86,1.31,8,0,0*62</t>
  </si>
  <si>
    <t>$PUBX,00,211459.00,3648.173514,N,12147.285580,W,-26.283,D3,2.7,4.3,0.144,282.66,0.050,,1.21,1.86,1.31,8,0,0*6C</t>
  </si>
  <si>
    <t>$PUBX,00,211510.00,3648.173586,N,12147.285358,W,-25.429,D3,2.6,4.2,0.072,282.66,0.020,,1.21,1.86,1.31,8,0,0*6E</t>
  </si>
  <si>
    <t>$PUBX,00,211522.00,3648.173376,N,12147.285388,W,-26.196,D3,2.7,4.2,0.072,282.66,0.030,,1.21,1.86,1.31,8,0,0*69</t>
  </si>
  <si>
    <t>$PUBX,00,211534.00,3648.173370,N,12147.285466,W,-26.035,D3,2.7,4.2,0.036,282.66,-0.020,,1.21,1.85,1.31,8,0,0*48</t>
  </si>
  <si>
    <t>$PUBX,00,211546.00,3648.173424,N,12147.285628,W,-26.029,D3,2.8,4.4,0.072,282.66,-0.010,,1.21,1.85,1.30,8,0,0*45</t>
  </si>
  <si>
    <t>$PUBX,00,211557.00,3648.173340,N,12147.285934,W,-26.268,D3,2.8,4.3,0.144,282.66,0.080,,1.21,1.85,1.30,8,0,0*62</t>
  </si>
  <si>
    <t>$PUBX,00,211609.00,3648.173310,N,12147.285874,W,-26.595,D3,2.9,4.5,0.072,282.66,-0.010,,1.21,1.85,1.30,8,0,0*48</t>
  </si>
  <si>
    <t>$PUBX,00,211621.00,3648.173508,N,12147.285706,W,-27.553,D3,3.0,4.7,0.108,282.66,-0.080,,1.21,1.84,1.30,8,0,0*42</t>
  </si>
  <si>
    <t>$PUBX,00,211633.00,3648.173430,N,12147.285478,W,-28.543,D3,3.1,4.9,0.072,282.66,0.090,,1.21,1.84,1.30,8,0,0*60</t>
  </si>
  <si>
    <t>$PUBX,00,211644.00,3648.173634,N,12147.285340,W,-28.994,D3,3.1,5.3,0.036,282.66,-0.010,,1.21,1.84,1.30,8,0,0*42</t>
  </si>
  <si>
    <t>$PUBX,00,211656.00,3648.173688,N,12147.284986,W,-30.344,D3,3.1,5.4,0.144,282.66,-0.020,,1.21,1.84,1.30,8,0,0*49</t>
  </si>
  <si>
    <t>$PUBX,00,211708.00,3648.173616,N,12147.284548,W,-30.860,D3,3.2,5.6,0.036,282.66,0.030,,1.21,1.83,1.29,8,0,0*61</t>
  </si>
  <si>
    <t>$PUBX,00,211719.00,3648.173790,N,12147.284290,W,-30.460,D3,3.2,5.7,0.180,282.66,-0.090,,1.21,1.83,1.29,8,0,0*4A</t>
  </si>
  <si>
    <t>$PUBX,00,211731.00,3648.173946,N,12147.283774,W,-29.696,D3,3.3,6.0,0.144,282.66,-0.100,,1.21,1.83,1.29,8,0,0*4B</t>
  </si>
  <si>
    <t>$PUBX,00,211743.00,3648.173724,N,12147.283450,W,-30.154,D3,3.4,6.1,0.180,282.66,0.090,,1.21,1.83,1.29,8,0,0*6B</t>
  </si>
  <si>
    <t>$PUBX,00,211755.00,3648.173496,N,12147.283078,W,-30.584,D3,3.4,6.2,0.144,282.66,0.060,,1.21,1.82,1.29,8,0,0*64</t>
  </si>
  <si>
    <t>$PUBX,00,211806.00,3648.173406,N,12147.283042,W,-30.906,D3,3.4,6.1,0.036,282.66,0.020,,1.21,1.82,1.29,8,0,0*68</t>
  </si>
  <si>
    <t>$PUBX,00,211818.00,3648.173310,N,12147.283456,W,-30.958,D3,3.4,5.9,0.144,282.66,0.110,,1.21,1.82,1.28,8,0,0*61</t>
  </si>
  <si>
    <t>$PUBX,00,211830.00,3648.173352,N,12147.283828,W,-30.906,D3,3.4,5.8,0.108,282.66,-0.020,,1.20,1.82,1.28,8,0,0*44</t>
  </si>
  <si>
    <t>$PUBX,00,211841.00,3648.173358,N,12147.284056,W,-30.356,D3,3.5,5.8,0.072,282.66,0.030,,1.20,1.81,1.28,8,0,0*63</t>
  </si>
  <si>
    <t>$PUBX,00,211853.00,3648.173832,N,12147.284212,W,-29.216,D3,3.5,5.8,0.180,282.66,0.070,,1.20,1.81,1.28,8,0,0*60</t>
  </si>
  <si>
    <t>$PUBX,00,211905.00,3648.173778,N,12147.284584,W,-29.153,D3,3.6,5.8,0.180,282.66,-0.130,,1.20,1.81,1.28,8,0,0*42</t>
  </si>
  <si>
    <t>$PUBX,00,211917.00,3648.173844,N,12147.284536,W,-28.776,D3,3.6,6.0,0.108,282.66,-0.020,,1.20,1.81,1.28,8,0,0*43</t>
  </si>
  <si>
    <t>$PUBX,00,211928.00,3648.173856,N,12147.284506,W,-28.206,D3,3.7,6.1,0.144,282.66,0.040,,1.20,1.80,1.27,8,0,0*60</t>
  </si>
  <si>
    <t>$PUBX,00,211940.00,3648.174288,N,12147.284848,W,-27.069,D3,3.8,6.2,0.252,282.66,-0.150,,1.20,1.80,1.27,8,0,0*46</t>
  </si>
  <si>
    <t>$PUBX,00,211952.00,3648.174810,N,12147.284944,W,-26.015,D3,3.9,6.6,0.108,282.66,0.080,,1.20,1.80,1.27,8,0,0*61</t>
  </si>
  <si>
    <t>$PUBX,00,212004.00,3648.175122,N,12147.284872,W,-25.593,D3,4.1,7.1,0.324,282.66,0.130,,1.20,1.79,1.27,8,0,0*64</t>
  </si>
  <si>
    <t>$PUBX,00,212015.00,3648.175056,N,12147.284530,W,-24.809,D3,4.0,6.9,0.288,282.66,-0.140,,1.20,1.79,1.27,8,0,0*47</t>
  </si>
  <si>
    <t>$PUBX,00,212027.00,3648.175296,N,12147.284734,W,-24.878,D3,3.9,6.5,0.072,282.66,0.000,,1.20,1.79,1.27,8,0,0*65</t>
  </si>
  <si>
    <t>$PUBX,00,212039.00,3648.175500,N,12147.284992,W,-24.662,D3,3.8,6.2,0.108,282.66,0.060,,1.20,1.79,1.26,8,0,0*68</t>
  </si>
  <si>
    <t>$PUBX,00,212050.00,3648.175560,N,12147.285262,W,-24.794,D3,3.8,6.0,0.180,282.66,-0.060,,1.20,1.78,1.26,8,0,0*42</t>
  </si>
  <si>
    <t>$PUBX,00,212102.00,3648.175560,N,12147.285268,W,-25.177,D3,3.6,5.5,0.108,282.66,0.090,,1.20,1.88,1.28,7,0,0*60</t>
  </si>
  <si>
    <t>$PUBX,00,212114.00,3648.175626,N,12147.285328,W,-24.217,D3,3.4,5.0,0.072,282.66,0.060,,1.20,1.88,1.28,7,0,0*63</t>
  </si>
  <si>
    <t>$PUBX,00,212126.00,3648.175704,N,12147.285478,W,-23.475,D3,3.4,4.8,0.144,282.66,-0.080,,1.20,1.78,1.26,8,0,0*44</t>
  </si>
  <si>
    <t>$PUBX,00,212137.00,3648.175830,N,12147.285760,W,-22.751,D3,3.3,4.7,0.108,282.66,0.050,,1.20,1.77,1.25,8,0,0*6E</t>
  </si>
  <si>
    <t>$PUBX,00,212149.00,3648.175920,N,12147.285928,W,-21.716,D3,3.4,4.8,0.144,282.66,-0.010,,1.20,1.77,1.25,8,0,0*4C</t>
  </si>
  <si>
    <t>$PUBX,00,212201.00,3648.176046,N,12147.286096,W,-20.911,D3,3.5,4.9,0.180,282.66,-0.100,,1.20,1.77,1.25,8,0,0*46</t>
  </si>
  <si>
    <t>$PUBX,00,212212.00,3648.176082,N,12147.285910,W,-20.707,D3,3.5,5.0,0.180,282.66,0.090,,1.19,1.76,1.25,8,0,0*67</t>
  </si>
  <si>
    <t>$PUBX,00,212224.00,3648.175998,N,12147.285778,W,-20.936,D3,3.4,4.9,0.216,282.66,0.070,,1.05,1.53,1.04,9,0,0*6C</t>
  </si>
  <si>
    <t>$PUBX,00,212236.00,3648.176028,N,12147.286066,W,-21.030,D3,3.3,4.7,0.072,282.66,-0.020,,1.05,1.53,1.04,9,0,0*4A</t>
  </si>
  <si>
    <t>$PUBX,00,212248.00,3648.175854,N,12147.285994,W,-20.493,D3,3.4,4.7,0.108,282.66,0.050,,1.05,1.53,1.04,9,0,0*69</t>
  </si>
  <si>
    <t>$PUBX,00,212259.00,3648.175782,N,12147.286018,W,-21.025,D3,3.3,4.6,0.108,282.66,-0.050,,1.05,1.53,1.04,9,0,0*40</t>
  </si>
  <si>
    <t>$PUBX,00,212311.00,3648.175494,N,12147.286312,W,-22.572,D3,3.2,4.3,0.324,282.66,-0.070,,1.05,1.53,1.04,9,0,0*4E</t>
  </si>
  <si>
    <t>$PUBX,00,212323.00,3648.175254,N,12147.286414,W,-23.229,D3,3.2,4.2,0.072,282.66,0.030,,1.05,1.53,1.04,9,0,0*64</t>
  </si>
  <si>
    <t>$PUBX,00,212335.00,3648.175338,N,12147.286504,W,-22.912,D3,3.1,4.1,0.108,282.66,0.030,,1.05,1.53,1.05,9,0,0*67</t>
  </si>
  <si>
    <t>$PUBX,00,212346.00,3648.175410,N,12147.286498,W,-22.863,D3,3.1,3.9,0.180,282.66,-0.050,,1.05,1.53,1.05,9,0,0*49</t>
  </si>
  <si>
    <t>$PUBX,00,212358.00,3648.175242,N,12147.286354,W,-22.773,D3,3.0,3.9,0.108,282.66,0.030,,1.05,1.53,1.05,9,0,0*64</t>
  </si>
  <si>
    <t>$PUBX,00,212410.00,3648.175134,N,12147.286132,W,-22.693,D3,3.0,3.8,0.036,282.66,-0.020,,1.05,1.53,1.05,9,0,0*41</t>
  </si>
  <si>
    <t>$PUBX,00,212421.00,3648.175008,N,12147.286132,W,-22.802,D3,2.9,3.7,0.072,282.66,-0.010,,1.05,1.53,1.05,9,0,0*4F</t>
  </si>
  <si>
    <t>$PUBX,00,212433.00,3648.175128,N,12147.286024,W,-22.523,D3,2.9,3.7,0.144,282.66,0.060,,1.05,1.53,1.05,9,0,0*69</t>
  </si>
  <si>
    <t>$PUBX,00,212445.00,3648.175152,N,12147.285892,W,-22.478,D3,2.9,3.6,0.036,282.66,-0.010,,1.05,1.53,1.05,9,0,0*43</t>
  </si>
  <si>
    <t>$PUBX,00,212457.00,3648.175098,N,12147.285958,W,-22.744,D3,2.8,3.6,0.144,282.66,-0.040,,1.05,1.53,1.05,9,0,0*4C</t>
  </si>
  <si>
    <t>$PUBX,00,212508.00,3648.175050,N,12147.285634,W,-22.467,D3,2.8,3.5,0.252,282.66,0.050,,1.05,1.53,1.05,9,0,0*6F</t>
  </si>
  <si>
    <t>$PUBX,00,212520.00,3648.175308,N,12147.285568,W,-22.491,D3,2.7,3.4,0.144,282.66,-0.030,,1.05,1.53,1.05,9,0,0*49</t>
  </si>
  <si>
    <t>$PUBX,00,212532.00,3648.175392,N,12147.285748,W,-23.028,D3,2.6,3.2,0.108,282.66,0.040,,1.05,1.53,1.05,9,0,0*6B</t>
  </si>
  <si>
    <t>$PUBX,00,212543.00,3648.175608,N,12147.286054,W,-22.854,D3,2.6,3.0,0.036,282.66,-0.010,,1.06,1.53,1.05,9,0,0*45</t>
  </si>
  <si>
    <t>$PUBX,00,212555.00,3648.175770,N,12147.286666,W,-23.813,D3,2.5,2.9,0.144,282.66,-0.020,,1.06,1.53,1.05,9,0,0*45</t>
  </si>
  <si>
    <t>$PUBX,00,212607.00,3648.175812,N,12147.286678,W,-23.966,D3,2.6,2.9,0.144,282.66,0.110,,1.06,1.53,1.05,9,0,0*6A</t>
  </si>
  <si>
    <t>$PUBX,00,212619.00,3648.175614,N,12147.286690,W,-25.000,D3,2.6,2.9,0.252,282.66,0.080,,1.06,1.53,1.05,9,0,0*68</t>
  </si>
  <si>
    <t>$PUBX,00,212630.00,3648.175320,N,12147.286876,W,-25.862,D3,2.6,2.9,0.036,282.66,-0.010,,1.06,1.53,1.05,9,0,0*4F</t>
  </si>
  <si>
    <t>$PUBX,00,212642.00,3648.175110,N,12147.286636,W,-26.010,D3,2.6,2.9,0.144,282.66,0.090,,1.06,1.53,1.05,9,0,0*6E</t>
  </si>
  <si>
    <t>$PUBX,00,212654.00,3648.174954,N,12147.286738,W,-26.606,D3,2.6,3.0,0.144,282.66,0.050,,1.06,1.53,1.05,9,0,0*6A</t>
  </si>
  <si>
    <t>$PUBX,00,212706.00,3648.174846,N,12147.286720,W,-26.962,D3,2.6,2.9,0.072,282.66,-0.070,,1.06,1.53,1.05,9,0,0*49</t>
  </si>
  <si>
    <t>$PUBX,00,212717.00,3648.174738,N,12147.286384,W,-26.988,D3,2.6,3.0,0.072,282.66,0.050,,1.06,1.53,1.05,9,0,0*66</t>
  </si>
  <si>
    <t>$PUBX,00,212729.00,3648.174954,N,12147.286120,W,-26.168,D3,2.6,3.0,0.036,282.66,-0.030,,1.06,1.53,1.05,9,0,0*4E</t>
  </si>
  <si>
    <t>$PUBX,00,212741.00,3648.174990,N,12147.286000,W,-26.131,D3,2.6,3.0,0.108,282.66,-0.060,,1.06,1.53,1.05,9,0,0*4E</t>
  </si>
  <si>
    <t>$PUBX,00,212752.00,3648.175122,N,12147.286096,W,-25.689,D3,2.5,2.9,0.144,282.66,-0.020,,1.06,1.53,1.05,9,0,0*43</t>
  </si>
  <si>
    <t>$PUBX,00,212804.00,3648.175188,N,12147.286228,W,-25.140,D3,2.5,2.9,0.036,282.66,-0.060,,1.06,1.53,1.05,9,0,0*4A</t>
  </si>
  <si>
    <t>$PUBX,00,212816.00,3648.175392,N,12147.286228,W,-24.531,D3,2.5,2.8,0.036,282.66,0.010,,1.06,1.53,1.05,9,0,0*68</t>
  </si>
  <si>
    <t>$PUBX,00,212828.00,3648.175404,N,12147.286366,W,-24.656,D3,2.5,2.9,0.144,282.66,0.070,,1.06,1.53,1.05,9,0,0*67</t>
  </si>
  <si>
    <t>$PUBX,00,212839.00,3648.175446,N,12147.286534,W,-24.923,D3,2.6,3.1,0.144,282.66,0.000,,1.06,1.53,1.05,9,0,0*60</t>
  </si>
  <si>
    <t>$PUBX,00,212851.00,3648.175482,N,12147.286396,W,-25.172,D3,2.6,3.2,0.252,282.66,0.080,,1.06,1.53,1.05,9,0,0*6A</t>
  </si>
  <si>
    <t>$PUBX,00,212903.00,3648.175224,N,12147.285886,W,-25.813,D3,2.6,3.3,0.072,282.66,0.020,,1.06,1.53,1.05,9,0,0*6A</t>
  </si>
  <si>
    <t>$PUBX,00,212914.00,3648.175008,N,12147.285298,W,-25.821,D3,2.6,3.3,0.108,282.66,-0.050,,1.06,1.53,1.05,9,0,0*42</t>
  </si>
  <si>
    <t>$PUBX,00,212926.00,3648.174924,N,12147.285082,W,-25.719,D3,2.6,3.3,0.108,282.66,0.040,,1.06,1.53,1.05,9,0,0*64</t>
  </si>
  <si>
    <t>$PUBX,00,212938.00,3648.174774,N,12147.284920,W,-25.970,D3,2.6,3.3,0.000,282.66,-0.020,,1.06,1.53,1.05,9,0,0*43</t>
  </si>
  <si>
    <t>$PUBX,00,212950.00,3648.174600,N,12147.284950,W,-26.552,D3,2.7,3.4,0.144,282.66,-0.070,,1.06,1.53,1.05,9,0,0*45</t>
  </si>
  <si>
    <t>$PUBX,00,213001.00,3648.174612,N,12147.285166,W,-26.372,D3,2.7,3.3,0.144,282.66,0.020,,1.06,1.53,1.05,9,0,0*6D</t>
  </si>
  <si>
    <t>$PUBX,00,213013.00,3648.174816,N,12147.285478,W,-25.687,D3,2.7,3.3,0.144,282.66,-0.070,,1.06,1.53,1.05,9,0,0*4A</t>
  </si>
  <si>
    <t>$PUBX,00,213025.00,3648.174930,N,12147.285574,W,-24.661,D3,2.7,3.4,0.036,282.66,0.000,,1.06,1.52,1.05,9,0,0*66</t>
  </si>
  <si>
    <t>$PUBX,00,213037.00,3648.174948,N,12147.285616,W,-24.166,D3,2.8,3.5,0.180,282.66,0.070,,1.06,1.52,1.05,9,0,0*68</t>
  </si>
  <si>
    <t>$PUBX,00,213048.00,3648.174996,N,12147.285796,W,-24.173,D3,2.9,3.7,0.216,282.66,-0.080,,1.06,1.52,1.05,9,0,0*43</t>
  </si>
  <si>
    <t>$PUBX,00,213100.00,3648.174888,N,12147.285904,W,-24.441,D3,3.0,3.8,0.216,282.66,0.110,,1.06,1.52,1.05,9,0,0*63</t>
  </si>
  <si>
    <t>$PUBX,00,213112.00,3648.175182,N,12147.286054,W,-24.417,D3,3.0,3.8,0.180,282.66,0.040,,1.06,1.52,1.05,9,0,0*66</t>
  </si>
  <si>
    <t>$PUBX,00,213123.00,3648.175176,N,12147.286498,W,-25.255,D3,3.0,3.8,0.144,282.66,-0.040,,1.06,1.52,1.05,9,0,0*4F</t>
  </si>
  <si>
    <t>$PUBX,00,213135.00,3648.175152,N,12147.286960,W,-25.561,D3,2.9,3.7,0.216,282.66,0.100,,1.06,1.52,1.05,9,0,0*6F</t>
  </si>
  <si>
    <t>$PUBX,00,213147.00,3648.175248,N,12147.287116,W,-25.506,D3,2.9,3.7,0.072,282.66,0.010,,1.06,1.52,1.05,9,0,0*6B</t>
  </si>
  <si>
    <t>$PUBX,00,213159.00,3648.174858,N,12147.287470,W,-26.979,D3,2.6,3.1,0.036,282.66,-0.020,,0.87,1.08,0.67,10,0,0*71</t>
  </si>
  <si>
    <t>$PUBX,00,213210.00,3648.174750,N,12147.287590,W,-27.858,D3,2.5,2.8,0.036,282.66,0.050,,0.87,1.08,0.67,10,0,0*55</t>
  </si>
  <si>
    <t>$PUBX,00,213222.00,3648.175128,N,12147.287602,W,-28.501,D3,2.4,2.6,0.036,282.66,-0.020,,0.87,1.08,0.67,10,0,0*7F</t>
  </si>
  <si>
    <t>$PUBX,00,213234.00,3648.175422,N,12147.287572,W,-28.551,D3,2.4,2.6,0.036,282.66,-0.010,,0.87,1.08,0.67,10,0,0*75</t>
  </si>
  <si>
    <t>$PUBX,00,213245.00,3648.175626,N,12147.287722,W,-28.564,D3,2.4,2.5,0.108,282.66,0.030,,0.87,1.08,0.67,10,0,0*54</t>
  </si>
  <si>
    <t>$PUBX,00,213257.00,3648.175752,N,12147.287932,W,-28.485,D3,2.4,2.6,0.108,282.66,-0.070,,0.88,1.08,0.67,10,0,0*71</t>
  </si>
  <si>
    <t>$PUBX,00,213309.00,3648.175872,N,12147.288130,W,-28.425,D3,2.4,2.6,0.072,282.66,0.050,,0.88,1.08,0.67,10,0,0*5A</t>
  </si>
  <si>
    <t>$PUBX,00,213321.00,3648.175896,N,12147.288088,W,-28.382,D3,2.4,2.7,0.072,282.66,0.030,,0.88,1.08,0.67,10,0,0*55</t>
  </si>
  <si>
    <t>$PUBX,00,213332.00,3648.175884,N,12147.288022,W,-28.587,D3,2.4,2.7,0.036,282.66,-0.010,,0.88,1.08,0.67,10,0,0*78</t>
  </si>
  <si>
    <t>$PUBX,00,213344.00,3648.175776,N,12147.287818,W,-29.042,D3,2.3,2.7,0.144,282.66,0.080,,0.88,1.08,0.67,10,0,0*5F</t>
  </si>
  <si>
    <t>$PUBX,00,213356.00,3648.175944,N,12147.287560,W,-28.249,D3,2.3,2.7,0.000,282.66,0.010,,0.88,1.08,0.67,10,0,0*51</t>
  </si>
  <si>
    <t>$PUBX,00,213407.00,3648.176208,N,12147.287434,W,-28.159,D3,2.3,2.7,0.036,282.66,0.010,,0.88,1.08,0.67,10,0,0*55</t>
  </si>
  <si>
    <t>$PUBX,00,213419.00,3648.176172,N,12147.287314,W,-28.196,D3,2.3,2.7,0.072,282.66,0.070,,0.88,1.08,0.67,10,0,0*54</t>
  </si>
  <si>
    <t>$PUBX,00,213431.00,3648.175848,N,12147.287224,W,-28.369,D3,2.2,2.7,0.036,282.66,-0.050,,0.88,1.08,0.67,10,0,0*73</t>
  </si>
  <si>
    <t>$PUBX,00,213443.00,3648.175512,N,12147.287182,W,-28.485,D3,2.3,2.7,0.072,282.66,-0.010,,0.88,1.08,0.67,10,0,0*7B</t>
  </si>
  <si>
    <t>$PUBX,00,213454.00,3648.175446,N,12147.287224,W,-28.830,D3,2.3,2.8,0.036,282.66,0.030,,0.88,1.08,0.67,10,0,0*50</t>
  </si>
  <si>
    <t>$PUBX,00,213506.00,3648.175392,N,12147.287230,W,-29.105,D3,2.4,2.9,0.072,282.66,-0.050,,0.95,1.15,0.74,9,0,0*44</t>
  </si>
  <si>
    <t>$PUBX,00,213518.00,3648.175284,N,12147.287188,W,-29.196,D3,2.4,2.9,0.036,282.66,0.040,,0.95,1.15,0.74,9,0,0*6B</t>
  </si>
  <si>
    <t>$PUBX,00,213530.00,3648.175152,N,12147.287158,W,-29.461,D3,2.5,3.2,0.108,282.66,0.060,,0.95,1.15,0.74,9,0,0*6C</t>
  </si>
  <si>
    <t>$PUBX,00,213541.00,3648.174882,N,12147.287110,W,-29.550,D3,2.6,3.3,0.144,282.66,-0.040,,0.95,1.15,0.74,9,0,0*45</t>
  </si>
  <si>
    <t>$PUBX,00,213553.00,3648.174900,N,12147.286882,W,-30.360,D3,2.6,3.3,0.072,282.66,0.070,,0.95,1.15,0.74,9,0,0*69</t>
  </si>
  <si>
    <t>$PUBX,00,213605.00,3648.174846,N,12147.286870,W,-30.640,D3,2.6,3.4,0.072,282.66,0.070,,0.95,1.15,0.74,9,0,0*67</t>
  </si>
  <si>
    <t>$PUBX,00,213616.00,3648.174762,N,12147.286882,W,-30.852,D3,2.7,3.4,0.072,282.66,-0.010,,0.95,1.15,0.74,9,0,0*46</t>
  </si>
  <si>
    <t>$PUBX,00,213628.00,3648.174606,N,12147.286882,W,-31.123,D3,2.6,3.3,0.036,282.66,0.060,,0.95,1.16,0.74,9,0,0*69</t>
  </si>
  <si>
    <t>$PUBX,00,213640.00,3648.174780,N,12147.287200,W,-30.306,D3,2.5,3.2,0.036,282.66,0.060,,0.95,1.16,0.74,9,0,0*6F</t>
  </si>
  <si>
    <t>$PUBX,00,213652.00,3648.175014,N,12147.287518,W,-29.342,D3,2.5,3.1,0.036,282.66,0.010,,0.95,1.16,0.74,9,0,0*65</t>
  </si>
  <si>
    <t>$PUBX,00,213703.00,3648.175458,N,12147.288034,W,-29.332,D3,2.4,3.1,0.072,282.66,0.080,,0.88,1.08,0.67,10,0,0*5E</t>
  </si>
  <si>
    <t>$PUBX,00,213715.00,3648.175392,N,12147.288394,W,-28.142,D3,2.4,3.1,0.180,282.66,0.110,,0.95,1.16,0.74,9,0,0*68</t>
  </si>
  <si>
    <t>$PUBX,00,213727.00,3648.174942,N,12147.288718,W,-27.559,D3,2.3,3.1,0.072,282.66,0.010,,0.95,1.16,0.74,9,0,0*64</t>
  </si>
  <si>
    <t>$PUBX,00,213738.00,3648.174834,N,12147.288748,W,-27.895,D3,2.1,3.1,0.108,282.66,0.110,,0.95,1.16,0.74,9,0,0*6D</t>
  </si>
  <si>
    <t>$PUBX,00,213750.00,3648.174618,N,12147.288232,W,-28.826,D3,2.1,3.0,0.144,282.66,0.090,,0.95,1.16,0.74,9,0,0*6C</t>
  </si>
  <si>
    <t>$PUBX,00,213802.00,3648.174090,N,12147.287722,W,-29.342,D3,2.1,2.9,0.072,282.66,0.010,,0.95,1.16,0.75,9,0,0*64</t>
  </si>
  <si>
    <t>$PUBX,00,213814.00,3648.173568,N,12147.287116,W,-29.908,D3,2.1,3.0,0.036,282.66,0.010,,0.95,1.16,0.75,9,0,0*6B</t>
  </si>
  <si>
    <t>$PUBX,00,213825.00,3648.173340,N,12147.286450,W,-30.362,D3,2.1,3.0,0.216,282.66,0.100,,0.95,1.16,0.75,9,0,0*6D</t>
  </si>
  <si>
    <t>$PUBX,00,213837.00,3648.173502,N,12147.286432,W,-29.810,D3,2.1,3.0,0.072,282.66,-0.020,,0.95,1.16,0.75,9,0,0*42</t>
  </si>
  <si>
    <t>$PUBX,00,213849.00,3648.173826,N,12147.286510,W,-28.693,D3,2.1,2.9,0.072,282.66,0.070,,0.95,1.16,0.75,9,0,0*65</t>
  </si>
  <si>
    <t>$PUBX,00,213901.00,3648.173910,N,12147.286546,W,-28.085,D3,2.1,2.9,0.180,282.66,0.100,,0.89,1.08,0.67,10,0,0*5D</t>
  </si>
  <si>
    <t>$PUBX,00,213912.00,3648.174084,N,12147.286306,W,-28.284,D3,2.0,2.7,0.108,282.66,-0.070,,0.95,1.16,0.75,9,0,0*40</t>
  </si>
  <si>
    <t>$PUBX,00,213924.00,3648.174150,N,12147.286324,W,-27.709,D3,2.0,2.5,0.036,282.66,0.030,,0.95,1.16,0.75,9,0,0*65</t>
  </si>
  <si>
    <t>$PUBX,00,213936.00,3648.174468,N,12147.286642,W,-27.243,D3,1.9,2.4,0.072,282.66,0.040,,0.89,1.08,0.67,10,0,0*53</t>
  </si>
  <si>
    <t>$PUBX,00,213947.00,3648.174582,N,12147.286528,W,-27.863,D3,1.9,2.4,0.036,282.66,-0.050,,0.89,1.08,0.67,10,0,0*7B</t>
  </si>
  <si>
    <t>$PUBX,00,213959.00,3648.174174,N,12147.286102,W,-28.381,D3,1.9,2.3,0.072,282.66,0.020,,0.89,1.08,0.67,10,0,0*50</t>
  </si>
  <si>
    <t>$PUBX,00,214011.00,3648.174072,N,12147.286006,W,-28.587,D3,1.9,2.3,0.036,282.66,0.030,,0.95,1.16,0.75,9,0,0*68</t>
  </si>
  <si>
    <t>$PUBX,00,214023.00,3648.174162,N,12147.286012,W,-28.368,D3,1.9,2.2,0.072,282.66,-0.060,,0.95,1.16,0.75,9,0,0*42</t>
  </si>
  <si>
    <t>$PUBX,00,214034.00,3648.174258,N,12147.286000,W,-28.271,D3,1.9,2.2,0.036,282.66,0.030,,0.95,1.17,0.75,9,0,0*6D</t>
  </si>
  <si>
    <t>$PUBX,00,214046.00,3648.174198,N,12147.285850,W,-28.691,D3,1.9,2.2,0.036,282.66,0.020,,0.95,1.17,0.75,9,0,0*62</t>
  </si>
  <si>
    <t>$PUBX,00,214058.00,3648.174414,N,12147.285892,W,-28.999,D3,1.8,2.2,0.072,282.66,-0.030,,0.95,1.17,0.75,9,0,0*48</t>
  </si>
  <si>
    <t>$PUBX,00,214109.00,3648.174336,N,12147.285688,W,-29.181,D3,1.9,2.2,0.036,282.66,0.020,,0.95,1.17,0.75,9,0,0*62</t>
  </si>
  <si>
    <t>Paragon test</t>
  </si>
  <si>
    <t xml:space="preserve">  CPF entered anchor mode on descent.  Maybe due to large angle on the down line while we were manuevering the Paragon.</t>
  </si>
  <si>
    <t xml:space="preserve">  Power down approximately 1500</t>
  </si>
  <si>
    <t>Approximately 1200 powered up for the first time after Paragon dive on the 5th and GPS was able to get a fix.  Check log for TTF</t>
  </si>
  <si>
    <t>Time Difference</t>
  </si>
  <si>
    <t xml:space="preserve"> Loading start at 202d5eb8, end 2030534c</t>
  </si>
  <si>
    <t xml:space="preserve">   Assembly: mscorlib (4.3.1.0)     Assembly: Microsoft.SPOT.Native (4.3.1.0)     Assembly: Microsoft.SPOT.Security.PKCS11 (4.3</t>
  </si>
  <si>
    <t xml:space="preserve">.1.0)     Assembly: System.Security (4.3.1.0)     Assembly: Microsoft.SPOT.Hardware (4.3.1.0)  </t>
  </si>
  <si>
    <t xml:space="preserve">   Assembly: Microsoft.SPOT.Graphics (4.3.1.0)     Assembly: Microsoft.SPOT.TinyCore (4.3.1.0)  </t>
  </si>
  <si>
    <t xml:space="preserve">   Assembly: Microsoft.SPOT.IO (4.3.1.0)     Assembly: System.IO (4.3.1.0)     Assembly: Microsoft.SPOT.Hardware.Usb (4.3.1.0) </t>
  </si>
  <si>
    <t xml:space="preserve">    Assembly: Microsoft.SPOT.Hardware.SerialPort (4.3.1.0)     Assembly: Microsoft.SPOT.Touch (4.3.1.0)  </t>
  </si>
  <si>
    <t xml:space="preserve">   Assembly: Microsoft.SPOT.Ink (4.3.1.0)     Assembly: Microsoft.SPOT.Hardware.PWM (4.3.1.0)  </t>
  </si>
  <si>
    <t xml:space="preserve">   Assembly: System (4.3.1.0)  Attaching deployed file.</t>
  </si>
  <si>
    <t xml:space="preserve">   Assembly: SBDTest (1.0.0.0)  Attaching deployed file.</t>
  </si>
  <si>
    <t xml:space="preserve">   Assembly: GHI.Hardware (4.3.3.0)  Attaching deployed file.</t>
  </si>
  <si>
    <t xml:space="preserve">   Assembly: Microsoft.SPOT.Net (4.3.1.0)  Resolving.</t>
  </si>
  <si>
    <t>GC: 1msec 212124 bytes used, 66893640 bytes available</t>
  </si>
  <si>
    <t>Type 15 (FREEBLOCK           ): 66893640 bytes</t>
  </si>
  <si>
    <t>Type 17 (ASSEMBLY            ):  26088 bytes</t>
  </si>
  <si>
    <t>Type 1E (BINARY_BLOB_HEAD    ): 185940 bytes</t>
  </si>
  <si>
    <t>'Microsoft.SPOT.Debugger.CorDebug.dll' (Managed): Loaded 'C:\Program Files (x86)\Microsoft .NET Micro Framework\v4.3\Assemblies\le\mscorlib.dll', Symbols loaded.</t>
  </si>
  <si>
    <t>'Microsoft.SPOT.Debugger.CorDebug.dll' (Managed): Loaded 'C:\Program Files (x86)\Microsoft .NET Micro Framework\v4.3\Assemblies\le\Microsoft.SPOT.Native.dll', Symbols loaded.</t>
  </si>
  <si>
    <t>'Microsoft.SPOT.Debugger.CorDebug.dll' (Managed): Loaded 'C:\Program Files (x86)\Microsoft .NET Micro Framework\v4.3\Assemblies\le\Microsoft.SPOT.Hardware.dll', Symbols loaded.</t>
  </si>
  <si>
    <t>'Microsoft.SPOT.Debugger.CorDebug.dll' (Managed): Loaded 'C:\Program Files (x86)\Microsoft .NET Micro Framework\v4.3\Assemblies\le\Microsoft.SPOT.Security.PKCS11.dll', Symbols loaded.</t>
  </si>
  <si>
    <t>'Microsoft.SPOT.Debugger.CorDebug.dll' (Managed): Loaded 'C:\Program Files (x86)\Microsoft .NET Micro Framework\v4.3\Assemblies\le\System.Security.dll', Symbols loaded.</t>
  </si>
  <si>
    <t>'Microsoft.SPOT.Debugger.CorDebug.dll' (Managed): Loaded 'C:\Program Files (x86)\Microsoft .NET Micro Framework\v4.3\Assemblies\le\Microsoft.SPOT.Graphics.dll', Symbols loaded.</t>
  </si>
  <si>
    <t>'Microsoft.SPOT.Debugger.CorDebug.dll' (Managed): Loaded 'C:\Program Files (x86)\Microsoft .NET Micro Framework\v4.3\Assemblies\le\Microsoft.SPOT.TinyCore.dll', Symbols loaded.</t>
  </si>
  <si>
    <t>'Microsoft.SPOT.Debugger.CorDebug.dll' (Managed): Loaded 'C:\Program Files (x86)\Microsoft .NET Micro Framework\v4.3\Assemblies\le\Microsoft.SPOT.IO.dll', Symbols loaded.</t>
  </si>
  <si>
    <t>'Microsoft.SPOT.Debugger.CorDebug.dll' (Managed): Loaded 'C:\Program Files (x86)\Microsoft .NET Micro Framework\v4.3\Assemblies\le\System.IO.dll', Symbols loaded.</t>
  </si>
  <si>
    <t>'Microsoft.SPOT.Debugger.CorDebug.dll' (Managed): Loaded 'C:\Program Files (x86)\Microsoft .NET Micro Framework\v4.3\Assemblies\le\Microsoft.SPOT.Hardware.Usb.dll', Symbols loaded.</t>
  </si>
  <si>
    <t>'Microsoft.SPOT.Debugger.CorDebug.dll' (Managed): Loaded 'C:\Program Files (x86)\Microsoft .NET Micro Framework\v4.3\Assemblies\le\Microsoft.SPOT.Hardware.SerialPort.dll', Symbols loaded.</t>
  </si>
  <si>
    <t>'Microsoft.SPOT.Debugger.CorDebug.dll' (Managed): Loaded 'C:\Program Files (x86)\Microsoft .NET Micro Framework\v4.3\Assemblies\le\Microsoft.SPOT.Touch.dll', Symbols loaded.</t>
  </si>
  <si>
    <t>'Microsoft.SPOT.Debugger.CorDebug.dll' (Managed): Loaded 'C:\Program Files (x86)\Microsoft .NET Micro Framework\v4.3\Assemblies\le\Microsoft.SPOT.Ink.dll', Symbols loaded.</t>
  </si>
  <si>
    <t>'Microsoft.SPOT.Debugger.CorDebug.dll' (Managed): Loaded 'C:\Program Files (x86)\Microsoft .NET Micro Framework\v4.3\Assemblies\le\Microsoft.SPOT.Hardware.PWM.dll', Symbols loaded.</t>
  </si>
  <si>
    <t>'Microsoft.SPOT.Debugger.CorDebug.dll' (Managed): Loaded 'C:\Program Files (x86)\Microsoft .NET Micro Framework\v4.3\Assemblies\le\Microsoft.SPOT.Net.dll', Symbols loaded.</t>
  </si>
  <si>
    <t>'Microsoft.SPOT.Debugger.CorDebug.dll' (Managed): Loaded 'C:\Program Files (x86)\Microsoft .NET Micro Framework\v4.3\Assemblies\le\System.dll', Symbols loaded.</t>
  </si>
  <si>
    <t>'Microsoft.SPOT.Debugger.CorDebug.dll' (Managed): Loaded 'Z:\Software\GenesStuff\Misc\SBDTest\SBDTest\bin\Debug\le\SBDTest.exe', Symbols loaded.</t>
  </si>
  <si>
    <t>'Microsoft.SPOT.Debugger.CorDebug.dll' (Managed): Loaded 'C:\Program Files (x86)\GHI Electronics\GHI NETMF v4.3 SDK\Libraries\le\GHI.Hardware.dll'</t>
  </si>
  <si>
    <t>06/01/2011 00:56:33 Sending D0</t>
  </si>
  <si>
    <t>06/01/2011 00:56:33 iModem Message = AT&amp;D0</t>
  </si>
  <si>
    <t>06/01/2011 00:56:33 iModem Message = OK</t>
  </si>
  <si>
    <t>06/01/2011 00:56:34 Sending K0</t>
  </si>
  <si>
    <t>06/01/2011 00:56:34 iModem Message = AT&amp;K0</t>
  </si>
  <si>
    <t>06/01/2011 00:56:34 iModem Message = OK</t>
  </si>
  <si>
    <t>06/01/2011 00:56:35 Program Sending SBDD2</t>
  </si>
  <si>
    <t>06/01/2011 00:56:35 Sending SBDD2</t>
  </si>
  <si>
    <t>06/01/2011 00:56:35 iModem Message = AT+SBDD2</t>
  </si>
  <si>
    <t>06/01/2011 00:56:35 iModem Message = 0</t>
  </si>
  <si>
    <t xml:space="preserve">06/01/2011 00:56:35 iModem Message = </t>
  </si>
  <si>
    <t>06/01/2011 00:56:35 iModem Message = OK</t>
  </si>
  <si>
    <t>06/01/2011 00:56:37 Program Sending PUBX</t>
  </si>
  <si>
    <t>06/01/2011 00:56:37 Sending PUBX</t>
  </si>
  <si>
    <t>06/01/2011 00:56:38 EVK7 Message = $PUBX,00,194004.00,3648.05958,N,12147.31507,W,0.000,D3,3.8,5.1,0.031,0.00,-0.014,,0.88,1.58,1.08,10,0,0*61</t>
  </si>
  <si>
    <t>06/01/2011 00:56:42 Program Sending CSQ</t>
  </si>
  <si>
    <t>06/01/2011 00:56:42 Sending CSQ</t>
  </si>
  <si>
    <t>06/01/2011 00:56:46 iModem Message = AT+CSQ</t>
  </si>
  <si>
    <t>06/01/2011 00:56:46 iModem Message = +CSQ:4</t>
  </si>
  <si>
    <t xml:space="preserve">06/01/2011 00:56:46 iModem Message = </t>
  </si>
  <si>
    <t>06/01/2011 00:56:46 iModem Message = OK</t>
  </si>
  <si>
    <t>&lt;null&gt;</t>
  </si>
  <si>
    <t>06/01/2011 00:57:02SBDWT message = SQ = 4,$PUBX,00,194004.00,3648.05958,N,12147.31507,W,0.000,D3,3.8,5.1,0.031,0.00,-0.014,,0.88,1.58,1.08,10,0,0*61</t>
  </si>
  <si>
    <t>06/01/2011 00:57:02 Sending SBDWT</t>
  </si>
  <si>
    <t>06/01/2011 00:57:02 iModem Message = AT+SBDWT</t>
  </si>
  <si>
    <t>06/01/2011 00:57:02 iModem Message = READY</t>
  </si>
  <si>
    <t>06/01/2011 00:57:07 Sending:SQ = 4,$PUBX,00,194004.00,3648.05958,N,12147.31507,W,0.000,D3,3.8,5.1,0.031,0.00,-0.014,,0.88,1.58,1.08,10,0,0*61</t>
  </si>
  <si>
    <t>06/01/2011 00:57:07 iModem Message = SQ = 4,$PUBX,00,194004.00,3648.05958,N,12147.31507,W,0.000,D3,3.8,5.1,0.031,0.00,-0.014,,0.88,1.58,1.08,10,0,0*61</t>
  </si>
  <si>
    <t>06/01/2011 00:57:07 iModem Message = 0</t>
  </si>
  <si>
    <t xml:space="preserve">06/01/2011 00:57:07 iModem Message = </t>
  </si>
  <si>
    <t>06/01/2011 00:57:07 iModem Message = OK</t>
  </si>
  <si>
    <t>06/01/2011 00:57:17 Program Sending SBDI</t>
  </si>
  <si>
    <t>06/01/2011 00:57:17 Sending SBDI</t>
  </si>
  <si>
    <t>06/01/2011 00:57:19 iModem Message = AT+SBDI</t>
  </si>
  <si>
    <t>06/01/2011 00:57:19 iModem Message = +SBDI: 1, 51, 0, 0, 0, 0</t>
  </si>
  <si>
    <t xml:space="preserve">06/01/2011 00:57:19 iModem Message = </t>
  </si>
  <si>
    <t>06/01/2011 00:57:19 iModem Message = OK</t>
  </si>
  <si>
    <t>End of loop</t>
  </si>
  <si>
    <t>06/01/2011 00:59:17 Program Sending SBDD2</t>
  </si>
  <si>
    <t>06/01/2011 00:59:17 Sending SBDD2</t>
  </si>
  <si>
    <t>06/01/2011 00:59:17 iModem Message = AT+SBDD2</t>
  </si>
  <si>
    <t>06/01/2011 00:59:17 iModem Message = 0</t>
  </si>
  <si>
    <t xml:space="preserve">06/01/2011 00:59:17 iModem Message = </t>
  </si>
  <si>
    <t>06/01/2011 00:59:17 iModem Message = OK</t>
  </si>
  <si>
    <t>06/01/2011 00:59:19 Program Sending PUBX</t>
  </si>
  <si>
    <t>06/01/2011 00:59:19 Sending PUBX</t>
  </si>
  <si>
    <t>06/01/2011 00:59:22 EVK7 Message = $PUBX,00,194304.00,3648.05951,N,12147.31469,W,0.000,D3,5.3,6.7,0.088,0.00,-0.090,,0.88,1.59,1.08,10,0,0*65</t>
  </si>
  <si>
    <t>06/01/2011 00:59:24 Program Sending CSQ</t>
  </si>
  <si>
    <t>06/01/2011 00:59:24 Sending CSQ</t>
  </si>
  <si>
    <t>06/01/2011 00:59:30 iModem Message = AT+CSQ</t>
  </si>
  <si>
    <t>06/01/2011 00:59:30 iModem Message = +CSQ:5</t>
  </si>
  <si>
    <t xml:space="preserve">06/01/2011 00:59:30 iModem Message = </t>
  </si>
  <si>
    <t>06/01/2011 00:59:30 iModem Message = OK</t>
  </si>
  <si>
    <t>06/01/2011 00:59:44SBDWT message = SQ = 5,$PUBX,00,194304.00,3648.05951,N,12147.31469,W,0.000,D3,5.3,6.7,0.088,0.00,-0.090,,0.88,1.59,1.08,10,0,0*65</t>
  </si>
  <si>
    <t>06/01/2011 00:59:44 Sending SBDWT</t>
  </si>
  <si>
    <t>06/01/2011 00:59:44 iModem Message = AT+SBDWT</t>
  </si>
  <si>
    <t>06/01/2011 00:59:44 iModem Message = READY</t>
  </si>
  <si>
    <t>06/01/2011 00:59:49 Sending:SQ = 5,$PUBX,00,194304.00,3648.05951,N,12147.31469,W,0.000,D3,5.3,6.7,0.088,0.00,-0.090,,0.88,1.59,1.08,10,0,0*65</t>
  </si>
  <si>
    <t>06/01/2011 00:59:49 iModem Message = SQ = 5,$PUBX,00,194304.00,3648.05951,N,12147.31469,W,0.000,D3,5.3,6.7,0.088,0.00,-0.090,,0.88,1.59,1.08,10,0,0*65</t>
  </si>
  <si>
    <t>06/01/2011 00:59:49 iModem Message = 0</t>
  </si>
  <si>
    <t xml:space="preserve">06/01/2011 00:59:49 iModem Message = </t>
  </si>
  <si>
    <t>06/01/2011 00:59:49 iModem Message = OK</t>
  </si>
  <si>
    <t>06/01/2011 00:59:59 Program Sending SBDI</t>
  </si>
  <si>
    <t>06/01/2011 00:59:59 Sending SBDI</t>
  </si>
  <si>
    <t>06/01/2011 01:00:03 iModem Message = AT+SBDI</t>
  </si>
  <si>
    <t>06/01/2011 01:00:04 iModem Message = +SBDI: 1, 52, 0, 0, 0, 0</t>
  </si>
  <si>
    <t xml:space="preserve">06/01/2011 01:00:04 iModem Message = </t>
  </si>
  <si>
    <t>06/01/2011 01:00:04 iModem Message = OK</t>
  </si>
  <si>
    <t>06/01/2011 01:01:59 Program Sending SBDD2</t>
  </si>
  <si>
    <t>06/01/2011 01:01:59 Sending SBDD2</t>
  </si>
  <si>
    <t>06/01/2011 01:01:59 iModem Message = AT+SBDD2</t>
  </si>
  <si>
    <t>06/01/2011 01:01:59 iModem Message = 0</t>
  </si>
  <si>
    <t xml:space="preserve">06/01/2011 01:01:59 iModem Message = </t>
  </si>
  <si>
    <t>06/01/2011 01:01:59 iModem Message = OK</t>
  </si>
  <si>
    <t>06/01/2011 01:02:01 Program Sending PUBX</t>
  </si>
  <si>
    <t>06/01/2011 01:02:01 Sending PUBX</t>
  </si>
  <si>
    <t>06/01/2011 01:02:01 EVK7 Message = $PUBX,00,194559.00,3648.05863,N,12147.31382,W,0.000,D3,3.7,5.0,0.027,0.00,-0.009,,0.88,1.59,1.08,10,0,0*6A</t>
  </si>
  <si>
    <t>06/01/2011 01:02:06 Program Sending CSQ</t>
  </si>
  <si>
    <t>06/01/2011 01:02:06 Sending CSQ</t>
  </si>
  <si>
    <t>06/01/2011 01:02:10 iModem Message = AT+CSQ</t>
  </si>
  <si>
    <t>06/01/2011 01:02:10 iModem Message = +CSQ:0</t>
  </si>
  <si>
    <t xml:space="preserve">06/01/2011 01:02:10 iModem Message = </t>
  </si>
  <si>
    <t>06/01/2011 01:02:10 iModem Message = OK</t>
  </si>
  <si>
    <t>06/01/2011 01:02:26SBDWT message = SQ = 0,$PUBX,00,194559.00,3648.05863,N,12147.31382,W,0.000,D3,3.7,5.0,0.027,0.00,-0.009,,0.88,1.59,1.08,10,0,0*6A</t>
  </si>
  <si>
    <t>06/01/2011 01:02:26 Sending SBDWT</t>
  </si>
  <si>
    <t>06/01/2011 01:02:26 iModem Message = AT+SBDWT</t>
  </si>
  <si>
    <t>06/01/2011 01:02:26 iModem Message = READY</t>
  </si>
  <si>
    <t>06/01/2011 01:02:31 Sending:SQ = 0,$PUBX,00,194559.00,3648.05863,N,12147.31382,W,0.000,D3,3.7,5.0,0.027,0.00,-0.009,,0.88,1.59,1.08,10,0,0*6A</t>
  </si>
  <si>
    <t>06/01/2011 01:02:31 iModem Message = SQ = 0,$PUBX,00,194559.00,3648.05863,N,12147.31382,W,0.000,D3,3.7,5.0,0.027,0.00,-0.009,,0.88,1.59,1.08,10,0,0*6A</t>
  </si>
  <si>
    <t>06/01/2011 01:02:31 iModem Message = 0</t>
  </si>
  <si>
    <t xml:space="preserve">06/01/2011 01:02:31 iModem Message = </t>
  </si>
  <si>
    <t>06/01/2011 01:02:31 iModem Message = OK</t>
  </si>
  <si>
    <t>06/01/2011 01:02:41 Program Sending SBDI</t>
  </si>
  <si>
    <t>06/01/2011 01:02:41 Sending SBDI</t>
  </si>
  <si>
    <t>06/01/2011 01:02:49 iModem Message = AT+SBDI</t>
  </si>
  <si>
    <t>06/01/2011 01:02:49 iModem Message = +SBDI: 1, 53, 0, 0, 0, 0</t>
  </si>
  <si>
    <t xml:space="preserve">06/01/2011 01:02:49 iModem Message = </t>
  </si>
  <si>
    <t>06/01/2011 01:02:49 iModem Message = OK</t>
  </si>
  <si>
    <t>06/01/2011 01:04:41 Program Sending SBDD2</t>
  </si>
  <si>
    <t>06/01/2011 01:04:41 Sending SBDD2</t>
  </si>
  <si>
    <t>06/01/2011 01:04:41 iModem Message = AT+SBDD2</t>
  </si>
  <si>
    <t>06/01/2011 01:04:41 iModem Message = 0</t>
  </si>
  <si>
    <t xml:space="preserve">06/01/2011 01:04:41 iModem Message = </t>
  </si>
  <si>
    <t>06/01/2011 01:04:41 iModem Message = OK</t>
  </si>
  <si>
    <t>06/01/2011 01:04:43 Program Sending PUBX</t>
  </si>
  <si>
    <t>06/01/2011 01:04:43 Sending PUBX</t>
  </si>
  <si>
    <t>06/01/2011 01:04:45 EVK7 Message = $PUBX,00,194859.00,3648.05791,N,12147.31403,W,0.000,D3,3.2,5.2,0.058,0.00,0.075,,0.88,1.59,1.08,10,0,0*42</t>
  </si>
  <si>
    <t>06/01/2011 01:04:48 Program Sending CSQ</t>
  </si>
  <si>
    <t>06/01/2011 01:04:48 Sending CSQ</t>
  </si>
  <si>
    <t>06/01/2011 01:04:54 iModem Message = AT+CSQ</t>
  </si>
  <si>
    <t>06/01/2011 01:04:54 iModem Message = +CSQ:2</t>
  </si>
  <si>
    <t xml:space="preserve">06/01/2011 01:04:54 iModem Message = </t>
  </si>
  <si>
    <t>06/01/2011 01:04:54 iModem Message = OK</t>
  </si>
  <si>
    <t>06/01/2011 01:05:08SBDWT message = SQ = 2,$PUBX,00,194859.00,3648.05791,N,12147.31403,W,0.000,D3,3.2,5.2,0.058,0.00,0.075,,0.88,1.59,1.08,10,0,0*42</t>
  </si>
  <si>
    <t>06/01/2011 01:05:08 Sending SBDWT</t>
  </si>
  <si>
    <t>06/01/2011 01:05:08 iModem Message = AT+SBDWT</t>
  </si>
  <si>
    <t>06/01/2011 01:05:08 iModem Message = READY</t>
  </si>
  <si>
    <t>06/01/2011 01:05:13 Sending:SQ = 2,$PUBX,00,194859.00,3648.05791,N,12147.31403,W,0.000,D3,3.2,5.2,0.058,0.00,0.075,,0.88,1.59,1.08,10,0,0*42</t>
  </si>
  <si>
    <t>06/01/2011 01:05:13 iModem Message = SQ = 2,$PUBX,00,194859.00,3648.05791,N,12147.31403,W,0.000,D3,3.2,5.2,0.058,0.00,0.075,,0.88,1.59,1.08,10,0,0*42</t>
  </si>
  <si>
    <t>06/01/2011 01:05:13 iModem Message = 0</t>
  </si>
  <si>
    <t xml:space="preserve">06/01/2011 01:05:13 iModem Message = </t>
  </si>
  <si>
    <t>06/01/2011 01:05:13 iModem Message = OK</t>
  </si>
  <si>
    <t>06/01/2011 01:05:23 Program Sending SBDI</t>
  </si>
  <si>
    <t>06/01/2011 01:05:23 Sending SBDI</t>
  </si>
  <si>
    <t>06/01/2011 01:05:31 iModem Message = AT+SBDI</t>
  </si>
  <si>
    <t>06/01/2011 01:05:31 iModem Message = +SBDI: 1, 54, 0, 0, 0, 0</t>
  </si>
  <si>
    <t xml:space="preserve">06/01/2011 01:05:31 iModem Message = </t>
  </si>
  <si>
    <t>06/01/2011 01:05:31 iModem Message = OK</t>
  </si>
  <si>
    <t>06/01/2011 01:07:23 Program Sending SBDD2</t>
  </si>
  <si>
    <t>06/01/2011 01:07:23 Sending SBDD2</t>
  </si>
  <si>
    <t>06/01/2011 01:07:23 iModem Message = AT+SBDD2</t>
  </si>
  <si>
    <t>06/01/2011 01:07:23 iModem Message = 0</t>
  </si>
  <si>
    <t xml:space="preserve">06/01/2011 01:07:23 iModem Message = </t>
  </si>
  <si>
    <t>06/01/2011 01:07:23 iModem Message = OK</t>
  </si>
  <si>
    <t>06/01/2011 01:07:25 Program Sending PUBX</t>
  </si>
  <si>
    <t>06/01/2011 01:07:25 Sending PUBX</t>
  </si>
  <si>
    <t>06/01/2011 01:07:25 EVK7 Message = $PUBX,00,195154.00,3648.06095,N,12147.31379,W,0.000,D3,3.9,5.9,0.060,0.00,0.025,,0.88,1.58,1.07,10,0,0*4D</t>
  </si>
  <si>
    <t>06/01/2011 01:07:30 Program Sending CSQ</t>
  </si>
  <si>
    <t>06/01/2011 01:07:30 Sending CSQ</t>
  </si>
  <si>
    <t>06/01/2011 01:07:34 iModem Message = AT+CSQ</t>
  </si>
  <si>
    <t>06/01/2011 01:07:34 iModem Message = +CSQ:5</t>
  </si>
  <si>
    <t xml:space="preserve">06/01/2011 01:07:34 iModem Message = </t>
  </si>
  <si>
    <t>06/01/2011 01:07:34 iModem Message = OK</t>
  </si>
  <si>
    <t>06/01/2011 01:07:50SBDWT message = SQ = 5,$PUBX,00,195154.00,3648.06095,N,12147.31379,W,0.000,D3,3.9,5.9,0.060,0.00,0.025,,0.88,1.58,1.07,10,0,0*4D</t>
  </si>
  <si>
    <t>06/01/2011 01:07:50 Sending SBDWT</t>
  </si>
  <si>
    <t>06/01/2011 01:07:50 iModem Message = AT+SBDWT</t>
  </si>
  <si>
    <t>06/01/2011 01:07:50 iModem Message = READY</t>
  </si>
  <si>
    <t>06/01/2011 01:07:55 Sending:SQ = 5,$PUBX,00,195154.00,3648.06095,N,12147.31379,W,0.000,D3,3.9,5.9,0.060,0.00,0.025,,0.88,1.58,1.07,10,0,0*4D</t>
  </si>
  <si>
    <t>06/01/2011 01:07:55 iModem Message = SQ = 5,$PUBX,00,195154.00,3648.06095,N,12147.31379,W,0.000,D3,3.9,5.9,0.060,0.00,0.025,,0.88,1.58,1.07,10,0,0*4D</t>
  </si>
  <si>
    <t>06/01/2011 01:07:55 iModem Message = 0</t>
  </si>
  <si>
    <t xml:space="preserve">06/01/2011 01:07:55 iModem Message = </t>
  </si>
  <si>
    <t>06/01/2011 01:07:55 iModem Message = OK</t>
  </si>
  <si>
    <t>06/01/2011 01:08:05 Program Sending SBDI</t>
  </si>
  <si>
    <t>06/01/2011 01:08:05 Sending SBDI</t>
  </si>
  <si>
    <t>06/01/2011 01:08:10 iModem Message = AT+SBDI</t>
  </si>
  <si>
    <t>06/01/2011 01:08:10 iModem Message = +SBDI: 1, 55, 0, 0, 0, 0</t>
  </si>
  <si>
    <t xml:space="preserve">06/01/2011 01:08:10 iModem Message = </t>
  </si>
  <si>
    <t>06/01/2011 01:08:10 iModem Message = OK</t>
  </si>
  <si>
    <t>06/01/2011 01:10:05 iModem Message = AT+SBDD2</t>
  </si>
  <si>
    <t>06/01/2011 01:10:05 iModem Message = 0</t>
  </si>
  <si>
    <t xml:space="preserve">06/01/2011 01:10:05 iModem Message = </t>
  </si>
  <si>
    <t>06/01/2011 01:10:05 iModem Message = OK</t>
  </si>
  <si>
    <t>06/01/2011 01:10:07 Program Sending PUBX</t>
  </si>
  <si>
    <t>06/01/2011 01:10:07 Sending PUBX</t>
  </si>
  <si>
    <t>06/01/2011 01:10:09 EVK7 Message = $PUBX,00,195454.00,3648.05873,N,12147.31269,W,0.000,D3,4.6,7.0,0.028,0.00,-0.023,,0.88,1.57,1.07,10,0,0*60</t>
  </si>
  <si>
    <t>06/01/2011 01:10:12 Program Sending CSQ</t>
  </si>
  <si>
    <t>06/01/2011 01:10:12 Sending CSQ</t>
  </si>
  <si>
    <t>06/01/2011 01:10:15 iModem Message = AT+CSQ</t>
  </si>
  <si>
    <t>06/01/2011 01:10:15 iModem Message = +CSQ:4</t>
  </si>
  <si>
    <t xml:space="preserve">06/01/2011 01:10:15 iModem Message = </t>
  </si>
  <si>
    <t>06/01/2011 01:10:15 iModem Message = OK</t>
  </si>
  <si>
    <t>06/01/2011 01:10:32SBDWT message = SQ = 4,$PUBX,00,195454.00,3648.05873,N,12147.31269,W,0.000,D3,4.6,7.0,0.028,0.00,-0.023,,0.88,1.57,1.07,10,0,0*60</t>
  </si>
  <si>
    <t>06/01/2011 01:10:32 Sending SBDWT</t>
  </si>
  <si>
    <t>06/01/2011 01:10:32 iModem Message = AT+SBDWT</t>
  </si>
  <si>
    <t>06/01/2011 01:10:32 iModem Message = READY</t>
  </si>
  <si>
    <t>06/01/2011 01:10:37 Sending:SQ = 4,$PUBX,00,195454.00,3648.05873,N,12147.31269,W,0.000,D3,4.6,7.0,0.028,0.00,-0.023,,0.88,1.57,1.07,10,0,0*60</t>
  </si>
  <si>
    <t>06/01/2011 01:10:37 iModem Message = SQ = 4,$PUBX,00,195454.00,3648.05873,N,12147.31269,W,0.000,D3,4.6,7.0,0.028,0.00,-0.023,,0.88,1.57,1.07,10,0,0*60</t>
  </si>
  <si>
    <t>06/01/2011 01:10:37 iModem Message = 0</t>
  </si>
  <si>
    <t xml:space="preserve">06/01/2011 01:10:37 iModem Message = </t>
  </si>
  <si>
    <t>06/01/2011 01:10:37 iModem Message = OK</t>
  </si>
  <si>
    <t>06/01/2011 01:10:47 Program Sending SBDI</t>
  </si>
  <si>
    <t>06/01/2011 01:10:47 Sending SBDI</t>
  </si>
  <si>
    <t>06/01/2011 01:10:58 iModem Message = AT+SBDI</t>
  </si>
  <si>
    <t>06/01/2011 01:10:58 iModem Message = +SBDI: 1, 56, 0, 0, 0, 0</t>
  </si>
  <si>
    <t xml:space="preserve">06/01/2011 01:10:58 iModem Message = </t>
  </si>
  <si>
    <t>06/01/2011 01:10:58 iModem Message = OK</t>
  </si>
  <si>
    <t>06/01/2011 01:12:47 Program Sending SBDD2</t>
  </si>
  <si>
    <t>06/01/2011 01:12:47 Sending SBDD2</t>
  </si>
  <si>
    <t>06/01/2011 01:12:47 iModem Message = AT+SBDD2</t>
  </si>
  <si>
    <t>06/01/2011 01:12:47 iModem Message = 0</t>
  </si>
  <si>
    <t xml:space="preserve">06/01/2011 01:12:47 iModem Message = </t>
  </si>
  <si>
    <t>06/01/2011 01:12:47 iModem Message = OK</t>
  </si>
  <si>
    <t>06/01/2011 01:12:49 Program Sending PUBX</t>
  </si>
  <si>
    <t>06/01/2011 01:12:49 Sending PUBX</t>
  </si>
  <si>
    <t>06/01/2011 01:12:53 EVK7 Message = $PUBX,00,195754.00,3648.05763,N,12147.31409,W,0.000,D3,4.1,4.7,0.100,0.00,0.012,,0.81,1.27,0.81,11,0,0*4A</t>
  </si>
  <si>
    <t>06/01/2011 01:12:54 Program Sending CSQ</t>
  </si>
  <si>
    <t>06/01/2011 01:12:54 Sending CSQ</t>
  </si>
  <si>
    <t>06/01/2011 01:12:59 iModem Message = AT+CSQ</t>
  </si>
  <si>
    <t>06/01/2011 01:12:59 iModem Message = +CSQ:0</t>
  </si>
  <si>
    <t xml:space="preserve">06/01/2011 01:12:59 iModem Message = </t>
  </si>
  <si>
    <t>06/01/2011 01:12:59 iModem Message = OK</t>
  </si>
  <si>
    <t>06/01/2011 01:13:14SBDWT message = SQ = 0,$PUBX,00,195754.00,3648.05763,N,12147.31409,W,0.000,D3,4.1,4.7,0.100,0.00,0.012,,0.81,1.27,0.81,11,0,0*4A</t>
  </si>
  <si>
    <t>06/01/2011 01:13:14 Sending SBDWT</t>
  </si>
  <si>
    <t>06/01/2011 01:13:14 iModem Message = AT+SBDWT</t>
  </si>
  <si>
    <t>06/01/2011 01:13:14 iModem Message = READY</t>
  </si>
  <si>
    <t>06/01/2011 01:13:19 Sending:SQ = 0,$PUBX,00,195754.00,3648.05763,N,12147.31409,W,0.000,D3,4.1,4.7,0.100,0.00,0.012,,0.81,1.27,0.81,11,0,0*4A</t>
  </si>
  <si>
    <t>06/01/2011 01:13:19 iModem Message = SQ = 0,$PUBX,00,195754.00,3648.05763,N,12147.31409,W,0.000,D3,4.1,4.7,0.100,0.00,0.012,,0.81,1.27,0.81,11,0,0*4A</t>
  </si>
  <si>
    <t>06/01/2011 01:13:19 iModem Message = 0</t>
  </si>
  <si>
    <t xml:space="preserve">06/01/2011 01:13:19 iModem Message = </t>
  </si>
  <si>
    <t>06/01/2011 01:13:19 iModem Message = OK</t>
  </si>
  <si>
    <t>06/01/2011 01:13:29 Program Sending SBDI</t>
  </si>
  <si>
    <t>06/01/2011 01:13:29 Sending SBDI</t>
  </si>
  <si>
    <t>06/01/2011 01:13:34 iModem Message = AT+SBDI</t>
  </si>
  <si>
    <t>06/01/2011 01:13:34 iModem Message = +SBDI: 1, 57, 0, 0, 0, 0</t>
  </si>
  <si>
    <t xml:space="preserve">06/01/2011 01:13:34 iModem Message = </t>
  </si>
  <si>
    <t>06/01/2011 01:13:34 iModem Message = OK</t>
  </si>
  <si>
    <t>06/01/2011 01:15:29 Program Sending SBDD2</t>
  </si>
  <si>
    <t>06/01/2011 01:15:29 Sending SBDD2</t>
  </si>
  <si>
    <t>06/01/2011 01:15:29 iModem Message = AT+SBDD2</t>
  </si>
  <si>
    <t>06/01/2011 01:15:29 iModem Message = 0</t>
  </si>
  <si>
    <t xml:space="preserve">06/01/2011 01:15:29 iModem Message = </t>
  </si>
  <si>
    <t>06/01/2011 01:15:29 iModem Message = OK</t>
  </si>
  <si>
    <t>06/01/2011 01:15:31 Program Sending PUBX</t>
  </si>
  <si>
    <t>06/01/2011 01:15:31 Sending PUBX</t>
  </si>
  <si>
    <t>06/01/2011 01:15:36 Sending CSQ</t>
  </si>
  <si>
    <t>06/01/2011 01:15:40 iModem Message = AT+CSQ</t>
  </si>
  <si>
    <t>06/01/2011 01:15:40 iModem Message = +CSQ:5</t>
  </si>
  <si>
    <t xml:space="preserve">06/01/2011 01:15:40 iModem Message = </t>
  </si>
  <si>
    <t>06/01/2011 01:15:40 iModem Message = OK</t>
  </si>
  <si>
    <t>06/01/2011 01:15:56SBDWT message = SQ = 5,$PUBX,00,200049.00,3648.06021,N,12147.31446,W,0.000,D3,3.6,5.9,0.026,0.00,-0.018,,0.92,1.42,0.95,10,0,0*6F</t>
  </si>
  <si>
    <t>06/01/2011 01:15:56 Sending SBDWT</t>
  </si>
  <si>
    <t>06/01/2011 01:15:56 iModem Message = AT+SBDWT</t>
  </si>
  <si>
    <t>06/01/2011 01:15:56 iModem Message = READY</t>
  </si>
  <si>
    <t>06/01/2011 01:16:01 Sending:SQ = 5,$PUBX,00,200049.00,3648.06021,N,12147.31446,W,0.000,D3,3.6,5.9,0.026,0.00,-0.018,,0.92,1.42,0.95,10,0,0*6F</t>
  </si>
  <si>
    <t>06/01/2011 01:16:01 iModem Message = SQ = 5,$PUBX,00,200049.00,3648.06021,N,12147.31446,W,0.000,D3,3.6,5.9,0.026,0.00,-0.018,,0.92,1.42,0.95,10,0,0*6F</t>
  </si>
  <si>
    <t>06/01/2011 01:16:01 iModem Message = 0</t>
  </si>
  <si>
    <t xml:space="preserve">06/01/2011 01:16:01 iModem Message = </t>
  </si>
  <si>
    <t>06/01/2011 01:16:01 iModem Message = OK</t>
  </si>
  <si>
    <t>06/01/2011 01:16:11 Program Sending SBDI</t>
  </si>
  <si>
    <t>06/01/2011 01:16:11 Sending SBDI</t>
  </si>
  <si>
    <t>06/01/2011 01:16:14 iModem Message = AT+SBDI</t>
  </si>
  <si>
    <t>06/01/2011 01:16:14 iModem Message = +SBDI: 1, 58, 0, 0, 0, 0</t>
  </si>
  <si>
    <t xml:space="preserve">06/01/2011 01:16:14 iModem Message = </t>
  </si>
  <si>
    <t>06/01/2011 01:16:14 iModem Message = OK</t>
  </si>
  <si>
    <t>06/01/2011 01:18:11 Program Sending SBDD2</t>
  </si>
  <si>
    <t>06/01/2011 01:18:11 Sending SBDD2</t>
  </si>
  <si>
    <t>06/01/2011 01:18:11 iModem Message = AT+SBDD2</t>
  </si>
  <si>
    <t>06/01/2011 01:18:11 iModem Message = 0</t>
  </si>
  <si>
    <t xml:space="preserve">06/01/2011 01:18:11 iModem Message = </t>
  </si>
  <si>
    <t>06/01/2011 01:18:11 iModem Message = OK</t>
  </si>
  <si>
    <t>06/01/2011 01:18:13 Program Sending PUBX</t>
  </si>
  <si>
    <t>06/01/2011 01:18:13 Sending PUBX</t>
  </si>
  <si>
    <t>06/01/2011 01:18:17 EVK7 Message = $PUBX,00,200349.00,3648.05754,N,12147.31393,W,0.000,D3,3.9,5.9,0.061,0.00,-0.026,,0.81,1.27,0.81,11,0,0*61</t>
  </si>
  <si>
    <t>06/01/2011 01:18:18 Program Sending CSQ</t>
  </si>
  <si>
    <t>06/01/2011 01:18:18 Sending CSQ</t>
  </si>
  <si>
    <t>06/01/2011 01:18:23 iModem Message = AT+CSQ</t>
  </si>
  <si>
    <t>06/01/2011 01:18:23 iModem Message = +CSQ:5</t>
  </si>
  <si>
    <t xml:space="preserve">06/01/2011 01:18:23 iModem Message = </t>
  </si>
  <si>
    <t>06/01/2011 01:18:23 iModem Message = OK</t>
  </si>
  <si>
    <t>06/01/2011 01:18:38SBDWT message = SQ = 5,$PUBX,00,200349.00,3648.05754,N,12147.31393,W,0.000,D3,3.9,5.9,0.061,0.00,-0.026,,0.81,1.27,0.81,11,0,0*61</t>
  </si>
  <si>
    <t>06/01/2011 01:18:38 Sending SBDWT</t>
  </si>
  <si>
    <t>06/01/2011 01:18:38 iModem Message = AT+SBDWT</t>
  </si>
  <si>
    <t>06/01/2011 01:18:38 iModem Message = READY</t>
  </si>
  <si>
    <t>06/01/2011 01:18:43 Sending:SQ = 5,$PUBX,00,200349.00,3648.05754,N,12147.31393,W,0.000,D3,3.9,5.9,0.061,0.00,-0.026,,0.81,1.27,0.81,11,0,0*61</t>
  </si>
  <si>
    <t>06/01/2011 01:18:43 iModem Message = SQ = 5,$PUBX,00,200349.00,3648.05754,N,12147.31393,W,0.000,D3,3.9,5.9,0.061,0.00,-0.026,,0.81,1.27,0.81,11,0,0*61</t>
  </si>
  <si>
    <t>06/01/2011 01:18:43 iModem Message = 0</t>
  </si>
  <si>
    <t xml:space="preserve">06/01/2011 01:18:43 iModem Message = </t>
  </si>
  <si>
    <t>06/01/2011 01:18:43 iModem Message = OK</t>
  </si>
  <si>
    <t>06/01/2011 01:18:53 Program Sending SBDI</t>
  </si>
  <si>
    <t>06/01/2011 01:18:53 Sending SBDI</t>
  </si>
  <si>
    <t>06/01/2011 01:19:00 iModem Message = AT+SBDI</t>
  </si>
  <si>
    <t>06/01/2011 01:19:00 iModem Message = +SBDI: 1, 59, 0, 0, 0, 0</t>
  </si>
  <si>
    <t xml:space="preserve">06/01/2011 01:19:00 iModem Message = </t>
  </si>
  <si>
    <t>06/01/2011 01:19:00 iModem Message = OK</t>
  </si>
  <si>
    <t>06/01/2011 01:20:53 Program Sending SBDD2</t>
  </si>
  <si>
    <t>06/01/2011 01:20:53 Sending SBDD2</t>
  </si>
  <si>
    <t>06/01/2011 01:20:53 iModem Message = AT+SBDD2</t>
  </si>
  <si>
    <t>06/01/2011 01:20:53 iModem Message = 0</t>
  </si>
  <si>
    <t xml:space="preserve">06/01/2011 01:20:53 iModem Message = </t>
  </si>
  <si>
    <t>06/01/2011 01:20:53 iModem Message = OK</t>
  </si>
  <si>
    <t>06/01/2011 01:20:55 Program Sending PUBX</t>
  </si>
  <si>
    <t>06/01/2011 01:20:55 Sending PUBX</t>
  </si>
  <si>
    <t>06/01/2011 01:20:56 EVK7 Message = $PUBX,00,200644.00,3648.05938,N,12147.31379,W,0.000,D3,4.2,5.9,0.058,0.00,0.005,,0.93,1.47,0.99,10,0,0*4E</t>
  </si>
  <si>
    <t>06/01/2011 01:21:00 Program Sending CSQ</t>
  </si>
  <si>
    <t>06/01/2011 01:21:00 Sending CSQ</t>
  </si>
  <si>
    <t>06/01/2011 01:21:00 iModem Message = AT+CSQ</t>
  </si>
  <si>
    <t>06/01/2011 01:21:00 iModem Message = +CSQ:0</t>
  </si>
  <si>
    <t xml:space="preserve">06/01/2011 01:21:00 iModem Message = </t>
  </si>
  <si>
    <t>06/01/2011 01:21:00 iModem Message = OK</t>
  </si>
  <si>
    <t>06/01/2011 01:21:20SBDWT message = SQ = 0,$PUBX,00,200644.00,3648.05938,N,12147.31379,W,0.000,D3,4.2,5.9,0.058,0.00,0.005,,0.93,1.47,0.99,10,0,0*4E</t>
  </si>
  <si>
    <t>06/01/2011 01:21:20 Sending SBDWT</t>
  </si>
  <si>
    <t>06/01/2011 01:21:20 iModem Message = AT+SBDWT</t>
  </si>
  <si>
    <t>06/01/2011 01:21:20 iModem Message = READY</t>
  </si>
  <si>
    <t>06/01/2011 01:21:25 Sending:SQ = 0,$PUBX,00,200644.00,3648.05938,N,12147.31379,W,0.000,D3,4.2,5.9,0.058,0.00,0.005,,0.93,1.47,0.99,10,0,0*4E</t>
  </si>
  <si>
    <t>06/01/2011 01:21:25 iModem Message = SQ = 0,$PUBX,00,200644.00,3648.05938,N,12147.31379,W,0.000,D3,4.2,5.9,0.058,0.00,0.005,,0.93,1.47,0.99,10,0,0*4E</t>
  </si>
  <si>
    <t>06/01/2011 01:21:25 iModem Message = 0</t>
  </si>
  <si>
    <t xml:space="preserve">06/01/2011 01:21:25 iModem Message = </t>
  </si>
  <si>
    <t>06/01/2011 01:21:25 iModem Message = OK</t>
  </si>
  <si>
    <t>06/01/2011 01:21:35 Program Sending SBDI</t>
  </si>
  <si>
    <t>06/01/2011 01:21:35 Sending SBDI</t>
  </si>
  <si>
    <t>06/01/2011 01:21:38 iModem Message = AT+SBDI</t>
  </si>
  <si>
    <t>06/01/2011 01:21:38 iModem Message = +SBDI: 1, 60, 0, 0, 0, 0</t>
  </si>
  <si>
    <t xml:space="preserve">06/01/2011 01:21:38 iModem Message = </t>
  </si>
  <si>
    <t>06/01/2011 01:21:38 iModem Message = OK</t>
  </si>
  <si>
    <t>06/01/2011 01:23:35 Program Sending SBDD2</t>
  </si>
  <si>
    <t>06/01/2011 01:23:35 Sending SBDD2</t>
  </si>
  <si>
    <t>06/01/2011 01:23:35 iModem Message = AT+SBDD2</t>
  </si>
  <si>
    <t>06/01/2011 01:23:35 iModem Message = 0</t>
  </si>
  <si>
    <t xml:space="preserve">06/01/2011 01:23:35 iModem Message = </t>
  </si>
  <si>
    <t>06/01/2011 01:23:35 iModem Message = OK</t>
  </si>
  <si>
    <t>06/01/2011 01:23:37 Program Sending PUBX</t>
  </si>
  <si>
    <t>06/01/2011 01:23:37 Sending PUBX</t>
  </si>
  <si>
    <t>06/01/2011 01:23:40 EVK7 Message = $PUBX,00,200944.00,3648.05933,N,12147.31401,W,0.000,D3,4.1,5.6,0.026,0.00,0.015,,0.94,1.50,1.01,11,0,0*46</t>
  </si>
  <si>
    <t>06/01/2011 01:23:42 Program Sending CSQ</t>
  </si>
  <si>
    <t>06/01/2011 01:23:42 Sending CSQ</t>
  </si>
  <si>
    <t>06/01/2011 01:23:47 iModem Message = AT+CSQ</t>
  </si>
  <si>
    <t>06/01/2011 01:23:47 iModem Message = +CSQ:2</t>
  </si>
  <si>
    <t xml:space="preserve">06/01/2011 01:23:47 iModem Message = </t>
  </si>
  <si>
    <t>06/01/2011 01:23:47 iModem Message = OK</t>
  </si>
  <si>
    <t>06/01/2011 01:24:02SBDWT message = SQ = 2,$PUBX,00,200944.00,3648.05933,N,12147.31401,W,0.000,D3,4.1,5.6,0.026,0.00,0.015,,0.94,1.50,1.01,11,0,0*46</t>
  </si>
  <si>
    <t>06/01/2011 01:24:02 Sending SBDWT</t>
  </si>
  <si>
    <t>06/01/2011 01:24:02 iModem Message = AT+SBDWT</t>
  </si>
  <si>
    <t>06/01/2011 01:24:02 iModem Message = READY</t>
  </si>
  <si>
    <t>06/01/2011 01:24:07 Sending:SQ = 2,$PUBX,00,200944.00,3648.05933,N,12147.31401,W,0.000,D3,4.1,5.6,0.026,0.00,0.015,,0.94,1.50,1.01,11,0,0*46</t>
  </si>
  <si>
    <t>06/01/2011 01:24:07 iModem Message = SQ = 2,$PUBX,00,200944.00,3648.05933,N,12147.31401,W,0.000,D3,4.1,5.6,0.026,0.00,0.015,,0.94,1.50,1.01,11,0,0*46</t>
  </si>
  <si>
    <t>06/01/2011 01:24:07 iModem Message = 0</t>
  </si>
  <si>
    <t xml:space="preserve">06/01/2011 01:24:07 iModem Message = </t>
  </si>
  <si>
    <t>06/01/2011 01:24:07 iModem Message = OK</t>
  </si>
  <si>
    <t>06/01/2011 01:24:17 Program Sending SBDI</t>
  </si>
  <si>
    <t>06/01/2011 01:24:17 Sending SBDI</t>
  </si>
  <si>
    <t>06/01/2011 01:24:27 iModem Message = AT+SBDI</t>
  </si>
  <si>
    <t>06/01/2011 01:24:27 iModem Message = +SBDI: 1, 61, 0, 0, 0, 0</t>
  </si>
  <si>
    <t xml:space="preserve">06/01/2011 01:24:27 iModem Message = </t>
  </si>
  <si>
    <t>06/01/2011 01:24:27 iModem Message = OK</t>
  </si>
  <si>
    <t>06/01/2011 01:26:17 Program Sending SBDD2</t>
  </si>
  <si>
    <t>06/01/2011 01:26:17 Sending SBDD2</t>
  </si>
  <si>
    <t>06/01/2011 01:26:17 iModem Message = AT+SBDD2</t>
  </si>
  <si>
    <t>06/01/2011 01:26:17 iModem Message = 0</t>
  </si>
  <si>
    <t xml:space="preserve">06/01/2011 01:26:17 iModem Message = </t>
  </si>
  <si>
    <t>06/01/2011 01:26:17 iModem Message = OK</t>
  </si>
  <si>
    <t>06/01/2011 01:26:19 Program Sending PUBX</t>
  </si>
  <si>
    <t>06/01/2011 01:26:19 Sending PUBX</t>
  </si>
  <si>
    <t>06/01/2011 01:26:20 EVK7 Message = $PUBX,00,201239.00,3648.05820,N,12147.31328,W,0.000,D3,4.1,6.2,0.017,0.00,-0.016,,0.81,1.25,0.80,11,0,0*6C</t>
  </si>
  <si>
    <t>06/01/2011 01:26:24 Program Sending CSQ</t>
  </si>
  <si>
    <t>06/01/2011 01:26:24 Sending CSQ</t>
  </si>
  <si>
    <t>06/01/2011 01:26:31 iModem Message = AT+CSQ</t>
  </si>
  <si>
    <t>06/01/2011 01:26:31 iModem Message = +CSQ:5</t>
  </si>
  <si>
    <t xml:space="preserve">06/01/2011 01:26:31 iModem Message = </t>
  </si>
  <si>
    <t>06/01/2011 01:26:31 iModem Message = OK</t>
  </si>
  <si>
    <t>06/01/2011 01:26:44SBDWT message = SQ = 5,$PUBX,00,201239.00,3648.05820,N,12147.31328,W,0.000,D3,4.1,6.2,0.017,0.00,-0.016,,0.81,1.25,0.80,11,0,0*6C</t>
  </si>
  <si>
    <t>06/01/2011 01:26:44 Sending SBDWT</t>
  </si>
  <si>
    <t>06/01/2011 01:26:44 iModem Message = AT+SBDWT</t>
  </si>
  <si>
    <t>06/01/2011 01:26:44 iModem Message = READY</t>
  </si>
  <si>
    <t>06/01/2011 01:26:49 Sending:SQ = 5,$PUBX,00,201239.00,3648.05820,N,12147.31328,W,0.000,D3,4.1,6.2,0.017,0.00,-0.016,,0.81,1.25,0.80,11,0,0*6C</t>
  </si>
  <si>
    <t>06/01/2011 01:26:49 iModem Message = SQ = 5,$PUBX,00,201239.00,3648.05820,N,12147.31328,W,0.000,D3,4.1,6.2,0.017,0.00,-0.016,,0.81,1.25,0.80,11,0,0*6C</t>
  </si>
  <si>
    <t>06/01/2011 01:26:49 iModem Message = 0</t>
  </si>
  <si>
    <t xml:space="preserve">06/01/2011 01:26:49 iModem Message = </t>
  </si>
  <si>
    <t>06/01/2011 01:26:49 iModem Message = OK</t>
  </si>
  <si>
    <t>06/01/2011 01:26:59 Program Sending SBDI</t>
  </si>
  <si>
    <t>06/01/2011 01:26:59 Sending SBDI</t>
  </si>
  <si>
    <t>06/01/2011 01:27:09 iModem Message = AT+SBDI</t>
  </si>
  <si>
    <t>06/01/2011 01:27:09 iModem Message = +SBDI: 1, 62, 0, 0, 0, 0</t>
  </si>
  <si>
    <t xml:space="preserve">06/01/2011 01:27:09 iModem Message = </t>
  </si>
  <si>
    <t>06/01/2011 01:27:09 iModem Message = OK</t>
  </si>
  <si>
    <t>06/01/2011 01:28:59 Program Sending SBDD2</t>
  </si>
  <si>
    <t>06/01/2011 01:28:59 Sending SBDD2</t>
  </si>
  <si>
    <t>06/01/2011 01:28:59 iModem Message = AT+SBDD2</t>
  </si>
  <si>
    <t>06/01/2011 01:28:59 iModem Message = 0</t>
  </si>
  <si>
    <t xml:space="preserve">06/01/2011 01:28:59 iModem Message = </t>
  </si>
  <si>
    <t>06/01/2011 01:28:59 iModem Message = OK</t>
  </si>
  <si>
    <t>06/01/2011 01:29:01 Program Sending PUBX</t>
  </si>
  <si>
    <t>06/01/2011 01:29:01 Sending PUBX</t>
  </si>
  <si>
    <t>06/01/2011 01:29:04 EVK7 Message = $PUBX,00,201539.00,3648.05775,N,12147.31470,W,0.000,D3,4.8,7.1,0.068,0.00,-0.017,,0.78,1.24,0.78,12,0,0*6F</t>
  </si>
  <si>
    <t>06/01/2011 01:29:06 Program Sending CSQ</t>
  </si>
  <si>
    <t>06/01/2011 01:29:06 Sending CSQ</t>
  </si>
  <si>
    <t>06/01/2011 01:29:12 iModem Message = AT+CSQ</t>
  </si>
  <si>
    <t>06/01/2011 01:29:12 iModem Message = +CSQ:5</t>
  </si>
  <si>
    <t xml:space="preserve">06/01/2011 01:29:12 iModem Message = </t>
  </si>
  <si>
    <t>06/01/2011 01:29:12 iModem Message = OK</t>
  </si>
  <si>
    <t>06/01/2011 01:29:26 iModem Message = AT+SBDWT</t>
  </si>
  <si>
    <t>06/01/2011 01:29:26 iModem Message = READY</t>
  </si>
  <si>
    <t>06/01/2011 01:29:31 Sending:SQ = 5,$PUBX,00,201539.00,3648.05775,N,12147.31470,W,0.000,D3,4.8,7.1,0.068,0.00,-0.017,,0.78,1.24,0.78,12,0,0*6F</t>
  </si>
  <si>
    <t>06/01/2011 01:29:31 iModem Message = SQ = 5,$PUBX,00,201539.00,3648.05775,N,12147.31470,W,0.000,D3,4.8,7.1,0.068,0.00,-0.017,,0.78,1.24,0.78,12,0,0*6F</t>
  </si>
  <si>
    <t>06/01/2011 01:29:31 iModem Message = 0</t>
  </si>
  <si>
    <t xml:space="preserve">06/01/2011 01:29:31 iModem Message = </t>
  </si>
  <si>
    <t>06/01/2011 01:29:31 iModem Message = OK</t>
  </si>
  <si>
    <t>06/01/2011 01:29:41 Program Sending SBDI</t>
  </si>
  <si>
    <t>06/01/2011 01:29:41 Sending SBDI</t>
  </si>
  <si>
    <t>06/01/2011 01:29:52 iModem Message = AT+SBDI</t>
  </si>
  <si>
    <t>06/01/2011 01:29:52 iModem Message = +SBDI: 1, 63, 0, 0, 0, 0</t>
  </si>
  <si>
    <t xml:space="preserve">06/01/2011 01:29:52 iModem Message = </t>
  </si>
  <si>
    <t>06/01/2011 01:29:52 iModem Message = OK</t>
  </si>
  <si>
    <t>06/01/2011 01:31:41 Program Sending SBDD2</t>
  </si>
  <si>
    <t>06/01/2011 01:31:41 Sending SBDD2</t>
  </si>
  <si>
    <t>06/01/2011 01:31:41 iModem Message = AT+SBDD2</t>
  </si>
  <si>
    <t>06/01/2011 01:31:41 iModem Message = 0</t>
  </si>
  <si>
    <t xml:space="preserve">06/01/2011 01:31:41 iModem Message = </t>
  </si>
  <si>
    <t>06/01/2011 01:31:41 iModem Message = OK</t>
  </si>
  <si>
    <t>06/01/2011 01:31:43 Program Sending PUBX</t>
  </si>
  <si>
    <t>06/01/2011 01:31:43 Sending PUBX</t>
  </si>
  <si>
    <t>06/01/2011 01:31:43 EVK7 Message = $PUBX,00,201834.00,3648.05852,N,12147.31429,W,0.000,D3,4.8,8.0,0.092,0.00,-0.058,,0.78,1.23,0.77,12,0,0*61</t>
  </si>
  <si>
    <t>06/01/2011 01:31:48 Program Sending CSQ</t>
  </si>
  <si>
    <t>06/01/2011 01:31:48 Sending CSQ</t>
  </si>
  <si>
    <t>06/01/2011 01:31:55 iModem Message = AT+CSQ</t>
  </si>
  <si>
    <t>06/01/2011 01:31:55 iModem Message = +CSQ:3</t>
  </si>
  <si>
    <t xml:space="preserve">06/01/2011 01:31:55 iModem Message = </t>
  </si>
  <si>
    <t>06/01/2011 01:31:55 iModem Message = OK</t>
  </si>
  <si>
    <t>06/01/2011 01:32:08SBDWT message = SQ = 3,$PUBX,00,201834.00,3648.05852,N,12147.31429,W,0.000,D3,4.8,8.0,0.092,0.00,-0.058,,0.78,1.23,0.77,12,0,0*61</t>
  </si>
  <si>
    <t>06/01/2011 01:32:08 Sending SBDWT</t>
  </si>
  <si>
    <t>06/01/2011 01:32:08 iModem Message = AT+SBDWT</t>
  </si>
  <si>
    <t>06/01/2011 01:32:08 iModem Message = READY</t>
  </si>
  <si>
    <t>06/01/2011 01:32:13 Sending:SQ = 3,$PUBX,00,201834.00,3648.05852,N,12147.31429,W,0.000,D3,4.8,8.0,0.092,0.00,-0.058,,0.78,1.23,0.77,12,0,0*61</t>
  </si>
  <si>
    <t>06/01/2011 01:32:13 iModem Message = SQ = 3,$PUBX,00,201834.00,3648.05852,N,12147.31429,W,0.000,D3,4.8,8.0,0.092,0.00,-0.058,,0.78,1.23,0.77,12,0,0*61</t>
  </si>
  <si>
    <t>06/01/2011 01:32:13 iModem Message = 0</t>
  </si>
  <si>
    <t xml:space="preserve">06/01/2011 01:32:13 iModem Message = </t>
  </si>
  <si>
    <t>06/01/2011 01:32:13 iModem Message = OK</t>
  </si>
  <si>
    <t>06/01/2011 01:32:23 Program Sending SBDI</t>
  </si>
  <si>
    <t>06/01/2011 01:32:23 Sending SBDI</t>
  </si>
  <si>
    <t>06/01/2011 01:32:30 iModem Message = AT+SBDI</t>
  </si>
  <si>
    <t>06/01/2011 01:32:30 iModem Message = +SBDI: 1, 64, 0, 0, 0, 0</t>
  </si>
  <si>
    <t xml:space="preserve">06/01/2011 01:32:30 iModem Message = </t>
  </si>
  <si>
    <t>06/01/2011 01:32:30 iModem Message = OK</t>
  </si>
  <si>
    <t>06/01/2011 01:34:23 Program Sending SBDD2</t>
  </si>
  <si>
    <t>06/01/2011 01:34:23 Sending SBDD2</t>
  </si>
  <si>
    <t>06/01/2011 01:34:23 iModem Message = AT+SBDD2</t>
  </si>
  <si>
    <t>06/01/2011 01:34:23 iModem Message = 0</t>
  </si>
  <si>
    <t xml:space="preserve">06/01/2011 01:34:23 iModem Message = </t>
  </si>
  <si>
    <t>06/01/2011 01:34:23 iModem Message = OK</t>
  </si>
  <si>
    <t>06/01/2011 01:34:25 Program Sending PUBX</t>
  </si>
  <si>
    <t>06/01/2011 01:34:25 Sending PUBX</t>
  </si>
  <si>
    <t>06/01/2011 01:34:27 EVK7 Message = $PUBX,00,202134.00,3648.05901,N,12147.31531,W,0.000,D3,5.0,8.5,0.066,0.00,0.009,,0.91,1.55,1.02,11,0,0*4C</t>
  </si>
  <si>
    <t>06/01/2011 01:34:30 Program Sending CSQ</t>
  </si>
  <si>
    <t>06/01/2011 01:34:30 Sending CSQ</t>
  </si>
  <si>
    <t>06/01/2011 01:34:36 iModem Message = AT+CSQ</t>
  </si>
  <si>
    <t>06/01/2011 01:34:36 iModem Message = +CSQ:5</t>
  </si>
  <si>
    <t xml:space="preserve">06/01/2011 01:34:36 iModem Message = </t>
  </si>
  <si>
    <t>06/01/2011 01:34:36 iModem Message = OK</t>
  </si>
  <si>
    <t>06/01/2011 01:34:50SBDWT message = SQ = 5,$PUBX,00,202134.00,3648.05901,N,12147.31531,W,0.000,D3,5.0,8.5,0.066,0.00,0.009,,0.91,1.55,1.02,11,0,0*4C</t>
  </si>
  <si>
    <t>06/01/2011 01:34:50 Sending SBDWT</t>
  </si>
  <si>
    <t>06/01/2011 01:34:50 iModem Message = AT+SBDWT</t>
  </si>
  <si>
    <t>06/01/2011 01:34:50 iModem Message = READY</t>
  </si>
  <si>
    <t>06/01/2011 01:34:55 Sending:SQ = 5,$PUBX,00,202134.00,3648.05901,N,12147.31531,W,0.000,D3,5.0,8.5,0.066,0.00,0.009,,0.91,1.55,1.02,11,0,0*4C</t>
  </si>
  <si>
    <t>06/01/2011 01:34:55 iModem Message = SQ = 5,$PUBX,00,202134.00,3648.05901,N,12147.31531,W,0.000,D3,5.0,8.5,0.066,0.00,0.009,,0.91,1.55,1.02,11,0,0*4C</t>
  </si>
  <si>
    <t>06/01/2011 01:34:55 iModem Message = 0</t>
  </si>
  <si>
    <t xml:space="preserve">06/01/2011 01:34:55 iModem Message = </t>
  </si>
  <si>
    <t>06/01/2011 01:34:55 iModem Message = OK</t>
  </si>
  <si>
    <t>06/01/2011 01:35:05 Program Sending SBDI</t>
  </si>
  <si>
    <t>06/01/2011 01:35:05 Sending SBDI</t>
  </si>
  <si>
    <t>06/01/2011 01:35:08 iModem Message = AT+SBDI</t>
  </si>
  <si>
    <t>06/01/2011 01:35:08 iModem Message = +SBDI: 1, 65, 0, 0, 0, 0</t>
  </si>
  <si>
    <t xml:space="preserve">06/01/2011 01:35:08 iModem Message = </t>
  </si>
  <si>
    <t>06/01/2011 01:35:08 iModem Message = OK</t>
  </si>
  <si>
    <t>06/01/2011 01:37:05 Program Sending SBDD2</t>
  </si>
  <si>
    <t>06/01/2011 01:37:05 Sending SBDD2</t>
  </si>
  <si>
    <t>06/01/2011 01:37:05 iModem Message = AT+SBDD2</t>
  </si>
  <si>
    <t>06/01/2011 01:37:05 iModem Message = 0</t>
  </si>
  <si>
    <t xml:space="preserve">06/01/2011 01:37:05 iModem Message = </t>
  </si>
  <si>
    <t>06/01/2011 01:37:05 iModem Message = OK</t>
  </si>
  <si>
    <t>06/01/2011 01:37:07 Program Sending PUBX</t>
  </si>
  <si>
    <t>06/01/2011 01:37:07 Sending PUBX</t>
  </si>
  <si>
    <t>06/01/2011 01:37:11 EVK7 Message = $PUBX,00,202434.00,3648.05815,N,12147.31445,W,0.000,D3,3.8,7.2,0.061,0.00,-0.005,,0.92,1.56,1.04,12,0,0*6A</t>
  </si>
  <si>
    <t>06/01/2011 01:37:12 Program Sending CSQ</t>
  </si>
  <si>
    <t>06/01/2011 01:37:12 Sending CSQ</t>
  </si>
  <si>
    <t>06/01/2011 01:37:12 iModem Message = AT+CSQ</t>
  </si>
  <si>
    <t>06/01/2011 01:37:12 iModem Message = +CSQ:4</t>
  </si>
  <si>
    <t xml:space="preserve">06/01/2011 01:37:12 iModem Message = </t>
  </si>
  <si>
    <t>06/01/2011 01:37:12 iModem Message = OK</t>
  </si>
  <si>
    <t>06/01/2011 01:37:32SBDWT message = SQ = 4,$PUBX,00,202434.00,3648.05815,N,12147.31445,W,0.000,D3,3.8,7.2,0.061,0.00,-0.005,,0.92,1.56,1.04,12,0,0*6A</t>
  </si>
  <si>
    <t>06/01/2011 01:37:32 Sending SBDWT</t>
  </si>
  <si>
    <t>06/01/2011 01:37:32 iModem Message = AT+SBDWT</t>
  </si>
  <si>
    <t>06/01/2011 01:37:32 iModem Message = READY</t>
  </si>
  <si>
    <t>06/01/2011 01:37:37 Sending:SQ = 4,$PUBX,00,202434.00,3648.05815,N,12147.31445,W,0.000,D3,3.8,7.2,0.061,0.00,-0.005,,0.92,1.56,1.04,12,0,0*6A</t>
  </si>
  <si>
    <t>06/01/2011 01:37:37 iModem Message = SQ = 4,$PUBX,00,202434.00,3648.05815,N,12147.31445,W,0.000,D3,3.8,7.2,0.061,0.00,-0.005,,0.92,1.56,1.04,12,0,0*6A</t>
  </si>
  <si>
    <t>06/01/2011 01:37:37 iModem Message = 0</t>
  </si>
  <si>
    <t xml:space="preserve">06/01/2011 01:37:37 iModem Message = </t>
  </si>
  <si>
    <t>06/01/2011 01:37:37 iModem Message = OK</t>
  </si>
  <si>
    <t>06/01/2011 01:37:47 Program Sending SBDI</t>
  </si>
  <si>
    <t>06/01/2011 01:37:47 Sending SBDI</t>
  </si>
  <si>
    <t>06/01/2011 01:38:09 iModem Message = AT+SBDI</t>
  </si>
  <si>
    <t>06/01/2011 01:38:09 iModem Message = +SBDI: 2, 66, 2, 0, 0, 0</t>
  </si>
  <si>
    <t xml:space="preserve">06/01/2011 01:38:09 iModem Message = </t>
  </si>
  <si>
    <t>06/01/2011 01:38:09 iModem Message = OK</t>
  </si>
  <si>
    <t>06/01/2011 01:39:47 Program Sending SBDD2</t>
  </si>
  <si>
    <t>06/01/2011 01:39:47 Sending SBDD2</t>
  </si>
  <si>
    <t>06/01/2011 01:39:47 iModem Message = AT+SBDD2</t>
  </si>
  <si>
    <t>06/01/2011 01:39:47 iModem Message = 0</t>
  </si>
  <si>
    <t xml:space="preserve">06/01/2011 01:39:47 iModem Message = </t>
  </si>
  <si>
    <t>06/01/2011 01:39:47 iModem Message = OK</t>
  </si>
  <si>
    <t>06/01/2011 01:39:49 Program Sending PUBX</t>
  </si>
  <si>
    <t>06/01/2011 01:39:49 Sending PUBX</t>
  </si>
  <si>
    <t>06/01/2011 01:39:51 EVK7 Message = $PUBX,00,202729.00,3648.05919,N,12147.31563,W,0.000,D3,5.0,7.8,0.119,0.00,-0.009,,0.92,1.58,1.04,12,0,0*65</t>
  </si>
  <si>
    <t>06/01/2011 01:39:54 Program Sending CSQ</t>
  </si>
  <si>
    <t>06/01/2011 01:39:54 Sending CSQ</t>
  </si>
  <si>
    <t>06/01/2011 01:39:59 iModem Message = AT+CSQ</t>
  </si>
  <si>
    <t>06/01/2011 01:39:59 iModem Message = +CSQ:5</t>
  </si>
  <si>
    <t xml:space="preserve">06/01/2011 01:39:59 iModem Message = </t>
  </si>
  <si>
    <t>06/01/2011 01:39:59 iModem Message = OK</t>
  </si>
  <si>
    <t>06/01/2011 01:40:14SBDWT message = SQ = 5,$PUBX,00,202729.00,3648.05919,N,12147.31563,W,0.000,D3,5.0,7.8,0.119,0.00,-0.009,,0.92,1.58,1.04,12,0,0*65</t>
  </si>
  <si>
    <t>06/01/2011 01:40:14 Sending SBDWT</t>
  </si>
  <si>
    <t>06/01/2011 01:40:14 iModem Message = AT+SBDWT</t>
  </si>
  <si>
    <t>06/01/2011 01:40:14 iModem Message = READY</t>
  </si>
  <si>
    <t>06/01/2011 01:40:19 Sending:SQ = 5,$PUBX,00,202729.00,3648.05919,N,12147.31563,W,0.000,D3,5.0,7.8,0.119,0.00,-0.009,,0.92,1.58,1.04,12,0,0*65</t>
  </si>
  <si>
    <t>06/01/2011 01:40:19 iModem Message = SQ = 5,$PUBX,00,202729.00,3648.05919,N,12147.31563,W,0.000,D3,5.0,7.8,0.119,0.00,-0.009,,0.92,1.58,1.04,12,0,0*65</t>
  </si>
  <si>
    <t>06/01/2011 01:40:19 iModem Message = 0</t>
  </si>
  <si>
    <t xml:space="preserve">06/01/2011 01:40:19 iModem Message = </t>
  </si>
  <si>
    <t>06/01/2011 01:40:19 iModem Message = OK</t>
  </si>
  <si>
    <t>06/01/2011 01:40:29 Program Sending SBDI</t>
  </si>
  <si>
    <t>06/01/2011 01:40:29 Sending SBDI</t>
  </si>
  <si>
    <t>06/01/2011 01:40:33 iModem Message = AT+SBDI</t>
  </si>
  <si>
    <t>06/01/2011 01:40:33 iModem Message = +SBDI: 1, 66, 0, 0, 0, 0</t>
  </si>
  <si>
    <t xml:space="preserve">06/01/2011 01:40:33 iModem Message = </t>
  </si>
  <si>
    <t>06/01/2011 01:40:33 iModem Message = OK</t>
  </si>
  <si>
    <t>06/01/2011 01:42:29 Program Sending SBDD2</t>
  </si>
  <si>
    <t>06/01/2011 01:42:29 Sending SBDD2</t>
  </si>
  <si>
    <t>06/01/2011 01:42:29 iModem Message = AT+SBDD2</t>
  </si>
  <si>
    <t>06/01/2011 01:42:29 iModem Message = 0</t>
  </si>
  <si>
    <t xml:space="preserve">06/01/2011 01:42:29 iModem Message = </t>
  </si>
  <si>
    <t>06/01/2011 01:42:29 iModem Message = OK</t>
  </si>
  <si>
    <t>06/01/2011 01:42:31 Program Sending PUBX</t>
  </si>
  <si>
    <t>06/01/2011 01:42:31 Sending PUBX</t>
  </si>
  <si>
    <t>06/01/2011 01:42:35 EVK7 Message = $PUBX,00,203029.00,3648.05886,N,12147.31415,W,0.000,D3,5.0,7.5,0.077,0.00,-0.002,,0.93,1.59,1.05,12,0,0*6A</t>
  </si>
  <si>
    <t>06/01/2011 01:42:36 Program Sending CSQ</t>
  </si>
  <si>
    <t>06/01/2011 01:42:36 Sending CSQ</t>
  </si>
  <si>
    <t>06/01/2011 01:42:40 iModem Message = AT+CSQ</t>
  </si>
  <si>
    <t>06/01/2011 01:42:40 iModem Message = +CSQ:2</t>
  </si>
  <si>
    <t xml:space="preserve">06/01/2011 01:42:40 iModem Message = </t>
  </si>
  <si>
    <t>06/01/2011 01:42:40 iModem Message = OK</t>
  </si>
  <si>
    <t>06/01/2011 01:42:56SBDWT message = SQ = 2,$PUBX,00,203029.00,3648.05886,N,12147.31415,W,0.000,D3,5.0,7.5,0.077,0.00,-0.002,,0.93,1.59,1.05,12,0,0*6A</t>
  </si>
  <si>
    <t>06/01/2011 01:42:56 Sending SBDWT</t>
  </si>
  <si>
    <t>06/01/2011 01:42:56 iModem Message = AT+SBDWT</t>
  </si>
  <si>
    <t>06/01/2011 01:42:56 iModem Message = READY</t>
  </si>
  <si>
    <t>06/01/2011 01:43:01 Sending:SQ = 2,$PUBX,00,203029.00,3648.05886,N,12147.31415,W,0.000,D3,5.0,7.5,0.077,0.00,-0.002,,0.93,1.59,1.05,12,0,0*6A</t>
  </si>
  <si>
    <t>06/01/2011 01:43:01 iModem Message = SQ = 2,$PUBX,00,203029.00,3648.05886,N,12147.31415,W,0.000,D3,5.0,7.5,0.077,0.00,-0.002,,0.93,1.59,1.05,12,0,0*6A</t>
  </si>
  <si>
    <t>06/01/2011 01:43:01 iModem Message = 0</t>
  </si>
  <si>
    <t xml:space="preserve">06/01/2011 01:43:01 iModem Message = </t>
  </si>
  <si>
    <t>06/01/2011 01:43:01 iModem Message = OK</t>
  </si>
  <si>
    <t>06/01/2011 01:43:11 Program Sending SBDI</t>
  </si>
  <si>
    <t>06/01/2011 01:43:11 Sending SBDI</t>
  </si>
  <si>
    <t>06/01/2011 01:43:18 iModem Message = AT+SBDI</t>
  </si>
  <si>
    <t>06/01/2011 01:43:18 iModem Message = +SBDI: 1, 67, 0, 0, 0, 0</t>
  </si>
  <si>
    <t xml:space="preserve">06/01/2011 01:43:18 iModem Message = </t>
  </si>
  <si>
    <t>06/01/2011 01:43:18 iModem Message = OK</t>
  </si>
  <si>
    <t>06/01/2011 01:45:11 Program Sending SBDD2</t>
  </si>
  <si>
    <t>06/01/2011 01:45:11 Sending SBDD2</t>
  </si>
  <si>
    <t>06/01/2011 01:45:11 iModem Message = AT+SBDD2</t>
  </si>
  <si>
    <t>06/01/2011 01:45:11 iModem Message = 0</t>
  </si>
  <si>
    <t xml:space="preserve">06/01/2011 01:45:11 iModem Message = </t>
  </si>
  <si>
    <t>06/01/2011 01:45:11 iModem Message = OK</t>
  </si>
  <si>
    <t>06/01/2011 01:45:13 Program Sending PUBX</t>
  </si>
  <si>
    <t>06/01/2011 01:45:13 Sending PUBX</t>
  </si>
  <si>
    <t>06/01/2011 01:45:15 EVK7 Message = $PUBX,00,203324.00,3648.05924,N,12147.31465,W,0.000,D3,5.0,6.8,0.068,0.00,0.028,,0.93,1.60,1.06,11,0,0*47</t>
  </si>
  <si>
    <t>06/01/2011 01:45:18 Program Sending CSQ</t>
  </si>
  <si>
    <t>06/01/2011 01:45:18 Sending CSQ</t>
  </si>
  <si>
    <t>06/01/2011 01:45:24 iModem Message = AT+CSQ</t>
  </si>
  <si>
    <t>06/01/2011 01:45:38SBDWT message = SQ = 4,$PUBX,00,203324.00,3648.05924,N,12147.31465,W,0.000,D3,5.0,6.8,0.068,0.00,0.028,,0.93,1.60,1.06,11,0,0*47</t>
  </si>
  <si>
    <t>06/01/2011 01:45:38 Sending SBDWT</t>
  </si>
  <si>
    <t>06/01/2011 01:45:38 iModem Message = AT+SBDWT</t>
  </si>
  <si>
    <t>06/01/2011 01:45:38 iModem Message = READY</t>
  </si>
  <si>
    <t>06/01/2011 01:45:43 Sending:SQ = 4,$PUBX,00,203324.00,3648.05924,N,12147.31465,W,0.000,D3,5.0,6.8,0.068,0.00,0.028,,0.93,1.60,1.06,11,0,0*47</t>
  </si>
  <si>
    <t>06/01/2011 01:45:43 iModem Message = SQ = 4,$PUBX,00,203324.00,3648.05924,N,12147.31465,W,0.000,D3,5.0,6.8,0.068,0.00,0.028,,0.93,1.60,1.06,11,0,0*47</t>
  </si>
  <si>
    <t>06/01/2011 01:45:43 iModem Message = 0</t>
  </si>
  <si>
    <t xml:space="preserve">06/01/2011 01:45:43 iModem Message = </t>
  </si>
  <si>
    <t>06/01/2011 01:45:43 iModem Message = OK</t>
  </si>
  <si>
    <t>06/01/2011 01:45:53 Program Sending SBDI</t>
  </si>
  <si>
    <t>06/01/2011 01:45:53 Sending SBDI</t>
  </si>
  <si>
    <t>06/01/2011 01:46:00 iModem Message = AT+SBDI</t>
  </si>
  <si>
    <t>06/01/2011 01:46:00 iModem Message = +SBDI: 1, 68, 0, 0, 0, 0</t>
  </si>
  <si>
    <t xml:space="preserve">06/01/2011 01:46:00 iModem Message = </t>
  </si>
  <si>
    <t>06/01/2011 01:46:00 iModem Message = OK</t>
  </si>
  <si>
    <t>06/01/2011 01:47:53 Program Sending SBDD2</t>
  </si>
  <si>
    <t>06/01/2011 01:47:53 Sending SBDD2</t>
  </si>
  <si>
    <t>06/01/2011 01:47:53 iModem Message = AT+SBDD2</t>
  </si>
  <si>
    <t>06/01/2011 01:47:53 iModem Message = 0</t>
  </si>
  <si>
    <t xml:space="preserve">06/01/2011 01:47:53 iModem Message = </t>
  </si>
  <si>
    <t>06/01/2011 01:47:53 iModem Message = OK</t>
  </si>
  <si>
    <t>06/01/2011 01:47:55 Program Sending PUBX</t>
  </si>
  <si>
    <t>06/01/2011 01:47:55 Sending PUBX</t>
  </si>
  <si>
    <t>06/01/2011 01:47:59 EVK7 Message = $PUBX,00,203624.00,3648.05913,N,12147.31472,W,0.000,D3,5.3,8.4,0.054,0.00,-0.021,,0.94,1.60,1.06,12,0,0*6E</t>
  </si>
  <si>
    <t>06/01/2011 01:48:00 Program Sending CSQ</t>
  </si>
  <si>
    <t>06/01/2011 01:48:00 Sending CSQ</t>
  </si>
  <si>
    <t>06/01/2011 01:48:06 iModem Message = AT+CSQ</t>
  </si>
  <si>
    <t>06/01/2011 01:48:20SBDWT message = SQ = 1,$PUBX,00,203624.00,3648.05913,N,12147.31472,W,0.000,D3,5.3,8.4,0.054,0.00,-0.021,,0.94,1.60,1.06,12,0,0*6E</t>
  </si>
  <si>
    <t>06/01/2011 01:48:20 Sending SBDWT</t>
  </si>
  <si>
    <t>06/01/2011 01:48:20 iModem Message = AT+SBDWT</t>
  </si>
  <si>
    <t>06/01/2011 01:48:20 iModem Message = READY</t>
  </si>
  <si>
    <t>06/01/2011 01:48:25 Sending:SQ = 1,$PUBX,00,203624.00,3648.05913,N,12147.31472,W,0.000,D3,5.3,8.4,0.054,0.00,-0.021,,0.94,1.60,1.06,12,0,0*6E</t>
  </si>
  <si>
    <t>06/01/2011 01:48:25 iModem Message = SQ = 1,$PUBX,00,203624.00,3648.05913,N,12147.31472,W,0.000,D3,5.3,8.4,0.054,0.00,-0.021,,0.94,1.60,1.06,12,0,0*6E</t>
  </si>
  <si>
    <t>06/01/2011 01:48:25 iModem Message = 0</t>
  </si>
  <si>
    <t xml:space="preserve">06/01/2011 01:48:25 iModem Message = </t>
  </si>
  <si>
    <t>06/01/2011 01:48:25 iModem Message = OK</t>
  </si>
  <si>
    <t>06/01/2011 01:48:35 Program Sending SBDI</t>
  </si>
  <si>
    <t>06/01/2011 01:48:35 Sending SBDI</t>
  </si>
  <si>
    <t>06/01/2011 01:48:53 iModem Message = AT+SBDI</t>
  </si>
  <si>
    <t>06/01/2011 01:48:53 iModem Message = +SBDI: 2, 69, 2, 0, 0, 0</t>
  </si>
  <si>
    <t xml:space="preserve">06/01/2011 01:48:53 iModem Message = </t>
  </si>
  <si>
    <t>06/01/2011 01:48:53 iModem Message = OK</t>
  </si>
  <si>
    <t>06/01/2011 01:50:35 Program Sending SBDD2</t>
  </si>
  <si>
    <t>06/01/2011 01:50:35 Sending SBDD2</t>
  </si>
  <si>
    <t>06/01/2011 01:50:35 iModem Message = AT+SBDD2</t>
  </si>
  <si>
    <t>06/01/2011 01:50:35 iModem Message = 0</t>
  </si>
  <si>
    <t xml:space="preserve">06/01/2011 01:50:35 iModem Message = </t>
  </si>
  <si>
    <t>06/01/2011 01:50:35 iModem Message = OK</t>
  </si>
  <si>
    <t>06/01/2011 01:50:37 Program Sending PUBX</t>
  </si>
  <si>
    <t>06/01/2011 01:50:37 Sending PUBX</t>
  </si>
  <si>
    <t>06/01/2011 01:50:38 EVK7 Message = $PUBX,00,203919.00,3648.05852,N,12147.31403,W,0.000,D3,4.3,8.5,0.121,0.00,0.011,,0.99,1.85,1.25,12,0,0*47</t>
  </si>
  <si>
    <t>06/01/2011 01:50:42 Program Sending CSQ</t>
  </si>
  <si>
    <t>06/01/2011 01:50:42 Sending CSQ</t>
  </si>
  <si>
    <t>06/01/2011 01:50:50 iModem Message = AT+CSQ</t>
  </si>
  <si>
    <t>06/01/2011 01:50:50 iModem Message = +CSQ:4</t>
  </si>
  <si>
    <t xml:space="preserve">06/01/2011 01:50:50 iModem Message = </t>
  </si>
  <si>
    <t>06/01/2011 01:50:50 iModem Message = OK</t>
  </si>
  <si>
    <t>06/01/2011 01:51:02SBDWT message = SQ = 4,$PUBX,00,203919.00,3648.05852,N,12147.31403,W,0.000,D3,4.3,8.5,0.121,0.00,0.011,,0.99,1.85,1.25,12,0,0*47</t>
  </si>
  <si>
    <t>06/01/2011 01:51:02 Sending SBDWT</t>
  </si>
  <si>
    <t>06/01/2011 01:51:02 iModem Message = AT+SBDWT</t>
  </si>
  <si>
    <t>06/01/2011 01:51:02 iModem Message = READY</t>
  </si>
  <si>
    <t>06/01/2011 01:51:07 Sending:SQ = 4,$PUBX,00,203919.00,3648.05852,N,12147.31403,W,0.000,D3,4.3,8.5,0.121,0.00,0.011,,0.99,1.85,1.25,12,0,0*47</t>
  </si>
  <si>
    <t>06/01/2011 01:51:07 iModem Message = SQ = 4,$PUBX,00,203919.00,3648.05852,N,12147.31403,W,0.000,D3,4.3,8.5,0.121,0.00,0.011,,0.99,1.85,1.25,12,0,0*47</t>
  </si>
  <si>
    <t>06/01/2011 01:51:07 iModem Message = 0</t>
  </si>
  <si>
    <t xml:space="preserve">06/01/2011 01:51:07 iModem Message = </t>
  </si>
  <si>
    <t>06/01/2011 01:51:07 iModem Message = OK</t>
  </si>
  <si>
    <t>06/01/2011 01:51:17 Program Sending SBDI</t>
  </si>
  <si>
    <t>06/01/2011 01:51:17 Sending SBDI</t>
  </si>
  <si>
    <t>06/01/2011 01:51:27 iModem Message = AT+SBDI</t>
  </si>
  <si>
    <t>06/01/2011 01:51:27 iModem Message = +SBDI: 1, 69, 0, 0, 0, 0</t>
  </si>
  <si>
    <t xml:space="preserve">06/01/2011 01:51:27 iModem Message = </t>
  </si>
  <si>
    <t>06/01/2011 01:51:27 iModem Message = OK</t>
  </si>
  <si>
    <t>06/01/2011 01:53:17 Program Sending SBDD2</t>
  </si>
  <si>
    <t>06/01/2011 01:53:17 Sending SBDD2</t>
  </si>
  <si>
    <t>06/01/2011 01:53:17 iModem Message = AT+SBDD2</t>
  </si>
  <si>
    <t>06/01/2011 01:53:17 iModem Message = 0</t>
  </si>
  <si>
    <t xml:space="preserve">06/01/2011 01:53:17 iModem Message = </t>
  </si>
  <si>
    <t>06/01/2011 01:53:17 iModem Message = OK</t>
  </si>
  <si>
    <t>06/01/2011 01:53:19 Program Sending PUBX</t>
  </si>
  <si>
    <t>06/01/2011 01:53:19 Sending PUBX</t>
  </si>
  <si>
    <t>06/01/2011 01:53:22 EVK7 Message = $PUBX,00,204219.00,3648.05846,N,12147.31237,W,0.000,D3,5.2,9.0,0.069,0.00,-0.049,,0.95,1.60,1.06,12,0,0*60</t>
  </si>
  <si>
    <t>06/01/2011 01:53:28 iModem Message = AT+CSQ</t>
  </si>
  <si>
    <t>06/01/2011 01:53:28 iModem Message = +CSQ:0</t>
  </si>
  <si>
    <t xml:space="preserve">06/01/2011 01:53:28 iModem Message = </t>
  </si>
  <si>
    <t>06/01/2011 01:53:28 iModem Message = OK</t>
  </si>
  <si>
    <t>06/01/2011 01:53:44SBDWT message = SQ = 0,$PUBX,00,204219.00,3648.05846,N,12147.31237,W,0.000,D3,5.2,9.0,0.069,0.00,-0.049,,0.95,1.60,1.06,12,0,0*60</t>
  </si>
  <si>
    <t>06/01/2011 01:53:44 Sending SBDWT</t>
  </si>
  <si>
    <t>06/01/2011 01:53:44 iModem Message = AT+SBDWT</t>
  </si>
  <si>
    <t>06/01/2011 01:53:44 iModem Message = READY</t>
  </si>
  <si>
    <t>06/01/2011 01:53:49 Sending:SQ = 0,$PUBX,00,204219.00,3648.05846,N,12147.31237,W,0.000,D3,5.2,9.0,0.069,0.00,-0.049,,0.95,1.60,1.06,12,0,0*60</t>
  </si>
  <si>
    <t>06/01/2011 01:53:49 iModem Message = SQ = 0,$PUBX,00,204219.00,3648.05846,N,12147.31237,W,0.000,D3,5.2,9.0,0.069,0.00,-0.049,,0.95,1.60,1.06,12,0,0*60</t>
  </si>
  <si>
    <t>06/01/2011 01:53:49 iModem Message = 0</t>
  </si>
  <si>
    <t xml:space="preserve">06/01/2011 01:53:49 iModem Message = </t>
  </si>
  <si>
    <t>06/01/2011 01:53:49 iModem Message = OK</t>
  </si>
  <si>
    <t>06/01/2011 01:53:59 Program Sending SBDI</t>
  </si>
  <si>
    <t>06/01/2011 01:53:59 Sending SBDI</t>
  </si>
  <si>
    <t>06/01/2011 01:54:03 iModem Message = AT+SBDI</t>
  </si>
  <si>
    <t>06/01/2011 01:54:03 iModem Message = +SBDI: 1, 70, 0, 0, 0, 0</t>
  </si>
  <si>
    <t xml:space="preserve">06/01/2011 01:54:03 iModem Message = </t>
  </si>
  <si>
    <t>06/01/2011 01:54:03 iModem Message = OK</t>
  </si>
  <si>
    <t>06/01/2011 01:55:59 Program Sending SBDD2</t>
  </si>
  <si>
    <t>06/01/2011 01:55:59 Sending SBDD2</t>
  </si>
  <si>
    <t>06/01/2011 01:55:59 iModem Message = AT+SBDD2</t>
  </si>
  <si>
    <t>06/01/2011 01:55:59 iModem Message = 0</t>
  </si>
  <si>
    <t xml:space="preserve">06/01/2011 01:55:59 iModem Message = </t>
  </si>
  <si>
    <t>06/01/2011 01:55:59 iModem Message = OK</t>
  </si>
  <si>
    <t>06/01/2011 01:56:01 Program Sending PUBX</t>
  </si>
  <si>
    <t>06/01/2011 01:56:01 Sending PUBX</t>
  </si>
  <si>
    <t>06/01/2011 01:56:02 EVK7 Message = $PUBX,00,204514.00,3648.05840,N,12147.31273,W,0.000,D3,4.7,5.8,0.059,0.00,0.040,,0.95,1.60,1.05,11,0,0*4B</t>
  </si>
  <si>
    <t>06/01/2011 01:56:06 Program Sending CSQ</t>
  </si>
  <si>
    <t>06/01/2011 01:56:06 Sending CSQ</t>
  </si>
  <si>
    <t>06/01/2011 01:56:11 iModem Message = AT+CSQ</t>
  </si>
  <si>
    <t>06/01/2011 01:56:11 iModem Message = +CSQ:2</t>
  </si>
  <si>
    <t xml:space="preserve">06/01/2011 01:56:11 iModem Message = </t>
  </si>
  <si>
    <t>06/01/2011 01:56:11 iModem Message = OK</t>
  </si>
  <si>
    <t>06/01/2011 01:56:26SBDWT message = SQ = 2,$PUBX,00,204514.00,3648.05840,N,12147.31273,W,0.000,D3,4.7,5.8,0.059,0.00,0.040,,0.95,1.60,1.05,11,0,0*4B</t>
  </si>
  <si>
    <t>06/01/2011 01:56:26 Sending SBDWT</t>
  </si>
  <si>
    <t>06/01/2011 01:56:26 iModem Message = AT+SBDWT</t>
  </si>
  <si>
    <t>06/01/2011 01:56:26 iModem Message = READY</t>
  </si>
  <si>
    <t>06/01/2011 01:56:31 Sending:SQ = 2,$PUBX,00,204514.00,3648.05840,N,12147.31273,W,0.000,D3,4.7,5.8,0.059,0.00,0.040,,0.95,1.60,1.05,11,0,0*4B</t>
  </si>
  <si>
    <t>06/01/2011 01:56:31 iModem Message = SQ = 2,$PUBX,00,204514.00,3648.05840,N,12147.31273,W,0.000,D3,4.7,5.8,0.059,0.00,0.040,,0.95,1.60,1.05,11,0,0*4B</t>
  </si>
  <si>
    <t>06/01/2011 01:56:31 iModem Message = 0</t>
  </si>
  <si>
    <t xml:space="preserve">06/01/2011 01:56:31 iModem Message = </t>
  </si>
  <si>
    <t>06/01/2011 01:56:31 iModem Message = OK</t>
  </si>
  <si>
    <t>06/01/2011 01:56:41 Program Sending SBDI</t>
  </si>
  <si>
    <t>06/01/2011 01:56:41 Sending SBDI</t>
  </si>
  <si>
    <t>06/01/2011 01:56:49 iModem Message = AT+SBDI</t>
  </si>
  <si>
    <t>06/01/2011 01:56:49 iModem Message = +SBDI: 1, 71, 0, 0, 0, 0</t>
  </si>
  <si>
    <t xml:space="preserve">06/01/2011 01:56:49 iModem Message = </t>
  </si>
  <si>
    <t>06/01/2011 01:56:49 iModem Message = OK</t>
  </si>
  <si>
    <t>06/01/2011 01:58:41 Program Sending SBDD2</t>
  </si>
  <si>
    <t>06/01/2011 01:58:41 Sending SBDD2</t>
  </si>
  <si>
    <t>06/01/2011 01:58:41 iModem Message = AT+SBDD2</t>
  </si>
  <si>
    <t>06/01/2011 01:58:41 iModem Message = 0</t>
  </si>
  <si>
    <t xml:space="preserve">06/01/2011 01:58:41 iModem Message = </t>
  </si>
  <si>
    <t>06/01/2011 01:58:41 iModem Message = OK</t>
  </si>
  <si>
    <t>06/01/2011 01:58:43 Program Sending PUBX</t>
  </si>
  <si>
    <t>06/01/2011 01:58:43 Sending PUBX</t>
  </si>
  <si>
    <t>06/01/2011 01:58:46 EVK7 Message = $PUBX,00,204814.00,3648.06014,N,12147.31503,W,0.000,D3,5.5,7.3,0.037,0.00,0.023,,0.95,1.59,1.05,11,0,0*41</t>
  </si>
  <si>
    <t>06/01/2011 01:58:48 Program Sending CSQ</t>
  </si>
  <si>
    <t>06/01/2011 01:58:48 Sending CSQ</t>
  </si>
  <si>
    <t>06/01/2011 01:58:54 iModem Message = AT+CSQ</t>
  </si>
  <si>
    <t>06/01/2011 01:58:54 iModem Message = +CSQ:4</t>
  </si>
  <si>
    <t xml:space="preserve">06/01/2011 01:58:54 iModem Message = </t>
  </si>
  <si>
    <t>06/01/2011 01:58:54 iModem Message = OK</t>
  </si>
  <si>
    <t>06/01/2011 01:59:08SBDWT message = SQ = 4,$PUBX,00,204814.00,3648.06014,N,12147.31503,W,0.000,D3,5.5,7.3,0.037,0.00,0.023,,0.95,1.59,1.05,11,0,0*41</t>
  </si>
  <si>
    <t>06/01/2011 01:59:08 Sending SBDWT</t>
  </si>
  <si>
    <t>06/01/2011 01:59:08 iModem Message = AT+SBDWT</t>
  </si>
  <si>
    <t>06/01/2011 01:59:08 iModem Message = READY</t>
  </si>
  <si>
    <t>06/01/2011 01:59:13 Sending:SQ = 4,$PUBX,00,204814.00,3648.06014,N,12147.31503,W,0.000,D3,5.5,7.3,0.037,0.00,0.023,,0.95,1.59,1.05,11,0,0*41</t>
  </si>
  <si>
    <t>06/01/2011 01:59:13 iModem Message = SQ = 4,$PUBX,00,204814.00,3648.06014,N,12147.31503,W,0.000,D3,5.5,7.3,0.037,0.00,0.023,,0.95,1.59,1.05,11,0,0*41</t>
  </si>
  <si>
    <t>06/01/2011 01:59:13 iModem Message = 0</t>
  </si>
  <si>
    <t xml:space="preserve">06/01/2011 01:59:13 iModem Message = </t>
  </si>
  <si>
    <t>06/01/2011 01:59:13 iModem Message = OK</t>
  </si>
  <si>
    <t>06/01/2011 01:59:23 Program Sending SBDI</t>
  </si>
  <si>
    <t>06/01/2011 01:59:23 Sending SBDI</t>
  </si>
  <si>
    <t>06/01/2011 01:59:26 iModem Message = AT+SBDI</t>
  </si>
  <si>
    <t>06/01/2011 01:59:26 iModem Message = +SBDI: 1, 72, 0, 0, 0, 0</t>
  </si>
  <si>
    <t xml:space="preserve">06/01/2011 01:59:26 iModem Message = </t>
  </si>
  <si>
    <t>06/01/2011 01:59:26 iModem Message = OK</t>
  </si>
  <si>
    <t>06/01/2011 02:01:23 Program Sending SBDD2</t>
  </si>
  <si>
    <t>06/01/2011 02:01:23 Sending SBDD2</t>
  </si>
  <si>
    <t>06/01/2011 02:01:23 iModem Message = AT+SBDD2</t>
  </si>
  <si>
    <t>06/01/2011 02:01:23 iModem Message = 0</t>
  </si>
  <si>
    <t xml:space="preserve">06/01/2011 02:01:23 iModem Message = </t>
  </si>
  <si>
    <t>06/01/2011 02:01:23 iModem Message = OK</t>
  </si>
  <si>
    <t>06/01/2011 02:01:25 Program Sending PUBX</t>
  </si>
  <si>
    <t>06/01/2011 02:01:25 Sending PUBX</t>
  </si>
  <si>
    <t>06/01/2011 02:01:25 EVK7 Message = $PUBX,00,205109.00,3648.05944,N,12147.31526,W,0.000,D3,4.4,8.1,0.036,0.00,0.013,,0.95,1.58,1.04,11,0,0*42</t>
  </si>
  <si>
    <t>06/01/2011 02:01:30 Program Sending CSQ</t>
  </si>
  <si>
    <t>06/01/2011 02:01:30 Sending CSQ</t>
  </si>
  <si>
    <t>06/01/2011 02:01:36 iModem Message = AT+CSQ</t>
  </si>
  <si>
    <t>06/01/2011 02:01:36 iModem Message = +CSQ:4</t>
  </si>
  <si>
    <t xml:space="preserve">06/01/2011 02:01:36 iModem Message = </t>
  </si>
  <si>
    <t>06/01/2011 02:01:36 iModem Message = OK</t>
  </si>
  <si>
    <t>06/01/2011 02:01:50SBDWT message = SQ = 4,$PUBX,00,205109.00,3648.05944,N,12147.31526,W,0.000,D3,4.4,8.1,0.036,0.00,0.013,,0.95,1.58,1.04,11,0,0*42</t>
  </si>
  <si>
    <t>06/01/2011 02:01:50 Sending SBDWT</t>
  </si>
  <si>
    <t>06/01/2011 02:01:50 iModem Message = AT+SBDWT</t>
  </si>
  <si>
    <t>06/01/2011 02:01:50 iModem Message = READY</t>
  </si>
  <si>
    <t>06/01/2011 02:01:55 Sending:SQ = 4,$PUBX,00,205109.00,3648.05944,N,12147.31526,W,0.000,D3,4.4,8.1,0.036,0.00,0.013,,0.95,1.58,1.04,11,0,0*42</t>
  </si>
  <si>
    <t>06/01/2011 02:01:55 iModem Message = SQ = 4,$PUBX,00,205109.00,3648.05944,N,12147.31526,W,0.000,D3,4.4,8.1,0.036,0.00,0.013,,0.95,1.58,1.04,11,0,0*42</t>
  </si>
  <si>
    <t>06/01/2011 02:01:55 iModem Message = 0</t>
  </si>
  <si>
    <t xml:space="preserve">06/01/2011 02:01:55 iModem Message = </t>
  </si>
  <si>
    <t>06/01/2011 02:01:55 iModem Message = OK</t>
  </si>
  <si>
    <t>06/01/2011 02:02:05 Program Sending SBDI</t>
  </si>
  <si>
    <t>06/01/2011 02:02:05 Sending SBDI</t>
  </si>
  <si>
    <t>06/01/2011 02:02:14 iModem Message = AT+SBDI</t>
  </si>
  <si>
    <t>06/01/2011 02:02:14 iModem Message = +SBDI: 1, 73, 0, 0, 0, 0</t>
  </si>
  <si>
    <t xml:space="preserve">06/01/2011 02:02:14 iModem Message = </t>
  </si>
  <si>
    <t>06/01/2011 02:02:14 iModem Message = OK</t>
  </si>
  <si>
    <t>06/01/2011 02:04:05 Program Sending SBDD2</t>
  </si>
  <si>
    <t>06/01/2011 02:04:05 Sending SBDD2</t>
  </si>
  <si>
    <t>06/01/2011 02:04:05 iModem Message = AT+SBDD2</t>
  </si>
  <si>
    <t>06/01/2011 02:04:05 iModem Message = 0</t>
  </si>
  <si>
    <t xml:space="preserve">06/01/2011 02:04:05 iModem Message = </t>
  </si>
  <si>
    <t>06/01/2011 02:04:05 iModem Message = OK</t>
  </si>
  <si>
    <t>06/01/2011 02:04:07 Program Sending PUBX</t>
  </si>
  <si>
    <t>06/01/2011 02:04:07 Sending PUBX</t>
  </si>
  <si>
    <t>06/01/2011 02:04:09 EVK7 Message = $PUBX,00,205409.00,3648.06008,N,12147.31490,W,0.000,D3,4.4,10,0.071,0.00,-0.047,,0.98,1.92,1.28,10,0,0*44</t>
  </si>
  <si>
    <t>06/01/2011 02:04:12 Program Sending CSQ</t>
  </si>
  <si>
    <t>06/01/2011 02:04:12 Sending CSQ</t>
  </si>
  <si>
    <t>06/01/2011 02:04:18 iModem Message = AT+CSQ</t>
  </si>
  <si>
    <t>06/01/2011 02:04:18 iModem Message = +CSQ:0</t>
  </si>
  <si>
    <t xml:space="preserve">06/01/2011 02:04:18 iModem Message = </t>
  </si>
  <si>
    <t>06/01/2011 02:04:18 iModem Message = OK</t>
  </si>
  <si>
    <t>06/01/2011 02:04:32SBDWT message = SQ = 0,$PUBX,00,205409.00,3648.06008,N,12147.31490,W,0.000,D3,4.4,10,0.071,0.00,-0.047,,0.98,1.92,1.28,10,0,0*44</t>
  </si>
  <si>
    <t>06/01/2011 02:04:32 Sending SBDWT</t>
  </si>
  <si>
    <t>06/01/2011 02:04:32 iModem Message = AT+SBDWT</t>
  </si>
  <si>
    <t>06/01/2011 02:04:32 iModem Message = READY</t>
  </si>
  <si>
    <t>06/01/2011 02:04:37 Sending:SQ = 0,$PUBX,00,205409.00,3648.06008,N,12147.31490,W,0.000,D3,4.4,10,0.071,0.00,-0.047,,0.98,1.92,1.28,10,0,0*44</t>
  </si>
  <si>
    <t>06/01/2011 02:04:37 iModem Message = SQ = 0,$PUBX,00,205409.00,3648.06008,N,12147.31490,W,0.000,D3,4.4,10,0.071,0.00,-0.047,,0.98,1.92,1.28,10,0,0*44</t>
  </si>
  <si>
    <t>06/01/2011 02:04:37 iModem Message = 0</t>
  </si>
  <si>
    <t xml:space="preserve">06/01/2011 02:04:37 iModem Message = </t>
  </si>
  <si>
    <t>06/01/2011 02:04:37 iModem Message = OK</t>
  </si>
  <si>
    <t>06/01/2011 02:04:47 Program Sending SBDI</t>
  </si>
  <si>
    <t>06/01/2011 02:04:47 Sending SBDI</t>
  </si>
  <si>
    <t>06/01/2011 02:05:05 iModem Message = AT+SBDI</t>
  </si>
  <si>
    <t>06/01/2011 02:05:05 iModem Message = +SBDI: 2, 74, 2, 0, 0, 0</t>
  </si>
  <si>
    <t xml:space="preserve">06/01/2011 02:05:05 iModem Message = </t>
  </si>
  <si>
    <t>06/01/2011 02:05:05 iModem Message = OK</t>
  </si>
  <si>
    <t>06/01/2011 02:06:47 Program Sending SBDD2</t>
  </si>
  <si>
    <t>06/01/2011 02:06:47 Sending SBDD2</t>
  </si>
  <si>
    <t>06/01/2011 02:06:47 iModem Message = AT+SBDD2</t>
  </si>
  <si>
    <t>06/01/2011 02:06:47 iModem Message = 0</t>
  </si>
  <si>
    <t xml:space="preserve">06/01/2011 02:06:47 iModem Message = </t>
  </si>
  <si>
    <t>06/01/2011 02:06:47 iModem Message = OK</t>
  </si>
  <si>
    <t>06/01/2011 02:06:49 Program Sending PUBX</t>
  </si>
  <si>
    <t>06/01/2011 02:06:49 Sending PUBX</t>
  </si>
  <si>
    <t>06/01/2011 02:06:53 EVK7 Message = $PUBX,00,205709.00,3648.05988,N,12147.31440,W,0.000,D3,4.6,9.0,0.023,0.00,-0.054,,0.98,1.92,1.28,10,0,0*69</t>
  </si>
  <si>
    <t>06/01/2011 02:06:54 Program Sending CSQ</t>
  </si>
  <si>
    <t>06/01/2011 02:06:54 Sending CSQ</t>
  </si>
  <si>
    <t>06/01/2011 02:06:56 iModem Message = AT+CSQ</t>
  </si>
  <si>
    <t>06/01/2011 02:06:56 iModem Message = +CSQ:5</t>
  </si>
  <si>
    <t xml:space="preserve">06/01/2011 02:06:56 iModem Message = </t>
  </si>
  <si>
    <t>06/01/2011 02:06:56 iModem Message = OK</t>
  </si>
  <si>
    <t>06/01/2011 02:07:14SBDWT message = SQ = 5,$PUBX,00,205709.00,3648.05988,N,12147.31440,W,0.000,D3,4.6,9.0,0.023,0.00,-0.054,,0.98,1.92,1.28,10,0,0*69</t>
  </si>
  <si>
    <t>06/01/2011 02:07:14 Sending SBDWT</t>
  </si>
  <si>
    <t>06/01/2011 02:07:14 iModem Message = AT+SBDWT</t>
  </si>
  <si>
    <t>06/01/2011 02:07:14 iModem Message = READY</t>
  </si>
  <si>
    <t>06/01/2011 02:07:19 Sending:SQ = 5,$PUBX,00,205709.00,3648.05988,N,12147.31440,W,0.000,D3,4.6,9.0,0.023,0.00,-0.054,,0.98,1.92,1.28,10,0,0*69</t>
  </si>
  <si>
    <t>06/01/2011 02:07:19 iModem Message = SQ = 5,$PUBX,00,205709.00,3648.05988,N,12147.31440,W,0.000,D3,4.6,9.0,0.023,0.00,-0.054,,0.98,1.92,1.28,10,0,0*69</t>
  </si>
  <si>
    <t>06/01/2011 02:07:19 iModem Message = 0</t>
  </si>
  <si>
    <t xml:space="preserve">06/01/2011 02:07:19 iModem Message = </t>
  </si>
  <si>
    <t>06/01/2011 02:07:19 iModem Message = OK</t>
  </si>
  <si>
    <t>06/01/2011 02:07:29 Program Sending SBDI</t>
  </si>
  <si>
    <t>06/01/2011 02:07:29 Sending SBDI</t>
  </si>
  <si>
    <t>06/01/2011 02:07:32 iModem Message = AT+SBDI</t>
  </si>
  <si>
    <t>06/01/2011 02:07:32 iModem Message = +SBDI: 1, 74, 0, 0, 0, 0</t>
  </si>
  <si>
    <t xml:space="preserve">06/01/2011 02:07:32 iModem Message = </t>
  </si>
  <si>
    <t>06/01/2011 02:07:32 iModem Message = OK</t>
  </si>
  <si>
    <t>06/01/2011 02:09:29 Program Sending SBDD2</t>
  </si>
  <si>
    <t>06/01/2011 02:09:29 Sending SBDD2</t>
  </si>
  <si>
    <t>06/01/2011 02:09:29 iModem Message = AT+SBDD2</t>
  </si>
  <si>
    <t>06/01/2011 02:09:29 iModem Message = 0</t>
  </si>
  <si>
    <t xml:space="preserve">06/01/2011 02:09:29 iModem Message = </t>
  </si>
  <si>
    <t>06/01/2011 02:09:29 iModem Message = OK</t>
  </si>
  <si>
    <t>06/01/2011 02:09:31 Program Sending PUBX</t>
  </si>
  <si>
    <t>06/01/2011 02:09:31 Sending PUBX</t>
  </si>
  <si>
    <t>06/01/2011 02:09:33 EVK7 Message = $PUBX,00,210004.00,3648.05836,N,12147.31457,W,0.000,D3,5.1,10,0.069,0.00,-0.019,,0.97,1.91,1.27,10,0,0*41</t>
  </si>
  <si>
    <t>06/01/2011 02:09:36 Program Sending CSQ</t>
  </si>
  <si>
    <t>06/01/2011 02:09:36 Sending CSQ</t>
  </si>
  <si>
    <t>06/01/2011 02:09:43 iModem Message = AT+CSQ</t>
  </si>
  <si>
    <t>06/01/2011 02:09:43 iModem Message = +CSQ:5</t>
  </si>
  <si>
    <t xml:space="preserve">06/01/2011 02:09:43 iModem Message = </t>
  </si>
  <si>
    <t>06/01/2011 02:09:43 iModem Message = OK</t>
  </si>
  <si>
    <t>06/01/2011 02:09:56SBDWT message = SQ = 5,$PUBX,00,210004.00,3648.05836,N,12147.31457,W,0.000,D3,5.1,10,0.069,0.00,-0.019,,0.97,1.91,1.27,10,0,0*41</t>
  </si>
  <si>
    <t>06/01/2011 02:09:56 Sending SBDWT</t>
  </si>
  <si>
    <t>06/01/2011 02:09:56 iModem Message = AT+SBDWT</t>
  </si>
  <si>
    <t>06/01/2011 02:09:56 iModem Message = READY</t>
  </si>
  <si>
    <t>06/01/2011 02:10:01 Sending:SQ = 5,$PUBX,00,210004.00,3648.05836,N,12147.31457,W,0.000,D3,5.1,10,0.069,0.00,-0.019,,0.97,1.91,1.27,10,0,0*41</t>
  </si>
  <si>
    <t>06/01/2011 02:10:01 iModem Message = SQ = 5,$PUBX,00,210004.00,3648.05836,N,12147.31457,W,0.000,D3,5.1,10,0.069,0.00,-0.019,,0.97,1.91,1.27,10,0,0*41</t>
  </si>
  <si>
    <t>06/01/2011 02:10:01 iModem Message = 0</t>
  </si>
  <si>
    <t xml:space="preserve">06/01/2011 02:10:01 iModem Message = </t>
  </si>
  <si>
    <t>06/01/2011 02:10:01 iModem Message = OK</t>
  </si>
  <si>
    <t>06/01/2011 02:10:11 Program Sending SBDI</t>
  </si>
  <si>
    <t>06/01/2011 02:10:11 Sending SBDI</t>
  </si>
  <si>
    <t>06/01/2011 02:10:20 iModem Message = AT+SBDI</t>
  </si>
  <si>
    <t>06/01/2011 02:10:20 iModem Message = +SBDI: 1, 75, 0, 0, 0, 0</t>
  </si>
  <si>
    <t xml:space="preserve">06/01/2011 02:10:20 iModem Message = </t>
  </si>
  <si>
    <t>06/01/2011 02:10:20 iModem Message = OK</t>
  </si>
  <si>
    <t>06/01/2011 02:12:11 Program Sending SBDD2</t>
  </si>
  <si>
    <t>06/01/2011 02:12:11 Sending SBDD2</t>
  </si>
  <si>
    <t>06/01/2011 02:12:11 iModem Message = AT+SBDD2</t>
  </si>
  <si>
    <t>06/01/2011 02:12:11 iModem Message = 0</t>
  </si>
  <si>
    <t xml:space="preserve">06/01/2011 02:12:11 iModem Message = </t>
  </si>
  <si>
    <t>06/01/2011 02:12:11 iModem Message = OK</t>
  </si>
  <si>
    <t>06/01/2011 02:12:13 Program Sending PUBX</t>
  </si>
  <si>
    <t>06/01/2011 02:12:13 Sending PUBX</t>
  </si>
  <si>
    <t>06/01/2011 02:12:17 EVK7 Message = $PUBX,00,210304.00,3648.05824,N,12147.31481,W,0.000,D3,4.4,11,0.031,0.00,-0.029,,1.09,2.08,1.43,10,0,0*46</t>
  </si>
  <si>
    <t>06/01/2011 02:12:18 Program Sending CSQ</t>
  </si>
  <si>
    <t>06/01/2011 02:12:18 Sending CSQ</t>
  </si>
  <si>
    <t>06/01/2011 02:12:21 iModem Message = AT+CSQ</t>
  </si>
  <si>
    <t>06/01/2011 02:12:21 iModem Message = +CSQ:4</t>
  </si>
  <si>
    <t xml:space="preserve">06/01/2011 02:12:21 iModem Message = </t>
  </si>
  <si>
    <t>06/01/2011 02:12:21 iModem Message = OK</t>
  </si>
  <si>
    <t>06/01/2011 02:12:38SBDWT message = SQ = 4,$PUBX,00,210304.00,3648.05824,N,12147.31481,W,0.000,D3,4.4,11,0.031,0.00,-0.029,,1.09,2.08,1.43,10,0,0*46</t>
  </si>
  <si>
    <t>06/01/2011 02:12:38 Sending SBDWT</t>
  </si>
  <si>
    <t>06/01/2011 02:12:38 iModem Message = AT+SBDWT</t>
  </si>
  <si>
    <t>06/01/2011 02:12:38 iModem Message = READY</t>
  </si>
  <si>
    <t>06/01/2011 02:12:43 Sending:SQ = 4,$PUBX,00,210304.00,3648.05824,N,12147.31481,W,0.000,D3,4.4,11,0.031,0.00,-0.029,,1.09,2.08,1.43,10,0,0*46</t>
  </si>
  <si>
    <t>06/01/2011 02:12:43 iModem Message = SQ = 4,$PUBX,00,210304.00,3648.05824,N,12147.31481,W,0.000,D3,4.4,11,0.031,0.00,-0.029,,1.09,2.08,1.43,10,0,0*46</t>
  </si>
  <si>
    <t>06/01/2011 02:12:43 iModem Message = 0</t>
  </si>
  <si>
    <t xml:space="preserve">06/01/2011 02:12:43 iModem Message = </t>
  </si>
  <si>
    <t>06/01/2011 02:12:43 iModem Message = OK</t>
  </si>
  <si>
    <t>06/01/2011 02:12:53 Program Sending SBDI</t>
  </si>
  <si>
    <t>06/01/2011 02:12:53 Sending SBDI</t>
  </si>
  <si>
    <t>06/01/2011 02:13:07 iModem Message = AT+SBDI</t>
  </si>
  <si>
    <t>06/01/2011 02:13:07 iModem Message = +SBDI: 2, 76, 2, 0, 0, 0</t>
  </si>
  <si>
    <t xml:space="preserve">06/01/2011 02:13:07 iModem Message = </t>
  </si>
  <si>
    <t>06/01/2011 02:13:07 iModem Message = OK</t>
  </si>
  <si>
    <t>06/01/2011 02:14:53 Program Sending SBDD2</t>
  </si>
  <si>
    <t>06/01/2011 02:14:53 Sending SBDD2</t>
  </si>
  <si>
    <t>06/01/2011 02:14:53 iModem Message = AT+SBDD2</t>
  </si>
  <si>
    <t>06/01/2011 02:14:53 iModem Message = 0</t>
  </si>
  <si>
    <t xml:space="preserve">06/01/2011 02:14:53 iModem Message = </t>
  </si>
  <si>
    <t>06/01/2011 02:14:53 iModem Message = OK</t>
  </si>
  <si>
    <t>06/01/2011 02:14:55 Program Sending PUBX</t>
  </si>
  <si>
    <t>06/01/2011 02:14:55 Sending PUBX</t>
  </si>
  <si>
    <t>06/01/2011 02:14:56 EVK7 Message = $PUBX,00,210559.00,3648.05813,N,12147.31251,W,0.000,D3,3.6,8.1,0.082,0.00,-0.091,,0.97,1.88,1.24,10,0,0*62</t>
  </si>
  <si>
    <t>06/01/2011 02:15:00 Program Sending CSQ</t>
  </si>
  <si>
    <t>06/01/2011 02:15:00 Sending CSQ</t>
  </si>
  <si>
    <t>06/01/2011 02:15:05 iModem Message = AT+CSQ</t>
  </si>
  <si>
    <t>06/01/2011 02:15:05 iModem Message = +CSQ:0</t>
  </si>
  <si>
    <t xml:space="preserve">06/01/2011 02:15:05 iModem Message = </t>
  </si>
  <si>
    <t>06/01/2011 02:15:05 iModem Message = OK</t>
  </si>
  <si>
    <t>06/01/2011 02:15:20SBDWT message = SQ = 0,$PUBX,00,210559.00,3648.05813,N,12147.31251,W,0.000,D3,3.6,8.1,0.082,0.00,-0.091,,0.97,1.88,1.24,10,0,0*62</t>
  </si>
  <si>
    <t>06/01/2011 02:15:20 Sending SBDWT</t>
  </si>
  <si>
    <t>06/01/2011 02:15:20 iModem Message = AT+SBDWT</t>
  </si>
  <si>
    <t>06/01/2011 02:15:20 iModem Message = READY</t>
  </si>
  <si>
    <t>06/01/2011 02:15:25 Sending:SQ = 0,$PUBX,00,210559.00,3648.05813,N,12147.31251,W,0.000,D3,3.6,8.1,0.082,0.00,-0.091,,0.97,1.88,1.24,10,0,0*62</t>
  </si>
  <si>
    <t>06/01/2011 02:15:25 iModem Message = SQ = 0,$PUBX,00,210559.00,3648.05813,N,12147.31251,W,0.000,D3,3.6,8.1,0.082,0.00,-0.091,,0.97,1.88,1.24,10,0,0*62</t>
  </si>
  <si>
    <t>06/01/2011 02:15:25 iModem Message = 0</t>
  </si>
  <si>
    <t xml:space="preserve">06/01/2011 02:15:25 iModem Message = </t>
  </si>
  <si>
    <t>06/01/2011 02:15:25 iModem Message = OK</t>
  </si>
  <si>
    <t>06/01/2011 02:15:35 Program Sending SBDI</t>
  </si>
  <si>
    <t>06/01/2011 02:15:35 Sending SBDI</t>
  </si>
  <si>
    <t>06/01/2011 02:15:38 iModem Message = AT+SBDI</t>
  </si>
  <si>
    <t>06/01/2011 02:15:38 iModem Message = +SBDI: 1, 76, 0, 0, 0, 0</t>
  </si>
  <si>
    <t xml:space="preserve">06/01/2011 02:15:38 iModem Message = </t>
  </si>
  <si>
    <t>06/01/2011 02:15:38 iModem Message = OK</t>
  </si>
  <si>
    <t>06/01/2011 02:17:35 Program Sending SBDD2</t>
  </si>
  <si>
    <t>06/01/2011 02:17:35 Sending SBDD2</t>
  </si>
  <si>
    <t>06/01/2011 02:17:35 iModem Message = AT+SBDD2</t>
  </si>
  <si>
    <t>06/01/2011 02:17:35 iModem Message = 0</t>
  </si>
  <si>
    <t xml:space="preserve">06/01/2011 02:17:35 iModem Message = </t>
  </si>
  <si>
    <t>06/01/2011 02:17:35 iModem Message = OK</t>
  </si>
  <si>
    <t>06/01/2011 02:17:37 Program Sending PUBX</t>
  </si>
  <si>
    <t>06/01/2011 02:17:37 Sending PUBX</t>
  </si>
  <si>
    <t>06/01/2011 02:17:41 EVK7 Message = $PUBX,00,210859.00,3648.05787,N,12147.31441,W,0.000,D3,4.3,9.3,0.136,0.00,-0.085,,0.96,1.86,1.22,11,0,0*68</t>
  </si>
  <si>
    <t>06/01/2011 02:17:42 Program Sending CSQ</t>
  </si>
  <si>
    <t>06/01/2011 02:17:42 Sending CSQ</t>
  </si>
  <si>
    <t>06/01/2011 02:17:48 iModem Message = AT+CSQ</t>
  </si>
  <si>
    <t>06/01/2011 02:18:02SBDWT message = SQ = 5,$PUBX,00,210859.00,3648.05787,N,12147.31441,W,0.000,D3,4.3,9.3,0.136,0.00,-0.085,,0.96,1.86,1.22,11,0,0*68</t>
  </si>
  <si>
    <t>06/01/2011 02:18:02 Sending SBDWT</t>
  </si>
  <si>
    <t>06/01/2011 02:18:02 iModem Message = AT+SBDWT</t>
  </si>
  <si>
    <t>06/01/2011 02:18:02 iModem Message = READY</t>
  </si>
  <si>
    <t>06/01/2011 02:18:07 Sending:SQ = 5,$PUBX,00,210859.00,3648.05787,N,12147.31441,W,0.000,D3,4.3,9.3,0.136,0.00,-0.085,,0.96,1.86,1.22,11,0,0*68</t>
  </si>
  <si>
    <t>06/01/2011 02:18:07 iModem Message = SQ = 5,$PUBX,00,210859.00,3648.05787,N,12147.31441,W,0.000,D3,4.3,9.3,0.136,0.00,-0.085,,0.96,1.86,1.22,11,0,0*68</t>
  </si>
  <si>
    <t>06/01/2011 02:18:07 iModem Message = 0</t>
  </si>
  <si>
    <t xml:space="preserve">06/01/2011 02:18:07 iModem Message = </t>
  </si>
  <si>
    <t>06/01/2011 02:18:07 iModem Message = OK</t>
  </si>
  <si>
    <t>06/01/2011 02:18:17 Program Sending SBDI</t>
  </si>
  <si>
    <t>06/01/2011 02:18:17 Sending SBDI</t>
  </si>
  <si>
    <t>06/01/2011 02:18:20 iModem Message = AT+SBDI</t>
  </si>
  <si>
    <t>06/01/2011 02:18:20 iModem Message = +SBDI: 1, 77, 0, 0, 0, 0</t>
  </si>
  <si>
    <t xml:space="preserve">06/01/2011 02:18:20 iModem Message = </t>
  </si>
  <si>
    <t>06/01/2011 02:18:20 iModem Message = OK</t>
  </si>
  <si>
    <t>06/01/2011 02:20:17 Program Sending SBDD2</t>
  </si>
  <si>
    <t>06/01/2011 02:20:17 Sending SBDD2</t>
  </si>
  <si>
    <t>06/01/2011 02:20:17 iModem Message = AT+SBDD2</t>
  </si>
  <si>
    <t>06/01/2011 02:20:17 iModem Message = 0</t>
  </si>
  <si>
    <t xml:space="preserve">06/01/2011 02:20:17 iModem Message = </t>
  </si>
  <si>
    <t>06/01/2011 02:20:17 iModem Message = OK</t>
  </si>
  <si>
    <t>06/01/2011 02:20:19 Program Sending PUBX</t>
  </si>
  <si>
    <t>06/01/2011 02:20:19 Sending PUBX</t>
  </si>
  <si>
    <t>06/01/2011 02:20:20 EVK7 Message = $PUBX,00,211154.00,3648.05786,N,12147.31310,W,0.000,D3,4.3,7.7,0.075,0.00,-0.015,,0.96,1.84,1.20,10,0,0*6B</t>
  </si>
  <si>
    <t>06/01/2011 02:20:24 Program Sending CSQ</t>
  </si>
  <si>
    <t>06/01/2011 02:20:24 Sending CSQ</t>
  </si>
  <si>
    <t>06/01/2011 02:20:29 iModem Message = AT+CSQ</t>
  </si>
  <si>
    <t>06/01/2011 02:20:29 iModem Message = +CSQ:2</t>
  </si>
  <si>
    <t xml:space="preserve">06/01/2011 02:20:29 iModem Message = </t>
  </si>
  <si>
    <t>06/01/2011 02:20:29 iModem Message = OK</t>
  </si>
  <si>
    <t>06/01/2011 02:20:44SBDWT message = SQ = 2,$PUBX,00,211154.00,3648.05786,N,12147.31310,W,0.000,D3,4.3,7.7,0.075,0.00,-0.015,,0.96,1.84,1.20,10,0,0*6B</t>
  </si>
  <si>
    <t>06/01/2011 02:20:44 Sending SBDWT</t>
  </si>
  <si>
    <t>06/01/2011 02:20:44 iModem Message = AT+SBDWT</t>
  </si>
  <si>
    <t>06/01/2011 02:20:44 iModem Message = READY</t>
  </si>
  <si>
    <t>06/01/2011 02:20:49 Sending:SQ = 2,$PUBX,00,211154.00,3648.05786,N,12147.31310,W,0.000,D3,4.3,7.7,0.075,0.00,-0.015,,0.96,1.84,1.20,10,0,0*6B</t>
  </si>
  <si>
    <t>06/01/2011 02:20:49 iModem Message = SQ = 2,$PUBX,00,211154.00,3648.05786,N,12147.31310,W,0.000,D3,4.3,7.7,0.075,0.00,-0.015,,0.96,1.84,1.20,10,0,0*6B</t>
  </si>
  <si>
    <t>06/01/2011 02:20:49 iModem Message = 0</t>
  </si>
  <si>
    <t xml:space="preserve">06/01/2011 02:20:49 iModem Message = </t>
  </si>
  <si>
    <t>06/01/2011 02:20:49 iModem Message = OK</t>
  </si>
  <si>
    <t>06/01/2011 02:20:59 Program Sending SBDI</t>
  </si>
  <si>
    <t>06/01/2011 02:20:59 Sending SBDI</t>
  </si>
  <si>
    <t>06/01/2011 02:21:10 iModem Message = AT+SBDI</t>
  </si>
  <si>
    <t>06/01/2011 02:21:10 iModem Message = +SBDI: 2, 78, 2, 0, 0, 0</t>
  </si>
  <si>
    <t xml:space="preserve">06/01/2011 02:21:10 iModem Message = </t>
  </si>
  <si>
    <t>06/01/2011 02:21:10 iModem Message = OK</t>
  </si>
  <si>
    <t>06/01/2011 02:22:59 Program Sending SBDD2</t>
  </si>
  <si>
    <t>06/01/2011 02:22:59 Sending SBDD2</t>
  </si>
  <si>
    <t>06/01/2011 02:22:59 iModem Message = AT+SBDD2</t>
  </si>
  <si>
    <t>06/01/2011 02:22:59 iModem Message = 0</t>
  </si>
  <si>
    <t xml:space="preserve">06/01/2011 02:22:59 iModem Message = </t>
  </si>
  <si>
    <t>06/01/2011 02:22:59 iModem Message = OK</t>
  </si>
  <si>
    <t>06/01/2011 02:23:01 Program Sending PUBX</t>
  </si>
  <si>
    <t>06/01/2011 02:23:01 Sending PUBX</t>
  </si>
  <si>
    <t>06/01/2011 02:23:04 EVK7 Message = $PUBX,00,211454.00,3648.05863,N,12147.31408,W,0.000,D3,4.0,7.3,0.050,0.00,-0.049,,0.86,1.55,0.96,11,0,0*6D</t>
  </si>
  <si>
    <t>06/01/2011 02:23:06 Program Sending CSQ</t>
  </si>
  <si>
    <t>06/01/2011 02:23:06 Sending CSQ</t>
  </si>
  <si>
    <t>06/01/2011 02:23:14 iModem Message = AT+CSQ</t>
  </si>
  <si>
    <t>06/01/2011 02:23:14 iModem Message = +CSQ:0</t>
  </si>
  <si>
    <t xml:space="preserve">06/01/2011 02:23:14 iModem Message = </t>
  </si>
  <si>
    <t>06/01/2011 02:23:14 iModem Message = OK</t>
  </si>
  <si>
    <t>06/01/2011 02:23:26SBDWT message = SQ = 0,$PUBX,00,211454.00,3648.05863,N,12147.31408,W,0.000,D3,4.0,7.3,0.050,0.00,-0.049,,0.86,1.55,0.96,11,0,0*6D</t>
  </si>
  <si>
    <t>06/01/2011 02:23:26 Sending SBDWT</t>
  </si>
  <si>
    <t>06/01/2011 02:23:26 iModem Message = AT+SBDWT</t>
  </si>
  <si>
    <t>06/01/2011 02:23:26 iModem Message = READY</t>
  </si>
  <si>
    <t>06/01/2011 02:23:31 Sending:SQ = 0,$PUBX,00,211454.00,3648.05863,N,12147.31408,W,0.000,D3,4.0,7.3,0.050,0.00,-0.049,,0.86,1.55,0.96,11,0,0*6D</t>
  </si>
  <si>
    <t>06/01/2011 02:23:31 iModem Message = SQ = 0,$PUBX,00,211454.00,3648.05863,N,12147.31408,W,0.000,D3,4.0,7.3,0.050,0.00,-0.049,,0.86,1.55,0.96,11,0,0*6D</t>
  </si>
  <si>
    <t>06/01/2011 02:23:31 iModem Message = 0</t>
  </si>
  <si>
    <t xml:space="preserve">06/01/2011 02:23:31 iModem Message = </t>
  </si>
  <si>
    <t>06/01/2011 02:23:31 iModem Message = OK</t>
  </si>
  <si>
    <t>06/01/2011 02:23:41 Program Sending SBDI</t>
  </si>
  <si>
    <t>06/01/2011 02:23:41 Sending SBDI</t>
  </si>
  <si>
    <t>06/01/2011 02:23:49 iModem Message = AT+SBDI</t>
  </si>
  <si>
    <t>06/01/2011 02:25:41 Program Sending SBDD2</t>
  </si>
  <si>
    <t>06/01/2011 02:25:41 Sending SBDD2</t>
  </si>
  <si>
    <t>06/01/2011 02:25:41 iModem Message = AT+SBDD2</t>
  </si>
  <si>
    <t>06/01/2011 02:25:41 iModem Message = 0</t>
  </si>
  <si>
    <t xml:space="preserve">06/01/2011 02:25:41 iModem Message = </t>
  </si>
  <si>
    <t>06/01/2011 02:25:41 iModem Message = OK</t>
  </si>
  <si>
    <t>06/01/2011 02:25:43 Program Sending PUBX</t>
  </si>
  <si>
    <t>06/01/2011 02:25:43 Sending PUBX</t>
  </si>
  <si>
    <t>06/01/2011 02:25:44 EVK7 Message = $PUBX,00,211749.00,3648.05980,N,12147.31520,W,0.000,D3,4.8,8.0,0.095,0.00,-0.035,,0.86,1.55,0.96,11,0,0*63</t>
  </si>
  <si>
    <t>06/01/2011 02:25:48 Program Sending CSQ</t>
  </si>
  <si>
    <t>06/01/2011 02:25:48 Sending CSQ</t>
  </si>
  <si>
    <t>06/01/2011 02:25:55 iModem Message = AT+CSQ</t>
  </si>
  <si>
    <t>06/01/2011 02:25:55 iModem Message = +CSQ:4</t>
  </si>
  <si>
    <t xml:space="preserve">06/01/2011 02:25:55 iModem Message = </t>
  </si>
  <si>
    <t>06/01/2011 02:25:55 iModem Message = OK</t>
  </si>
  <si>
    <t>06/01/2011 02:26:08SBDWT message = SQ = 4,$PUBX,00,211749.00,3648.05980,N,12147.31520,W,0.000,D3,4.8,8.0,0.095,0.00,-0.035,,0.86,1.55,0.96,11,0,0*63</t>
  </si>
  <si>
    <t>06/01/2011 02:26:08 Sending SBDWT</t>
  </si>
  <si>
    <t>06/01/2011 02:26:08 iModem Message = AT+SBDWT</t>
  </si>
  <si>
    <t>06/01/2011 02:26:08 iModem Message = READY</t>
  </si>
  <si>
    <t>06/01/2011 02:26:13 Sending:SQ = 4,$PUBX,00,211749.00,3648.05980,N,12147.31520,W,0.000,D3,4.8,8.0,0.095,0.00,-0.035,,0.86,1.55,0.96,11,0,0*63</t>
  </si>
  <si>
    <t>06/01/2011 02:26:13 iModem Message = SQ = 4,$PUBX,00,211749.00,3648.05980,N,12147.31520,W,0.000,D3,4.8,8.0,0.095,0.00,-0.035,,0.86,1.55,0.96,11,0,0*63</t>
  </si>
  <si>
    <t>06/01/2011 02:26:13 iModem Message = 0</t>
  </si>
  <si>
    <t xml:space="preserve">06/01/2011 02:26:13 iModem Message = </t>
  </si>
  <si>
    <t>06/01/2011 02:26:13 iModem Message = OK</t>
  </si>
  <si>
    <t>06/01/2011 02:26:23 Program Sending SBDI</t>
  </si>
  <si>
    <t>06/01/2011 02:26:23 Sending SBDI</t>
  </si>
  <si>
    <t>06/01/2011 02:26:26 iModem Message = AT+SBDI</t>
  </si>
  <si>
    <t>06/01/2011 02:26:26 iModem Message = +SBDI: 1, 79, 0, 0, 0, 0</t>
  </si>
  <si>
    <t xml:space="preserve">06/01/2011 02:26:26 iModem Message = </t>
  </si>
  <si>
    <t>06/01/2011 02:26:26 iModem Message = OK</t>
  </si>
  <si>
    <t>06/01/2011 02:28:23 Program Sending SBDD2</t>
  </si>
  <si>
    <t>06/01/2011 02:28:23 Sending SBDD2</t>
  </si>
  <si>
    <t>06/01/2011 02:28:23 iModem Message = AT+SBDD2</t>
  </si>
  <si>
    <t>06/01/2011 02:28:23 iModem Message = 0</t>
  </si>
  <si>
    <t xml:space="preserve">06/01/2011 02:28:23 iModem Message = </t>
  </si>
  <si>
    <t>06/01/2011 02:28:23 iModem Message = OK</t>
  </si>
  <si>
    <t>06/01/2011 02:28:25 Program Sending PUBX</t>
  </si>
  <si>
    <t>06/01/2011 02:28:25 Sending PUBX</t>
  </si>
  <si>
    <t>06/01/2011 02:28:28 EVK7 Message = $PUBX,00,212049.00,3648.06062,N,12147.31528,W,0.000,D3,4.8,8.5,0.012,0.00,-0.023,,0.86,1.55,0.95,11,0,0*67</t>
  </si>
  <si>
    <t>06/01/2011 02:28:30 Program Sending CSQ</t>
  </si>
  <si>
    <t>06/01/2011 02:28:30 Sending CSQ</t>
  </si>
  <si>
    <t>06/01/2011 02:28:37 iModem Message = AT+CSQ</t>
  </si>
  <si>
    <t>06/01/2011 02:28:37 iModem Message = +CSQ:3</t>
  </si>
  <si>
    <t xml:space="preserve">06/01/2011 02:28:37 iModem Message = </t>
  </si>
  <si>
    <t>06/01/2011 02:28:37 iModem Message = OK</t>
  </si>
  <si>
    <t>06/01/2011 02:28:55 Sending:SQ = 3,$PUBX,00,212049.00,3648.06062,N,12147.31528,W,0.000,D3,4.8,8.5,0.012,0.00,-0.023,,0.86,1.55,0.95,11,0,0*67</t>
  </si>
  <si>
    <t>06/01/2011 02:28:55 iModem Message = SQ = 3,$PUBX,00,212049.00,3648.06062,N,12147.31528,W,0.000,D3,4.8,8.5,0.012,0.00,-0.023,,0.86,1.55,0.95,11,0,0*67</t>
  </si>
  <si>
    <t>06/01/2011 02:28:55 iModem Message = 0</t>
  </si>
  <si>
    <t xml:space="preserve">06/01/2011 02:28:55 iModem Message = </t>
  </si>
  <si>
    <t>06/01/2011 02:28:55 iModem Message = OK</t>
  </si>
  <si>
    <t>06/01/2011 02:29:05 Program Sending SBDI</t>
  </si>
  <si>
    <t>06/01/2011 02:29:05 Sending SBDI</t>
  </si>
  <si>
    <t>06/01/2011 02:29:20 iModem Message = AT+SBDI</t>
  </si>
  <si>
    <t>06/01/2011 02:29:20 iModem Message = +SBDI: 2, 80, 2, 0, 0, 0</t>
  </si>
  <si>
    <t xml:space="preserve">06/01/2011 02:29:20 iModem Message = </t>
  </si>
  <si>
    <t>06/01/2011 02:29:20 iModem Message = OK</t>
  </si>
  <si>
    <t>06/01/2011 02:31:05 Program Sending SBDD2</t>
  </si>
  <si>
    <t>06/01/2011 02:31:05 Sending SBDD2</t>
  </si>
  <si>
    <t>06/01/2011 02:31:05 iModem Message = AT+SBDD2</t>
  </si>
  <si>
    <t>06/01/2011 02:31:05 iModem Message = 0</t>
  </si>
  <si>
    <t xml:space="preserve">06/01/2011 02:31:05 iModem Message = </t>
  </si>
  <si>
    <t>06/01/2011 02:31:05 iModem Message = OK</t>
  </si>
  <si>
    <t>06/01/2011 02:31:07 Program Sending PUBX</t>
  </si>
  <si>
    <t>06/01/2011 02:31:07 Sending PUBX</t>
  </si>
  <si>
    <t>06/01/2011 02:31:12 EVK7 Message = $PUBX,00,212349.00,3648.05926,N,12147.31426,W,0.000,D3,4.9,9.2,0.086,0.00,-0.038,,0.86,1.54,0.94,11,0,0*61</t>
  </si>
  <si>
    <t>06/01/2011 02:31:12 Program Sending CSQ</t>
  </si>
  <si>
    <t>06/01/2011 02:31:12 Sending CSQ</t>
  </si>
  <si>
    <t>06/01/2011 02:31:18 iModem Message = AT+CSQ</t>
  </si>
  <si>
    <t>06/01/2011 02:31:18 iModem Message = +CSQ:2</t>
  </si>
  <si>
    <t xml:space="preserve">06/01/2011 02:31:18 iModem Message = </t>
  </si>
  <si>
    <t>06/01/2011 02:31:18 iModem Message = OK</t>
  </si>
  <si>
    <t>06/01/2011 02:31:32SBDWT message = SQ = 2,$PUBX,00,212349.00,3648.05926,N,12147.31426,W,0.000,D3,4.9,9.2,0.086,0.00,-0.038,,0.86,1.54,0.94,11,0,0*61</t>
  </si>
  <si>
    <t>06/01/2011 02:31:32 Sending SBDWT</t>
  </si>
  <si>
    <t>06/01/2011 02:31:32 iModem Message = AT+SBDWT</t>
  </si>
  <si>
    <t>06/01/2011 02:31:32 iModem Message = READY</t>
  </si>
  <si>
    <t>06/01/2011 02:31:37 Sending:SQ = 2,$PUBX,00,212349.00,3648.05926,N,12147.31426,W,0.000,D3,4.9,9.2,0.086,0.00,-0.038,,0.86,1.54,0.94,11,0,0*61</t>
  </si>
  <si>
    <t>06/01/2011 02:31:37 iModem Message = SQ = 2,$PUBX,00,212349.00,3648.05926,N,12147.31426,W,0.000,D3,4.9,9.2,0.086,0.00,-0.038,,0.86,1.54,0.94,11,0,0*61</t>
  </si>
  <si>
    <t>06/01/2011 02:31:37 iModem Message = 0</t>
  </si>
  <si>
    <t xml:space="preserve">06/01/2011 02:31:37 iModem Message = </t>
  </si>
  <si>
    <t>06/01/2011 02:31:37 iModem Message = OK</t>
  </si>
  <si>
    <t>06/01/2011 02:31:47 Program Sending SBDI</t>
  </si>
  <si>
    <t>06/01/2011 02:31:47 Sending SBDI</t>
  </si>
  <si>
    <t>06/01/2011 02:31:53 iModem Message = AT+SBDI</t>
  </si>
  <si>
    <t>06/01/2011 02:31:53 iModem Message = +SBDI: 1, 80, 0, 0, 0, 0</t>
  </si>
  <si>
    <t xml:space="preserve">06/01/2011 02:31:53 iModem Message = </t>
  </si>
  <si>
    <t>06/01/2011 02:31:53 iModem Message = OK</t>
  </si>
  <si>
    <t>06/01/2011 02:33:47 Program Sending SBDD2</t>
  </si>
  <si>
    <t>06/01/2011 02:33:47 Sending SBDD2</t>
  </si>
  <si>
    <t>06/01/2011 02:33:47 iModem Message = AT+SBDD2</t>
  </si>
  <si>
    <t>06/01/2011 02:33:47 iModem Message = 0</t>
  </si>
  <si>
    <t xml:space="preserve">06/01/2011 02:33:47 iModem Message = </t>
  </si>
  <si>
    <t>06/01/2011 02:33:47 iModem Message = OK</t>
  </si>
  <si>
    <t>06/01/2011 02:33:49 Program Sending PUBX</t>
  </si>
  <si>
    <t>06/01/2011 02:33:49 Sending PUBX</t>
  </si>
  <si>
    <t>06/01/2011 02:33:51 EVK7 Message = $PUBX,00,212644.00,3648.05775,N,12147.31406,W,0.000,D3,4.3,7.8,0.106,0.00,0.006,,0.86,1.54,0.93,11,0,0*43</t>
  </si>
  <si>
    <t>06/01/2011 02:33:54 Program Sending CSQ</t>
  </si>
  <si>
    <t>06/01/2011 02:33:54 Sending CSQ</t>
  </si>
  <si>
    <t>06/01/2011 02:34:00 iModem Message = AT+CSQ</t>
  </si>
  <si>
    <t>06/01/2011 02:34:00 iModem Message = +CSQ:5</t>
  </si>
  <si>
    <t xml:space="preserve">06/01/2011 02:34:00 iModem Message = </t>
  </si>
  <si>
    <t>06/01/2011 02:34:00 iModem Message = OK</t>
  </si>
  <si>
    <t>06/01/2011 02:34:14SBDWT message = SQ = 5,$PUBX,00,212644.00,3648.05775,N,12147.31406,W,0.000,D3,4.3,7.8,0.106,0.00,0.006,,0.86,1.54,0.93,11,0,0*43</t>
  </si>
  <si>
    <t>06/01/2011 02:34:14 Sending SBDWT</t>
  </si>
  <si>
    <t>06/01/2011 02:34:14 iModem Message = AT+SBDWT</t>
  </si>
  <si>
    <t>06/01/2011 02:34:14 iModem Message = READY</t>
  </si>
  <si>
    <t>06/01/2011 02:34:19 Sending:SQ = 5,$PUBX,00,212644.00,3648.05775,N,12147.31406,W,0.000,D3,4.3,7.8,0.106,0.00,0.006,,0.86,1.54,0.93,11,0,0*43</t>
  </si>
  <si>
    <t>06/01/2011 02:34:19 iModem Message = SQ = 5,$PUBX,00,212644.00,3648.05775,N,12147.31406,W,0.000,D3,4.3,7.8,0.106,0.00,0.006,,0.86,1.54,0.93,11,0,0*43</t>
  </si>
  <si>
    <t>06/01/2011 02:34:19 iModem Message = 0</t>
  </si>
  <si>
    <t xml:space="preserve">06/01/2011 02:34:19 iModem Message = </t>
  </si>
  <si>
    <t>06/01/2011 02:34:19 iModem Message = OK</t>
  </si>
  <si>
    <t>06/01/2011 02:34:29 Program Sending SBDI</t>
  </si>
  <si>
    <t>06/01/2011 02:34:29 Sending SBDI</t>
  </si>
  <si>
    <t>06/01/2011 02:34:32 iModem Message = AT+SBDI</t>
  </si>
  <si>
    <t>06/01/2011 02:34:32 iModem Message = +SBDI: 1, 81, 0, 0, 0, 0</t>
  </si>
  <si>
    <t>2014 September  15</t>
  </si>
  <si>
    <t>NOTE:</t>
  </si>
  <si>
    <t>Actual time is about 1425</t>
  </si>
  <si>
    <t>To do list from Program.cs 25-Sep2014</t>
  </si>
  <si>
    <t>//TODO List</t>
  </si>
  <si>
    <t>//*** Add watchdog timer</t>
  </si>
  <si>
    <t>//*** Make sure we're taking park samples regardless of which band we're in after we've achieved the park depth</t>
  </si>
  <si>
    <t>//*** Organize transition to CP mode so it happens as quickly as possible, i.e., check for proper response instead of preset fixed delays</t>
  </si>
  <si>
    <t>//*** Hold depth while transitioning to CP mode, maybe make hold depth if/then/else a method like the old DepthPID</t>
  </si>
  <si>
    <t>//*** Add try/catch/finally resulting in recovery mode starting in every method (that needs it) and bubbling up to main()</t>
  </si>
  <si>
    <t>//** Need a no wait way to dump CP data</t>
  </si>
  <si>
    <t>//** Change h value in PID loop when in CP mode</t>
  </si>
  <si>
    <t>//** Check Extend retract logic at beginning of ascend state</t>
  </si>
  <si>
    <t>//** Turn EA state into low power recovery mode state</t>
  </si>
  <si>
    <t>//** Continue implementing the errorHandler</t>
  </si>
  <si>
    <t>//** Add a deterministic way to check for correct response from SBE41</t>
  </si>
  <si>
    <t>//** Get rid of Thread.Sleep anywhere in the Main loop</t>
  </si>
  <si>
    <t>//** Fix engrLogger.writeComment .writeToColumns .FormatRecord  probably only need one write method that does it all</t>
  </si>
  <si>
    <t>//** Think about using bluetooth instead of USB for download/debug port</t>
  </si>
  <si>
    <t>//* Create methods and classes for things that get repeated like</t>
  </si>
  <si>
    <t>//      queing a message</t>
  </si>
  <si>
    <t>//      Error handler error counters</t>
  </si>
  <si>
    <t>//      State exit and state timedout</t>
  </si>
  <si>
    <t>//      Serial port event handler</t>
  </si>
  <si>
    <t>//* Deal with S&gt; pressure response</t>
  </si>
  <si>
    <t>//* pre-Encode and make static UTF8 all constant strings and stringbuilders</t>
  </si>
  <si>
    <t>//* Log instrument handler calls</t>
  </si>
  <si>
    <t>//* Investigate whether we reallly need a lock for methods in the same thread</t>
  </si>
  <si>
    <t>//* Add serial port error received error handlers</t>
  </si>
  <si>
    <t>//* Figure out a solid way to start and stop CTD, Buoyancy control, and everything else that needs stopping/starting</t>
  </si>
  <si>
    <t>//* Change state timedout functionality to force state transitions even if SM hangs up, maybe use execution constraints</t>
  </si>
  <si>
    <t xml:space="preserve">//* To get a line count: ctrl-shift-F find what:  "^:b*[^:b#/]+.*$" (no quotes), Find options "use regular expressions", Look at these file types *.cs   </t>
  </si>
  <si>
    <t>//* Maybe discard serial buffers at end of every serial port event handler</t>
  </si>
  <si>
    <t>//* Add execution constraints to first part of program (before state machine timeouts kick in)</t>
  </si>
  <si>
    <t>//* Harmonize the way anything that puts stuff on the queue formats the record.  Maybe every class that puts something on the queue should format the whole record in one of the class methods as opposed to letting the processQueue case statement do it.</t>
  </si>
  <si>
    <t>//* Harmonize the way stuff is written to the engineering log</t>
  </si>
  <si>
    <t>//* Get rid of Depth PID stuff and moving state and velocity state</t>
  </si>
  <si>
    <t>//* Make all the serial port handlers look like the SBE41 handler and the optode EH</t>
  </si>
  <si>
    <t>//* Add comments describing public variables and methods to each class</t>
  </si>
  <si>
    <t>Finish new G400 CCA</t>
  </si>
  <si>
    <t>Order right angle USB connectors</t>
  </si>
  <si>
    <t>Borrow/buy Iriidum SPOT tracker</t>
  </si>
  <si>
    <t xml:space="preserve"> Loading start at 202d6660, end 20305af4</t>
  </si>
  <si>
    <t xml:space="preserve">   Assembly: GHI.Pins (4.3.4.0)  Attaching deployed file.</t>
  </si>
  <si>
    <t xml:space="preserve">   Assembly: GHI.Hardware (4.3.4.0)  Attaching deployed file.</t>
  </si>
  <si>
    <t xml:space="preserve">   Assembly: SBE41Gen2-43 (1.0.0.0)  Attaching deployed file.</t>
  </si>
  <si>
    <t>GC: 1msec 220440 bytes used, 66885324 bytes available</t>
  </si>
  <si>
    <t>Type 15 (FREEBLOCK           ): 66885324 bytes</t>
  </si>
  <si>
    <t>Type 17 (ASSEMBLY            ):  26640 bytes</t>
  </si>
  <si>
    <t>Type 1E (BINARY_BLOB_HEAD    ): 193704 bytes</t>
  </si>
  <si>
    <t>'Microsoft.SPOT.Debugger.CorDebug.dll' (Managed): Loaded 'C:\Program Files (x86)\GHI Electronics\GHI NETMF v4.3 SDK\Libraries\le\GHI.Pins.dll'</t>
  </si>
  <si>
    <t>'Microsoft.SPOT.Debugger.CorDebug.dll' (Managed): Loaded 'V:\Software\Gene\Misc\SBE41Gen2-43\SBE41Gen2-43\bin\Debug\le\SBE41Gen2-43.exe', Symbols loaded.</t>
  </si>
  <si>
    <t>00:32:40.0010000 Program Started</t>
  </si>
  <si>
    <t>00:32:40.0013968 Initializing SBE41</t>
  </si>
  <si>
    <t>Setting Command Mode</t>
  </si>
  <si>
    <t>00:32:40.0060058 Sending CR/LF</t>
  </si>
  <si>
    <t>00:32:40.3212195   SBE41 Message = SBE 41CP UW V 2.0</t>
  </si>
  <si>
    <t>00:32:41.0068633 Waiting for random first message from CTD</t>
  </si>
  <si>
    <t>00:32:46.0078241 Sending puctoff command</t>
  </si>
  <si>
    <t>00:32:46.0437195   SBE41 Message = S&gt;stopprofile</t>
  </si>
  <si>
    <t>00:32:47.0087732 Sending outputptsNo command</t>
  </si>
  <si>
    <t>00:32:47.0404564   SBE41 Message = S&gt;outputpts=n</t>
  </si>
  <si>
    <t>00:32:48.0365829   SBE41 Message = S&gt;tswait=2</t>
  </si>
  <si>
    <t>00:32:51.0111352 Sending ds command</t>
  </si>
  <si>
    <t>00:32:51.0249011   SBE41 Message = S&gt;ds</t>
  </si>
  <si>
    <t>00:32:51.0758139   SBE41 Message = SBE 41CP UW V 2.0  SERIAL NO. 4748</t>
  </si>
  <si>
    <t>00:32:51.1268183   SBE41 Message = firmware compilation date: 18 December 2007 09:20</t>
  </si>
  <si>
    <t>00:32:51.1981511   SBE41 Message = stop profile when pressure is less than = 1.0 decibars</t>
  </si>
  <si>
    <t>00:32:51.2592587   SBE41 Message = automatic bin averaging at end of profile disabled</t>
  </si>
  <si>
    <t>00:32:51.2897819   SBE41 Message = number of samples = 174</t>
  </si>
  <si>
    <t>00:32:51.3102020   SBE41 Message = number of bins = 0</t>
  </si>
  <si>
    <t>00:32:51.3508590   SBE41 Message = top bin interval = 10</t>
  </si>
  <si>
    <t>00:32:51.3713401   SBE41 Message = top bin size = 10</t>
  </si>
  <si>
    <t>00:32:51.4018633   SBE41 Message = top bin max = 100</t>
  </si>
  <si>
    <t>00:32:51.4527456   SBE41 Message = middle bin interval = 50</t>
  </si>
  <si>
    <t>00:32:51.4833299   SBE41 Message = middle bin size = 50</t>
  </si>
  <si>
    <t>00:32:51.5139143   SBE41 Message = middle bin max = 1000</t>
  </si>
  <si>
    <t>00:32:51.5546627   SBE41 Message = bottom bin interval = 100</t>
  </si>
  <si>
    <t>00:32:51.5852166   SBE41 Message = bottom bin size = 100</t>
  </si>
  <si>
    <t>00:32:51.6260567   SBE41 Message = do not include two transition bins</t>
  </si>
  <si>
    <t>00:32:51.6667441   SBE41 Message = do not include samples per bin</t>
  </si>
  <si>
    <t>00:32:51.7075538   SBE41 Message = pumped take sample wait time = 2 sec</t>
  </si>
  <si>
    <t>00:32:51.7381381   SBE41 Message = real-time output is P only</t>
  </si>
  <si>
    <t>00:33:01.0115305 Starting Command Mode timer</t>
  </si>
  <si>
    <t>00:33:01.5365000   SBE41 Message = S&gt;fp</t>
  </si>
  <si>
    <t>00:33:02.0040858   SBE41 Message =     4.11</t>
  </si>
  <si>
    <t>00:33:02.8274505   SBE41 Message = SBE 41CP UW V 2.0</t>
  </si>
  <si>
    <t>00:33:04.5248794   SBE41 Message = S&gt;fp</t>
  </si>
  <si>
    <t>00:33:04.9924040   SBE41 Message =     4.09</t>
  </si>
  <si>
    <t>00:33:05.8259637   SBE41 Message = SBE 41CP UW V 2.0</t>
  </si>
  <si>
    <t>00:33:07.5234230   SBE41 Message = S&gt;fp</t>
  </si>
  <si>
    <t>00:33:07.9909782   SBE41 Message =     4.10</t>
  </si>
  <si>
    <t>00:33:08.8245683   SBE41 Message = SBE 41CP UW V 2.0</t>
  </si>
  <si>
    <t>00:33:10.5219666   SBE41 Message = S&gt;fp</t>
  </si>
  <si>
    <t>00:33:10.9896133   SBE41 Message =     4.10</t>
  </si>
  <si>
    <t>00:33:11.0126279 Stopping SBE41 Timer</t>
  </si>
  <si>
    <t>00:33:11.8232034   SBE41 Message = SBE 41CP UW V 2.0</t>
  </si>
  <si>
    <t>00:33:41.0185451 Sending SBE41 CR/LF</t>
  </si>
  <si>
    <t>00:33:41.0250160   SBE41 Message = S&gt;</t>
  </si>
  <si>
    <t>00:33:42.0197079 Sending StartProfile Command</t>
  </si>
  <si>
    <t>00:33:42.0618299   SBE41 Message = S&gt;startprofile5</t>
  </si>
  <si>
    <t>00:33:43.0209927 CP Profile should be started, probably</t>
  </si>
  <si>
    <t>00:33:45.9345901   SBE41 Message = profile started, pump delay = 5 seconds</t>
  </si>
  <si>
    <t>00:33:51.6875829   SBE41 Message = S&gt;    4.07</t>
  </si>
  <si>
    <t>00:33:52.6938125   SBE41 Message =     4.08</t>
  </si>
  <si>
    <t>00:33:53.6900000   SBE41 Message =     4.07</t>
  </si>
  <si>
    <t>00:33:54.6861569   SBE41 Message =     4.08</t>
  </si>
  <si>
    <t>00:33:55.6923866   SBE41 Message =     4.08</t>
  </si>
  <si>
    <t>00:33:56.6885741   SBE41 Message =     4.09</t>
  </si>
  <si>
    <t>00:33:57.6847005   SBE41 Message =     4.09</t>
  </si>
  <si>
    <t>00:33:58.6909302   SBE41 Message =     4.09</t>
  </si>
  <si>
    <t>00:33:59.6870567   SBE41 Message =     4.09</t>
  </si>
  <si>
    <t>00:34:00.6932558   SBE41 Message =     4.08</t>
  </si>
  <si>
    <t>00:34:01.6894433   SBE41 Message =     4.09</t>
  </si>
  <si>
    <t>00:34:02.6956730   SBE41 Message =     4.08</t>
  </si>
  <si>
    <t>00:34:03.6918604   SBE41 Message =     4.09</t>
  </si>
  <si>
    <t>00:34:04.6880174   SBE41 Message =     4.07</t>
  </si>
  <si>
    <t>00:34:05.6942471   SBE41 Message =     4.06</t>
  </si>
  <si>
    <t>00:34:06.6904040   SBE41 Message =     4.08</t>
  </si>
  <si>
    <t>00:34:07.6865916   SBE41 Message =     4.08</t>
  </si>
  <si>
    <t>00:34:08.6928212   SBE41 Message =     4.07</t>
  </si>
  <si>
    <t>00:34:09.6889782   SBE41 Message =     4.07</t>
  </si>
  <si>
    <t>00:34:10.6952079   SBE41 Message =     4.06</t>
  </si>
  <si>
    <t>00:34:11.6913953   SBE41 Message =     4.07</t>
  </si>
  <si>
    <t>00:34:12.6875829   SBE41 Message =     4.08</t>
  </si>
  <si>
    <t>00:34:13.6938125   SBE41 Message =     4.06</t>
  </si>
  <si>
    <t>00:34:14.6900000   SBE41 Message =     4.06</t>
  </si>
  <si>
    <t>00:34:15.6961686   SBE41 Message =     4.06</t>
  </si>
  <si>
    <t>00:34:16.6923866   SBE41 Message =     4.07</t>
  </si>
  <si>
    <t>00:34:17.6885131   SBE41 Message =     4.07</t>
  </si>
  <si>
    <t>00:34:18.6947427   SBE41 Message =     4.07</t>
  </si>
  <si>
    <t>00:34:19.6908997   SBE41 Message =     4.05</t>
  </si>
  <si>
    <t>00:34:20.6971294   SBE41 Message =     4.06</t>
  </si>
  <si>
    <t>00:34:21.6932558   SBE41 Message =     4.07</t>
  </si>
  <si>
    <t>00:34:22.6894127   SBE41 Message =     4.06</t>
  </si>
  <si>
    <t>00:34:23.6956424   SBE41 Message =     4.06</t>
  </si>
  <si>
    <t>00:34:24.6917994   SBE41 Message =     4.08</t>
  </si>
  <si>
    <t>00:34:25.6980290   SBE41 Message =     4.07</t>
  </si>
  <si>
    <t>00:34:26.6942166   SBE41 Message =     4.07</t>
  </si>
  <si>
    <t>00:34:27.6903736   SBE41 Message =     4.07</t>
  </si>
  <si>
    <t>00:34:28.6965726   SBE41 Message =     4.06</t>
  </si>
  <si>
    <t>00:34:29.6927602   SBE41 Message =     4.07</t>
  </si>
  <si>
    <t>00:34:30.6989593   SBE41 Message =     4.08</t>
  </si>
  <si>
    <t>00:34:31.6951468   SBE41 Message =     4.07</t>
  </si>
  <si>
    <t>00:34:32.6913038   SBE41 Message =     4.07</t>
  </si>
  <si>
    <t>00:34:33.6975029   SBE41 Message =     4.06</t>
  </si>
  <si>
    <t>00:34:34.6936904   SBE41 Message =     4.05</t>
  </si>
  <si>
    <t>00:34:35.6999201   SBE41 Message =     4.07</t>
  </si>
  <si>
    <t>00:34:36.6960770   SBE41 Message =     4.06</t>
  </si>
  <si>
    <t>00:34:37.6922340   SBE41 Message =     4.04</t>
  </si>
  <si>
    <t>00:34:38.6984331   SBE41 Message =     4.07</t>
  </si>
  <si>
    <t>00:34:39.6945901   SBE41 Message =     4.06</t>
  </si>
  <si>
    <t>00:34:40.6907471   SBE41 Message =     4.06</t>
  </si>
  <si>
    <t>00:34:41.6969462   SBE41 Message =     4.06</t>
  </si>
  <si>
    <t>00:34:42.6931032   SBE41 Message =     4.05</t>
  </si>
  <si>
    <t>00:34:43.6993023   SBE41 Message =     4.07</t>
  </si>
  <si>
    <t>00:34:44.6954593   SBE41 Message =     4.05</t>
  </si>
  <si>
    <t>00:34:45.7016889   SBE41 Message =     4.05</t>
  </si>
  <si>
    <t>00:34:46.6979069   SBE41 Message =     4.07</t>
  </si>
  <si>
    <t>00:34:47.6940639   SBE41 Message =     4.05</t>
  </si>
  <si>
    <t>00:34:48.7002936   SBE41 Message =     4.06</t>
  </si>
  <si>
    <t>00:34:49.6964505   SBE41 Message =     4.05</t>
  </si>
  <si>
    <t>00:34:50.6926381   SBE41 Message =     4.05</t>
  </si>
  <si>
    <t>00:34:51.6988372   SBE41 Message =     4.07</t>
  </si>
  <si>
    <t>00:34:52.6950247   SBE41 Message =     4.05</t>
  </si>
  <si>
    <t>00:34:53.7012544   SBE41 Message =     4.06</t>
  </si>
  <si>
    <t>00:34:54.6974113   SBE41 Message =     4.06</t>
  </si>
  <si>
    <t>00:34:55.6935988   SBE41 Message =     4.06</t>
  </si>
  <si>
    <t>00:34:56.6998284   SBE41 Message =     4.07</t>
  </si>
  <si>
    <t>00:34:57.6960160   SBE41 Message =     4.05</t>
  </si>
  <si>
    <t>00:34:58.7022456   SBE41 Message =     4.05</t>
  </si>
  <si>
    <t>00:34:59.6984637   SBE41 Message =     4.05</t>
  </si>
  <si>
    <t>00:35:00.6946511   SBE41 Message =     4.07</t>
  </si>
  <si>
    <t>00:35:01.7008808   SBE41 Message =     4.04</t>
  </si>
  <si>
    <t>00:35:02.6970073   SBE41 Message =     4.05</t>
  </si>
  <si>
    <t>00:35:03.7032064   SBE41 Message =     4.06</t>
  </si>
  <si>
    <t>00:35:04.6993633   SBE41 Message =     4.04</t>
  </si>
  <si>
    <t>00:35:05.6955203   SBE41 Message =     4.04</t>
  </si>
  <si>
    <t>00:35:06.7017500   SBE41 Message =     4.04</t>
  </si>
  <si>
    <t>00:35:07.6979069   SBE41 Message =     4.06</t>
  </si>
  <si>
    <t>00:35:08.7041366   SBE41 Message =     4.05</t>
  </si>
  <si>
    <t>00:35:09.7002936   SBE41 Message =     4.06</t>
  </si>
  <si>
    <t>00:35:10.6964811   SBE41 Message =     4.05</t>
  </si>
  <si>
    <t>00:35:11.7027412   SBE41 Message =     4.05</t>
  </si>
  <si>
    <t>00:35:12.6988677   SBE41 Message =     4.06</t>
  </si>
  <si>
    <t>00:35:13.7050974   SBE41 Message =     4.05</t>
  </si>
  <si>
    <t>00:35:14.7012544   SBE41 Message =     4.04</t>
  </si>
  <si>
    <t>00:35:15.6974113   SBE41 Message =     4.05</t>
  </si>
  <si>
    <t>00:35:16.7036410   SBE41 Message =     4.04</t>
  </si>
  <si>
    <t>00:35:17.6998590   SBE41 Message =     4.06</t>
  </si>
  <si>
    <t>00:35:18.7060887   SBE41 Message =     4.05</t>
  </si>
  <si>
    <t>00:35:19.7022456   SBE41 Message =     4.05</t>
  </si>
  <si>
    <t>00:35:20.6984026   SBE41 Message =     4.04</t>
  </si>
  <si>
    <t>00:35:21.7046627   SBE41 Message =     4.04</t>
  </si>
  <si>
    <t>00:35:22.7008808   SBE41 Message =     4.04</t>
  </si>
  <si>
    <t>00:35:23.7070799   SBE41 Message =     4.05</t>
  </si>
  <si>
    <t>00:35:24.7032369   SBE41 Message =     4.04</t>
  </si>
  <si>
    <t>00:35:25.6993633   SBE41 Message =     4.04</t>
  </si>
  <si>
    <t>00:35:26.7055930   SBE41 Message =     4.03</t>
  </si>
  <si>
    <t>00:35:27.7017195   SBE41 Message =     4.05</t>
  </si>
  <si>
    <t>00:35:28.7079491   SBE41 Message =     4.03</t>
  </si>
  <si>
    <t>00:35:29.7041061   SBE41 Message =     4.04</t>
  </si>
  <si>
    <t>00:35:30.7002325   SBE41 Message =     4.04</t>
  </si>
  <si>
    <t>00:35:31.7064317   SBE41 Message =     4.04</t>
  </si>
  <si>
    <t>00:35:32.7026191   SBE41 Message =     4.04</t>
  </si>
  <si>
    <t>00:35:33.7088488   SBE41 Message =     4.03</t>
  </si>
  <si>
    <t>00:35:34.7050363   SBE41 Message =     4.04</t>
  </si>
  <si>
    <t>00:35:35.7011933   SBE41 Message =     4.03</t>
  </si>
  <si>
    <t>00:35:36.7074230   SBE41 Message =     4.05</t>
  </si>
  <si>
    <t>00:35:37.7036104   SBE41 Message =     4.04</t>
  </si>
  <si>
    <t>00:35:38.6997980   SBE41 Message =     4.04</t>
  </si>
  <si>
    <t>00:35:39.7059971   SBE41 Message =     4.05</t>
  </si>
  <si>
    <t>00:35:40.7021540   SBE41 Message =     4.05</t>
  </si>
  <si>
    <t>00:35:41.7083837   SBE41 Message =     4.04</t>
  </si>
  <si>
    <t>00:35:42.7045712   SBE41 Message =     4.04</t>
  </si>
  <si>
    <t>00:35:43.7108009   SBE41 Message =     4.04</t>
  </si>
  <si>
    <t>00:35:44.7069579   SBE41 Message =     4.05</t>
  </si>
  <si>
    <t>00:35:45.7031148   SBE41 Message =     4.04</t>
  </si>
  <si>
    <t>00:35:46.7093139   SBE41 Message =     4.02</t>
  </si>
  <si>
    <t>00:35:47.7055015   SBE41 Message =     4.04</t>
  </si>
  <si>
    <t>00:35:48.7016889   SBE41 Message =     4.04</t>
  </si>
  <si>
    <t>00:35:49.7079186   SBE41 Message =     4.05</t>
  </si>
  <si>
    <t>00:35:50.7040755   SBE41 Message =     4.03</t>
  </si>
  <si>
    <t>00:35:51.7103358   SBE41 Message =     4.03</t>
  </si>
  <si>
    <t>00:35:52.7065232   SBE41 Message =     4.03</t>
  </si>
  <si>
    <t>00:35:53.7027108   SBE41 Message =     4.03</t>
  </si>
  <si>
    <t>00:35:54.7089404   SBE41 Message =     4.04</t>
  </si>
  <si>
    <t>00:35:55.7051279   SBE41 Message =     4.03</t>
  </si>
  <si>
    <t>00:35:56.7113270   SBE41 Message =     4.04</t>
  </si>
  <si>
    <t>00:35:57.7075145   SBE41 Message =     4.03</t>
  </si>
  <si>
    <t>00:35:58.7037020   SBE41 Message =     4.02</t>
  </si>
  <si>
    <t>00:35:59.7099011   SBE41 Message =     4.03</t>
  </si>
  <si>
    <t>00:36:00.7060581   SBE41 Message =     4.03</t>
  </si>
  <si>
    <t>00:36:01.7122573   SBE41 Message =     4.03</t>
  </si>
  <si>
    <t>00:36:02.7084447   SBE41 Message =     4.02</t>
  </si>
  <si>
    <t>00:36:03.7046017   SBE41 Message =     4.03</t>
  </si>
  <si>
    <t>00:36:04.7108009   SBE41 Message =     4.03</t>
  </si>
  <si>
    <t>00:36:05.7069883   SBE41 Message =     4.03</t>
  </si>
  <si>
    <t>00:36:06.7131875   SBE41 Message =     4.04</t>
  </si>
  <si>
    <t>00:36:07.7094055   SBE41 Message =     4.02</t>
  </si>
  <si>
    <t>00:36:08.7055625   SBE41 Message =     4.02</t>
  </si>
  <si>
    <t>00:36:09.7118226   SBE41 Message =     4.02</t>
  </si>
  <si>
    <t>00:36:10.7080102   SBE41 Message =     4.02</t>
  </si>
  <si>
    <t>00:36:11.7142093   SBE41 Message =     4.03</t>
  </si>
  <si>
    <t>00:36:12.7103968   SBE41 Message =     4.03</t>
  </si>
  <si>
    <t>00:36:13.7065843   SBE41 Message =     4.01</t>
  </si>
  <si>
    <t>00:36:14.7128139   SBE41 Message =     4.03</t>
  </si>
  <si>
    <t>00:36:15.7090015   SBE41 Message =     4.01</t>
  </si>
  <si>
    <t>00:36:16.7152311   SBE41 Message =     4.02</t>
  </si>
  <si>
    <t>00:36:17.7113881   SBE41 Message =     4.01</t>
  </si>
  <si>
    <t>00:36:18.7075755   SBE41 Message =     4.03</t>
  </si>
  <si>
    <t>00:36:19.7138358   SBE41 Message =     4.02</t>
  </si>
  <si>
    <t>00:36:20.7100538   SBE41 Message =     4.03</t>
  </si>
  <si>
    <t>00:36:21.7162224   SBE41 Message =     4.03</t>
  </si>
  <si>
    <t>00:36:22.7124098   SBE41 Message =     4.02</t>
  </si>
  <si>
    <t>00:36:23.7085668   SBE41 Message =     4.02</t>
  </si>
  <si>
    <t>00:36:24.7148270   SBE41 Message =     4.02</t>
  </si>
  <si>
    <t>00:36:25.7109840   SBE41 Message =     4.03</t>
  </si>
  <si>
    <t>00:36:26.7172137   SBE41 Message =     4.01</t>
  </si>
  <si>
    <t>00:36:27.7133706   SBE41 Message =     4.01</t>
  </si>
  <si>
    <t>00:36:28.7095581   SBE41 Message =     4.03</t>
  </si>
  <si>
    <t>00:36:29.7157573   SBE41 Message =     4.02</t>
  </si>
  <si>
    <t>00:36:30.7118837   SBE41 Message =     4.02</t>
  </si>
  <si>
    <t>00:36:31.7181439   SBE41 Message =     4.03</t>
  </si>
  <si>
    <t>00:36:32.7143314   SBE41 Message =     4.02</t>
  </si>
  <si>
    <t>00:36:33.7104883   SBE41 Message =     4.02</t>
  </si>
  <si>
    <t>00:36:34.7167486   SBE41 Message =     4.02</t>
  </si>
  <si>
    <t>00:36:35.7128750   SBE41 Message =     4.02</t>
  </si>
  <si>
    <t>00:36:36.7190741   SBE41 Message =     4.01</t>
  </si>
  <si>
    <t>00:36:37.7152922   SBE41 Message =     4.02</t>
  </si>
  <si>
    <t>00:36:38.7114491   SBE41 Message =     4.02</t>
  </si>
  <si>
    <t>00:36:39.7176482   SBE41 Message =     4.01</t>
  </si>
  <si>
    <t>00:36:40.7138358   SBE41 Message =     4.02</t>
  </si>
  <si>
    <t>00:36:41.7200959   SBE41 Message =     4.01</t>
  </si>
  <si>
    <t>00:36:42.7162529   SBE41 Message =     4.02</t>
  </si>
  <si>
    <t>00:36:43.7124098   SBE41 Message =     4.02</t>
  </si>
  <si>
    <t>00:36:44.7186090   SBE41 Message =     4.01</t>
  </si>
  <si>
    <t>00:36:45.7147965   SBE41 Message =     4.02</t>
  </si>
  <si>
    <t>00:36:46.7109534   SBE41 Message =     4.02</t>
  </si>
  <si>
    <t>00:36:47.7171831   SBE41 Message =     4.01</t>
  </si>
  <si>
    <t>00:36:48.7133706   SBE41 Message =     4.01</t>
  </si>
  <si>
    <t>00:36:49.7196003   SBE41 Message =     4.02</t>
  </si>
  <si>
    <t>00:36:50.7158183   SBE41 Message =     4.01</t>
  </si>
  <si>
    <t>00:36:51.7120058   SBE41 Message =     4.01</t>
  </si>
  <si>
    <t>00:36:52.7182354   SBE41 Message =     4.00</t>
  </si>
  <si>
    <t>00:36:53.7143619   SBE41 Message =     4.00</t>
  </si>
  <si>
    <t>00:36:54.7205916   SBE41 Message =     4.01</t>
  </si>
  <si>
    <t>00:36:55.7167486   SBE41 Message =     4.01</t>
  </si>
  <si>
    <t>00:36:56.7129360   SBE41 Message =     4.01</t>
  </si>
  <si>
    <t>00:36:57.7191352   SBE41 Message =     4.01</t>
  </si>
  <si>
    <t>00:36:58.7153532   SBE41 Message =     4.01</t>
  </si>
  <si>
    <t>00:36:59.7215523   SBE41 Message =     4.01</t>
  </si>
  <si>
    <t>00:37:00.7177398   SBE41 Message =     4.02</t>
  </si>
  <si>
    <t>00:37:01.7138968   SBE41 Message =     4.00</t>
  </si>
  <si>
    <t>00:37:02.7201265   SBE41 Message =     4.01</t>
  </si>
  <si>
    <t>00:37:03.7162834   SBE41 Message =     4.02</t>
  </si>
  <si>
    <t>00:37:04.7225131   SBE41 Message =     4.00</t>
  </si>
  <si>
    <t>00:37:05.7187005   SBE41 Message =     4.00</t>
  </si>
  <si>
    <t>00:37:06.7148270   SBE41 Message =     4.00</t>
  </si>
  <si>
    <t>00:37:07.7210261   SBE41 Message =     4.00</t>
  </si>
  <si>
    <t>00:37:08.7171831   SBE41 Message =     4.00</t>
  </si>
  <si>
    <t>00:37:09.7234433   SBE41 Message =     4.00</t>
  </si>
  <si>
    <t>00:37:10.7196003   SBE41 Message =     4.00</t>
  </si>
  <si>
    <t>00:37:11.7157573   SBE41 Message =     4.01</t>
  </si>
  <si>
    <t>00:37:12.7219869   SBE41 Message =     3.99</t>
  </si>
  <si>
    <t>00:37:13.7181439   SBE41 Message =     4.00</t>
  </si>
  <si>
    <t>00:37:14.7243430   SBE41 Message =     4.00</t>
  </si>
  <si>
    <t>00:37:15.7205305   SBE41 Message =     4.00</t>
  </si>
  <si>
    <t>00:37:16.7166875   SBE41 Message =     4.00</t>
  </si>
  <si>
    <t>00:37:17.7229172   SBE41 Message =     4.01</t>
  </si>
  <si>
    <t>00:37:18.7190436   SBE41 Message =     3.99</t>
  </si>
  <si>
    <t>00:37:19.7252732   SBE41 Message =     3.99</t>
  </si>
  <si>
    <t>00:37:20.7213997   SBE41 Message =     3.99</t>
  </si>
  <si>
    <t>00:37:21.7175872   SBE41 Message =     4.00</t>
  </si>
  <si>
    <t>00:37:22.7238168   SBE41 Message =     4.00</t>
  </si>
  <si>
    <t>00:37:23.7199738   SBE41 Message =     4.00</t>
  </si>
  <si>
    <t>00:37:24.7161308   SBE41 Message =     4.00</t>
  </si>
  <si>
    <t>00:37:25.7223604   SBE41 Message =     3.99</t>
  </si>
  <si>
    <t>00:37:26.7185784   SBE41 Message =     3.99</t>
  </si>
  <si>
    <t>00:37:27.7248081   SBE41 Message =     4.00</t>
  </si>
  <si>
    <t>00:37:28.7209651   SBE41 Message =     3.99</t>
  </si>
  <si>
    <t>00:37:29.7271947   SBE41 Message =     4.00</t>
  </si>
  <si>
    <t>00:37:30.7233823   SBE41 Message =     4.00</t>
  </si>
  <si>
    <t>00:37:31.7195697   SBE41 Message =     4.00</t>
  </si>
  <si>
    <t>00:37:32.7257994   SBE41 Message =     4.00</t>
  </si>
  <si>
    <t>00:37:33.7219869   SBE41 Message =     4.00</t>
  </si>
  <si>
    <t>00:37:34.7181439   SBE41 Message =     3.99</t>
  </si>
  <si>
    <t>00:37:35.7244040   SBE41 Message =     3.99</t>
  </si>
  <si>
    <t>00:37:36.7205610   SBE41 Message =     3.99</t>
  </si>
  <si>
    <t>00:37:37.7267907   SBE41 Message =     3.99</t>
  </si>
  <si>
    <t>00:37:38.7229476   SBE41 Message =     3.99</t>
  </si>
  <si>
    <t>00:37:39.7191046   SBE41 Message =     3.99</t>
  </si>
  <si>
    <t>00:37:40.7253343   SBE41 Message =     3.98</t>
  </si>
  <si>
    <t>00:37:41.7215218   SBE41 Message =     3.98</t>
  </si>
  <si>
    <t>00:37:42.7277515   SBE41 Message =     4.00</t>
  </si>
  <si>
    <t>00:37:43.7239389   SBE41 Message =     3.98</t>
  </si>
  <si>
    <t>00:37:44.7200654   SBE41 Message =     3.99</t>
  </si>
  <si>
    <t>00:37:45.7262951   SBE41 Message =     3.98</t>
  </si>
  <si>
    <t>00:37:46.7224825   SBE41 Message =     3.99</t>
  </si>
  <si>
    <t>00:37:47.7287122   SBE41 Message =     3.97</t>
  </si>
  <si>
    <t>00:37:48.7248997   SBE41 Message =     3.98</t>
  </si>
  <si>
    <t>00:37:49.7210872   SBE41 Message =     3.99</t>
  </si>
  <si>
    <t>00:37:50.7272863   SBE41 Message =     4.00</t>
  </si>
  <si>
    <t>00:37:51.7234738   SBE41 Message =     3.98</t>
  </si>
  <si>
    <t>00:37:52.7296730   SBE41 Message =     3.98</t>
  </si>
  <si>
    <t>00:37:53.7258604   SBE41 Message =     3.98</t>
  </si>
  <si>
    <t>00:37:54.7220174   SBE41 Message =     3.98</t>
  </si>
  <si>
    <t>00:37:55.7282776   SBE41 Message =     3.99</t>
  </si>
  <si>
    <t>00:37:56.7244651   SBE41 Message =     3.99</t>
  </si>
  <si>
    <t>00:37:57.7306643   SBE41 Message =     3.98</t>
  </si>
  <si>
    <t>00:37:58.7268212   SBE41 Message =     3.98</t>
  </si>
  <si>
    <t>00:37:59.7229782   SBE41 Message =     3.98</t>
  </si>
  <si>
    <t>00:38:00.7291468   SBE41 Message =     3.97</t>
  </si>
  <si>
    <t>00:38:01.7253343   SBE41 Message =     3.98</t>
  </si>
  <si>
    <t>00:38:02.7315639   SBE41 Message =     3.98</t>
  </si>
  <si>
    <t>00:38:03.7277209   SBE41 Message =     3.98</t>
  </si>
  <si>
    <t>00:38:04.7238779   SBE41 Message =     3.98</t>
  </si>
  <si>
    <t>00:38:05.7301075   SBE41 Message =     3.97</t>
  </si>
  <si>
    <t>00:38:06.7262951   SBE41 Message =     3.99</t>
  </si>
  <si>
    <t>00:38:07.7325247   SBE41 Message =     3.97</t>
  </si>
  <si>
    <t>00:38:08.7286817   SBE41 Message =     3.97</t>
  </si>
  <si>
    <t>00:38:09.7248387   SBE41 Message =     3.97</t>
  </si>
  <si>
    <t>00:38:10.7310683   SBE41 Message =     3.98</t>
  </si>
  <si>
    <t>00:38:11.7272558   SBE41 Message =     3.98</t>
  </si>
  <si>
    <t>00:38:12.7334244   SBE41 Message =     3.98</t>
  </si>
  <si>
    <t>00:38:13.7296119   SBE41 Message =     3.99</t>
  </si>
  <si>
    <t>00:38:14.7257689   SBE41 Message =     3.97</t>
  </si>
  <si>
    <t>00:38:15.7319986   SBE41 Message =     3.97</t>
  </si>
  <si>
    <t>00:38:16.7281250   SBE41 Message =     3.97</t>
  </si>
  <si>
    <t>00:38:17.7343241   SBE41 Message =     3.97</t>
  </si>
  <si>
    <t>00:38:18.7304505   SBE41 Message =     3.98</t>
  </si>
  <si>
    <t>00:38:19.7266381   SBE41 Message =     3.97</t>
  </si>
  <si>
    <t>00:38:20.7328677   SBE41 Message =     3.99</t>
  </si>
  <si>
    <t>00:38:21.7290247   SBE41 Message =     3.97</t>
  </si>
  <si>
    <t>00:38:22.7251817   SBE41 Message =     3.96</t>
  </si>
  <si>
    <t>00:38:23.7314418   SBE41 Message =     3.97</t>
  </si>
  <si>
    <t>00:38:24.7275988   SBE41 Message =     3.97</t>
  </si>
  <si>
    <t>00:38:25.7338590   SBE41 Message =     3.96</t>
  </si>
  <si>
    <t>00:38:26.7300160   SBE41 Message =     3.97</t>
  </si>
  <si>
    <t>00:38:27.7262034   SBE41 Message =     3.96</t>
  </si>
  <si>
    <t>00:38:28.7324331   SBE41 Message =     3.97</t>
  </si>
  <si>
    <t>00:38:29.7285596   SBE41 Message =     3.98</t>
  </si>
  <si>
    <t>00:38:30.7347587   SBE41 Message =     3.97</t>
  </si>
  <si>
    <t>00:38:31.7309157   SBE41 Message =     3.97</t>
  </si>
  <si>
    <t>00:38:32.7271032   SBE41 Message =     3.99</t>
  </si>
  <si>
    <t>00:38:33.7333329   SBE41 Message =     3.97</t>
  </si>
  <si>
    <t>00:38:34.7294898   SBE41 Message =     3.98</t>
  </si>
  <si>
    <t>00:38:35.7357195   SBE41 Message =     3.97</t>
  </si>
  <si>
    <t>00:38:36.7318765   SBE41 Message =     3.96</t>
  </si>
  <si>
    <t>00:38:37.7381061   SBE41 Message =     3.97</t>
  </si>
  <si>
    <t>00:38:38.7342936   SBE41 Message =     3.97</t>
  </si>
  <si>
    <t>00:38:39.7304811   SBE41 Message =     3.97</t>
  </si>
  <si>
    <t>00:38:40.7366802   SBE41 Message =     3.97</t>
  </si>
  <si>
    <t>00:38:41.7328372   SBE41 Message =     3.98</t>
  </si>
  <si>
    <t>00:38:42.7290247   SBE41 Message =     3.97</t>
  </si>
  <si>
    <t>00:38:43.7352238   SBE41 Message =     3.96</t>
  </si>
  <si>
    <t>00:38:44.7314113   SBE41 Message =     3.96</t>
  </si>
  <si>
    <t>00:38:45.7376104   SBE41 Message =     3.96</t>
  </si>
  <si>
    <t>00:38:46.7337980   SBE41 Message =     3.97</t>
  </si>
  <si>
    <t>00:38:47.7299854   SBE41 Message =     3.98</t>
  </si>
  <si>
    <t>00:38:48.7361846   SBE41 Message =     3.97</t>
  </si>
  <si>
    <t>00:38:49.7323416   SBE41 Message =     3.95</t>
  </si>
  <si>
    <t>00:38:50.7385712   SBE41 Message =     3.96</t>
  </si>
  <si>
    <t>00:38:51.7347587   SBE41 Message =     3.96</t>
  </si>
  <si>
    <t>00:38:52.7308852   SBE41 Message =     3.98</t>
  </si>
  <si>
    <t>00:38:53.7371148   SBE41 Message =     3.95</t>
  </si>
  <si>
    <t>00:38:54.7333329   SBE41 Message =     3.97</t>
  </si>
  <si>
    <t>00:38:55.7395319   SBE41 Message =     3.95</t>
  </si>
  <si>
    <t>00:38:56.7357195   SBE41 Message =     3.95</t>
  </si>
  <si>
    <t>00:38:57.7319069   SBE41 Message =     3.96</t>
  </si>
  <si>
    <t>00:38:58.7381061   SBE41 Message =     3.96</t>
  </si>
  <si>
    <t>00:38:59.7342325   SBE41 Message =     3.95</t>
  </si>
  <si>
    <t>00:39:00.7404622   SBE41 Message =     3.95</t>
  </si>
  <si>
    <t>00:39:01.7366497   SBE41 Message =     3.97</t>
  </si>
  <si>
    <t>00:39:02.7328372   SBE41 Message =     3.96</t>
  </si>
  <si>
    <t>00:39:03.7390974   SBE41 Message =     3.96</t>
  </si>
  <si>
    <t>00:39:04.7352238   SBE41 Message =     3.95</t>
  </si>
  <si>
    <t>00:39:05.7414840   SBE41 Message =     3.95</t>
  </si>
  <si>
    <t>00:39:06.7376715   SBE41 Message =     3.96</t>
  </si>
  <si>
    <t>00:39:07.7337980   SBE41 Message =     3.95</t>
  </si>
  <si>
    <t>00:39:08.7400581   SBE41 Message =     3.96</t>
  </si>
  <si>
    <t>00:39:09.7362151   SBE41 Message =     3.97</t>
  </si>
  <si>
    <t>00:39:10.7424143   SBE41 Message =     3.94</t>
  </si>
  <si>
    <t>00:39:11.7386017   SBE41 Message =     3.95</t>
  </si>
  <si>
    <t>00:39:12.7347587   SBE41 Message =     3.96</t>
  </si>
  <si>
    <t>00:39:13.7409273   SBE41 Message =     3.96</t>
  </si>
  <si>
    <t>00:39:14.7370843   SBE41 Message =     3.96</t>
  </si>
  <si>
    <t>00:39:15.7433445   SBE41 Message =     3.95</t>
  </si>
  <si>
    <t>00:39:16.7395015   SBE41 Message =     3.96</t>
  </si>
  <si>
    <t>00:39:17.7356889   SBE41 Message =     3.95</t>
  </si>
  <si>
    <t>00:39:18.7419186   SBE41 Message =     3.95</t>
  </si>
  <si>
    <t>00:39:19.7381061   SBE41 Message =     3.94</t>
  </si>
  <si>
    <t>00:39:20.7342325   SBE41 Message =     3.95</t>
  </si>
  <si>
    <t>00:39:21.7404927   SBE41 Message =     3.95</t>
  </si>
  <si>
    <t>00:39:22.7366497   SBE41 Message =     3.94</t>
  </si>
  <si>
    <t>00:39:23.7429098   SBE41 Message =     3.94</t>
  </si>
  <si>
    <t>00:39:24.7390668   SBE41 Message =     3.95</t>
  </si>
  <si>
    <t>00:39:25.7453270   SBE41 Message =     3.94</t>
  </si>
  <si>
    <t>00:39:26.7414840   SBE41 Message =     3.94</t>
  </si>
  <si>
    <t>00:39:27.7376410   SBE41 Message =     3.94</t>
  </si>
  <si>
    <t>00:39:28.7438706   SBE41 Message =     3.96</t>
  </si>
  <si>
    <t>00:39:29.7400581   SBE41 Message =     3.94</t>
  </si>
  <si>
    <t>00:39:30.7462877   SBE41 Message =     3.95</t>
  </si>
  <si>
    <t>00:39:31.7424447   SBE41 Message =     3.97</t>
  </si>
  <si>
    <t>00:39:32.7386323   SBE41 Message =     3.95</t>
  </si>
  <si>
    <t>00:39:33.7448619   SBE41 Message =     3.95</t>
  </si>
  <si>
    <t>00:39:34.7410494   SBE41 Message =     3.94</t>
  </si>
  <si>
    <t>00:39:35.7372064   SBE41 Message =     3.93</t>
  </si>
  <si>
    <t>00:39:36.7434360   SBE41 Message =     3.94</t>
  </si>
  <si>
    <t>00:39:37.7396236   SBE41 Message =     3.95</t>
  </si>
  <si>
    <t>00:39:38.7458226   SBE41 Message =     3.94</t>
  </si>
  <si>
    <t>00:39:39.7420102   SBE41 Message =     3.95</t>
  </si>
  <si>
    <t>00:39:40.7381976   SBE41 Message =     3.94</t>
  </si>
  <si>
    <t>00:39:41.7444273   SBE41 Message =     3.94</t>
  </si>
  <si>
    <t>00:39:42.7405843   SBE41 Message =     3.95</t>
  </si>
  <si>
    <t>00:39:43.7467834   SBE41 Message =     3.94</t>
  </si>
  <si>
    <t>00:39:44.7430015   SBE41 Message =     3.93</t>
  </si>
  <si>
    <t>00:39:45.7391584   SBE41 Message =     3.94</t>
  </si>
  <si>
    <t>00:39:46.7453270   SBE41 Message =     3.94</t>
  </si>
  <si>
    <t>00:39:47.7415145   SBE41 Message =     3.93</t>
  </si>
  <si>
    <t>00:39:48.7477441   SBE41 Message =     3.94</t>
  </si>
  <si>
    <t>00:39:49.7439317   SBE41 Message =     3.93</t>
  </si>
  <si>
    <t>00:39:50.7401191   SBE41 Message =     3.94</t>
  </si>
  <si>
    <t>00:39:51.7463488   SBE41 Message =     3.94</t>
  </si>
  <si>
    <t>00:39:52.7425363   SBE41 Message =     3.95</t>
  </si>
  <si>
    <t>00:39:53.7487660   SBE41 Message =     3.94</t>
  </si>
  <si>
    <t>00:39:54.7449840   SBE41 Message =     3.93</t>
  </si>
  <si>
    <t>00:39:55.7411410   SBE41 Message =     3.94</t>
  </si>
  <si>
    <t>00:39:56.7473706   SBE41 Message =     3.93</t>
  </si>
  <si>
    <t>00:39:57.7435276   SBE41 Message =     3.94</t>
  </si>
  <si>
    <t>00:39:58.7497267   SBE41 Message =     3.93</t>
  </si>
  <si>
    <t>00:39:59.7458837   SBE41 Message =     3.93</t>
  </si>
  <si>
    <t>00:40:00.7420102   SBE41 Message =     3.94</t>
  </si>
  <si>
    <t>00:40:01.7482703   SBE41 Message =     3.92</t>
  </si>
  <si>
    <t>00:40:02.7444273   SBE41 Message =     3.93</t>
  </si>
  <si>
    <t>00:40:03.7506569   SBE41 Message =     3.93</t>
  </si>
  <si>
    <t>00:40:04.7468139   SBE41 Message =     3.94</t>
  </si>
  <si>
    <t>00:40:05.7429709   SBE41 Message =     3.92</t>
  </si>
  <si>
    <t>00:40:06.7492005   SBE41 Message =     3.93</t>
  </si>
  <si>
    <t>00:40:07.7453575   SBE41 Message =     3.94</t>
  </si>
  <si>
    <t>00:40:08.7515872   SBE41 Message =     3.92</t>
  </si>
  <si>
    <t>00:40:09.7477747   SBE41 Message =     3.93</t>
  </si>
  <si>
    <t>00:40:10.7439622   SBE41 Message =     3.93</t>
  </si>
  <si>
    <t>00:40:11.7501613   SBE41 Message =     3.93</t>
  </si>
  <si>
    <t>00:40:12.7463183   SBE41 Message =     3.93</t>
  </si>
  <si>
    <t>00:40:13.7525784   SBE41 Message =     3.93</t>
  </si>
  <si>
    <t>00:40:14.7487354   SBE41 Message =     3.93</t>
  </si>
  <si>
    <t>00:40:15.7449230   SBE41 Message =     3.91</t>
  </si>
  <si>
    <t>00:40:16.7511526   SBE41 Message =     3.92</t>
  </si>
  <si>
    <t>00:40:17.7473401   SBE41 Message =     3.92</t>
  </si>
  <si>
    <t>00:40:18.7434971   SBE41 Message =     3.92</t>
  </si>
  <si>
    <t>00:40:19.7497267   SBE41 Message =     3.93</t>
  </si>
  <si>
    <t>00:40:20.7459143   SBE41 Message =     3.93</t>
  </si>
  <si>
    <t>00:40:21.7521133   SBE41 Message =     3.93</t>
  </si>
  <si>
    <t>00:40:22.7482703   SBE41 Message =     3.93</t>
  </si>
  <si>
    <t>00:40:23.7444579   SBE41 Message =     3.93</t>
  </si>
  <si>
    <t>00:40:24.7506875   SBE41 Message =     3.93</t>
  </si>
  <si>
    <t>00:40:25.7468445   SBE41 Message =     3.93</t>
  </si>
  <si>
    <t>00:40:26.7530741   SBE41 Message =     3.93</t>
  </si>
  <si>
    <t>00:40:27.7492616   SBE41 Message =     3.92</t>
  </si>
  <si>
    <t>00:40:28.7454491   SBE41 Message =     3.92</t>
  </si>
  <si>
    <t>00:40:29.7516788   SBE41 Message =     3.93</t>
  </si>
  <si>
    <t>00:40:30.7478358   SBE41 Message =     3.92</t>
  </si>
  <si>
    <t>00:40:31.7540348   SBE41 Message =     3.92</t>
  </si>
  <si>
    <t>00:40:32.7502224   SBE41 Message =     3.92</t>
  </si>
  <si>
    <t>00:40:33.7463794   SBE41 Message =     3.91</t>
  </si>
  <si>
    <t>00:40:34.7526395   SBE41 Message =     3.92</t>
  </si>
  <si>
    <t>00:40:35.7488575   SBE41 Message =     3.92</t>
  </si>
  <si>
    <t>00:40:36.7550261   SBE41 Message =     3.91</t>
  </si>
  <si>
    <t>00:40:37.7512137   SBE41 Message =     3.92</t>
  </si>
  <si>
    <t>00:40:38.7473706   SBE41 Message =     3.93</t>
  </si>
  <si>
    <t>00:40:39.7536003   SBE41 Message =     3.91</t>
  </si>
  <si>
    <t>00:40:40.7497573   SBE41 Message =     3.91</t>
  </si>
  <si>
    <t>00:40:41.7559869   SBE41 Message =     3.92</t>
  </si>
  <si>
    <t>00:40:42.7521439   SBE41 Message =     3.91</t>
  </si>
  <si>
    <t>00:40:43.7483009   SBE41 Message =     3.92</t>
  </si>
  <si>
    <t>00:40:44.7545000   SBE41 Message =     3.90</t>
  </si>
  <si>
    <t>00:40:45.7506569   SBE41 Message =     3.93</t>
  </si>
  <si>
    <t>00:40:46.7568866   SBE41 Message =     3.92</t>
  </si>
  <si>
    <t>00:40:47.7530436   SBE41 Message =     3.91</t>
  </si>
  <si>
    <t>00:40:48.7492005   SBE41 Message =     3.91</t>
  </si>
  <si>
    <t>00:40:49.7553997   SBE41 Message =     3.91</t>
  </si>
  <si>
    <t>00:40:50.7515872   SBE41 Message =     3.90</t>
  </si>
  <si>
    <t>00:40:51.7578474   SBE41 Message =     3.90</t>
  </si>
  <si>
    <t>00:40:52.7540654   SBE41 Message =     3.91</t>
  </si>
  <si>
    <t>00:40:53.7501918   SBE41 Message =     3.92</t>
  </si>
  <si>
    <t>00:40:54.7564520   SBE41 Message =     3.92</t>
  </si>
  <si>
    <t>00:40:55.7526090   SBE41 Message =     3.91</t>
  </si>
  <si>
    <t>00:40:56.7588691   SBE41 Message =     3.91</t>
  </si>
  <si>
    <t>00:40:57.7550261   SBE41 Message =     3.91</t>
  </si>
  <si>
    <t>00:40:58.7512137   SBE41 Message =     3.90</t>
  </si>
  <si>
    <t>00:40:59.7574433   SBE41 Message =     3.91</t>
  </si>
  <si>
    <t>00:41:00.7536613   SBE41 Message =     3.91</t>
  </si>
  <si>
    <t>00:41:01.7498488   SBE41 Message =     3.93</t>
  </si>
  <si>
    <t>00:41:02.7560480   SBE41 Message =     3.91</t>
  </si>
  <si>
    <t>00:41:03.7522354   SBE41 Message =     3.90</t>
  </si>
  <si>
    <t>00:41:04.7584346   SBE41 Message =     3.90</t>
  </si>
  <si>
    <t>00:41:05.7545916   SBE41 Message =     3.90</t>
  </si>
  <si>
    <t>00:41:06.7608517   SBE41 Message =     3.91</t>
  </si>
  <si>
    <t>00:41:07.7569782   SBE41 Message =     3.90</t>
  </si>
  <si>
    <t>00:41:08.7531352   SBE41 Message =     3.91</t>
  </si>
  <si>
    <t>00:41:09.7593648   SBE41 Message =     3.91</t>
  </si>
  <si>
    <t>00:41:10.7555523   SBE41 Message =     3.91</t>
  </si>
  <si>
    <t>00:41:11.7617819   SBE41 Message =     3.91</t>
  </si>
  <si>
    <t>00:41:12.7579389   SBE41 Message =     3.91</t>
  </si>
  <si>
    <t>00:41:13.7541265   SBE41 Message =     3.90</t>
  </si>
  <si>
    <t>00:41:14.7603561   SBE41 Message =     3.91</t>
  </si>
  <si>
    <t>00:41:15.7565131   SBE41 Message =     3.92</t>
  </si>
  <si>
    <t>00:41:16.7526701   SBE41 Message =     3.89</t>
  </si>
  <si>
    <t>00:41:17.7588691   SBE41 Message =     3.91</t>
  </si>
  <si>
    <t>00:41:18.7550567   SBE41 Message =     3.91</t>
  </si>
  <si>
    <t>00:41:19.7612863   SBE41 Message =     3.90</t>
  </si>
  <si>
    <t>00:41:20.7574738   SBE41 Message =     3.90</t>
  </si>
  <si>
    <t>00:41:21.7536613   SBE41 Message =     3.89</t>
  </si>
  <si>
    <t>00:41:22.7598604   SBE41 Message =     3.90</t>
  </si>
  <si>
    <t>00:41:23.7560174   SBE41 Message =     3.91</t>
  </si>
  <si>
    <t>00:41:24.7622471   SBE41 Message =     3.89</t>
  </si>
  <si>
    <t>00:41:25.7584346   SBE41 Message =     3.89</t>
  </si>
  <si>
    <t>00:41:26.7545916   SBE41 Message =     3.90</t>
  </si>
  <si>
    <t>00:41:27.7608212   SBE41 Message =     3.90</t>
  </si>
  <si>
    <t>00:41:28.7569782   SBE41 Message =     3.90</t>
  </si>
  <si>
    <t>00:41:29.7631773   SBE41 Message =     3.90</t>
  </si>
  <si>
    <t>00:41:30.7593953   SBE41 Message =     3.90</t>
  </si>
  <si>
    <t>00:41:31.7555829   SBE41 Message =     3.90</t>
  </si>
  <si>
    <t>00:41:32.7618125   SBE41 Message =     3.89</t>
  </si>
  <si>
    <t>00:41:33.7580000   SBE41 Message =     3.90</t>
  </si>
  <si>
    <t>00:41:34.7641991   SBE41 Message =     3.91</t>
  </si>
  <si>
    <t>00:41:35.7603866   SBE41 Message =     3.91</t>
  </si>
  <si>
    <t>00:41:36.7565741   SBE41 Message =     3.90</t>
  </si>
  <si>
    <t>00:41:37.7628038   SBE41 Message =     3.88</t>
  </si>
  <si>
    <t>00:41:38.7589912   SBE41 Message =     3.89</t>
  </si>
  <si>
    <t>00:41:39.7652209   SBE41 Message =     3.90</t>
  </si>
  <si>
    <t>00:41:40.7614084   SBE41 Message =     3.90</t>
  </si>
  <si>
    <t>00:41:41.7575654   SBE41 Message =     3.91</t>
  </si>
  <si>
    <t>00:41:42.7637951   SBE41 Message =     3.89</t>
  </si>
  <si>
    <t>00:41:43.7599215   SBE41 Message =     3.89</t>
  </si>
  <si>
    <t>00:41:44.7661511   SBE41 Message =     3.88</t>
  </si>
  <si>
    <t>00:41:45.7623387   SBE41 Message =     3.91</t>
  </si>
  <si>
    <t>00:41:46.7584956   SBE41 Message =     3.90</t>
  </si>
  <si>
    <t>00:41:47.7647558   SBE41 Message =     3.89</t>
  </si>
  <si>
    <t>00:41:48.7608823   SBE41 Message =     3.88</t>
  </si>
  <si>
    <t>00:41:49.7671119   SBE41 Message =     3.90</t>
  </si>
  <si>
    <t>00:41:50.7632689   SBE41 Message =     3.90</t>
  </si>
  <si>
    <t>00:41:51.7594869   SBE41 Message =     3.89</t>
  </si>
  <si>
    <t>00:41:52.7657166   SBE41 Message =     3.88</t>
  </si>
  <si>
    <t>00:41:53.7618736   SBE41 Message =     3.90</t>
  </si>
  <si>
    <t>00:41:54.7681337   SBE41 Message =     3.89</t>
  </si>
  <si>
    <t>00:41:55.7642907   SBE41 Message =     3.89</t>
  </si>
  <si>
    <t>00:41:56.7604476   SBE41 Message =     3.89</t>
  </si>
  <si>
    <t>00:41:57.7666773   SBE41 Message =     3.88</t>
  </si>
  <si>
    <t>00:41:58.7628648   SBE41 Message =     3.90</t>
  </si>
  <si>
    <t>00:41:59.7590218   SBE41 Message =     3.87</t>
  </si>
  <si>
    <t>00:42:00.7652515   SBE41 Message =     3.88</t>
  </si>
  <si>
    <t>00:42:01.7614389   SBE41 Message =     3.90</t>
  </si>
  <si>
    <t>00:42:02.7676686   SBE41 Message =     3.88</t>
  </si>
  <si>
    <t>00:42:03.7638561   SBE41 Message =     3.88</t>
  </si>
  <si>
    <t>00:42:04.7600131   SBE41 Message =     3.89</t>
  </si>
  <si>
    <t>00:42:05.7662122   SBE41 Message =     3.88</t>
  </si>
  <si>
    <t>00:42:06.7623691   SBE41 Message =     3.89</t>
  </si>
  <si>
    <t>00:42:07.7685683   SBE41 Message =     3.89</t>
  </si>
  <si>
    <t>00:42:08.7647253   SBE41 Message =     3.88</t>
  </si>
  <si>
    <t>00:42:09.7609127   SBE41 Message =     3.88</t>
  </si>
  <si>
    <t>00:42:10.7671424   SBE41 Message =     3.89</t>
  </si>
  <si>
    <t>00:42:11.7632689   SBE41 Message =     3.88</t>
  </si>
  <si>
    <t>00:42:12.7694986   SBE41 Message =     3.88</t>
  </si>
  <si>
    <t>00:42:13.7657166   SBE41 Message =     3.88</t>
  </si>
  <si>
    <t>00:42:14.7619040   SBE41 Message =     3.89</t>
  </si>
  <si>
    <t>00:42:15.7681337   SBE41 Message =     3.88</t>
  </si>
  <si>
    <t>00:42:16.7642907   SBE41 Message =     3.89</t>
  </si>
  <si>
    <t>00:42:17.7705509   SBE41 Message =     3.88</t>
  </si>
  <si>
    <t>00:42:18.7667383   SBE41 Message =     3.88</t>
  </si>
  <si>
    <t>00:42:19.7628953   SBE41 Message =     3.88</t>
  </si>
  <si>
    <t>00:42:20.7691250   SBE41 Message =     3.87</t>
  </si>
  <si>
    <t>00:42:21.7653125   SBE41 Message =     3.89</t>
  </si>
  <si>
    <t>00:42:22.7715422   SBE41 Message =     3.89</t>
  </si>
  <si>
    <t>00:42:23.7677296   SBE41 Message =     3.87</t>
  </si>
  <si>
    <t>00:42:24.7639172   SBE41 Message =     3.89</t>
  </si>
  <si>
    <t>00:42:25.7701468   SBE41 Message =     3.88</t>
  </si>
  <si>
    <t>00:42:26.7663038   SBE41 Message =     3.88</t>
  </si>
  <si>
    <t>00:42:27.7725029   SBE41 Message =     3.87</t>
  </si>
  <si>
    <t>00:42:28.7686904   SBE41 Message =     3.87</t>
  </si>
  <si>
    <t>00:42:29.7648779   SBE41 Message =     3.87</t>
  </si>
  <si>
    <t>00:42:30.7711075   SBE41 Message =     3.88</t>
  </si>
  <si>
    <t>00:42:31.7672645   SBE41 Message =     3.88</t>
  </si>
  <si>
    <t>00:42:32.7735247   SBE41 Message =     3.87</t>
  </si>
  <si>
    <t>00:42:33.7697122   SBE41 Message =     3.89</t>
  </si>
  <si>
    <t>00:42:34.7658387   SBE41 Message =     3.89</t>
  </si>
  <si>
    <t>00:42:35.7721294   SBE41 Message =     3.88</t>
  </si>
  <si>
    <t>00:42:36.7682863   SBE41 Message =     3.86</t>
  </si>
  <si>
    <t>00:42:37.7745160   SBE41 Message =     3.88</t>
  </si>
  <si>
    <t>00:42:38.7706730   SBE41 Message =     3.86</t>
  </si>
  <si>
    <t>00:42:39.7668299   SBE41 Message =     3.86</t>
  </si>
  <si>
    <t>00:42:40.7730596   SBE41 Message =     3.88</t>
  </si>
  <si>
    <t>00:42:41.7692166   SBE41 Message =     3.86</t>
  </si>
  <si>
    <t>00:42:42.7654040   SBE41 Message =     3.88</t>
  </si>
  <si>
    <t>00:42:43.7716337   SBE41 Message =     3.86</t>
  </si>
  <si>
    <t>00:42:44.7677907   SBE41 Message =     3.87</t>
  </si>
  <si>
    <t>00:42:45.7740203   SBE41 Message =     3.86</t>
  </si>
  <si>
    <t>00:42:46.7702383   SBE41 Message =     3.87</t>
  </si>
  <si>
    <t>00:42:47.7764375   SBE41 Message =     3.87</t>
  </si>
  <si>
    <t>00:42:48.7726250   SBE41 Message =     3.86</t>
  </si>
  <si>
    <t>00:42:49.7688125   SBE41 Message =     3.87</t>
  </si>
  <si>
    <t>00:42:50.7750422   SBE41 Message =     3.87</t>
  </si>
  <si>
    <t>00:42:51.7711991   SBE41 Message =     3.86</t>
  </si>
  <si>
    <t>00:42:52.7773982   SBE41 Message =     3.89</t>
  </si>
  <si>
    <t>00:42:53.7735858   SBE41 Message =     3.87</t>
  </si>
  <si>
    <t>00:42:54.7697732   SBE41 Message =     3.88</t>
  </si>
  <si>
    <t>00:42:55.7759724   SBE41 Message =     3.88</t>
  </si>
  <si>
    <t>00:42:56.7721294   SBE41 Message =     3.87</t>
  </si>
  <si>
    <t>00:42:57.7783590   SBE41 Message =     3.87</t>
  </si>
  <si>
    <t>00:42:58.7745465   SBE41 Message =     3.87</t>
  </si>
  <si>
    <t>00:42:59.7707340   SBE41 Message =     3.86</t>
  </si>
  <si>
    <t>00:43:00.7769331   SBE41 Message =     3.87</t>
  </si>
  <si>
    <t>00:43:01.7730901   SBE41 Message =     3.86</t>
  </si>
  <si>
    <t>00:43:02.7692776   SBE41 Message =     3.87</t>
  </si>
  <si>
    <t>00:43:03.7755073   SBE41 Message =     3.86</t>
  </si>
  <si>
    <t>00:43:04.7716643   SBE41 Message =     3.86</t>
  </si>
  <si>
    <t>00:43:05.7778939   SBE41 Message =     3.88</t>
  </si>
  <si>
    <t>00:43:06.7740509   SBE41 Message =     3.86</t>
  </si>
  <si>
    <t>00:43:07.7701773   SBE41 Message =     3.86</t>
  </si>
  <si>
    <t>00:43:08.7764069   SBE41 Message =     3.86</t>
  </si>
  <si>
    <t>00:43:09.7725945   SBE41 Message =     3.86</t>
  </si>
  <si>
    <t>00:43:10.7788241   SBE41 Message =     3.86</t>
  </si>
  <si>
    <t>00:43:11.7750116   SBE41 Message =     3.86</t>
  </si>
  <si>
    <t>00:43:12.7712296   SBE41 Message =     3.86</t>
  </si>
  <si>
    <t>00:43:13.7774593   SBE41 Message =     3.86</t>
  </si>
  <si>
    <t>00:43:14.7736468   SBE41 Message =     3.86</t>
  </si>
  <si>
    <t>00:43:15.7798459   SBE41 Message =     3.86</t>
  </si>
  <si>
    <t>00:43:16.7759724   SBE41 Message =     3.85</t>
  </si>
  <si>
    <t>00:43:17.7721904   SBE41 Message =     3.87</t>
  </si>
  <si>
    <t>00:43:18.7783895   SBE41 Message =     3.86</t>
  </si>
  <si>
    <t>00:43:19.7745770   SBE41 Message =     3.86</t>
  </si>
  <si>
    <t>00:43:20.7808067   SBE41 Message =     3.85</t>
  </si>
  <si>
    <t>00:43:21.7770247   SBE41 Message =     3.85</t>
  </si>
  <si>
    <t>00:43:22.7732122   SBE41 Message =     3.87</t>
  </si>
  <si>
    <t>00:43:23.7794418   SBE41 Message =     3.86</t>
  </si>
  <si>
    <t>00:43:24.7755988   SBE41 Message =     3.85</t>
  </si>
  <si>
    <t>00:43:25.7818284   SBE41 Message =     3.85</t>
  </si>
  <si>
    <t>00:43:26.7780465   SBE41 Message =     3.85</t>
  </si>
  <si>
    <t>00:43:27.7741730   SBE41 Message =     3.86</t>
  </si>
  <si>
    <t>00:43:28.7804331   SBE41 Message =     3.85</t>
  </si>
  <si>
    <t>00:43:29.7765901   SBE41 Message =     3.86</t>
  </si>
  <si>
    <t>00:43:30.7828197   SBE41 Message =     3.84</t>
  </si>
  <si>
    <t>00:43:31.7790377   SBE41 Message =     3.86</t>
  </si>
  <si>
    <t>00:43:32.7751643   SBE41 Message =     3.85</t>
  </si>
  <si>
    <t>00:43:33.7813633   SBE41 Message =     3.85</t>
  </si>
  <si>
    <t>00:43:34.7775509   SBE41 Message =     3.84</t>
  </si>
  <si>
    <t>00:43:35.7837500   SBE41 Message =     3.85</t>
  </si>
  <si>
    <t>00:43:36.7799375   SBE41 Message =     3.84</t>
  </si>
  <si>
    <t>00:43:37.7761250   SBE41 Message =     3.84</t>
  </si>
  <si>
    <t>00:43:38.7823852   SBE41 Message =     3.84</t>
  </si>
  <si>
    <t>00:43:39.7785116   SBE41 Message =     3.86</t>
  </si>
  <si>
    <t>00:43:40.7847108   SBE41 Message =     3.85</t>
  </si>
  <si>
    <t>00:43:41.7809288   SBE41 Message =     3.85</t>
  </si>
  <si>
    <t>00:43:42.7770552   SBE41 Message =     3.85</t>
  </si>
  <si>
    <t>00:43:43.7832848   SBE41 Message =     3.84</t>
  </si>
  <si>
    <t>00:43:44.7794724   SBE41 Message =     3.85</t>
  </si>
  <si>
    <t>00:43:45.7756294   SBE41 Message =     3.85</t>
  </si>
  <si>
    <t>00:43:46.7818590   SBE41 Message =     3.85</t>
  </si>
  <si>
    <t>00:43:47.7780160   SBE41 Message =     3.85</t>
  </si>
  <si>
    <t>00:43:48.7842151   SBE41 Message =     3.84</t>
  </si>
  <si>
    <t>00:43:49.7804026   SBE41 Message =     3.84</t>
  </si>
  <si>
    <t>00:43:50.7765596   SBE41 Message =     3.86</t>
  </si>
  <si>
    <t>00:43:51.7827893   SBE41 Message =     3.85</t>
  </si>
  <si>
    <t>00:43:52.7789767   SBE41 Message =     3.86</t>
  </si>
  <si>
    <t>00:43:53.7851759   SBE41 Message =     3.84</t>
  </si>
  <si>
    <t>00:43:54.7813329   SBE41 Message =     3.85</t>
  </si>
  <si>
    <t>00:43:55.7774898   SBE41 Message =     3.84</t>
  </si>
  <si>
    <t>00:43:56.7837195   SBE41 Message =     3.85</t>
  </si>
  <si>
    <t>00:43:57.7798765   SBE41 Message =     3.84</t>
  </si>
  <si>
    <t>00:43:58.7861061   SBE41 Message =     3.84</t>
  </si>
  <si>
    <t>00:43:59.7822936   SBE41 Message =     3.85</t>
  </si>
  <si>
    <t>00:44:00.7784811   SBE41 Message =     3.84</t>
  </si>
  <si>
    <t>00:44:01.7847108   SBE41 Message =     3.85</t>
  </si>
  <si>
    <t>00:44:02.7808677   SBE41 Message =     3.84</t>
  </si>
  <si>
    <t>00:44:03.7870668   SBE41 Message =     3.84</t>
  </si>
  <si>
    <t>00:44:04.7832238   SBE41 Message =     3.84</t>
  </si>
  <si>
    <t>00:44:05.7794113   SBE41 Message =     3.83</t>
  </si>
  <si>
    <t>00:44:06.7856410   SBE41 Message =     3.84</t>
  </si>
  <si>
    <t>00:44:07.7817980   SBE41 Message =     3.84</t>
  </si>
  <si>
    <t>00:44:08.7880276   SBE41 Message =     3.83</t>
  </si>
  <si>
    <t>00:44:09.7842151   SBE41 Message =     3.85</t>
  </si>
  <si>
    <t>00:44:10.7804026   SBE41 Message =     3.84</t>
  </si>
  <si>
    <t>00:44:11.7866323   SBE41 Message =     3.82</t>
  </si>
  <si>
    <t>00:44:12.7828197   SBE41 Message =     3.84</t>
  </si>
  <si>
    <t>00:44:13.7890189   SBE41 Message =     3.83</t>
  </si>
  <si>
    <t>00:44:14.7852064   SBE41 Message =     3.84</t>
  </si>
  <si>
    <t>00:44:15.7813633   SBE41 Message =     3.84</t>
  </si>
  <si>
    <t>00:44:16.7876236   SBE41 Message =     3.84</t>
  </si>
  <si>
    <t>00:44:17.7838110   SBE41 Message =     3.83</t>
  </si>
  <si>
    <t>00:44:18.7900407   SBE41 Message =     3.84</t>
  </si>
  <si>
    <t>00:44:19.7862282   SBE41 Message =     3.84</t>
  </si>
  <si>
    <t>00:44:20.7823852   SBE41 Message =     3.83</t>
  </si>
  <si>
    <t>00:44:21.7885843   SBE41 Message =     3.83</t>
  </si>
  <si>
    <t>00:44:22.7847412   SBE41 Message =     3.84</t>
  </si>
  <si>
    <t>00:44:23.7909709   SBE41 Message =     3.84</t>
  </si>
  <si>
    <t>00:44:24.7872195   SBE41 Message =     3.83</t>
  </si>
  <si>
    <t>00:44:25.7833765   SBE41 Message =     3.83</t>
  </si>
  <si>
    <t>00:44:26.7896366   SBE41 Message =     3.83</t>
  </si>
  <si>
    <t>00:44:27.7858241   SBE41 Message =     3.83</t>
  </si>
  <si>
    <t>00:44:28.7819811   SBE41 Message =     3.82</t>
  </si>
  <si>
    <t>00:44:29.7881802   SBE41 Message =     3.83</t>
  </si>
  <si>
    <t>00:44:30.7843677   SBE41 Message =     3.83</t>
  </si>
  <si>
    <t>00:44:31.7905974   SBE41 Message =     3.83</t>
  </si>
  <si>
    <t>00:44:32.7867848   SBE41 Message =     3.83</t>
  </si>
  <si>
    <t>00:44:33.7930451   SBE41 Message =     3.84</t>
  </si>
  <si>
    <t>00:44:34.7892020   SBE41 Message =     3.82</t>
  </si>
  <si>
    <t>00:44:35.7853590   SBE41 Message =     3.84</t>
  </si>
  <si>
    <t>00:44:36.7916191   SBE41 Message =     3.82</t>
  </si>
  <si>
    <t>00:44:37.7877456   SBE41 Message =     3.83</t>
  </si>
  <si>
    <t>00:44:38.7839331   SBE41 Message =     3.84</t>
  </si>
  <si>
    <t>00:44:39.7901627   SBE41 Message =     3.83</t>
  </si>
  <si>
    <t>00:44:40.7863197   SBE41 Message =     3.81</t>
  </si>
  <si>
    <t>00:44:41.7925494   SBE41 Message =     3.82</t>
  </si>
  <si>
    <t>00:44:42.7887369   SBE41 Message =     3.83</t>
  </si>
  <si>
    <t>00:44:43.7848939   SBE41 Message =     3.82</t>
  </si>
  <si>
    <t>00:44:44.7911236   SBE41 Message =     3.82</t>
  </si>
  <si>
    <t>00:44:45.7873110   SBE41 Message =     3.82</t>
  </si>
  <si>
    <t>00:44:46.7935102   SBE41 Message =     3.81</t>
  </si>
  <si>
    <t>00:44:47.7897282   SBE41 Message =     3.83</t>
  </si>
  <si>
    <t>00:44:48.7858852   SBE41 Message =     3.83</t>
  </si>
  <si>
    <t>00:44:49.7921148   SBE41 Message =     3.82</t>
  </si>
  <si>
    <t>00:44:50.7883023   SBE41 Message =     3.83</t>
  </si>
  <si>
    <t>00:44:51.7945015   SBE41 Message =     3.83</t>
  </si>
  <si>
    <t>00:44:52.7906584   SBE41 Message =     3.82</t>
  </si>
  <si>
    <t>00:44:53.7868459   SBE41 Message =     3.81</t>
  </si>
  <si>
    <t>00:44:54.7931061   SBE41 Message =     3.83</t>
  </si>
  <si>
    <t>00:44:55.7892936   SBE41 Message =     3.82</t>
  </si>
  <si>
    <t>00:44:56.7955232   SBE41 Message =     3.82</t>
  </si>
  <si>
    <t>00:44:57.7916802   SBE41 Message =     3.82</t>
  </si>
  <si>
    <t>00:44:58.7878677   SBE41 Message =     3.81</t>
  </si>
  <si>
    <t>00:44:59.7940974   SBE41 Message =     3.81</t>
  </si>
  <si>
    <t>00:45:00.7902848   SBE41 Message =     3.82</t>
  </si>
  <si>
    <t>00:45:01.7965145   SBE41 Message =     3.82</t>
  </si>
  <si>
    <t>00:45:02.7926715   SBE41 Message =     3.81</t>
  </si>
  <si>
    <t>00:45:03.7888284   SBE41 Message =     3.83</t>
  </si>
  <si>
    <t>00:45:04.7950887   SBE41 Message =     3.82</t>
  </si>
  <si>
    <t>00:45:05.7912761   SBE41 Message =     3.82</t>
  </si>
  <si>
    <t>00:45:06.7975058   SBE41 Message =     3.81</t>
  </si>
  <si>
    <t>00:45:07.7936323   SBE41 Message =     3.81</t>
  </si>
  <si>
    <t>00:45:08.7898503   SBE41 Message =     3.82</t>
  </si>
  <si>
    <t>00:45:09.7960494   SBE41 Message =     3.82</t>
  </si>
  <si>
    <t>00:45:10.7922064   SBE41 Message =     3.81</t>
  </si>
  <si>
    <t>00:45:11.7984360   SBE41 Message =     3.81</t>
  </si>
  <si>
    <t>00:45:12.7946236   SBE41 Message =     3.82</t>
  </si>
  <si>
    <t>00:45:13.7907805   SBE41 Message =     3.81</t>
  </si>
  <si>
    <t>00:45:14.7970407   SBE41 Message =     3.80</t>
  </si>
  <si>
    <t>00:45:15.7932282   SBE41 Message =     3.81</t>
  </si>
  <si>
    <t>00:45:16.7994273   SBE41 Message =     3.81</t>
  </si>
  <si>
    <t>00:45:17.7956148   SBE41 Message =     3.81</t>
  </si>
  <si>
    <t>00:45:18.7918023   SBE41 Message =     3.81</t>
  </si>
  <si>
    <t>00:45:19.7980319   SBE41 Message =     3.82</t>
  </si>
  <si>
    <t>00:45:20.7942195   SBE41 Message =     3.81</t>
  </si>
  <si>
    <t>00:45:21.7904069   SBE41 Message =     3.82</t>
  </si>
  <si>
    <t>00:45:22.7966061   SBE41 Message =     3.81</t>
  </si>
  <si>
    <t>00:45:23.7927631   SBE41 Message =     3.81</t>
  </si>
  <si>
    <t>00:45:24.7989317   SBE41 Message =     3.80</t>
  </si>
  <si>
    <t>00:45:25.7951191   SBE41 Message =     3.81</t>
  </si>
  <si>
    <t>00:45:26.8013488   SBE41 Message =     3.82</t>
  </si>
  <si>
    <t>00:45:27.7974753   SBE41 Message =     3.82</t>
  </si>
  <si>
    <t>00:45:28.7936627   SBE41 Message =     3.80</t>
  </si>
  <si>
    <t>00:45:29.7998619   SBE41 Message =     3.80</t>
  </si>
  <si>
    <t>00:45:30.7960189   SBE41 Message =     3.81</t>
  </si>
  <si>
    <t>00:45:31.7921759   SBE41 Message =     3.81</t>
  </si>
  <si>
    <t>00:45:32.7984055   SBE41 Message =     3.80</t>
  </si>
  <si>
    <t>00:45:33.7945930   SBE41 Message =     3.80</t>
  </si>
  <si>
    <t>00:45:34.8008226   SBE41 Message =     3.81</t>
  </si>
  <si>
    <t>00:45:35.7970102   SBE41 Message =     3.80</t>
  </si>
  <si>
    <t>00:45:36.7931672   SBE41 Message =     3.80</t>
  </si>
  <si>
    <t>00:45:37.7993968   SBE41 Message =     3.81</t>
  </si>
  <si>
    <t>00:45:38.7955843   SBE41 Message =     3.81</t>
  </si>
  <si>
    <t>00:45:39.8018139   SBE41 Message =     3.80</t>
  </si>
  <si>
    <t>00:45:40.7980319   SBE41 Message =     3.82</t>
  </si>
  <si>
    <t>00:45:41.7942195   SBE41 Message =     3.81</t>
  </si>
  <si>
    <t>00:45:42.8004491   SBE41 Message =     3.80</t>
  </si>
  <si>
    <t>00:45:43.7966366   SBE41 Message =     3.79</t>
  </si>
  <si>
    <t>00:45:44.8028662   SBE41 Message =     3.81</t>
  </si>
  <si>
    <t>00:45:45.7990843   SBE41 Message =     3.79</t>
  </si>
  <si>
    <t>00:45:46.7952718   SBE41 Message =     3.79</t>
  </si>
  <si>
    <t>00:45:47.8015015   SBE41 Message =     3.81</t>
  </si>
  <si>
    <t>00:45:48.7977195   SBE41 Message =     3.81</t>
  </si>
  <si>
    <t>00:45:49.8039491   SBE41 Message =     3.80</t>
  </si>
  <si>
    <t>00:45:50.8001366   SBE41 Message =     3.79</t>
  </si>
  <si>
    <t>00:45:51.7962631   SBE41 Message =     3.81</t>
  </si>
  <si>
    <t>00:45:52.8024927   SBE41 Message =     3.79</t>
  </si>
  <si>
    <t>00:45:53.7987412   SBE41 Message =     3.79</t>
  </si>
  <si>
    <t>00:45:54.8049709   SBE41 Message =     3.80</t>
  </si>
  <si>
    <t>00:45:55.8011889   SBE41 Message =     3.80</t>
  </si>
  <si>
    <t>00:45:56.7973459   SBE41 Message =     3.79</t>
  </si>
  <si>
    <t>00:45:57.8035755   SBE41 Message =     3.79</t>
  </si>
  <si>
    <t>00:45:58.7997631   SBE41 Message =     3.81</t>
  </si>
  <si>
    <t>00:45:59.8059927   SBE41 Message =     3.80</t>
  </si>
  <si>
    <t>00:46:00.8021497   SBE41 Message =     3.79</t>
  </si>
  <si>
    <t>00:46:01.7982761   SBE41 Message =     3.80</t>
  </si>
  <si>
    <t>00:46:02.8045058   SBE41 Message =     3.78</t>
  </si>
  <si>
    <t>00:46:03.8006933   SBE41 Message =     3.80</t>
  </si>
  <si>
    <t>00:46:04.8069534   SBE41 Message =     3.79</t>
  </si>
  <si>
    <t>00:46:05.8031104   SBE41 Message =     3.79</t>
  </si>
  <si>
    <t>00:46:06.7992980   SBE41 Message =     3.78</t>
  </si>
  <si>
    <t>00:46:07.8055581   SBE41 Message =     3.79</t>
  </si>
  <si>
    <t>00:46:08.8017151   SBE41 Message =     3.78</t>
  </si>
  <si>
    <t>00:46:09.8079447   SBE41 Message =     3.80</t>
  </si>
  <si>
    <t>00:46:10.8041017   SBE41 Message =     3.80</t>
  </si>
  <si>
    <t>00:46:11.8002893   SBE41 Message =     3.79</t>
  </si>
  <si>
    <t>00:46:12.8065189   SBE41 Message =     3.80</t>
  </si>
  <si>
    <t>00:46:13.8027369   SBE41 Message =     3.79</t>
  </si>
  <si>
    <t>00:46:14.8089971   SBE41 Message =     3.79</t>
  </si>
  <si>
    <t>00:46:15.8051540   SBE41 Message =     3.79</t>
  </si>
  <si>
    <t>00:46:16.8013416   SBE41 Message =     3.79</t>
  </si>
  <si>
    <t>00:46:17.8075712   SBE41 Message =     3.78</t>
  </si>
  <si>
    <t>00:46:18.8037587   SBE41 Message =     3.78</t>
  </si>
  <si>
    <t>00:46:19.7999462   SBE41 Message =     3.78</t>
  </si>
  <si>
    <t>00:46:20.8061759   SBE41 Message =     3.79</t>
  </si>
  <si>
    <t>00:46:21.8023633   SBE41 Message =     3.80</t>
  </si>
  <si>
    <t>00:46:22.8085625   SBE41 Message =     3.79</t>
  </si>
  <si>
    <t>00:46:23.8047195   SBE41 Message =     3.79</t>
  </si>
  <si>
    <t>00:46:24.8008765   SBE41 Message =     3.79</t>
  </si>
  <si>
    <t>00:46:25.8071061   SBE41 Message =     3.80</t>
  </si>
  <si>
    <t>00:46:26.8032631   SBE41 Message =     3.79</t>
  </si>
  <si>
    <t>00:46:27.8094927   SBE41 Message =     3.78</t>
  </si>
  <si>
    <t>00:46:28.8056802   SBE41 Message =     3.79</t>
  </si>
  <si>
    <t>00:46:29.8018372   SBE41 Message =     3.79</t>
  </si>
  <si>
    <t>00:46:30.8080668   SBE41 Message =     3.78</t>
  </si>
  <si>
    <t>00:46:31.8042238   SBE41 Message =     3.79</t>
  </si>
  <si>
    <t>00:46:32.8104534   SBE41 Message =     3.78</t>
  </si>
  <si>
    <t>00:46:33.8066410   SBE41 Message =     3.79</t>
  </si>
  <si>
    <t>00:46:34.8028284   SBE41 Message =     3.78</t>
  </si>
  <si>
    <t>00:46:35.8090581   SBE41 Message =     3.78</t>
  </si>
  <si>
    <t>00:46:36.8052151   SBE41 Message =     3.78</t>
  </si>
  <si>
    <t>00:46:37.8113837   SBE41 Message =     3.77</t>
  </si>
  <si>
    <t>00:46:38.8075407   SBE41 Message =     3.79</t>
  </si>
  <si>
    <t>00:46:39.8037282   SBE41 Message =     3.78</t>
  </si>
  <si>
    <t>00:46:40.8099273   SBE41 Message =     3.79</t>
  </si>
  <si>
    <t>00:46:41.8060538   SBE41 Message =     3.78</t>
  </si>
  <si>
    <t>00:46:42.8123139   SBE41 Message =     3.78</t>
  </si>
  <si>
    <t>00:46:43.8085015   SBE41 Message =     3.78</t>
  </si>
  <si>
    <t>00:46:44.8046584   SBE41 Message =     3.80</t>
  </si>
  <si>
    <t>00:46:45.8109186   SBE41 Message =     3.78</t>
  </si>
  <si>
    <t>00:46:46.8070755   SBE41 Message =     3.78</t>
  </si>
  <si>
    <t>00:46:47.8132747   SBE41 Message =     3.78</t>
  </si>
  <si>
    <t>00:46:48.8094927   SBE41 Message =     3.77</t>
  </si>
  <si>
    <t>00:46:49.8056497   SBE41 Message =     3.77</t>
  </si>
  <si>
    <t>00:46:50.8118794   SBE41 Message =     3.77</t>
  </si>
  <si>
    <t>00:46:51.8080363   SBE41 Message =     3.77</t>
  </si>
  <si>
    <t>00:46:52.8042238   SBE41 Message =     3.78</t>
  </si>
  <si>
    <t>00:46:53.8104534   SBE41 Message =     3.78</t>
  </si>
  <si>
    <t>00:46:54.8066104   SBE41 Message =     3.78</t>
  </si>
  <si>
    <t>00:46:55.8128401   SBE41 Message =     3.78</t>
  </si>
  <si>
    <t>00:46:56.8089971   SBE41 Message =     3.77</t>
  </si>
  <si>
    <t>00:46:57.8152267   SBE41 Message =     3.78</t>
  </si>
  <si>
    <t>00:46:58.8114143   SBE41 Message =     3.78</t>
  </si>
  <si>
    <t>00:46:59.8076017   SBE41 Message =     3.78</t>
  </si>
  <si>
    <t>00:47:00.8138314   SBE41 Message =     3.77</t>
  </si>
  <si>
    <t>00:47:01.8099883   SBE41 Message =     3.77</t>
  </si>
  <si>
    <t>00:47:02.8061453   SBE41 Message =     3.78</t>
  </si>
  <si>
    <t>00:47:03.8123750   SBE41 Message =     3.78</t>
  </si>
  <si>
    <t>00:47:04.8085625   SBE41 Message =     3.77</t>
  </si>
  <si>
    <t>00:47:05.8147311   SBE41 Message =     3.77</t>
  </si>
  <si>
    <t>00:47:06.8108881   SBE41 Message =     3.76</t>
  </si>
  <si>
    <t>00:47:07.8070755   SBE41 Message =     3.77</t>
  </si>
  <si>
    <t>00:47:08.8133052   SBE41 Message =     3.78</t>
  </si>
  <si>
    <t>00:47:09.8094622   SBE41 Message =     3.77</t>
  </si>
  <si>
    <t>00:47:10.8156613   SBE41 Message =     3.78</t>
  </si>
  <si>
    <t>00:47:11.8118183   SBE41 Message =     3.78</t>
  </si>
  <si>
    <t>00:47:12.8180174   SBE41 Message =     3.78</t>
  </si>
  <si>
    <t>00:47:13.8141744   SBE41 Message =     3.78</t>
  </si>
  <si>
    <t>00:47:14.8103314   SBE41 Message =     3.77</t>
  </si>
  <si>
    <t>00:47:15.8165610   SBE41 Message =     3.77</t>
  </si>
  <si>
    <t>00:47:16.8127180   SBE41 Message =     3.77</t>
  </si>
  <si>
    <t>00:47:17.8088750   SBE41 Message =     3.79</t>
  </si>
  <si>
    <t>00:47:18.8150741   SBE41 Message =     3.77</t>
  </si>
  <si>
    <t>00:47:19.8112616   SBE41 Message =     3.77</t>
  </si>
  <si>
    <t>00:47:20.8174608   SBE41 Message =     3.77</t>
  </si>
  <si>
    <t>00:47:21.8136177   SBE41 Message =     3.77</t>
  </si>
  <si>
    <t>00:47:22.8097441   SBE41 Message =     3.77</t>
  </si>
  <si>
    <t>00:47:23.8159738   SBE41 Message =     3.77</t>
  </si>
  <si>
    <t>00:47:24.8121918   SBE41 Message =     3.76</t>
  </si>
  <si>
    <t>00:47:25.8183604   SBE41 Message =     3.77</t>
  </si>
  <si>
    <t>00:47:26.8145480   SBE41 Message =     3.76</t>
  </si>
  <si>
    <t>00:47:27.8107354   SBE41 Message =     3.76</t>
  </si>
  <si>
    <t>00:47:28.8169651   SBE41 Message =     3.76</t>
  </si>
  <si>
    <t>00:47:29.8131221   SBE41 Message =     3.77</t>
  </si>
  <si>
    <t>00:47:30.8193212   SBE41 Message =     3.77</t>
  </si>
  <si>
    <t>00:47:31.8155393   SBE41 Message =     3.75</t>
  </si>
  <si>
    <t>00:47:32.8116962   SBE41 Message =     3.76</t>
  </si>
  <si>
    <t>00:47:33.8179259   SBE41 Message =     3.76</t>
  </si>
  <si>
    <t>00:47:34.8141133   SBE41 Message =     3.76</t>
  </si>
  <si>
    <t>00:47:35.8203430   SBE41 Message =     3.77</t>
  </si>
  <si>
    <t>00:47:36.8165305   SBE41 Message =     3.75</t>
  </si>
  <si>
    <t>00:47:37.8126569   SBE41 Message =     3.76</t>
  </si>
  <si>
    <t>00:47:38.8188561   SBE41 Message =     3.75</t>
  </si>
  <si>
    <t>00:47:39.8150131   SBE41 Message =     3.77</t>
  </si>
  <si>
    <t>00:47:40.8212427   SBE41 Message =     3.76</t>
  </si>
  <si>
    <t>00:47:41.8174302   SBE41 Message =     3.76</t>
  </si>
  <si>
    <t>00:47:42.8135872   SBE41 Message =     3.77</t>
  </si>
  <si>
    <t>00:47:43.8198168   SBE41 Message =     3.76</t>
  </si>
  <si>
    <t>00:47:44.8159433   SBE41 Message =     3.76</t>
  </si>
  <si>
    <t>00:47:45.8221730   SBE41 Message =     3.75</t>
  </si>
  <si>
    <t>00:47:46.8182994   SBE41 Message =     3.76</t>
  </si>
  <si>
    <t>00:47:47.8144869   SBE41 Message =     3.75</t>
  </si>
  <si>
    <t>00:47:48.8206860   SBE41 Message =     3.76</t>
  </si>
  <si>
    <t>00:47:49.8168736   SBE41 Message =     3.76</t>
  </si>
  <si>
    <t>00:47:50.8230726   SBE41 Message =     3.76</t>
  </si>
  <si>
    <t>00:47:51.8192296   SBE41 Message =     3.76</t>
  </si>
  <si>
    <t>00:47:52.8154172   SBE41 Message =     3.75</t>
  </si>
  <si>
    <t>00:47:53.8216468   SBE41 Message =     3.76</t>
  </si>
  <si>
    <t>00:47:54.8178038   SBE41 Message =     3.76</t>
  </si>
  <si>
    <t>00:47:55.8240639   SBE41 Message =     3.75</t>
  </si>
  <si>
    <t>00:47:56.8202515   SBE41 Message =     3.75</t>
  </si>
  <si>
    <t>00:47:57.8164084   SBE41 Message =     3.75</t>
  </si>
  <si>
    <t>00:47:58.8226381   SBE41 Message =     3.76</t>
  </si>
  <si>
    <t>00:47:59.8188255   SBE41 Message =     3.75</t>
  </si>
  <si>
    <t>00:48:00.8250858   SBE41 Message =     3.77</t>
  </si>
  <si>
    <t>00:48:01.8212427   SBE41 Message =     3.75</t>
  </si>
  <si>
    <t>00:48:02.8174302   SBE41 Message =     3.74</t>
  </si>
  <si>
    <t>00:48:03.8236598   SBE41 Message =     3.76</t>
  </si>
  <si>
    <t>00:48:04.8198168   SBE41 Message =     3.76</t>
  </si>
  <si>
    <t>00:48:05.8160044   SBE41 Message =     3.75</t>
  </si>
  <si>
    <t>00:48:06.8222034   SBE41 Message =     3.74</t>
  </si>
  <si>
    <t>00:48:07.8183910   SBE41 Message =     3.74</t>
  </si>
  <si>
    <t>00:48:08.8246206   SBE41 Message =     3.75</t>
  </si>
  <si>
    <t>00:48:09.8208387   SBE41 Message =     3.75</t>
  </si>
  <si>
    <t>00:48:10.8170261   SBE41 Message =     3.75</t>
  </si>
  <si>
    <t>00:48:11.8232558   SBE41 Message =     3.75</t>
  </si>
  <si>
    <t>00:48:12.8194433   SBE41 Message =     3.74</t>
  </si>
  <si>
    <t>00:48:13.8256730   SBE41 Message =     3.75</t>
  </si>
  <si>
    <t>00:48:14.8218910   SBE41 Message =     3.75</t>
  </si>
  <si>
    <t>00:48:15.8180784   SBE41 Message =     3.74</t>
  </si>
  <si>
    <t>00:48:16.8243081   SBE41 Message =     3.74</t>
  </si>
  <si>
    <t>00:48:17.8204956   SBE41 Message =     3.75</t>
  </si>
  <si>
    <t>00:48:18.8266947   SBE41 Message =     3.75</t>
  </si>
  <si>
    <t>00:48:19.8228823   SBE41 Message =     3.73</t>
  </si>
  <si>
    <t>00:48:20.8190393   SBE41 Message =     3.75</t>
  </si>
  <si>
    <t>00:48:21.8252994   SBE41 Message =     3.74</t>
  </si>
  <si>
    <t>00:48:22.8214564   SBE41 Message =     3.75</t>
  </si>
  <si>
    <t>00:48:23.8277166   SBE41 Message =     3.74</t>
  </si>
  <si>
    <t>00:48:24.8239040   SBE41 Message =     3.76</t>
  </si>
  <si>
    <t>00:48:25.8200916   SBE41 Message =     3.74</t>
  </si>
  <si>
    <t>00:48:26.8263212   SBE41 Message =     3.74</t>
  </si>
  <si>
    <t>00:48:27.8225087   SBE41 Message =     3.75</t>
  </si>
  <si>
    <t>00:48:28.8287383   SBE41 Message =     3.74</t>
  </si>
  <si>
    <t>00:48:29.8249564   SBE41 Message =     3.72</t>
  </si>
  <si>
    <t>00:48:30.8211133   SBE41 Message =     3.74</t>
  </si>
  <si>
    <t>00:48:31.8273736   SBE41 Message =     3.73</t>
  </si>
  <si>
    <t>00:48:32.8235305   SBE41 Message =     3.75</t>
  </si>
  <si>
    <t>00:48:33.8196875   SBE41 Message =     3.75</t>
  </si>
  <si>
    <t>00:48:34.8259172   SBE41 Message =     3.73</t>
  </si>
  <si>
    <t>00:48:35.8221046   SBE41 Message =     3.74</t>
  </si>
  <si>
    <t>00:48:36.8283343   SBE41 Message =     3.74</t>
  </si>
  <si>
    <t>00:48:37.8244912   SBE41 Message =     3.74</t>
  </si>
  <si>
    <t>00:48:38.8306904   SBE41 Message =     3.74</t>
  </si>
  <si>
    <t>00:48:39.8268779   SBE41 Message =     3.73</t>
  </si>
  <si>
    <t>00:48:40.8230348   SBE41 Message =     3.74</t>
  </si>
  <si>
    <t>00:48:41.8292340   SBE41 Message =     3.73</t>
  </si>
  <si>
    <t>00:48:42.8253910   SBE41 Message =     3.73</t>
  </si>
  <si>
    <t>00:48:43.8215784   SBE41 Message =     3.75</t>
  </si>
  <si>
    <t>00:48:44.8278081   SBE41 Message =     3.74</t>
  </si>
  <si>
    <t>00:48:45.8239956   SBE41 Message =     3.74</t>
  </si>
  <si>
    <t>00:48:46.8301947   SBE41 Message =     3.74</t>
  </si>
  <si>
    <t>00:48:47.8263823   SBE41 Message =     3.74</t>
  </si>
  <si>
    <t>00:48:48.8325814   SBE41 Message =     3.74</t>
  </si>
  <si>
    <t>00:48:49.8287079   SBE41 Message =     3.73</t>
  </si>
  <si>
    <t>00:48:50.8248953   SBE41 Message =     3.73</t>
  </si>
  <si>
    <t>00:48:51.8311250   SBE41 Message =     3.73</t>
  </si>
  <si>
    <t>00:48:52.8272515   SBE41 Message =     3.74</t>
  </si>
  <si>
    <t>00:48:53.8234084   SBE41 Message =     3.73</t>
  </si>
  <si>
    <t>00:48:54.8296686   SBE41 Message =     3.73</t>
  </si>
  <si>
    <t>00:48:55.8258255   SBE41 Message =     3.74</t>
  </si>
  <si>
    <t>00:48:56.8320247   SBE41 Message =     3.73</t>
  </si>
  <si>
    <t>00:48:57.8282122   SBE41 Message =     3.73</t>
  </si>
  <si>
    <t>00:48:58.8243691   SBE41 Message =     3.72</t>
  </si>
  <si>
    <t>00:48:59.8305683   SBE41 Message =     3.72</t>
  </si>
  <si>
    <t>00:49:00.8267253   SBE41 Message =     3.73</t>
  </si>
  <si>
    <t>00:49:01.8329244   SBE41 Message =     3.73</t>
  </si>
  <si>
    <t>00:49:02.8291424   SBE41 Message =     3.74</t>
  </si>
  <si>
    <t>00:49:03.8253299   SBE41 Message =     3.72</t>
  </si>
  <si>
    <t>00:49:04.8315290   SBE41 Message =     3.73</t>
  </si>
  <si>
    <t>00:49:05.8277166   SBE41 Message =     3.73</t>
  </si>
  <si>
    <t>00:49:06.8339157   SBE41 Message =     3.73</t>
  </si>
  <si>
    <t>00:49:07.8301032   SBE41 Message =     3.73</t>
  </si>
  <si>
    <t>00:49:08.8262907   SBE41 Message =     3.73</t>
  </si>
  <si>
    <t>00:49:09.8325203   SBE41 Message =     3.73</t>
  </si>
  <si>
    <t>00:49:10.8287079   SBE41 Message =     3.72</t>
  </si>
  <si>
    <t>00:49:11.8349069   SBE41 Message =     3.73</t>
  </si>
  <si>
    <t>00:49:12.8311555   SBE41 Message =     3.73</t>
  </si>
  <si>
    <t>00:49:13.8273125   SBE41 Message =     3.72</t>
  </si>
  <si>
    <t>00:49:14.8335726   SBE41 Message =     3.74</t>
  </si>
  <si>
    <t>00:49:15.8297296   SBE41 Message =     3.72</t>
  </si>
  <si>
    <t>00:49:16.8359593   SBE41 Message =     3.72</t>
  </si>
  <si>
    <t>00:49:17.8321162   SBE41 Message =     3.73</t>
  </si>
  <si>
    <t>00:49:18.8282732   SBE41 Message =     3.72</t>
  </si>
  <si>
    <t>00:49:19.8345334   SBE41 Message =     3.71</t>
  </si>
  <si>
    <t>00:49:20.8306904   SBE41 Message =     3.72</t>
  </si>
  <si>
    <t>00:49:21.8368895   SBE41 Message =     3.73</t>
  </si>
  <si>
    <t>00:49:22.8331075   SBE41 Message =     3.72</t>
  </si>
  <si>
    <t>00:49:23.8292340   SBE41 Message =     3.72</t>
  </si>
  <si>
    <t>00:49:24.8354637   SBE41 Message =     3.73</t>
  </si>
  <si>
    <t>00:49:25.8316817   SBE41 Message =     3.70</t>
  </si>
  <si>
    <t>00:49:26.8378808   SBE41 Message =     3.72</t>
  </si>
  <si>
    <t>00:49:27.8340377   SBE41 Message =     3.71</t>
  </si>
  <si>
    <t>00:49:28.8302558   SBE41 Message =     3.72</t>
  </si>
  <si>
    <t>00:49:29.8364854   SBE41 Message =     3.72</t>
  </si>
  <si>
    <t>00:49:30.8326119   SBE41 Message =     3.73</t>
  </si>
  <si>
    <t>00:49:31.8388416   SBE41 Message =     3.73</t>
  </si>
  <si>
    <t>00:49:32.8349680   SBE41 Message =     3.73</t>
  </si>
  <si>
    <t>00:49:33.8311250   SBE41 Message =     3.72</t>
  </si>
  <si>
    <t>00:49:34.8373546   SBE41 Message =     3.73</t>
  </si>
  <si>
    <t>00:49:35.8335116   SBE41 Message =     3.73</t>
  </si>
  <si>
    <t>00:49:36.8397718   SBE41 Message =     3.72</t>
  </si>
  <si>
    <t>00:49:37.8358982   SBE41 Message =     3.71</t>
  </si>
  <si>
    <t>00:49:38.8320858   SBE41 Message =     3.71</t>
  </si>
  <si>
    <t>00:49:39.8383154   SBE41 Message =     3.71</t>
  </si>
  <si>
    <t>00:49:40.8345029   SBE41 Message =     3.72</t>
  </si>
  <si>
    <t>00:49:41.8306904   SBE41 Message =     3.70</t>
  </si>
  <si>
    <t>00:49:42.8369201   SBE41 Message =     3.72</t>
  </si>
  <si>
    <t>00:49:43.8331075   SBE41 Message =     3.72</t>
  </si>
  <si>
    <t>00:49:44.8393067   SBE41 Message =     3.71</t>
  </si>
  <si>
    <t>00:49:45.8355247   SBE41 Message =     3.71</t>
  </si>
  <si>
    <t>00:49:46.8317122   SBE41 Message =     3.71</t>
  </si>
  <si>
    <t>00:49:47.8379113   SBE41 Message =     3.71</t>
  </si>
  <si>
    <t>00:49:48.8340988   SBE41 Message =     3.71</t>
  </si>
  <si>
    <t>00:49:49.8403284   SBE41 Message =     3.72</t>
  </si>
  <si>
    <t>00:49:50.8365160   SBE41 Message =     3.71</t>
  </si>
  <si>
    <t>00:49:51.8326730   SBE41 Message =     3.70</t>
  </si>
  <si>
    <t>00:49:52.8388721   SBE41 Message =     3.70</t>
  </si>
  <si>
    <t>00:49:53.8350596   SBE41 Message =     3.71</t>
  </si>
  <si>
    <t>00:49:54.8412282   SBE41 Message =     3.71</t>
  </si>
  <si>
    <t>00:49:55.8374157   SBE41 Message =     3.71</t>
  </si>
  <si>
    <t>00:49:56.8335726   SBE41 Message =     3.71</t>
  </si>
  <si>
    <t>00:49:57.8398023   SBE41 Message =     3.70</t>
  </si>
  <si>
    <t>00:49:58.8359593   SBE41 Message =     3.71</t>
  </si>
  <si>
    <t>00:49:59.8421584   SBE41 Message =     3.70</t>
  </si>
  <si>
    <t>00:50:00.8383459   SBE41 Message =     3.71</t>
  </si>
  <si>
    <t>00:50:01.8344724   SBE41 Message =     3.71</t>
  </si>
  <si>
    <t>00:50:02.8407325   SBE41 Message =     3.71</t>
  </si>
  <si>
    <t>00:50:03.8368895   SBE41 Message =     3.71</t>
  </si>
  <si>
    <t>00:50:04.8431191   SBE41 Message =     3.69</t>
  </si>
  <si>
    <t>00:50:05.8393372   SBE41 Message =     3.71</t>
  </si>
  <si>
    <t>00:50:06.8355247   SBE41 Message =     3.71</t>
  </si>
  <si>
    <t>00:50:07.8417544   SBE41 Message =     3.71</t>
  </si>
  <si>
    <t>00:50:08.8379113   SBE41 Message =     3.70</t>
  </si>
  <si>
    <t>00:50:09.8441104   SBE41 Message =     3.72</t>
  </si>
  <si>
    <t>00:50:10.8403284   SBE41 Message =     3.71</t>
  </si>
  <si>
    <t>00:50:11.8364854   SBE41 Message =     3.71</t>
  </si>
  <si>
    <t>00:50:12.8427456   SBE41 Message =     3.71</t>
  </si>
  <si>
    <t>00:50:13.8389026   SBE41 Message =     3.72</t>
  </si>
  <si>
    <t>00:50:14.8451323   SBE41 Message =     3.71</t>
  </si>
  <si>
    <t>00:50:15.8412893   SBE41 Message =     3.69</t>
  </si>
  <si>
    <t>00:50:16.8374767   SBE41 Message =     3.70</t>
  </si>
  <si>
    <t>00:50:17.8437369   SBE41 Message =     3.70</t>
  </si>
  <si>
    <t>00:50:18.8398939   SBE41 Message =     3.71</t>
  </si>
  <si>
    <t>00:50:19.8461236   SBE41 Message =     3.69</t>
  </si>
  <si>
    <t>00:50:20.8422805   SBE41 Message =     3.70</t>
  </si>
  <si>
    <t>00:50:21.8384680   SBE41 Message =     3.70</t>
  </si>
  <si>
    <t>00:50:22.8447282   SBE41 Message =     3.71</t>
  </si>
  <si>
    <t>00:50:23.8408852   SBE41 Message =     3.69</t>
  </si>
  <si>
    <t>00:50:24.8370726   SBE41 Message =     3.71</t>
  </si>
  <si>
    <t>00:50:25.8433023   SBE41 Message =     3.69</t>
  </si>
  <si>
    <t>00:50:26.8394898   SBE41 Message =     3.68</t>
  </si>
  <si>
    <t>00:50:27.8456889   SBE41 Message =     3.69</t>
  </si>
  <si>
    <t>00:50:28.8418765   SBE41 Message =     3.70</t>
  </si>
  <si>
    <t>00:50:29.8481061   SBE41 Message =     3.69</t>
  </si>
  <si>
    <t>00:50:30.8442936   SBE41 Message =     3.69</t>
  </si>
  <si>
    <t>00:50:31.8404811   SBE41 Message =     3.69</t>
  </si>
  <si>
    <t>00:50:32.8466802   SBE41 Message =     3.69</t>
  </si>
  <si>
    <t>00:50:33.8428372   SBE41 Message =     3.71</t>
  </si>
  <si>
    <t>00:50:34.8390247   SBE41 Message =     3.69</t>
  </si>
  <si>
    <t>00:50:35.8452544   SBE41 Message =     3.69</t>
  </si>
  <si>
    <t>00:50:36.8414418   SBE41 Message =     3.70</t>
  </si>
  <si>
    <t>00:50:37.8476410   SBE41 Message =     3.69</t>
  </si>
  <si>
    <t>00:50:38.8438284   SBE41 Message =     3.69</t>
  </si>
  <si>
    <t>00:50:39.8400160   SBE41 Message =     3.69</t>
  </si>
  <si>
    <t>00:50:40.8462456   SBE41 Message =     3.70</t>
  </si>
  <si>
    <t>00:50:41.8424026   SBE41 Message =     3.69</t>
  </si>
  <si>
    <t>00:50:42.8486627   SBE41 Message =     3.69</t>
  </si>
  <si>
    <t>00:50:43.8448503   SBE41 Message =     3.68</t>
  </si>
  <si>
    <t>00:50:44.8410377   SBE41 Message =     3.68</t>
  </si>
  <si>
    <t>00:50:45.8472369   SBE41 Message =     3.70</t>
  </si>
  <si>
    <t>00:50:46.8434244   SBE41 Message =     3.69</t>
  </si>
  <si>
    <t>00:50:47.8495930   SBE41 Message =     3.70</t>
  </si>
  <si>
    <t>00:50:48.8457500   SBE41 Message =     3.68</t>
  </si>
  <si>
    <t>00:50:49.8419069   SBE41 Message =     3.69</t>
  </si>
  <si>
    <t>00:50:50.8481672   SBE41 Message =     3.69</t>
  </si>
  <si>
    <t>00:50:51.8443546   SBE41 Message =     3.68</t>
  </si>
  <si>
    <t>00:50:52.8505538   SBE41 Message =     3.68</t>
  </si>
  <si>
    <t>00:50:53.8467718   SBE41 Message =     3.69</t>
  </si>
  <si>
    <t>00:50:54.8429593   SBE41 Message =     3.68</t>
  </si>
  <si>
    <t>00:50:55.8491889   SBE41 Message =     3.69</t>
  </si>
  <si>
    <t>00:50:56.8453459   SBE41 Message =     3.69</t>
  </si>
  <si>
    <t>00:50:57.8516061   SBE41 Message =     3.69</t>
  </si>
  <si>
    <t>00:50:58.8477936   SBE41 Message =     3.70</t>
  </si>
  <si>
    <t>00:50:59.8439811   SBE41 Message =     3.68</t>
  </si>
  <si>
    <t>00:51:00.8501802   SBE41 Message =     3.68</t>
  </si>
  <si>
    <t>00:51:01.8463372   SBE41 Message =     3.68</t>
  </si>
  <si>
    <t>00:51:02.8525058   SBE41 Message =     3.68</t>
  </si>
  <si>
    <t>00:51:03.8487238   SBE41 Message =     3.68</t>
  </si>
  <si>
    <t>00:51:04.8448503   SBE41 Message =     3.69</t>
  </si>
  <si>
    <t>00:51:05.8510799   SBE41 Message =     3.69</t>
  </si>
  <si>
    <t>00:51:06.8472674   SBE41 Message =     3.67</t>
  </si>
  <si>
    <t>00:51:07.8535276   SBE41 Message =     3.69</t>
  </si>
  <si>
    <t>00:51:08.8543241   SBE41 Message =     3.69</t>
  </si>
  <si>
    <t>00:51:09.8504811   SBE41 Message =     3.67</t>
  </si>
  <si>
    <t>00:51:10.8466686   SBE41 Message =     3.69</t>
  </si>
  <si>
    <t>00:51:11.8528982   SBE41 Message =     3.68</t>
  </si>
  <si>
    <t>00:51:12.8490858   SBE41 Message =     3.67</t>
  </si>
  <si>
    <t>00:51:13.8452732   SBE41 Message =     3.68</t>
  </si>
  <si>
    <t>00:51:14.8515029   SBE41 Message =     3.68</t>
  </si>
  <si>
    <t>00:51:15.8476598   SBE41 Message =     3.68</t>
  </si>
  <si>
    <t>00:51:16.8538590   SBE41 Message =     3.68</t>
  </si>
  <si>
    <t>00:51:17.8500160   SBE41 Message =     3.68</t>
  </si>
  <si>
    <t>00:51:18.8461730   SBE41 Message =     3.68</t>
  </si>
  <si>
    <t>00:51:19.8523721   SBE41 Message =     3.68</t>
  </si>
  <si>
    <t>00:51:20.8484986   SBE41 Message =     3.68</t>
  </si>
  <si>
    <t>00:51:21.8547587   SBE41 Message =     3.68</t>
  </si>
  <si>
    <t>00:51:22.8509767   SBE41 Message =     3.66</t>
  </si>
  <si>
    <t>00:51:23.8471337   SBE41 Message =     3.66</t>
  </si>
  <si>
    <t>00:51:24.8533633   SBE41 Message =     3.67</t>
  </si>
  <si>
    <t>00:51:25.8495203   SBE41 Message =     3.66</t>
  </si>
  <si>
    <t>00:51:26.8557805   SBE41 Message =     3.67</t>
  </si>
  <si>
    <t>00:51:27.8519986   SBE41 Message =     3.67</t>
  </si>
  <si>
    <t>00:51:28.8481555   SBE41 Message =     3.68</t>
  </si>
  <si>
    <t>00:51:29.8543852   SBE41 Message =     3.68</t>
  </si>
  <si>
    <t>00:51:30.8505726   SBE41 Message =     3.67</t>
  </si>
  <si>
    <t>00:51:31.8567718   SBE41 Message =     3.67</t>
  </si>
  <si>
    <t>00:51:32.8529593   SBE41 Message =     3.67</t>
  </si>
  <si>
    <t>00:51:33.8491468   SBE41 Message =     3.68</t>
  </si>
  <si>
    <t>00:51:34.8553459   SBE41 Message =     3.67</t>
  </si>
  <si>
    <t>00:51:35.8515334   SBE41 Message =     3.67</t>
  </si>
  <si>
    <t>00:51:36.8577631   SBE41 Message =     3.68</t>
  </si>
  <si>
    <t>00:51:37.8539201   SBE41 Message =     3.67</t>
  </si>
  <si>
    <t>00:51:38.8500770   SBE41 Message =     3.67</t>
  </si>
  <si>
    <t>00:51:39.8562761   SBE41 Message =     3.67</t>
  </si>
  <si>
    <t>00:51:40.8524026   SBE41 Message =     3.66</t>
  </si>
  <si>
    <t>00:51:41.8586627   SBE41 Message =     3.66</t>
  </si>
  <si>
    <t>00:51:42.8548503   SBE41 Message =     3.66</t>
  </si>
  <si>
    <t>00:51:43.8510073   SBE41 Message =     3.66</t>
  </si>
  <si>
    <t>00:51:44.8572674   SBE41 Message =     3.67</t>
  </si>
  <si>
    <t>00:51:45.8534244   SBE41 Message =     3.67</t>
  </si>
  <si>
    <t>00:51:46.8596540   SBE41 Message =     3.67</t>
  </si>
  <si>
    <t>00:51:47.8558110   SBE41 Message =     3.67</t>
  </si>
  <si>
    <t>00:51:48.8519986   SBE41 Message =     3.67</t>
  </si>
  <si>
    <t>00:51:49.8582282   SBE41 Message =     3.67</t>
  </si>
  <si>
    <t>00:51:50.8544157   SBE41 Message =     3.66</t>
  </si>
  <si>
    <t>00:51:51.8606148   SBE41 Message =     3.66</t>
  </si>
  <si>
    <t>00:51:52.8567718   SBE41 Message =     3.65</t>
  </si>
  <si>
    <t>00:51:53.8529593   SBE41 Message =     3.65</t>
  </si>
  <si>
    <t>00:51:54.8591584   SBE41 Message =     3.67</t>
  </si>
  <si>
    <t>00:51:55.8553459   SBE41 Message =     3.65</t>
  </si>
  <si>
    <t>00:51:56.8515334   SBE41 Message =     3.66</t>
  </si>
  <si>
    <t>00:51:57.8577325   SBE41 Message =     3.67</t>
  </si>
  <si>
    <t>00:51:58.8539201   SBE41 Message =     3.66</t>
  </si>
  <si>
    <t>00:51:59.8601191   SBE41 Message =     3.66</t>
  </si>
  <si>
    <t>00:52:00.8563372   SBE41 Message =     3.66</t>
  </si>
  <si>
    <t>00:52:01.8625974   SBE41 Message =     3.67</t>
  </si>
  <si>
    <t>00:52:02.8587848   SBE41 Message =     3.65</t>
  </si>
  <si>
    <t>00:52:03.8549724   SBE41 Message =     3.65</t>
  </si>
  <si>
    <t>00:52:04.8612020   SBE41 Message =     3.66</t>
  </si>
  <si>
    <t>00:52:05.8573590   SBE41 Message =     3.67</t>
  </si>
  <si>
    <t>00:52:06.8635887   SBE41 Message =     3.66</t>
  </si>
  <si>
    <t>00:52:07.8597456   SBE41 Message =     3.67</t>
  </si>
  <si>
    <t>00:52:08.8559331   SBE41 Message =     3.65</t>
  </si>
  <si>
    <t>00:52:09.8621627   SBE41 Message =     3.65</t>
  </si>
  <si>
    <t>00:52:10.8583197   SBE41 Message =     3.65</t>
  </si>
  <si>
    <t>00:52:11.8545073   SBE41 Message =     3.66</t>
  </si>
  <si>
    <t>00:52:12.8607064   SBE41 Message =     3.66</t>
  </si>
  <si>
    <t>00:52:13.8568939   SBE41 Message =     3.66</t>
  </si>
  <si>
    <t>00:52:14.8630930   SBE41 Message =     3.66</t>
  </si>
  <si>
    <t>00:52:15.8592500   SBE41 Message =     3.65</t>
  </si>
  <si>
    <t>00:52:16.8554375   SBE41 Message =     3.67</t>
  </si>
  <si>
    <t>00:52:17.8616366   SBE41 Message =     3.65</t>
  </si>
  <si>
    <t>00:52:18.8577936   SBE41 Message =     3.66</t>
  </si>
  <si>
    <t>00:52:19.8639927   SBE41 Message =     3.65</t>
  </si>
  <si>
    <t>00:52:20.8601802   SBE41 Message =     3.66</t>
  </si>
  <si>
    <t>00:52:21.8563982   SBE41 Message =     3.66</t>
  </si>
  <si>
    <t>00:52:22.8625974   SBE41 Message =     3.66</t>
  </si>
  <si>
    <t>00:52:23.8587544   SBE41 Message =     3.66</t>
  </si>
  <si>
    <t>00:52:24.8649534   SBE41 Message =     3.65</t>
  </si>
  <si>
    <t>00:52:25.8611104   SBE41 Message =     3.64</t>
  </si>
  <si>
    <t>00:52:26.8572980   SBE41 Message =     3.65</t>
  </si>
  <si>
    <t>00:52:27.8635581   SBE41 Message =     3.65</t>
  </si>
  <si>
    <t>00:52:28.8597151   SBE41 Message =     3.66</t>
  </si>
  <si>
    <t>00:52:29.8659753   SBE41 Message =     3.66</t>
  </si>
  <si>
    <t>00:52:30.8621323   SBE41 Message =     3.65</t>
  </si>
  <si>
    <t>00:52:31.8582893   SBE41 Message =     3.65</t>
  </si>
  <si>
    <t>00:52:32.8645494   SBE41 Message =     3.64</t>
  </si>
  <si>
    <t>00:52:33.8607369   SBE41 Message =     3.66</t>
  </si>
  <si>
    <t>00:52:34.8669360   SBE41 Message =     3.65</t>
  </si>
  <si>
    <t>00:52:35.8631540   SBE41 Message =     3.65</t>
  </si>
  <si>
    <t>00:52:36.8592805   SBE41 Message =     3.65</t>
  </si>
  <si>
    <t>00:52:37.8655102   SBE41 Message =     3.64</t>
  </si>
  <si>
    <t>00:52:38.8616672   SBE41 Message =     3.64</t>
  </si>
  <si>
    <t>00:52:39.8678968   SBE41 Message =     3.64</t>
  </si>
  <si>
    <t>00:52:40.8640843   SBE41 Message =     3.65</t>
  </si>
  <si>
    <t>00:52:41.8602108   SBE41 Message =     3.64</t>
  </si>
  <si>
    <t>00:52:42.8664709   SBE41 Message =     3.66</t>
  </si>
  <si>
    <t>00:52:43.8626279   SBE41 Message =     3.64</t>
  </si>
  <si>
    <t>00:52:44.8688575   SBE41 Message =     3.65</t>
  </si>
  <si>
    <t>00:52:45.8650755   SBE41 Message =     3.65</t>
  </si>
  <si>
    <t>00:52:46.8612631   SBE41 Message =     3.64</t>
  </si>
  <si>
    <t>00:52:47.8675232   SBE41 Message =     3.64</t>
  </si>
  <si>
    <t>00:52:48.8636802   SBE41 Message =     3.65</t>
  </si>
  <si>
    <t>00:52:49.8598677   SBE41 Message =     3.64</t>
  </si>
  <si>
    <t>00:52:50.8660974   SBE41 Message =     3.63</t>
  </si>
  <si>
    <t>00:52:51.8622544   SBE41 Message =     3.65</t>
  </si>
  <si>
    <t>00:52:52.8684534   SBE41 Message =     3.64</t>
  </si>
  <si>
    <t>00:52:53.8646410   SBE41 Message =     3.65</t>
  </si>
  <si>
    <t>00:52:54.8608284   SBE41 Message =     3.65</t>
  </si>
  <si>
    <t>00:52:55.8670581   SBE41 Message =     3.64</t>
  </si>
  <si>
    <t>00:52:56.8632151   SBE41 Message =     3.64</t>
  </si>
  <si>
    <t>00:52:57.8694447   SBE41 Message =     3.65</t>
  </si>
  <si>
    <t>00:52:58.8656627   SBE41 Message =     3.64</t>
  </si>
  <si>
    <t>00:52:59.8618503   SBE41 Message =     3.63</t>
  </si>
  <si>
    <t>00:53:00.8680799   SBE41 Message =     3.64</t>
  </si>
  <si>
    <t>00:53:01.8642674   SBE41 Message =     3.65</t>
  </si>
  <si>
    <t>00:53:02.8705276   SBE41 Message =     3.62</t>
  </si>
  <si>
    <t>00:53:03.8666846   SBE41 Message =     3.63</t>
  </si>
  <si>
    <t>00:53:04.8628721   SBE41 Message =     3.65</t>
  </si>
  <si>
    <t>00:53:05.8691017   SBE41 Message =     3.65</t>
  </si>
  <si>
    <t>00:53:06.8653197   SBE41 Message =     3.64</t>
  </si>
  <si>
    <t>00:53:07.8715494   SBE41 Message =     3.63</t>
  </si>
  <si>
    <t>00:53:08.8677674   SBE41 Message =     3.64</t>
  </si>
  <si>
    <t>00:53:09.8639244   SBE41 Message =     3.64</t>
  </si>
  <si>
    <t>00:53:10.8701540   SBE41 Message =     3.63</t>
  </si>
  <si>
    <t>00:53:11.8663110   SBE41 Message =     3.64</t>
  </si>
  <si>
    <t>00:53:12.8725102   SBE41 Message =     3.63</t>
  </si>
  <si>
    <t>00:53:13.8687282   SBE41 Message =     3.63</t>
  </si>
  <si>
    <t>00:53:14.8649157   SBE41 Message =     3.63</t>
  </si>
  <si>
    <t>00:53:15.8711453   SBE41 Message =     3.63</t>
  </si>
  <si>
    <t>00:53:16.8672718   SBE41 Message =     3.64</t>
  </si>
  <si>
    <t>00:53:17.8735319   SBE41 Message =     3.65</t>
  </si>
  <si>
    <t>00:53:18.8696889   SBE41 Message =     3.63</t>
  </si>
  <si>
    <t>00:53:19.8658459   SBE41 Message =     3.62</t>
  </si>
  <si>
    <t>00:53:20.8720755   SBE41 Message =     3.62</t>
  </si>
  <si>
    <t>00:53:21.8682325   SBE41 Message =     3.63</t>
  </si>
  <si>
    <t>00:53:22.8744622   SBE41 Message =     3.63</t>
  </si>
  <si>
    <t>00:53:23.8706802   SBE41 Message =     3.63</t>
  </si>
  <si>
    <t>00:53:24.8668372   SBE41 Message =     3.63</t>
  </si>
  <si>
    <t>00:53:25.8730363   SBE41 Message =     3.62</t>
  </si>
  <si>
    <t>00:53:26.8692238   SBE41 Message =     3.64</t>
  </si>
  <si>
    <t>00:53:27.8754840   SBE41 Message =     3.65</t>
  </si>
  <si>
    <t>00:53:28.8716715   SBE41 Message =     3.62</t>
  </si>
  <si>
    <t>00:53:29.8678284   SBE41 Message =     3.62</t>
  </si>
  <si>
    <t>00:53:30.8740581   SBE41 Message =     3.63</t>
  </si>
  <si>
    <t>00:53:31.8702761   SBE41 Message =     3.63</t>
  </si>
  <si>
    <t>00:53:32.8765058   SBE41 Message =     3.63</t>
  </si>
  <si>
    <t>00:53:33.8726627   SBE41 Message =     3.62</t>
  </si>
  <si>
    <t>00:53:34.8688503   SBE41 Message =     3.62</t>
  </si>
  <si>
    <t>00:53:35.8750799   SBE41 Message =     3.64</t>
  </si>
  <si>
    <t>00:53:36.8712674   SBE41 Message =     3.63</t>
  </si>
  <si>
    <t>00:53:37.8775276   SBE41 Message =     3.62</t>
  </si>
  <si>
    <t>00:53:38.8736540   SBE41 Message =     3.63</t>
  </si>
  <si>
    <t>00:53:39.8698721   SBE41 Message =     3.63</t>
  </si>
  <si>
    <t>00:53:40.8760102   SBE41 Message =     3.61</t>
  </si>
  <si>
    <t>00:53:41.8721976   SBE41 Message =     3.62</t>
  </si>
  <si>
    <t>00:53:42.8683852   SBE41 Message =     3.63</t>
  </si>
  <si>
    <t>00:53:43.8745843   SBE41 Message =     3.63</t>
  </si>
  <si>
    <t>00:53:44.8707718   SBE41 Message =     3.62</t>
  </si>
  <si>
    <t>00:53:45.8769404   SBE41 Message =     3.62</t>
  </si>
  <si>
    <t>00:53:46.8731279   SBE41 Message =     3.63</t>
  </si>
  <si>
    <t>00:53:47.8693154   SBE41 Message =     3.63</t>
  </si>
  <si>
    <t>00:53:48.8738968   SBE41 Message =     3.62</t>
  </si>
  <si>
    <t>00:53:49.8700538   SBE41 Message =     3.63</t>
  </si>
  <si>
    <t>00:53:50.8762834   SBE41 Message =     3.63</t>
  </si>
  <si>
    <t>00:53:51.8724709   SBE41 Message =     3.62</t>
  </si>
  <si>
    <t>00:53:52.8786701   SBE41 Message =     3.62</t>
  </si>
  <si>
    <t>00:53:53.8748270   SBE41 Message =     3.63</t>
  </si>
  <si>
    <t>00:53:54.8710451   SBE41 Message =     3.62</t>
  </si>
  <si>
    <t>00:53:55.8773052   SBE41 Message =     3.61</t>
  </si>
  <si>
    <t>00:53:56.8734622   SBE41 Message =     3.62</t>
  </si>
  <si>
    <t>00:53:57.8796918   SBE41 Message =     3.61</t>
  </si>
  <si>
    <t>00:53:58.8758488   SBE41 Message =     3.61</t>
  </si>
  <si>
    <t>00:53:59.8720058   SBE41 Message =     3.63</t>
  </si>
  <si>
    <t>00:54:00.8782049   SBE41 Message =     3.61</t>
  </si>
  <si>
    <t>00:54:01.8744534   SBE41 Message =     3.61</t>
  </si>
  <si>
    <t>00:54:02.8705799   SBE41 Message =     3.61</t>
  </si>
  <si>
    <t>00:54:03.8768401   SBE41 Message =     3.61</t>
  </si>
  <si>
    <t>00:54:04.8730581   SBE41 Message =     3.61</t>
  </si>
  <si>
    <t>00:54:05.8792573   SBE41 Message =     3.61</t>
  </si>
  <si>
    <t>00:54:06.8753837   SBE41 Message =     3.62</t>
  </si>
  <si>
    <t>00:54:07.8715712   SBE41 Message =     3.61</t>
  </si>
  <si>
    <t>00:54:08.8778009   SBE41 Message =     3.62</t>
  </si>
  <si>
    <t>00:54:09.8739579   SBE41 Message =     3.61</t>
  </si>
  <si>
    <t>00:54:10.8801875   SBE41 Message =     3.61</t>
  </si>
  <si>
    <t>00:54:11.8763445   SBE41 Message =     3.61</t>
  </si>
  <si>
    <t>00:54:12.8725319   SBE41 Message =     3.60</t>
  </si>
  <si>
    <t>00:54:13.8787311   SBE41 Message =     3.60</t>
  </si>
  <si>
    <t>00:54:14.8749186   SBE41 Message =     3.62</t>
  </si>
  <si>
    <t>00:54:15.8811177   SBE41 Message =     3.61</t>
  </si>
  <si>
    <t>00:54:16.8773052   SBE41 Message =     3.61</t>
  </si>
  <si>
    <t>00:54:17.8835348   SBE41 Message =     3.61</t>
  </si>
  <si>
    <t>00:54:18.8796613   SBE41 Message =     3.61</t>
  </si>
  <si>
    <t>00:54:19.8758488   SBE41 Message =     3.60</t>
  </si>
  <si>
    <t>00:54:20.8820784   SBE41 Message =     3.61</t>
  </si>
  <si>
    <t>00:54:21.8782965   SBE41 Message =     3.60</t>
  </si>
  <si>
    <t>00:54:22.8844956   SBE41 Message =     3.61</t>
  </si>
  <si>
    <t>00:54:23.8806526   SBE41 Message =     3.61</t>
  </si>
  <si>
    <t>00:54:24.8768096   SBE41 Message =     3.61</t>
  </si>
  <si>
    <t>00:54:25.8830087   SBE41 Message =     3.61</t>
  </si>
  <si>
    <t>00:54:26.8792267   SBE41 Message =     3.61</t>
  </si>
  <si>
    <t>00:54:27.8754143   SBE41 Message =     3.60</t>
  </si>
  <si>
    <t>00:54:28.8816439   SBE41 Message =     3.61</t>
  </si>
  <si>
    <t>00:54:29.8778314   SBE41 Message =     3.60</t>
  </si>
  <si>
    <t>00:54:30.8840610   SBE41 Message =     3.61</t>
  </si>
  <si>
    <t>00:54:31.8802180   SBE41 Message =     3.60</t>
  </si>
  <si>
    <t>00:54:32.8764055   SBE41 Message =     3.61</t>
  </si>
  <si>
    <t>00:54:33.8826352   SBE41 Message =     3.60</t>
  </si>
  <si>
    <t>00:54:34.8788226   SBE41 Message =     3.61</t>
  </si>
  <si>
    <t>00:54:35.8850523   SBE41 Message =     3.59</t>
  </si>
  <si>
    <t>00:54:36.8812703   SBE41 Message =     3.60</t>
  </si>
  <si>
    <t>00:54:37.8774273   SBE41 Message =     3.61</t>
  </si>
  <si>
    <t>00:54:38.8836569   SBE41 Message =     3.60</t>
  </si>
  <si>
    <t>00:54:39.8798445   SBE41 Message =     3.60</t>
  </si>
  <si>
    <t>00:54:40.8860436   SBE41 Message =     3.62</t>
  </si>
  <si>
    <t>00:54:41.8822311   SBE41 Message =     3.60</t>
  </si>
  <si>
    <t>00:54:42.8784186   SBE41 Message =     3.61</t>
  </si>
  <si>
    <t>00:54:43.8846482   SBE41 Message =     3.60</t>
  </si>
  <si>
    <t>00:54:44.8808052   SBE41 Message =     3.60</t>
  </si>
  <si>
    <t>00:54:45.8870348   SBE41 Message =     3.60</t>
  </si>
  <si>
    <t>00:54:46.8832224   SBE41 Message =     3.60</t>
  </si>
  <si>
    <t>00:54:47.8793794   SBE41 Message =     3.60</t>
  </si>
  <si>
    <t>00:54:48.8856395   SBE41 Message =     3.61</t>
  </si>
  <si>
    <t>00:54:49.8817660   SBE41 Message =     3.61</t>
  </si>
  <si>
    <t>00:54:50.8879651   SBE41 Message =     3.60</t>
  </si>
  <si>
    <t>00:54:51.8841831   SBE41 Message =     3.60</t>
  </si>
  <si>
    <t>00:54:52.8803706   SBE41 Message =     3.61</t>
  </si>
  <si>
    <t>00:54:53.8866003   SBE41 Message =     3.61</t>
  </si>
  <si>
    <t>00:54:54.8827573   SBE41 Message =     3.60</t>
  </si>
  <si>
    <t>00:54:55.8890174   SBE41 Message =     3.61</t>
  </si>
  <si>
    <t>00:54:56.8852049   SBE41 Message =     3.59</t>
  </si>
  <si>
    <t>00:54:57.8813314   SBE41 Message =     3.59</t>
  </si>
  <si>
    <t>00:54:58.8875610   SBE41 Message =     3.60</t>
  </si>
  <si>
    <t>00:54:59.8837486   SBE41 Message =     3.60</t>
  </si>
  <si>
    <t>00:55:00.8900087   SBE41 Message =     3.60</t>
  </si>
  <si>
    <t>00:55:01.8861352   SBE41 Message =     3.60</t>
  </si>
  <si>
    <t>00:55:02.8822922   SBE41 Message =     3.58</t>
  </si>
  <si>
    <t>00:55:03.8885218   SBE41 Message =     3.60</t>
  </si>
  <si>
    <t>00:55:04.8847093   SBE41 Message =     3.60</t>
  </si>
  <si>
    <t>00:55:05.8909389   SBE41 Message =     3.59</t>
  </si>
  <si>
    <t>00:55:06.8871265   SBE41 Message =     3.59</t>
  </si>
  <si>
    <t>00:55:07.8833139   SBE41 Message =     3.59</t>
  </si>
  <si>
    <t>00:55:08.8895131   SBE41 Message =     3.59</t>
  </si>
  <si>
    <t>00:55:09.8857005   SBE41 Message =     3.59</t>
  </si>
  <si>
    <t>00:55:10.8818881   SBE41 Message =     3.60</t>
  </si>
  <si>
    <t>00:55:11.8880872   SBE41 Message =     3.59</t>
  </si>
  <si>
    <t>00:55:12.8842747   SBE41 Message =     3.59</t>
  </si>
  <si>
    <t>00:55:13.8905044   SBE41 Message =     3.59</t>
  </si>
  <si>
    <t>00:55:14.8866918   SBE41 Message =     3.58</t>
  </si>
  <si>
    <t>00:55:15.8828794   SBE41 Message =     3.60</t>
  </si>
  <si>
    <t>00:55:16.8891090   SBE41 Message =     3.60</t>
  </si>
  <si>
    <t>00:55:17.8852660   SBE41 Message =     3.60</t>
  </si>
  <si>
    <t>00:55:18.8914651   SBE41 Message =     3.60</t>
  </si>
  <si>
    <t>00:55:19.8875916   SBE41 Message =     3.59</t>
  </si>
  <si>
    <t>00:55:20.8838096   SBE41 Message =     3.58</t>
  </si>
  <si>
    <t>00:55:21.8900393   SBE41 Message =     3.58</t>
  </si>
  <si>
    <t>00:55:22.8862267   SBE41 Message =     3.59</t>
  </si>
  <si>
    <t>00:55:23.8924259   SBE41 Message =     3.60</t>
  </si>
  <si>
    <t>00:55:24.8886133   SBE41 Message =     3.59</t>
  </si>
  <si>
    <t>00:55:25.8847703   SBE41 Message =     3.60</t>
  </si>
  <si>
    <t>00:55:26.8910000   SBE41 Message =     3.59</t>
  </si>
  <si>
    <t>00:55:27.8871569   SBE41 Message =     3.59</t>
  </si>
  <si>
    <t>00:55:28.8933255   SBE41 Message =     3.58</t>
  </si>
  <si>
    <t>00:55:29.8894520   SBE41 Message =     3.59</t>
  </si>
  <si>
    <t>00:55:30.8856395   SBE41 Message =     3.59</t>
  </si>
  <si>
    <t>00:55:31.8918691   SBE41 Message =     3.59</t>
  </si>
  <si>
    <t>00:55:32.8880567   SBE41 Message =     3.59</t>
  </si>
  <si>
    <t>00:55:33.8942253   SBE41 Message =     3.57</t>
  </si>
  <si>
    <t>00:55:34.8904127   SBE41 Message =     3.60</t>
  </si>
  <si>
    <t>00:55:35.8865697   SBE41 Message =     3.58</t>
  </si>
  <si>
    <t>00:55:36.8927689   SBE41 Message =     3.58</t>
  </si>
  <si>
    <t>00:55:37.8889564   SBE41 Message =     3.58</t>
  </si>
  <si>
    <t>00:55:38.8951555   SBE41 Message =     3.58</t>
  </si>
  <si>
    <t>00:55:39.8913430   SBE41 Message =     3.58</t>
  </si>
  <si>
    <t>00:55:40.8875000   SBE41 Message =     3.58</t>
  </si>
  <si>
    <t>00:55:41.8937602   SBE41 Message =     3.58</t>
  </si>
  <si>
    <t>00:55:42.8899172   SBE41 Message =     3.58</t>
  </si>
  <si>
    <t>00:55:43.8961162   SBE41 Message =     3.58</t>
  </si>
  <si>
    <t>00:55:44.8923343   SBE41 Message =     3.58</t>
  </si>
  <si>
    <t>00:55:45.8884912   SBE41 Message =     3.59</t>
  </si>
  <si>
    <t>00:55:46.8947209   SBE41 Message =     3.58</t>
  </si>
  <si>
    <t>00:55:47.8909084   SBE41 Message =     3.58</t>
  </si>
  <si>
    <t>00:55:48.8971381   SBE41 Message =     3.58</t>
  </si>
  <si>
    <t>00:55:49.8933255   SBE41 Message =     3.58</t>
  </si>
  <si>
    <t>00:55:50.8894825   SBE41 Message =     3.57</t>
  </si>
  <si>
    <t>00:55:51.8956817   SBE41 Message =     3.58</t>
  </si>
  <si>
    <t>00:55:52.8918387   SBE41 Message =     3.57</t>
  </si>
  <si>
    <t>00:55:53.8980988   SBE41 Message =     3.57</t>
  </si>
  <si>
    <t>00:55:54.8942558   SBE41 Message =     3.58</t>
  </si>
  <si>
    <t>00:55:55.8904433   SBE41 Message =     3.59</t>
  </si>
  <si>
    <t>00:55:56.8966424   SBE41 Message =     3.58</t>
  </si>
  <si>
    <t>00:55:57.8927689   SBE41 Message =     3.57</t>
  </si>
  <si>
    <t>00:55:58.8889564   SBE41 Message =     3.57</t>
  </si>
  <si>
    <t>00:55:59.8951860   SBE41 Message =     3.57</t>
  </si>
  <si>
    <t>00:56:00.8913430   SBE41 Message =     3.58</t>
  </si>
  <si>
    <t>00:56:01.8975422   SBE41 Message =     3.58</t>
  </si>
  <si>
    <t>00:56:02.8937296   SBE41 Message =     3.57</t>
  </si>
  <si>
    <t>00:56:03.8899172   SBE41 Message =     3.58</t>
  </si>
  <si>
    <t>00:56:04.8961468   SBE41 Message =     3.58</t>
  </si>
  <si>
    <t>00:56:05.8923343   SBE41 Message =     3.57</t>
  </si>
  <si>
    <t>00:56:06.8985639   SBE41 Message =     3.58</t>
  </si>
  <si>
    <t>00:56:07.8947819   SBE41 Message =     3.57</t>
  </si>
  <si>
    <t>00:56:08.8909389   SBE41 Message =     3.57</t>
  </si>
  <si>
    <t>00:56:09.8971686   SBE41 Message =     3.57</t>
  </si>
  <si>
    <t>00:56:10.8933561   SBE41 Message =     3.57</t>
  </si>
  <si>
    <t>00:56:11.8995858   SBE41 Message =     3.58</t>
  </si>
  <si>
    <t>00:56:12.8957732   SBE41 Message =     3.58</t>
  </si>
  <si>
    <t>00:56:13.8919608   SBE41 Message =     3.57</t>
  </si>
  <si>
    <t>00:56:14.8981904   SBE41 Message =     3.57</t>
  </si>
  <si>
    <t>00:56:15.8943474   SBE41 Message =     3.58</t>
  </si>
  <si>
    <t>00:56:16.9005465   SBE41 Message =     3.58</t>
  </si>
  <si>
    <t>00:56:17.8967340   SBE41 Message =     3.57</t>
  </si>
  <si>
    <t>00:56:18.8928910   SBE41 Message =     3.57</t>
  </si>
  <si>
    <t>00:56:19.8991206   SBE41 Message =     3.57</t>
  </si>
  <si>
    <t>00:56:20.8953081   SBE41 Message =     3.57</t>
  </si>
  <si>
    <t>00:56:21.9015073   SBE41 Message =     3.57</t>
  </si>
  <si>
    <t>00:56:22.8976947   SBE41 Message =     3.56</t>
  </si>
  <si>
    <t>00:56:23.8938517   SBE41 Message =     3.57</t>
  </si>
  <si>
    <t>00:56:24.9000509   SBE41 Message =     3.57</t>
  </si>
  <si>
    <t>00:56:25.8962689   SBE41 Message =     3.57</t>
  </si>
  <si>
    <t>00:56:26.9024680   SBE41 Message =     3.57</t>
  </si>
  <si>
    <t>00:56:27.8986555   SBE41 Message =     3.57</t>
  </si>
  <si>
    <t>00:56:28.8947819   SBE41 Message =     3.57</t>
  </si>
  <si>
    <t>00:56:29.9010422   SBE41 Message =     3.56</t>
  </si>
  <si>
    <t>00:56:30.8971686   SBE41 Message =     3.56</t>
  </si>
  <si>
    <t>00:56:31.9033982   SBE41 Message =     3.57</t>
  </si>
  <si>
    <t>00:56:32.8995858   SBE41 Message =     3.57</t>
  </si>
  <si>
    <t>00:56:33.8957122   SBE41 Message =     3.56</t>
  </si>
  <si>
    <t>00:56:34.9019113   SBE41 Message =     3.57</t>
  </si>
  <si>
    <t>00:56:35.8980683   SBE41 Message =     3.56</t>
  </si>
  <si>
    <t>00:56:36.9042980   SBE41 Message =     3.56</t>
  </si>
  <si>
    <t>00:56:37.9004854   SBE41 Message =     3.57</t>
  </si>
  <si>
    <t>00:56:38.8966730   SBE41 Message =     3.56</t>
  </si>
  <si>
    <t>00:56:39.9029026   SBE41 Message =     3.56</t>
  </si>
  <si>
    <t>00:56:40.8990596   SBE41 Message =     3.56</t>
  </si>
  <si>
    <t>00:56:41.9053197   SBE41 Message =     3.57</t>
  </si>
  <si>
    <t>00:56:42.9014767   SBE41 Message =     3.57</t>
  </si>
  <si>
    <t>00:56:43.8976643   SBE41 Message =     3.56</t>
  </si>
  <si>
    <t>00:56:44.9038939   SBE41 Message =     3.57</t>
  </si>
  <si>
    <t>00:56:45.9000814   SBE41 Message =     3.56</t>
  </si>
  <si>
    <t>00:56:46.9063110   SBE41 Message =     3.55</t>
  </si>
  <si>
    <t>00:56:47.9024680   SBE41 Message =     3.56</t>
  </si>
  <si>
    <t>00:56:48.8986860   SBE41 Message =     3.55</t>
  </si>
  <si>
    <t>00:56:49.9048852   SBE41 Message =     3.57</t>
  </si>
  <si>
    <t>00:56:50.9010726   SBE41 Message =     3.56</t>
  </si>
  <si>
    <t>00:56:51.8972602   SBE41 Message =     3.56</t>
  </si>
  <si>
    <t>00:56:52.9034898   SBE41 Message =     3.54</t>
  </si>
  <si>
    <t>00:56:53.8996773   SBE41 Message =     3.56</t>
  </si>
  <si>
    <t>00:56:54.9058765   SBE41 Message =     3.56</t>
  </si>
  <si>
    <t>00:56:55.9020639   SBE41 Message =     3.57</t>
  </si>
  <si>
    <t>00:56:56.8982515   SBE41 Message =     3.55</t>
  </si>
  <si>
    <t>00:56:57.9044811   SBE41 Message =     3.55</t>
  </si>
  <si>
    <t>00:56:58.9006991   SBE41 Message =     3.56</t>
  </si>
  <si>
    <t>00:56:59.9068982   SBE41 Message =     3.56</t>
  </si>
  <si>
    <t>00:57:00.9030858   SBE41 Message =     3.56</t>
  </si>
  <si>
    <t>00:57:01.8992732   SBE41 Message =     3.56</t>
  </si>
  <si>
    <t>00:57:02.9055029   SBE41 Message =     3.54</t>
  </si>
  <si>
    <t>00:57:03.9016598   SBE41 Message =     3.55</t>
  </si>
  <si>
    <t>00:57:04.9078895   SBE41 Message =     3.55</t>
  </si>
  <si>
    <t>00:57:05.9041075   SBE41 Message =     3.53</t>
  </si>
  <si>
    <t>00:57:06.9002645   SBE41 Message =     3.55</t>
  </si>
  <si>
    <t>00:57:07.9065247   SBE41 Message =     3.56</t>
  </si>
  <si>
    <t>00:57:08.9026817   SBE41 Message =     3.55</t>
  </si>
  <si>
    <t>00:57:09.9089113   SBE41 Message =     3.56</t>
  </si>
  <si>
    <t>00:57:10.9050683   SBE41 Message =     3.55</t>
  </si>
  <si>
    <t>00:57:11.9012253   SBE41 Message =     3.54</t>
  </si>
  <si>
    <t>00:57:12.9074549   SBE41 Message =     3.54</t>
  </si>
  <si>
    <t>00:57:13.9036424   SBE41 Message =     3.56</t>
  </si>
  <si>
    <t>00:57:14.9098416   SBE41 Message =     3.54</t>
  </si>
  <si>
    <t>00:57:15.9060596   SBE41 Message =     3.56</t>
  </si>
  <si>
    <t>00:57:16.9022166   SBE41 Message =     3.54</t>
  </si>
  <si>
    <t>00:57:17.9084462   SBE41 Message =     3.54</t>
  </si>
  <si>
    <t>00:57:18.9046032   SBE41 Message =     3.55</t>
  </si>
  <si>
    <t>00:57:19.9108023   SBE41 Message =     3.54</t>
  </si>
  <si>
    <t>00:57:20.9069898   SBE41 Message =     3.55</t>
  </si>
  <si>
    <t>00:57:21.9032079   SBE41 Message =     3.54</t>
  </si>
  <si>
    <t>00:57:22.9094680   SBE41 Message =     3.54</t>
  </si>
  <si>
    <t>00:57:23.9056250   SBE41 Message =     3.55</t>
  </si>
  <si>
    <t>00:57:24.9118546   SBE41 Message =     3.56</t>
  </si>
  <si>
    <t>00:57:25.9080116   SBE41 Message =     3.56</t>
  </si>
  <si>
    <t>00:57:26.9041991   SBE41 Message =     3.54</t>
  </si>
  <si>
    <t>00:57:27.9104288   SBE41 Message =     3.54</t>
  </si>
  <si>
    <t>00:57:28.9065858   SBE41 Message =     3.54</t>
  </si>
  <si>
    <t>00:57:29.9027427   SBE41 Message =     3.55</t>
  </si>
  <si>
    <t>00:57:30.9089724   SBE41 Message =     3.54</t>
  </si>
  <si>
    <t>00:57:31.9051294   SBE41 Message =     3.54</t>
  </si>
  <si>
    <t>00:57:32.9113590   SBE41 Message =     3.54</t>
  </si>
  <si>
    <t>00:57:33.9075160   SBE41 Message =     3.53</t>
  </si>
  <si>
    <t>00:57:34.9036730   SBE41 Message =     3.54</t>
  </si>
  <si>
    <t>00:57:35.9099026   SBE41 Message =     3.54</t>
  </si>
  <si>
    <t>00:57:36.9060901   SBE41 Message =     3.55</t>
  </si>
  <si>
    <t>00:57:37.9122893   SBE41 Message =     3.54</t>
  </si>
  <si>
    <t>00:57:38.9084767   SBE41 Message =     3.54</t>
  </si>
  <si>
    <t>00:57:39.9046643   SBE41 Message =     3.54</t>
  </si>
  <si>
    <t>00:57:40.9108939   SBE41 Message =     3.54</t>
  </si>
  <si>
    <t>00:57:41.9070814   SBE41 Message =     3.55</t>
  </si>
  <si>
    <t>00:57:42.9132805   SBE41 Message =     3.55</t>
  </si>
  <si>
    <t>00:57:43.9094680   SBE41 Message =     3.54</t>
  </si>
  <si>
    <t>00:57:44.9056555   SBE41 Message =     3.54</t>
  </si>
  <si>
    <t>00:57:45.9118546   SBE41 Message =     3.54</t>
  </si>
  <si>
    <t>00:57:46.9080116   SBE41 Message =     3.54</t>
  </si>
  <si>
    <t>00:57:47.9142108   SBE41 Message =     3.53</t>
  </si>
  <si>
    <t>00:57:48.9103677   SBE41 Message =     3.54</t>
  </si>
  <si>
    <t>00:57:49.9065552   SBE41 Message =     3.52</t>
  </si>
  <si>
    <t>00:57:50.9127544   SBE41 Message =     3.53</t>
  </si>
  <si>
    <t>00:57:51.9089113   SBE41 Message =     3.53</t>
  </si>
  <si>
    <t>00:57:52.9151104   SBE41 Message =     3.53</t>
  </si>
  <si>
    <t>00:57:53.9113284   SBE41 Message =     3.54</t>
  </si>
  <si>
    <t>00:57:54.9075160   SBE41 Message =     3.53</t>
  </si>
  <si>
    <t>00:57:55.9137456   SBE41 Message =     3.54</t>
  </si>
  <si>
    <t>00:57:56.9099026   SBE41 Message =     3.53</t>
  </si>
  <si>
    <t>00:57:57.9161323   SBE41 Message =     3.53</t>
  </si>
  <si>
    <t>00:57:58.9122893   SBE41 Message =     3.54</t>
  </si>
  <si>
    <t>00:57:59.9084767   SBE41 Message =     3.53</t>
  </si>
  <si>
    <t>00:58:00.9146759   SBE41 Message =     3.53</t>
  </si>
  <si>
    <t>00:58:01.9108329   SBE41 Message =     3.53</t>
  </si>
  <si>
    <t>00:58:02.9170625   SBE41 Message =     3.53</t>
  </si>
  <si>
    <t>00:58:03.9132500   SBE41 Message =     3.54</t>
  </si>
  <si>
    <t>00:58:04.9094375   SBE41 Message =     3.54</t>
  </si>
  <si>
    <t>00:58:05.9156366   SBE41 Message =     3.52</t>
  </si>
  <si>
    <t>00:58:06.9117631   SBE41 Message =     3.53</t>
  </si>
  <si>
    <t>00:58:07.9180232   SBE41 Message =     3.53</t>
  </si>
  <si>
    <t>00:58:08.9141802   SBE41 Message =     3.52</t>
  </si>
  <si>
    <t>00:58:09.9103067   SBE41 Message =     3.53</t>
  </si>
  <si>
    <t>00:58:10.9164753   SBE41 Message =     3.54</t>
  </si>
  <si>
    <t>00:58:11.9126323   SBE41 Message =     3.54</t>
  </si>
  <si>
    <t>00:58:12.9188619   SBE41 Message =     3.52</t>
  </si>
  <si>
    <t>00:58:13.9150189   SBE41 Message =     3.54</t>
  </si>
  <si>
    <t>00:58:14.9112064   SBE41 Message =     3.54</t>
  </si>
  <si>
    <t>00:58:15.9174360   SBE41 Message =     3.53</t>
  </si>
  <si>
    <t>00:58:16.9135625   SBE41 Message =     3.54</t>
  </si>
  <si>
    <t>00:58:17.9097195   SBE41 Message =     3.53</t>
  </si>
  <si>
    <t>00:58:18.9159796   SBE41 Message =     3.52</t>
  </si>
  <si>
    <t>00:58:19.9121061   SBE41 Message =     3.53</t>
  </si>
  <si>
    <t>00:58:20.9183358   SBE41 Message =     3.53</t>
  </si>
  <si>
    <t>00:58:21.9145232   SBE41 Message =     3.53</t>
  </si>
  <si>
    <t>00:58:22.9207834   SBE41 Message =     3.53</t>
  </si>
  <si>
    <t>00:58:23.9169709   SBE41 Message =     3.53</t>
  </si>
  <si>
    <t>00:58:24.9131279   SBE41 Message =     3.51</t>
  </si>
  <si>
    <t>00:58:25.9193575   SBE41 Message =     3.54</t>
  </si>
  <si>
    <t>00:58:26.9155145   SBE41 Message =     3.52</t>
  </si>
  <si>
    <t>00:58:27.9116715   SBE41 Message =     3.52</t>
  </si>
  <si>
    <t>00:58:28.9179011   SBE41 Message =     3.52</t>
  </si>
  <si>
    <t>00:58:29.9140887   SBE41 Message =     3.52</t>
  </si>
  <si>
    <t>00:58:30.9203488   SBE41 Message =     3.52</t>
  </si>
  <si>
    <t>00:58:31.9165058   SBE41 Message =     3.52</t>
  </si>
  <si>
    <t>00:58:32.9227660   SBE41 Message =     3.53</t>
  </si>
  <si>
    <t>00:58:33.9189230   SBE41 Message =     3.52</t>
  </si>
  <si>
    <t>00:58:34.9151410   SBE41 Message =     3.52</t>
  </si>
  <si>
    <t>00:58:35.9213401   SBE41 Message =     3.52</t>
  </si>
  <si>
    <t>00:58:36.9175276   SBE41 Message =     3.52</t>
  </si>
  <si>
    <t>00:58:37.9136846   SBE41 Message =     3.52</t>
  </si>
  <si>
    <t>00:58:38.9199143   SBE41 Message =     3.51</t>
  </si>
  <si>
    <t>00:58:39.9161017   SBE41 Message =     3.52</t>
  </si>
  <si>
    <t>00:58:40.9223009   SBE41 Message =     3.53</t>
  </si>
  <si>
    <t>00:58:41.9184883   SBE41 Message =     3.52</t>
  </si>
  <si>
    <t>00:58:42.9146759   SBE41 Message =     3.51</t>
  </si>
  <si>
    <t>00:58:43.9208750   SBE41 Message =     3.52</t>
  </si>
  <si>
    <t>00:58:44.9170930   SBE41 Message =     3.52</t>
  </si>
  <si>
    <t>00:58:45.9233226   SBE41 Message =     3.51</t>
  </si>
  <si>
    <t>00:58:46.9195102   SBE41 Message =     3.52</t>
  </si>
  <si>
    <t>00:58:47.9156366   SBE41 Message =     3.52</t>
  </si>
  <si>
    <t>00:58:48.9218662   SBE41 Message =     3.53</t>
  </si>
  <si>
    <t>00:58:49.9180538   SBE41 Message =     3.51</t>
  </si>
  <si>
    <t>00:58:50.9242529   SBE41 Message =     3.51</t>
  </si>
  <si>
    <t>00:58:51.9204709   SBE41 Message =     3.52</t>
  </si>
  <si>
    <t>00:58:52.9166279   SBE41 Message =     3.51</t>
  </si>
  <si>
    <t>00:58:53.9228575   SBE41 Message =     3.52</t>
  </si>
  <si>
    <t>00:58:54.9190145   SBE41 Message =     3.52</t>
  </si>
  <si>
    <t>00:58:55.9252137   SBE41 Message =     3.52</t>
  </si>
  <si>
    <t>00:58:56.9214317   SBE41 Message =     3.51</t>
  </si>
  <si>
    <t>00:58:57.9175887   SBE41 Message =     3.52</t>
  </si>
  <si>
    <t>00:58:58.9238488   SBE41 Message =     3.52</t>
  </si>
  <si>
    <t>00:58:59.9200058   SBE41 Message =     3.51</t>
  </si>
  <si>
    <t>00:59:00.9262354   SBE41 Message =     3.51</t>
  </si>
  <si>
    <t>00:59:01.9224230   SBE41 Message =     3.52</t>
  </si>
  <si>
    <t>00:59:02.9185494   SBE41 Message =     3.51</t>
  </si>
  <si>
    <t>00:59:03.9248096   SBE41 Message =     3.51</t>
  </si>
  <si>
    <t>00:59:04.9209666   SBE41 Message =     3.51</t>
  </si>
  <si>
    <t>00:59:05.9272267   SBE41 Message =     3.50</t>
  </si>
  <si>
    <t>00:59:06.9234143   SBE41 Message =     3.51</t>
  </si>
  <si>
    <t>00:59:07.9195712   SBE41 Message =     3.51</t>
  </si>
  <si>
    <t>00:59:08.9258009   SBE41 Message =     3.50</t>
  </si>
  <si>
    <t>00:59:09.9219273   SBE41 Message =     3.50</t>
  </si>
  <si>
    <t>00:59:10.9281875   SBE41 Message =     3.52</t>
  </si>
  <si>
    <t>00:59:11.9243750   SBE41 Message =     3.51</t>
  </si>
  <si>
    <t>00:59:12.9205625   SBE41 Message =     3.51</t>
  </si>
  <si>
    <t>00:59:13.9267922   SBE41 Message =     3.51</t>
  </si>
  <si>
    <t>00:59:14.9229491   SBE41 Message =     3.51</t>
  </si>
  <si>
    <t>00:59:15.9292093   SBE41 Message =     3.52</t>
  </si>
  <si>
    <t>00:59:16.9253968   SBE41 Message =     3.50</t>
  </si>
  <si>
    <t>00:59:17.9215843   SBE41 Message =     3.50</t>
  </si>
  <si>
    <t>00:59:18.9278139   SBE41 Message =     3.50</t>
  </si>
  <si>
    <t>00:59:19.9239709   SBE41 Message =     3.52</t>
  </si>
  <si>
    <t>00:59:20.9201584   SBE41 Message =     3.50</t>
  </si>
  <si>
    <t>00:59:21.9263881   SBE41 Message =     3.50</t>
  </si>
  <si>
    <t>00:59:22.9225451   SBE41 Message =     3.51</t>
  </si>
  <si>
    <t>00:59:23.9287441   SBE41 Message =     3.51</t>
  </si>
  <si>
    <t>00:59:24.9249317   SBE41 Message =     3.51</t>
  </si>
  <si>
    <t>00:59:25.9211191   SBE41 Message =     3.50</t>
  </si>
  <si>
    <t>00:59:26.9273488   SBE41 Message =     3.50</t>
  </si>
  <si>
    <t>00:59:27.9235363   SBE41 Message =     3.51</t>
  </si>
  <si>
    <t>00:59:28.9297660   SBE41 Message =     3.51</t>
  </si>
  <si>
    <t>00:59:29.9259534   SBE41 Message =     3.49</t>
  </si>
  <si>
    <t>00:59:30.9221104   SBE41 Message =     3.50</t>
  </si>
  <si>
    <t>00:59:31.9283401   SBE41 Message =     3.51</t>
  </si>
  <si>
    <t>00:59:32.9245276   SBE41 Message =     3.51</t>
  </si>
  <si>
    <t>00:59:33.9307573   SBE41 Message =     3.50</t>
  </si>
  <si>
    <t>00:59:34.9269447   SBE41 Message =     3.51</t>
  </si>
  <si>
    <t>00:59:35.9230712   SBE41 Message =     3.51</t>
  </si>
  <si>
    <t>00:59:36.9293314   SBE41 Message =     3.50</t>
  </si>
  <si>
    <t>00:59:37.9254883   SBE41 Message =     3.50</t>
  </si>
  <si>
    <t>00:59:38.9317180   SBE41 Message =     3.49</t>
  </si>
  <si>
    <t>00:59:39.9278750   SBE41 Message =     3.49</t>
  </si>
  <si>
    <t>00:59:40.9240625   SBE41 Message =     3.51</t>
  </si>
  <si>
    <t>00:59:41.9302922   SBE41 Message =     3.49</t>
  </si>
  <si>
    <t>00:59:42.9264186   SBE41 Message =     3.50</t>
  </si>
  <si>
    <t>00:59:43.9326788   SBE41 Message =     3.50</t>
  </si>
  <si>
    <t>00:59:44.9288662   SBE41 Message =     3.49</t>
  </si>
  <si>
    <t>00:59:45.9250538   SBE41 Message =     3.50</t>
  </si>
  <si>
    <t>00:59:46.9313139   SBE41 Message =     3.48</t>
  </si>
  <si>
    <t>00:59:47.9274404   SBE41 Message =     3.50</t>
  </si>
  <si>
    <t>00:59:48.9337005   SBE41 Message =     3.50</t>
  </si>
  <si>
    <t>00:59:49.9299186   SBE41 Message =     3.48</t>
  </si>
  <si>
    <t>00:59:50.9260451   SBE41 Message =     3.49</t>
  </si>
  <si>
    <t>00:59:51.9323052   SBE41 Message =     3.49</t>
  </si>
  <si>
    <t>00:59:52.9284317   SBE41 Message =     3.50</t>
  </si>
  <si>
    <t>00:59:53.9346918   SBE41 Message =     3.49</t>
  </si>
  <si>
    <t>00:59:54.9309098   SBE41 Message =     3.50</t>
  </si>
  <si>
    <t>00:59:55.9270668   SBE41 Message =     3.50</t>
  </si>
  <si>
    <t>00:59:56.9332660   SBE41 Message =     3.49</t>
  </si>
  <si>
    <t>00:59:57.9294230   SBE41 Message =     3.49</t>
  </si>
  <si>
    <t>00:59:58.9356526   SBE41 Message =     3.51</t>
  </si>
  <si>
    <t>00:59:59.9318096   SBE41 Message =     3.49</t>
  </si>
  <si>
    <t>01:00:00.9279666   SBE41 Message =     3.49</t>
  </si>
  <si>
    <t>01:00:01.9341962   SBE41 Message =     3.49</t>
  </si>
  <si>
    <t>01:00:02.9303532   SBE41 Message =     3.48</t>
  </si>
  <si>
    <t>01:00:03.9265407   SBE41 Message =     3.49</t>
  </si>
  <si>
    <t>01:00:04.9327703   SBE41 Message =     3.49</t>
  </si>
  <si>
    <t>01:00:05.9289579   SBE41 Message =     3.49</t>
  </si>
  <si>
    <t>01:00:06.9352180   SBE41 Message =     3.49</t>
  </si>
  <si>
    <t>01:00:07.9313750   SBE41 Message =     3.50</t>
  </si>
  <si>
    <t>01:00:08.9275625   SBE41 Message =     3.49</t>
  </si>
  <si>
    <t>01:00:09.9337922   SBE41 Message =     3.49</t>
  </si>
  <si>
    <t>01:00:10.9300102   SBE41 Message =     3.48</t>
  </si>
  <si>
    <t>01:00:11.9362093   SBE41 Message =     3.49</t>
  </si>
  <si>
    <t>01:00:12.9323662   SBE41 Message =     3.49</t>
  </si>
  <si>
    <t>01:00:13.9285538   SBE41 Message =     3.49</t>
  </si>
  <si>
    <t>01:00:14.9347529   SBE41 Message =     3.48</t>
  </si>
  <si>
    <t>01:00:15.9309404   SBE41 Message =     3.48</t>
  </si>
  <si>
    <t>01:00:16.9371701   SBE41 Message =     3.47</t>
  </si>
  <si>
    <t>01:00:17.9333575   SBE41 Message =     3.50</t>
  </si>
  <si>
    <t>01:00:18.9395567   SBE41 Message =     3.49</t>
  </si>
  <si>
    <t>01:00:19.9357441   SBE41 Message =     3.48</t>
  </si>
  <si>
    <t>01:00:20.9319011   SBE41 Message =     3.48</t>
  </si>
  <si>
    <t>01:00:21.9381003   SBE41 Message =     3.48</t>
  </si>
  <si>
    <t>01:00:22.9342573   SBE41 Message =     3.48</t>
  </si>
  <si>
    <t>01:00:23.9304447   SBE41 Message =     3.48</t>
  </si>
  <si>
    <t>01:00:24.9366744   SBE41 Message =     3.48</t>
  </si>
  <si>
    <t>01:00:25.9328619   SBE41 Message =     3.50</t>
  </si>
  <si>
    <t>01:00:26.9390610   SBE41 Message =     3.49</t>
  </si>
  <si>
    <t>01:00:27.9352180   SBE41 Message =     3.49</t>
  </si>
  <si>
    <t>01:00:28.9314055   SBE41 Message =     3.47</t>
  </si>
  <si>
    <t>01:00:29.9376352   SBE41 Message =     3.49</t>
  </si>
  <si>
    <t>01:00:30.9337922   SBE41 Message =     3.47</t>
  </si>
  <si>
    <t>01:00:31.9400523   SBE41 Message =     3.48</t>
  </si>
  <si>
    <t>01:00:32.9362093   SBE41 Message =     3.48</t>
  </si>
  <si>
    <t>01:00:33.9323662   SBE41 Message =     3.48</t>
  </si>
  <si>
    <t>01:00:34.9386265   SBE41 Message =     3.47</t>
  </si>
  <si>
    <t>01:00:35.9347529   SBE41 Message =     3.48</t>
  </si>
  <si>
    <t>01:00:36.9410131   SBE41 Message =     3.47</t>
  </si>
  <si>
    <t>01:00:37.9372005   SBE41 Message =     3.48</t>
  </si>
  <si>
    <t>01:00:38.9333575   SBE41 Message =     3.49</t>
  </si>
  <si>
    <t>01:00:39.9395872   SBE41 Message =     3.47</t>
  </si>
  <si>
    <t>01:00:40.9357441   SBE41 Message =     3.46</t>
  </si>
  <si>
    <t>01:00:41.9419738   SBE41 Message =     3.46</t>
  </si>
  <si>
    <t>01:00:42.9381003   SBE41 Message =     3.48</t>
  </si>
  <si>
    <t>01:00:43.9342877   SBE41 Message =     3.47</t>
  </si>
  <si>
    <t>01:00:44.9405480   SBE41 Message =     3.47</t>
  </si>
  <si>
    <t>01:00:45.9367049   SBE41 Message =     3.48</t>
  </si>
  <si>
    <t>01:00:46.9429651   SBE41 Message =     3.47</t>
  </si>
  <si>
    <t>01:00:47.9390916   SBE41 Message =     3.48</t>
  </si>
  <si>
    <t>01:00:48.9352790   SBE41 Message =     3.47</t>
  </si>
  <si>
    <t>01:00:49.9415393   SBE41 Message =     3.47</t>
  </si>
  <si>
    <t>01:00:50.9376962   SBE41 Message =     3.48</t>
  </si>
  <si>
    <t>01:00:51.9439564   SBE41 Message =     3.48</t>
  </si>
  <si>
    <t>01:00:52.9401439   SBE41 Message =     3.46</t>
  </si>
  <si>
    <t>01:00:53.9363009   SBE41 Message =     3.47</t>
  </si>
  <si>
    <t>01:00:54.9425610   SBE41 Message =     3.47</t>
  </si>
  <si>
    <t>01:00:55.9386875   SBE41 Message =     3.48</t>
  </si>
  <si>
    <t>01:00:56.9448866   SBE41 Message =     3.47</t>
  </si>
  <si>
    <t>01:00:57.9410436   SBE41 Message =     3.46</t>
  </si>
  <si>
    <t>01:00:58.9372311   SBE41 Message =     3.48</t>
  </si>
  <si>
    <t>01:00:59.9434608   SBE41 Message =     3.47</t>
  </si>
  <si>
    <t>01:01:00.9396482   SBE41 Message =     3.47</t>
  </si>
  <si>
    <t>01:01:01.9358358   SBE41 Message =     3.47</t>
  </si>
  <si>
    <t>01:01:02.9420654   SBE41 Message =     3.46</t>
  </si>
  <si>
    <t>01:01:03.9382529   SBE41 Message =     3.46</t>
  </si>
  <si>
    <t>01:01:04.9444825   SBE41 Message =     3.47</t>
  </si>
  <si>
    <t>01:01:05.9406395   SBE41 Message =     3.46</t>
  </si>
  <si>
    <t>01:01:06.9367965   SBE41 Message =     3.47</t>
  </si>
  <si>
    <t>01:01:07.9429956   SBE41 Message =     3.47</t>
  </si>
  <si>
    <t>01:01:08.9391831   SBE41 Message =     3.46</t>
  </si>
  <si>
    <t>01:01:09.9453823   SBE41 Message =     3.47</t>
  </si>
  <si>
    <t>01:01:10.9415697   SBE41 Message =     3.47</t>
  </si>
  <si>
    <t>01:01:11.9377573   SBE41 Message =     3.46</t>
  </si>
  <si>
    <t>01:01:12.9439564   SBE41 Message =     3.47</t>
  </si>
  <si>
    <t>01:01:13.9401133   SBE41 Message =     3.46</t>
  </si>
  <si>
    <t>01:01:14.9463125   SBE41 Message =     3.46</t>
  </si>
  <si>
    <t>01:01:15.9425305   SBE41 Message =     3.47</t>
  </si>
  <si>
    <t>01:01:16.9387180   SBE41 Message =     3.46</t>
  </si>
  <si>
    <t>01:01:17.9449476   SBE41 Message =     3.47</t>
  </si>
  <si>
    <t>01:01:18.9411352   SBE41 Message =     3.46</t>
  </si>
  <si>
    <t>01:01:19.9473343   SBE41 Message =     3.46</t>
  </si>
  <si>
    <t>01:01:20.9434912   SBE41 Message =     3.45</t>
  </si>
  <si>
    <t>01:01:21.9396482   SBE41 Message =     3.46</t>
  </si>
  <si>
    <t>01:01:22.9458474   SBE41 Message =     3.46</t>
  </si>
  <si>
    <t>01:01:23.9420348   SBE41 Message =     3.47</t>
  </si>
  <si>
    <t>01:01:24.9482340   SBE41 Message =     3.46</t>
  </si>
  <si>
    <t>01:01:25.9443910   SBE41 Message =     3.46</t>
  </si>
  <si>
    <t>01:01:26.9405480   SBE41 Message =     3.46</t>
  </si>
  <si>
    <t>01:01:27.9468081   SBE41 Message =     3.47</t>
  </si>
  <si>
    <t>01:01:28.9429651   SBE41 Message =     3.44</t>
  </si>
  <si>
    <t>01:01:29.9491947   SBE41 Message =     3.45</t>
  </si>
  <si>
    <t>01:01:30.9453517   SBE41 Message =     3.45</t>
  </si>
  <si>
    <t>01:01:31.9415087   SBE41 Message =     3.47</t>
  </si>
  <si>
    <t>01:01:32.9477689   SBE41 Message =     3.46</t>
  </si>
  <si>
    <t>01:01:33.9439259   SBE41 Message =     3.45</t>
  </si>
  <si>
    <t>01:01:34.9501555   SBE41 Message =     3.45</t>
  </si>
  <si>
    <t>01:01:35.9463736   SBE41 Message =     3.45</t>
  </si>
  <si>
    <t>01:01:36.9425305   SBE41 Message =     3.47</t>
  </si>
  <si>
    <t>01:01:37.9487907   SBE41 Message =     3.46</t>
  </si>
  <si>
    <t>01:01:38.9449476   SBE41 Message =     3.46</t>
  </si>
  <si>
    <t>01:01:39.9511773   SBE41 Message =     3.46</t>
  </si>
  <si>
    <t>01:01:40.9473343   SBE41 Message =     3.45</t>
  </si>
  <si>
    <t>01:01:41.9435218   SBE41 Message =     3.45</t>
  </si>
  <si>
    <t>01:01:42.9497515   SBE41 Message =     3.45</t>
  </si>
  <si>
    <t>01:01:43.9459084   SBE41 Message =     3.45</t>
  </si>
  <si>
    <t>01:01:44.9420959   SBE41 Message =     3.46</t>
  </si>
  <si>
    <t>01:01:45.9483255   SBE41 Message =     3.45</t>
  </si>
  <si>
    <t>01:01:46.9445131   SBE41 Message =     3.45</t>
  </si>
  <si>
    <t>01:01:47.9506817   SBE41 Message =     3.45</t>
  </si>
  <si>
    <t>01:01:48.9468997   SBE41 Message =     3.45</t>
  </si>
  <si>
    <t>01:01:49.9531598   SBE41 Message =     3.44</t>
  </si>
  <si>
    <t>01:01:50.9493474   SBE41 Message =     3.45</t>
  </si>
  <si>
    <t>01:01:51.9455044   SBE41 Message =     3.45</t>
  </si>
  <si>
    <t>01:01:52.9517340   SBE41 Message =     3.45</t>
  </si>
  <si>
    <t>01:01:53.9479215   SBE41 Message =     3.45</t>
  </si>
  <si>
    <t>01:01:54.9441090   SBE41 Message =     3.46</t>
  </si>
  <si>
    <t>01:01:55.9503387   SBE41 Message =     3.45</t>
  </si>
  <si>
    <t>01:01:56.9465261   SBE41 Message =     3.45</t>
  </si>
  <si>
    <t>01:01:57.9527253   SBE41 Message =     3.45</t>
  </si>
  <si>
    <t>01:01:58.9489433   SBE41 Message =     3.46</t>
  </si>
  <si>
    <t>01:01:59.9451308   SBE41 Message =     3.45</t>
  </si>
  <si>
    <t>01:02:00.9513299   SBE41 Message =     3.46</t>
  </si>
  <si>
    <t>01:02:01.9475480   SBE41 Message =     3.44</t>
  </si>
  <si>
    <t>01:02:02.9537776   SBE41 Message =     3.44</t>
  </si>
  <si>
    <t>01:02:03.9499651   SBE41 Message =     3.45</t>
  </si>
  <si>
    <t>01:02:04.9461831   SBE41 Message =     3.46</t>
  </si>
  <si>
    <t>01:02:05.9523823   SBE41 Message =     3.45</t>
  </si>
  <si>
    <t>01:02:06.9485393   SBE41 Message =     3.45</t>
  </si>
  <si>
    <t>01:02:07.9547689   SBE41 Message =     3.45</t>
  </si>
  <si>
    <t>01:02:08.9509564   SBE41 Message =     3.45</t>
  </si>
  <si>
    <t>01:02:09.9471439   SBE41 Message =     3.46</t>
  </si>
  <si>
    <t>01:02:10.9534040   SBE41 Message =     3.44</t>
  </si>
  <si>
    <t>01:02:11.9495916   SBE41 Message =     3.44</t>
  </si>
  <si>
    <t>01:02:12.9557907   SBE41 Message =     3.45</t>
  </si>
  <si>
    <t>01:02:13.9519782   SBE41 Message =     3.45</t>
  </si>
  <si>
    <t>01:02:14.9481352   SBE41 Message =     3.43</t>
  </si>
  <si>
    <t>01:02:15.9543648   SBE41 Message =     3.43</t>
  </si>
  <si>
    <t>01:02:16.9505523   SBE41 Message =     3.45</t>
  </si>
  <si>
    <t>01:02:17.9567819   SBE41 Message =     3.45</t>
  </si>
  <si>
    <t>01:02:18.9530000   SBE41 Message =     3.44</t>
  </si>
  <si>
    <t>01:02:19.9491265   SBE41 Message =     3.45</t>
  </si>
  <si>
    <t>01:02:20.9553866   SBE41 Message =     3.44</t>
  </si>
  <si>
    <t>01:02:21.9515436   SBE41 Message =     3.44</t>
  </si>
  <si>
    <t>01:02:22.9577732   SBE41 Message =     3.44</t>
  </si>
  <si>
    <t>01:02:23.9539302   SBE41 Message =     3.44</t>
  </si>
  <si>
    <t>01:02:24.9501482   SBE41 Message =     3.45</t>
  </si>
  <si>
    <t>01:02:25.9564084   SBE41 Message =     3.44</t>
  </si>
  <si>
    <t>01:02:26.9525654   SBE41 Message =     3.44</t>
  </si>
  <si>
    <t>01:02:27.9587645   SBE41 Message =     3.43</t>
  </si>
  <si>
    <t>01:02:28.9549520   SBE41 Message =     3.43</t>
  </si>
  <si>
    <t>01:02:29.9511395   SBE41 Message =     3.45</t>
  </si>
  <si>
    <t>01:02:30.9573997   SBE41 Message =     3.43</t>
  </si>
  <si>
    <t>01:02:31.9535261   SBE41 Message =     3.42</t>
  </si>
  <si>
    <t>01:02:32.9597253   SBE41 Message =     3.43</t>
  </si>
  <si>
    <t>01:02:33.9559127   SBE41 Message =     3.44</t>
  </si>
  <si>
    <t>01:02:34.9520697   SBE41 Message =     3.43</t>
  </si>
  <si>
    <t>01:02:35.9582689   SBE41 Message =     3.44</t>
  </si>
  <si>
    <t>01:02:36.9544564   SBE41 Message =     3.42</t>
  </si>
  <si>
    <t>01:02:37.9607166   SBE41 Message =     3.44</t>
  </si>
  <si>
    <t>01:02:38.9568736   SBE41 Message =     3.43</t>
  </si>
  <si>
    <t>01:02:39.9530610   SBE41 Message =     3.44</t>
  </si>
  <si>
    <t>01:02:40.9592602   SBE41 Message =     3.43</t>
  </si>
  <si>
    <t>01:02:41.9554476   SBE41 Message =     3.43</t>
  </si>
  <si>
    <t>01:02:42.9516046   SBE41 Message =     3.44</t>
  </si>
  <si>
    <t>01:02:43.9578343   SBE41 Message =     3.44</t>
  </si>
  <si>
    <t>01:02:44.9540523   SBE41 Message =     3.43</t>
  </si>
  <si>
    <t>01:02:45.9603125   SBE41 Message =     3.44</t>
  </si>
  <si>
    <t>01:02:46.9564695   SBE41 Message =     3.42</t>
  </si>
  <si>
    <t>01:02:47.9526265   SBE41 Message =     3.42</t>
  </si>
  <si>
    <t>01:02:48.9588561   SBE41 Message =     3.43</t>
  </si>
  <si>
    <t>01:02:49.9550436   SBE41 Message =     3.43</t>
  </si>
  <si>
    <t>01:02:50.9612427   SBE41 Message =     3.43</t>
  </si>
  <si>
    <t>01:02:51.9574608   SBE41 Message =     3.44</t>
  </si>
  <si>
    <t>01:02:52.9536177   SBE41 Message =     3.43</t>
  </si>
  <si>
    <t>01:02:53.9598474   SBE41 Message =     3.42</t>
  </si>
  <si>
    <t>01:02:54.9560348   SBE41 Message =     3.44</t>
  </si>
  <si>
    <t>01:02:55.9622645   SBE41 Message =     3.42</t>
  </si>
  <si>
    <t>01:02:56.9584520   SBE41 Message =     3.43</t>
  </si>
  <si>
    <t>01:02:57.9546090   SBE41 Message =     3.43</t>
  </si>
  <si>
    <t>01:02:58.9608691   SBE41 Message =     3.43</t>
  </si>
  <si>
    <t>01:02:59.9570261   SBE41 Message =     3.41</t>
  </si>
  <si>
    <t>01:03:00.9632558   SBE41 Message =     3.43</t>
  </si>
  <si>
    <t>01:03:01.9594433   SBE41 Message =     3.43</t>
  </si>
  <si>
    <t>01:03:02.9556003   SBE41 Message =     3.42</t>
  </si>
  <si>
    <t>01:03:03.9617994   SBE41 Message =     3.43</t>
  </si>
  <si>
    <t>01:03:04.9579869   SBE41 Message =     3.43</t>
  </si>
  <si>
    <t>01:03:05.9642471   SBE41 Message =     3.43</t>
  </si>
  <si>
    <t>01:03:06.9604346   SBE41 Message =     3.43</t>
  </si>
  <si>
    <t>01:03:07.9566221   SBE41 Message =     3.42</t>
  </si>
  <si>
    <t>01:03:08.9628823   SBE41 Message =     3.43</t>
  </si>
  <si>
    <t>01:03:09.9590393   SBE41 Message =     3.42</t>
  </si>
  <si>
    <t>01:03:10.9552267   SBE41 Message =     3.42</t>
  </si>
  <si>
    <t>01:03:11.9614259   SBE41 Message =     3.43</t>
  </si>
  <si>
    <t>01:03:12.9576133   SBE41 Message =     3.43</t>
  </si>
  <si>
    <t>01:03:13.9638125   SBE41 Message =     3.43</t>
  </si>
  <si>
    <t>01:03:14.9600000   SBE41 Message =     3.42</t>
  </si>
  <si>
    <t>01:03:15.9561875   SBE41 Message =     3.43</t>
  </si>
  <si>
    <t>01:03:16.9624172   SBE41 Message =     3.43</t>
  </si>
  <si>
    <t>01:03:17.9586046   SBE41 Message =     3.43</t>
  </si>
  <si>
    <t>01:03:18.9648038   SBE41 Message =     3.42</t>
  </si>
  <si>
    <t>01:03:19.9609912   SBE41 Message =     3.43</t>
  </si>
  <si>
    <t>01:03:20.9571788   SBE41 Message =     3.44</t>
  </si>
  <si>
    <t>01:03:21.9633779   SBE41 Message =     3.41</t>
  </si>
  <si>
    <t>01:03:22.9595348   SBE41 Message =     3.42</t>
  </si>
  <si>
    <t>01:03:23.9657645   SBE41 Message =     3.42</t>
  </si>
  <si>
    <t>01:03:24.9619520   SBE41 Message =     3.42</t>
  </si>
  <si>
    <t>01:03:25.9681817   SBE41 Message =     3.43</t>
  </si>
  <si>
    <t>01:03:26.9643691   SBE41 Message =     3.42</t>
  </si>
  <si>
    <t>01:03:27.9605261   SBE41 Message =     3.42</t>
  </si>
  <si>
    <t>01:03:28.9667558   SBE41 Message =     3.43</t>
  </si>
  <si>
    <t>01:03:29.9629433   SBE41 Message =     3.42</t>
  </si>
  <si>
    <t>01:03:30.9591308   SBE41 Message =     3.42</t>
  </si>
  <si>
    <t>01:03:31.9653299   SBE41 Message =     3.43</t>
  </si>
  <si>
    <t>01:03:32.9615174   SBE41 Message =     3.42</t>
  </si>
  <si>
    <t>01:03:33.9677471   SBE41 Message =     3.42</t>
  </si>
  <si>
    <t>01:03:34.9639040   SBE41 Message =     3.42</t>
  </si>
  <si>
    <t>01:03:35.9701337   SBE41 Message =     3.41</t>
  </si>
  <si>
    <t>01:03:36.9662907   SBE41 Message =     3.42</t>
  </si>
  <si>
    <t>01:03:37.9624476   SBE41 Message =     3.42</t>
  </si>
  <si>
    <t>01:03:38.9686468   SBE41 Message =     3.40</t>
  </si>
  <si>
    <t>01:03:39.9648343   SBE41 Message =     3.42</t>
  </si>
  <si>
    <t>01:03:40.9610218   SBE41 Message =     3.41</t>
  </si>
  <si>
    <t>01:03:41.9672515   SBE41 Message =     3.41</t>
  </si>
  <si>
    <t>01:03:42.9634389   SBE41 Message =     3.42</t>
  </si>
  <si>
    <t>01:03:43.9696075   SBE41 Message =     3.42</t>
  </si>
  <si>
    <t>01:03:44.0221075 Stopping CP mode</t>
  </si>
  <si>
    <t>01:03:44.1831177   SBE41 Message = profile stopped</t>
  </si>
  <si>
    <t xml:space="preserve">01:03:49.0230073 Sending CR/LF before dd command </t>
  </si>
  <si>
    <t>01:03:49.0315232   SBE41 Message = S&gt;</t>
  </si>
  <si>
    <t>01:03:50.0241395 Trying dd command number: 0</t>
  </si>
  <si>
    <t>01:03:50.0378445   SBE41 Message = S&gt;dd</t>
  </si>
  <si>
    <t>01:03:50.0989520   SBE41 Message =     4.07, 19.8521, 34.3662</t>
  </si>
  <si>
    <t>01:03:50.1295058   SBE41 Message =     4.08, 19.9015, 34.3320</t>
  </si>
  <si>
    <t>01:03:50.1600901   SBE41 Message =     4.07, 19.8864, 34.3398</t>
  </si>
  <si>
    <t>01:03:50.1906744   SBE41 Message =     4.08, 19.8763, 34.3409</t>
  </si>
  <si>
    <t>01:03:50.2212893   SBE41 Message =     4.08, 19.8759, 34.3383</t>
  </si>
  <si>
    <t>01:03:50.2518430   SBE41 Message =     4.09, 19.8811, 34.3357</t>
  </si>
  <si>
    <t>01:03:50.2823968   SBE41 Message =     4.09, 19.8859, 34.3353</t>
  </si>
  <si>
    <t>01:03:50.3129811   SBE41 Message =     4.09, 19.8874, 34.3363</t>
  </si>
  <si>
    <t>01:03:50.3435654   SBE41 Message =     4.09, 19.8862, 34.3374</t>
  </si>
  <si>
    <t>01:03:50.3741191   SBE41 Message =     4.08, 19.8840, 34.3384</t>
  </si>
  <si>
    <t>01:03:50.4047034   SBE41 Message =     4.09, 19.8834, 34.3383</t>
  </si>
  <si>
    <t>01:03:50.4352877   SBE41 Message =     4.08, 19.8837, 34.3382</t>
  </si>
  <si>
    <t>01:03:50.4658721   SBE41 Message =     4.09, 19.8852, 34.3375</t>
  </si>
  <si>
    <t>01:03:50.4964259   SBE41 Message =     4.07, 19.8855, 34.3381</t>
  </si>
  <si>
    <t>01:03:50.5270102   SBE41 Message =     4.06, 19.8858, 34.3382</t>
  </si>
  <si>
    <t>01:03:50.5575945   SBE41 Message =     4.08, 19.8854, 34.3387</t>
  </si>
  <si>
    <t>01:03:50.5881788   SBE41 Message =     4.08, 19.8857, 34.3385</t>
  </si>
  <si>
    <t>01:03:50.6086904   SBE41 Message =     4.07, 19.8854, 34.3388</t>
  </si>
  <si>
    <t>01:03:50.6392747   SBE41 Message =     4.07, 19.8853, 34.3392</t>
  </si>
  <si>
    <t>01:03:50.6698590   SBE41 Message =     4.06, 19.8860, 34.3387</t>
  </si>
  <si>
    <t>01:03:50.7004433   SBE41 Message =     4.07, 19.8862, 34.3390</t>
  </si>
  <si>
    <t>01:03:50.7310276   SBE41 Message =     4.08, 19.8866, 34.3388</t>
  </si>
  <si>
    <t>01:03:50.7616119   SBE41 Message =     4.06, 19.8869, 34.3388</t>
  </si>
  <si>
    <t>01:03:50.7921962   SBE41 Message =     4.06, 19.8867, 34.3392</t>
  </si>
  <si>
    <t>01:03:50.8227500   SBE41 Message =     4.06, 19.8868, 34.3393</t>
  </si>
  <si>
    <t>01:03:50.8533343   SBE41 Message =     4.07, 19.8877, 34.3389</t>
  </si>
  <si>
    <t>01:03:50.8839186   SBE41 Message =     4.07, 19.8877, 34.3390</t>
  </si>
  <si>
    <t>01:03:50.9145029   SBE41 Message =     4.07, 19.8876, 34.3392</t>
  </si>
  <si>
    <t>01:03:50.9450872   SBE41 Message =     4.05, 19.8880, 34.3391</t>
  </si>
  <si>
    <t>01:03:50.9756410   SBE41 Message =     4.06, 19.8878, 34.3397</t>
  </si>
  <si>
    <t>01:03:51.0061947   SBE41 Message =     4.07, 19.8881, 34.3394</t>
  </si>
  <si>
    <t>01:03:51.0367790   SBE41 Message =     4.06, 19.8886, 34.3395</t>
  </si>
  <si>
    <t>01:03:51.0673329   SBE41 Message =     4.06, 19.8887, 34.3394</t>
  </si>
  <si>
    <t>01:03:51.0979172   SBE41 Message =     4.08, 19.8883, 34.3400</t>
  </si>
  <si>
    <t>01:03:51.1285015   SBE41 Message =     4.07, 19.8890, 34.3395</t>
  </si>
  <si>
    <t>01:03:51.1590858   SBE41 Message =     4.07, 19.8894, 34.3395</t>
  </si>
  <si>
    <t>01:03:51.1896701   SBE41 Message =     4.07, 19.8895, 34.3396</t>
  </si>
  <si>
    <t>01:03:51.2202544   SBE41 Message =     4.06, 19.8898, 34.3398</t>
  </si>
  <si>
    <t>01:03:51.2508387   SBE41 Message =     4.07, 19.8899, 34.3397</t>
  </si>
  <si>
    <t>01:03:51.2814230   SBE41 Message =     4.08, 19.8908, 34.3393</t>
  </si>
  <si>
    <t>01:03:51.3119767   SBE41 Message =     4.07, 19.8904, 34.3399</t>
  </si>
  <si>
    <t>01:03:51.3425610   SBE41 Message =     4.07, 19.8912, 34.3395</t>
  </si>
  <si>
    <t>01:03:51.3731453   SBE41 Message =     4.06, 19.8918, 34.3393</t>
  </si>
  <si>
    <t>01:03:51.4036991   SBE41 Message =     4.05, 19.8913, 34.3400</t>
  </si>
  <si>
    <t>01:03:51.4342834   SBE41 Message =     4.07, 19.8913, 34.3402</t>
  </si>
  <si>
    <t>01:03:51.4648677   SBE41 Message =     4.06, 19.8919, 34.3399</t>
  </si>
  <si>
    <t>01:03:51.4954520   SBE41 Message =     4.04, 19.8922, 34.3399</t>
  </si>
  <si>
    <t>01:03:51.5260363   SBE41 Message =     4.07, 19.8927, 34.3396</t>
  </si>
  <si>
    <t>01:03:51.5565901   SBE41 Message =     4.06, 19.8927, 34.3398</t>
  </si>
  <si>
    <t>01:03:51.5871744   SBE41 Message =     4.06, 19.8925, 34.3401</t>
  </si>
  <si>
    <t>01:03:51.6177587   SBE41 Message =     4.06, 19.8925, 34.3405</t>
  </si>
  <si>
    <t>01:03:51.6483430   SBE41 Message =     4.05, 19.8931, 34.3402</t>
  </si>
  <si>
    <t>01:03:51.6789273   SBE41 Message =     4.07, 19.8936, 34.3399</t>
  </si>
  <si>
    <t>01:03:51.7095116   SBE41 Message =     4.05, 19.8933, 34.3403</t>
  </si>
  <si>
    <t>01:03:51.7400959   SBE41 Message =     4.05, 19.8941, 34.3401</t>
  </si>
  <si>
    <t>01:03:51.7706802   SBE41 Message =     4.07, 19.8940, 34.3402</t>
  </si>
  <si>
    <t>01:03:51.7911918   SBE41 Message =     4.05, 19.8940, 34.3407</t>
  </si>
  <si>
    <t>01:03:51.8217761   SBE41 Message =     4.06, 19.8948, 34.3401</t>
  </si>
  <si>
    <t>01:03:51.8523604   SBE41 Message =     4.05, 19.8948, 34.3402</t>
  </si>
  <si>
    <t>01:03:51.8829447   SBE41 Message =     4.05, 19.8954, 34.3398</t>
  </si>
  <si>
    <t>01:03:51.9135290   SBE41 Message =     4.07, 19.8956, 34.3400</t>
  </si>
  <si>
    <t>01:03:51.9441133   SBE41 Message =     4.05, 19.8961, 34.3398</t>
  </si>
  <si>
    <t>01:03:51.9746976   SBE41 Message =     4.06, 19.8958, 34.3404</t>
  </si>
  <si>
    <t>01:03:52.0052515   SBE41 Message =     4.06, 19.8964, 34.3402</t>
  </si>
  <si>
    <t>01:03:52.0358358   SBE41 Message =     4.06, 19.8970, 34.3398</t>
  </si>
  <si>
    <t>01:03:52.0664201   SBE41 Message =     4.07, 19.8972, 34.3398</t>
  </si>
  <si>
    <t>01:03:52.0970044   SBE41 Message =     4.05, 19.8969, 34.3404</t>
  </si>
  <si>
    <t>01:03:52.1275887   SBE41 Message =     4.05, 19.8981, 34.3397</t>
  </si>
  <si>
    <t>01:03:52.1581730   SBE41 Message =     4.05, 19.8979, 34.3400</t>
  </si>
  <si>
    <t>01:03:52.1887573   SBE41 Message =     4.07, 19.8979, 34.3403</t>
  </si>
  <si>
    <t>01:03:52.2193416   SBE41 Message =     4.04, 19.8987, 34.3398</t>
  </si>
  <si>
    <t>01:03:52.2498953   SBE41 Message =     4.05, 19.8984, 34.3403</t>
  </si>
  <si>
    <t>01:03:52.2804796   SBE41 Message =     4.06, 19.8987, 34.3402</t>
  </si>
  <si>
    <t>01:03:52.3110639   SBE41 Message =     4.04, 19.8991, 34.3402</t>
  </si>
  <si>
    <t>01:03:52.3416482   SBE41 Message =     4.04, 19.8997, 34.3400</t>
  </si>
  <si>
    <t>01:03:52.3722325   SBE41 Message =     4.04, 19.8998, 34.3401</t>
  </si>
  <si>
    <t>01:03:52.4027863   SBE41 Message =     4.06, 19.8997, 34.3404</t>
  </si>
  <si>
    <t>01:03:52.4333706   SBE41 Message =     4.05, 19.9002, 34.3402</t>
  </si>
  <si>
    <t>01:03:52.4639244   SBE41 Message =     4.06, 19.9002, 34.3405</t>
  </si>
  <si>
    <t>01:03:52.4944782   SBE41 Message =     4.05, 19.9008, 34.3401</t>
  </si>
  <si>
    <t>01:03:52.5250625   SBE41 Message =     4.05, 19.9015, 34.3398</t>
  </si>
  <si>
    <t>01:03:52.5556468   SBE41 Message =     4.06, 19.9012, 34.3403</t>
  </si>
  <si>
    <t>01:03:52.5862311   SBE41 Message =     4.05, 19.9016, 34.3402</t>
  </si>
  <si>
    <t>01:03:52.6168154   SBE41 Message =     4.04, 19.9017, 34.3403</t>
  </si>
  <si>
    <t>01:03:52.6473997   SBE41 Message =     4.05, 19.9017, 34.3405</t>
  </si>
  <si>
    <t>01:03:52.6779840   SBE41 Message =     4.04, 19.9025, 34.3401</t>
  </si>
  <si>
    <t>01:03:52.7085377   SBE41 Message =     4.06, 19.9023, 34.3405</t>
  </si>
  <si>
    <t>01:03:52.7390916   SBE41 Message =     4.05, 19.9029, 34.3402</t>
  </si>
  <si>
    <t>01:03:52.7697064   SBE41 Message =     4.05, 19.9025, 34.3406</t>
  </si>
  <si>
    <t>01:03:52.8002907   SBE41 Message =     4.04, 19.9026, 34.3407</t>
  </si>
  <si>
    <t>01:03:52.8308445   SBE41 Message =     4.04, 19.9034, 34.3405</t>
  </si>
  <si>
    <t>01:03:52.8614288   SBE41 Message =     4.04, 19.9037, 34.3403</t>
  </si>
  <si>
    <t>01:03:52.8920131   SBE41 Message =     4.05, 19.9035, 34.3407</t>
  </si>
  <si>
    <t>01:03:52.9225974   SBE41 Message =     4.04, 19.9036, 34.3408</t>
  </si>
  <si>
    <t>01:03:52.9431090   SBE41 Message =     4.04, 19.9043, 34.3406</t>
  </si>
  <si>
    <t>01:03:52.9736933   SBE41 Message =     4.03, 19.9052, 34.3400</t>
  </si>
  <si>
    <t>01:03:53.0042776   SBE41 Message =     4.05, 19.9046, 34.3407</t>
  </si>
  <si>
    <t>01:03:53.0256439 Got dd command response</t>
  </si>
  <si>
    <t>01:03:53.0260407 Waiting for upload complete number: 0</t>
  </si>
  <si>
    <t>01:03:53.0348924   SBE41 Message =     4.03, 19.9046, 34.3410</t>
  </si>
  <si>
    <t>01:03:53.0654462   SBE41 Message =     4.04, 19.9053, 34.3404</t>
  </si>
  <si>
    <t>01:03:53.0960305   SBE41 Message =     4.04, 19.9053, 34.3406</t>
  </si>
  <si>
    <t>01:03:53.1266148   SBE41 Message =     4.04, 19.9056, 34.3407</t>
  </si>
  <si>
    <t>01:03:53.1571686   SBE41 Message =     4.04, 19.9059, 34.3406</t>
  </si>
  <si>
    <t>01:03:53.1877529   SBE41 Message =     4.03, 19.9063, 34.3404</t>
  </si>
  <si>
    <t>01:03:53.2183372   SBE41 Message =     4.04, 19.9064, 34.3406</t>
  </si>
  <si>
    <t>01:03:53.2489215   SBE41 Message =     4.03, 19.9066, 34.3406</t>
  </si>
  <si>
    <t>01:03:53.2795058   SBE41 Message =     4.05, 19.9069, 34.3405</t>
  </si>
  <si>
    <t>01:03:53.3100596   SBE41 Message =     4.04, 19.9070, 34.3406</t>
  </si>
  <si>
    <t>01:03:53.3406133   SBE41 Message =     4.04, 19.9071, 34.3407</t>
  </si>
  <si>
    <t>01:03:53.3711976   SBE41 Message =     4.05, 19.9072, 34.3408</t>
  </si>
  <si>
    <t>01:03:53.4017515   SBE41 Message =     4.05, 19.9077, 34.3405</t>
  </si>
  <si>
    <t>01:03:53.4323358   SBE41 Message =     4.04, 19.9079, 34.3405</t>
  </si>
  <si>
    <t>01:03:53.4628895   SBE41 Message =     4.04, 19.9083, 34.3403</t>
  </si>
  <si>
    <t>01:03:53.4934738   SBE41 Message =     4.04, 19.9073, 34.3414</t>
  </si>
  <si>
    <t>01:03:53.5240581   SBE41 Message =     4.05, 19.9086, 34.3404</t>
  </si>
  <si>
    <t>01:03:53.5546424   SBE41 Message =     4.04, 19.9086, 34.3405</t>
  </si>
  <si>
    <t>01:03:53.5852267   SBE41 Message =     4.02, 19.9091, 34.3404</t>
  </si>
  <si>
    <t>01:03:53.6158110   SBE41 Message =     4.04, 19.9088, 34.3408</t>
  </si>
  <si>
    <t>01:03:53.6463648   SBE41 Message =     4.04, 19.9091, 34.3408</t>
  </si>
  <si>
    <t>01:03:53.6769186   SBE41 Message =     4.05, 19.9091, 34.3408</t>
  </si>
  <si>
    <t>01:03:53.7074724   SBE41 Message =     4.03, 19.9100, 34.3404</t>
  </si>
  <si>
    <t>01:03:53.7380567   SBE41 Message =     4.03, 19.9093, 34.3409</t>
  </si>
  <si>
    <t>01:03:53.7686410   SBE41 Message =     4.03, 19.9099, 34.3406</t>
  </si>
  <si>
    <t>01:03:53.7992253   SBE41 Message =     4.03, 19.9101, 34.3408</t>
  </si>
  <si>
    <t>01:03:53.8297790   SBE41 Message =     4.04, 19.9101, 34.3407</t>
  </si>
  <si>
    <t>01:03:53.8603633   SBE41 Message =     4.03, 19.9103, 34.3408</t>
  </si>
  <si>
    <t>01:03:53.8909172   SBE41 Message =     4.04, 19.9105, 34.3408</t>
  </si>
  <si>
    <t>01:03:53.9215319   SBE41 Message =     4.03, 19.9105, 34.3409</t>
  </si>
  <si>
    <t>01:03:53.9520552   SBE41 Message =     4.02, 19.9103, 34.3413</t>
  </si>
  <si>
    <t>01:03:53.9826395   SBE41 Message =     4.03, 19.9108, 34.3410</t>
  </si>
  <si>
    <t>01:03:54.0132238   SBE41 Message =     4.03, 19.9116, 34.3406</t>
  </si>
  <si>
    <t>01:03:54.0438081   SBE41 Message =     4.03, 19.9116, 34.3408</t>
  </si>
  <si>
    <t>01:03:54.0743924   SBE41 Message =     4.02, 19.9115, 34.3410</t>
  </si>
  <si>
    <t>01:03:54.1049767   SBE41 Message =     4.03, 19.9120, 34.3408</t>
  </si>
  <si>
    <t>01:03:54.1254883   SBE41 Message =     4.03, 19.9122, 34.3408</t>
  </si>
  <si>
    <t>01:03:54.1560726   SBE41 Message =     4.03, 19.9123, 34.3409</t>
  </si>
  <si>
    <t>01:03:54.1866569   SBE41 Message =     4.04, 19.9127, 34.3408</t>
  </si>
  <si>
    <t>01:03:54.2172412   SBE41 Message =     4.02, 19.9128, 34.3408</t>
  </si>
  <si>
    <t>01:03:54.2478255   SBE41 Message =     4.02, 19.9132, 34.3407</t>
  </si>
  <si>
    <t>01:03:54.2784098   SBE41 Message =     4.02, 19.9131, 34.3410</t>
  </si>
  <si>
    <t>01:03:54.3089941   SBE41 Message =     4.02, 19.9138, 34.3405</t>
  </si>
  <si>
    <t>01:03:54.3395480   SBE41 Message =     4.03, 19.9137, 34.3408</t>
  </si>
  <si>
    <t>01:03:54.3701323   SBE41 Message =     4.03, 19.9144, 34.3404</t>
  </si>
  <si>
    <t>01:03:54.4007166   SBE41 Message =     4.01, 19.9139, 34.3410</t>
  </si>
  <si>
    <t>01:03:54.4313009   SBE41 Message =     4.03, 19.9143, 34.3409</t>
  </si>
  <si>
    <t>01:03:54.4618852   SBE41 Message =     4.01, 19.9146, 34.3408</t>
  </si>
  <si>
    <t>01:03:54.4924695   SBE41 Message =     4.02, 19.9150, 34.3407</t>
  </si>
  <si>
    <t>01:03:54.5230538   SBE41 Message =     4.01, 19.9155, 34.3405</t>
  </si>
  <si>
    <t>01:03:54.5536381   SBE41 Message =     4.03, 19.9148, 34.3413</t>
  </si>
  <si>
    <t>01:03:54.5841918   SBE41 Message =     4.02, 19.9152, 34.3410</t>
  </si>
  <si>
    <t>01:03:54.6147761   SBE41 Message =     4.03, 19.9153, 34.3411</t>
  </si>
  <si>
    <t>01:03:54.6453604   SBE41 Message =     4.03, 19.9162, 34.3405</t>
  </si>
  <si>
    <t>01:03:54.6759447   SBE41 Message =     4.02, 19.9159, 34.3409</t>
  </si>
  <si>
    <t>01:03:54.7064986   SBE41 Message =     4.02, 19.9163, 34.3409</t>
  </si>
  <si>
    <t>01:03:54.7370523   SBE41 Message =     4.02, 19.9166, 34.3408</t>
  </si>
  <si>
    <t>01:03:54.7676366   SBE41 Message =     4.03, 19.9166, 34.3410</t>
  </si>
  <si>
    <t>01:03:54.7982209   SBE41 Message =     4.01, 19.9174, 34.3405</t>
  </si>
  <si>
    <t>01:03:54.8287747   SBE41 Message =     4.01, 19.9174, 34.3409</t>
  </si>
  <si>
    <t>01:03:54.8593590   SBE41 Message =     4.03, 19.9173, 34.3410</t>
  </si>
  <si>
    <t>01:03:54.8899433   SBE41 Message =     4.02, 19.9174, 34.3409</t>
  </si>
  <si>
    <t>01:03:54.9205276   SBE41 Message =     4.02, 19.9179, 34.3408</t>
  </si>
  <si>
    <t>01:03:54.9511119   SBE41 Message =     4.03, 19.9177, 34.3410</t>
  </si>
  <si>
    <t>01:03:54.9816962   SBE41 Message =     4.02, 19.9183, 34.3408</t>
  </si>
  <si>
    <t>01:03:55.0122805   SBE41 Message =     4.02, 19.9182, 34.3411</t>
  </si>
  <si>
    <t>01:03:55.0428648   SBE41 Message =     4.02, 19.9186, 34.3409</t>
  </si>
  <si>
    <t>01:03:55.0734186   SBE41 Message =     4.02, 19.9190, 34.3408</t>
  </si>
  <si>
    <t>01:03:55.1039724   SBE41 Message =     4.01, 19.9182, 34.3415</t>
  </si>
  <si>
    <t>01:03:55.1345567   SBE41 Message =     4.02, 19.9199, 34.3405</t>
  </si>
  <si>
    <t>01:03:55.1651715   SBE41 Message =     4.02, 19.9197, 34.3407</t>
  </si>
  <si>
    <t>01:03:55.1957253   SBE41 Message =     4.01, 19.9192, 34.3412</t>
  </si>
  <si>
    <t>01:03:55.2263096   SBE41 Message =     4.02, 19.9196, 34.3411</t>
  </si>
  <si>
    <t>01:03:55.2568939   SBE41 Message =     4.01, 19.9200, 34.3411</t>
  </si>
  <si>
    <t>01:03:55.2874782   SBE41 Message =     4.02, 19.9203, 34.3409</t>
  </si>
  <si>
    <t>01:03:55.3079898   SBE41 Message =     4.02, 19.9204, 34.3410</t>
  </si>
  <si>
    <t>01:03:55.3385741   SBE41 Message =     4.01, 19.9203, 34.3413</t>
  </si>
  <si>
    <t>01:03:55.3691584   SBE41 Message =     4.02, 19.9208, 34.3411</t>
  </si>
  <si>
    <t>01:03:55.3997427   SBE41 Message =     4.02, 19.9211, 34.3410</t>
  </si>
  <si>
    <t>01:03:55.4302965   SBE41 Message =     4.01, 19.9214, 34.3409</t>
  </si>
  <si>
    <t>01:03:55.4609113   SBE41 Message =     4.01, 19.9211, 34.3413</t>
  </si>
  <si>
    <t>01:03:55.4914956   SBE41 Message =     4.02, 19.9214, 34.3413</t>
  </si>
  <si>
    <t>01:03:55.5220494   SBE41 Message =     4.01, 19.9222, 34.3407</t>
  </si>
  <si>
    <t>01:03:55.5526032   SBE41 Message =     4.01, 19.9217, 34.3413</t>
  </si>
  <si>
    <t>01:03:55.5831875   SBE41 Message =     4.00, 19.9228, 34.3407</t>
  </si>
  <si>
    <t>01:03:55.6137718   SBE41 Message =     4.00, 19.9227, 34.3409</t>
  </si>
  <si>
    <t>01:03:55.6443561   SBE41 Message =     4.01, 19.9226, 34.3410</t>
  </si>
  <si>
    <t>01:03:55.6749404   SBE41 Message =     4.01, 19.9225, 34.3413</t>
  </si>
  <si>
    <t>01:03:55.7055247   SBE41 Message =     4.01, 19.9232, 34.3409</t>
  </si>
  <si>
    <t>01:03:55.7361090   SBE41 Message =     4.01, 19.9229, 34.3413</t>
  </si>
  <si>
    <t>01:03:55.7666627   SBE41 Message =     4.01, 19.9231, 34.3413</t>
  </si>
  <si>
    <t>01:03:55.7972166   SBE41 Message =     4.01, 19.9242, 34.3406</t>
  </si>
  <si>
    <t>01:03:55.8278009   SBE41 Message =     4.02, 19.9236, 34.3412</t>
  </si>
  <si>
    <t>01:03:55.8583852   SBE41 Message =     4.00, 19.9242, 34.3408</t>
  </si>
  <si>
    <t>01:03:55.8889695   SBE41 Message =     4.01, 19.9241, 34.3410</t>
  </si>
  <si>
    <t>01:03:55.9195538   SBE41 Message =     4.02, 19.9243, 34.3410</t>
  </si>
  <si>
    <t>01:03:55.9501381   SBE41 Message =     4.00, 19.9243, 34.3411</t>
  </si>
  <si>
    <t>01:03:55.9807224   SBE41 Message =     4.00, 19.9244, 34.3412</t>
  </si>
  <si>
    <t>01:03:56.0112761   SBE41 Message =     4.00, 19.9250, 34.3408</t>
  </si>
  <si>
    <t>01:03:56.0274840 Waiting for upload complete number: 1</t>
  </si>
  <si>
    <t>01:03:56.0418604   SBE41 Message =     4.00, 19.9245, 34.3415</t>
  </si>
  <si>
    <t>01:03:56.0724143   SBE41 Message =     4.00, 19.9255, 34.3407</t>
  </si>
  <si>
    <t>01:03:56.1030290   SBE41 Message =     4.00, 19.9250, 34.3411</t>
  </si>
  <si>
    <t>01:03:56.1335829   SBE41 Message =     4.00, 19.9254, 34.3410</t>
  </si>
  <si>
    <t>01:03:56.1641672   SBE41 Message =     4.01, 19.9255, 34.3409</t>
  </si>
  <si>
    <t>01:03:56.1947209   SBE41 Message =     3.99, 19.9257, 34.3409</t>
  </si>
  <si>
    <t>01:03:56.2253052   SBE41 Message =     4.00, 19.9260, 34.3408</t>
  </si>
  <si>
    <t>01:03:56.2558590   SBE41 Message =     4.00, 19.9258, 34.3411</t>
  </si>
  <si>
    <t>01:03:56.2864433   SBE41 Message =     4.00, 19.9257, 34.3412</t>
  </si>
  <si>
    <t>01:03:56.3170276   SBE41 Message =     4.00, 19.9265, 34.3407</t>
  </si>
  <si>
    <t>01:03:56.3476424   SBE41 Message =     4.01, 19.9267, 34.3405</t>
  </si>
  <si>
    <t>01:03:56.3781962   SBE41 Message =     3.99, 19.9267, 34.3406</t>
  </si>
  <si>
    <t>01:03:56.4087805   SBE41 Message =     3.99, 19.9267, 34.3410</t>
  </si>
  <si>
    <t>01:03:56.4393648   SBE41 Message =     3.99, 19.9266, 34.3410</t>
  </si>
  <si>
    <t>01:03:56.4598765   SBE41 Message =     4.00, 19.9268, 34.3411</t>
  </si>
  <si>
    <t>01:03:56.4904608   SBE41 Message =     4.00, 19.9268, 34.3411</t>
  </si>
  <si>
    <t>01:03:56.5210451   SBE41 Message =     4.00, 19.9272, 34.3410</t>
  </si>
  <si>
    <t>01:03:56.5515988   SBE41 Message =     4.00, 19.9272, 34.3412</t>
  </si>
  <si>
    <t>01:03:56.5822137   SBE41 Message =     3.99, 19.9269, 34.3415</t>
  </si>
  <si>
    <t>01:03:56.6127980   SBE41 Message =     3.99, 19.9277, 34.3409</t>
  </si>
  <si>
    <t>01:03:56.6433823   SBE41 Message =     4.00, 19.9273, 34.3414</t>
  </si>
  <si>
    <t>01:03:56.6739360   SBE41 Message =     3.99, 19.9272, 34.3416</t>
  </si>
  <si>
    <t>01:03:56.7045203   SBE41 Message =     4.00, 19.9278, 34.3412</t>
  </si>
  <si>
    <t>01:03:56.7350741   SBE41 Message =     4.00, 19.9280, 34.3411</t>
  </si>
  <si>
    <t>01:03:56.7656584   SBE41 Message =     4.00, 19.9279, 34.3414</t>
  </si>
  <si>
    <t>01:03:56.7962427   SBE41 Message =     4.00, 19.9285, 34.3409</t>
  </si>
  <si>
    <t>01:03:56.8268270   SBE41 Message =     4.00, 19.9290, 34.3405</t>
  </si>
  <si>
    <t>01:03:56.8574113   SBE41 Message =     3.99, 19.9287, 34.3409</t>
  </si>
  <si>
    <t>01:03:56.8879956   SBE41 Message =     3.99, 19.9286, 34.3411</t>
  </si>
  <si>
    <t>01:03:56.9185494   SBE41 Message =     3.99, 19.9285, 34.3413</t>
  </si>
  <si>
    <t>01:03:56.9491337   SBE41 Message =     3.99, 19.9289, 34.3411</t>
  </si>
  <si>
    <t>01:03:56.9797180   SBE41 Message =     3.99, 19.9290, 34.3412</t>
  </si>
  <si>
    <t>01:03:57.0103023   SBE41 Message =     3.99, 19.9291, 34.3413</t>
  </si>
  <si>
    <t>01:03:57.0408866   SBE41 Message =     3.98, 19.9291, 34.3412</t>
  </si>
  <si>
    <t>01:03:57.0714404   SBE41 Message =     3.98, 19.9299, 34.3406</t>
  </si>
  <si>
    <t>01:03:57.1020247   SBE41 Message =     4.00, 19.9297, 34.3410</t>
  </si>
  <si>
    <t>01:03:57.1326090   SBE41 Message =     3.98, 19.9296, 34.3412</t>
  </si>
  <si>
    <t>01:03:57.1631627   SBE41 Message =     3.99, 19.9297, 34.3414</t>
  </si>
  <si>
    <t>01:03:57.1937471   SBE41 Message =     3.98, 19.9299, 34.3412</t>
  </si>
  <si>
    <t>01:03:57.2243314   SBE41 Message =     3.99, 19.9301, 34.3410</t>
  </si>
  <si>
    <t>01:03:57.2549157   SBE41 Message =     3.97, 19.9300, 34.3412</t>
  </si>
  <si>
    <t>01:03:57.2855000   SBE41 Message =     3.98, 19.9297, 34.3414</t>
  </si>
  <si>
    <t>01:03:57.3160538   SBE41 Message =     3.99, 19.9302, 34.3412</t>
  </si>
  <si>
    <t>01:03:57.3466381   SBE41 Message =     4.00, 19.9308, 34.3408</t>
  </si>
  <si>
    <t>01:03:57.3772224   SBE41 Message =     3.98, 19.9305, 34.3412</t>
  </si>
  <si>
    <t>01:03:57.4077761   SBE41 Message =     3.98, 19.9308, 34.3409</t>
  </si>
  <si>
    <t>01:03:57.4383299   SBE41 Message =     3.98, 19.9309, 34.3409</t>
  </si>
  <si>
    <t>01:03:57.4689143   SBE41 Message =     3.98, 19.9311, 34.3410</t>
  </si>
  <si>
    <t>01:03:57.4994986   SBE41 Message =     3.99, 19.9312, 34.3410</t>
  </si>
  <si>
    <t>01:03:57.5300829   SBE41 Message =     3.99, 19.9314, 34.3408</t>
  </si>
  <si>
    <t>01:03:57.5606672   SBE41 Message =     3.98, 19.9314, 34.3409</t>
  </si>
  <si>
    <t>01:03:57.5912515   SBE41 Message =     3.98, 19.9310, 34.3414</t>
  </si>
  <si>
    <t>01:03:57.6218358   SBE41 Message =     3.98, 19.9319, 34.3406</t>
  </si>
  <si>
    <t>01:03:57.6423474   SBE41 Message =     3.97, 19.9311, 34.3414</t>
  </si>
  <si>
    <t>01:03:57.6729317   SBE41 Message =     3.98, 19.9315, 34.3412</t>
  </si>
  <si>
    <t>01:03:57.7035160   SBE41 Message =     3.98, 19.9321, 34.3409</t>
  </si>
  <si>
    <t>01:03:57.7341003   SBE41 Message =     3.98, 19.9318, 34.3411</t>
  </si>
  <si>
    <t>01:03:57.7646846   SBE41 Message =     3.98, 19.9322, 34.3408</t>
  </si>
  <si>
    <t>01:03:57.7952689   SBE41 Message =     3.97, 19.9320, 34.3412</t>
  </si>
  <si>
    <t>01:03:57.8258532   SBE41 Message =     3.99, 19.9319, 34.3414</t>
  </si>
  <si>
    <t>01:03:57.8564069   SBE41 Message =     3.97, 19.9327, 34.3407</t>
  </si>
  <si>
    <t>01:03:57.8869912   SBE41 Message =     3.97, 19.9329, 34.3408</t>
  </si>
  <si>
    <t>01:03:57.9175755   SBE41 Message =     3.97, 19.9327, 34.3411</t>
  </si>
  <si>
    <t>01:03:57.9481598   SBE41 Message =     3.98, 19.9318, 34.3420</t>
  </si>
  <si>
    <t>01:03:57.9787441   SBE41 Message =     3.98, 19.9330, 34.3410</t>
  </si>
  <si>
    <t>01:03:58.0093284   SBE41 Message =     3.98, 19.9331, 34.3412</t>
  </si>
  <si>
    <t>01:03:58.0399127   SBE41 Message =     3.99, 19.9329, 34.3414</t>
  </si>
  <si>
    <t>01:03:58.0704971   SBE41 Message =     3.97, 19.9335, 34.3410</t>
  </si>
  <si>
    <t>01:03:58.1010509   SBE41 Message =     3.97, 19.9337, 34.3410</t>
  </si>
  <si>
    <t>01:03:58.1316352   SBE41 Message =     3.97, 19.9333, 34.3414</t>
  </si>
  <si>
    <t>01:03:58.1622195   SBE41 Message =     3.97, 19.9346, 34.3406</t>
  </si>
  <si>
    <t>01:03:58.1928038   SBE41 Message =     3.98, 19.9341, 34.3410</t>
  </si>
  <si>
    <t>01:03:58.2233881   SBE41 Message =     3.97, 19.9337, 34.3413</t>
  </si>
  <si>
    <t>01:03:58.2539724   SBE41 Message =     3.99, 19.9341, 34.3413</t>
  </si>
  <si>
    <t>01:03:58.2845567   SBE41 Message =     3.97, 19.9346, 34.3409</t>
  </si>
  <si>
    <t>01:03:58.3151410   SBE41 Message =     3.96, 19.9344, 34.3410</t>
  </si>
  <si>
    <t>01:03:58.3456947   SBE41 Message =     3.97, 19.9349, 34.3408</t>
  </si>
  <si>
    <t>01:03:58.3762486   SBE41 Message =     3.97, 19.9351, 34.3409</t>
  </si>
  <si>
    <t>01:03:58.4068329   SBE41 Message =     3.96, 19.9351, 34.3410</t>
  </si>
  <si>
    <t>01:03:58.4374172   SBE41 Message =     3.97, 19.9352, 34.3409</t>
  </si>
  <si>
    <t>01:03:58.4680015   SBE41 Message =     3.96, 19.9351, 34.3412</t>
  </si>
  <si>
    <t>01:03:58.4985552   SBE41 Message =     3.97, 19.9354, 34.3410</t>
  </si>
  <si>
    <t>01:03:58.5291395   SBE41 Message =     3.98, 19.9355, 34.3410</t>
  </si>
  <si>
    <t>01:03:58.5597238   SBE41 Message =     3.97, 19.9355, 34.3410</t>
  </si>
  <si>
    <t>01:03:58.5903081   SBE41 Message =     3.97, 19.9356, 34.3410</t>
  </si>
  <si>
    <t>01:03:58.6208619   SBE41 Message =     3.99, 19.9360, 34.3407</t>
  </si>
  <si>
    <t>01:03:58.6514462   SBE41 Message =     3.97, 19.9357, 34.3411</t>
  </si>
  <si>
    <t>01:03:58.6820610   SBE41 Message =     3.98, 19.9357, 34.3412</t>
  </si>
  <si>
    <t>01:03:58.7126148   SBE41 Message =     3.97, 19.9356, 34.3414</t>
  </si>
  <si>
    <t>01:03:58.7431991   SBE41 Message =     3.96, 19.9356, 34.3414</t>
  </si>
  <si>
    <t>01:03:58.7737834   SBE41 Message =     3.97, 19.9363, 34.3410</t>
  </si>
  <si>
    <t>01:03:58.7942951   SBE41 Message =     3.97, 19.9362, 34.3412</t>
  </si>
  <si>
    <t>01:03:58.8248794   SBE41 Message =     3.97, 19.9364, 34.3411</t>
  </si>
  <si>
    <t>01:03:58.8554637   SBE41 Message =     3.97, 19.9368, 34.3409</t>
  </si>
  <si>
    <t>01:03:58.8860480   SBE41 Message =     3.98, 19.9366, 34.3411</t>
  </si>
  <si>
    <t>01:03:58.9166323   SBE41 Message =     3.97, 19.9365, 34.3413</t>
  </si>
  <si>
    <t>01:03:58.9472166   SBE41 Message =     3.96, 19.9367, 34.3411</t>
  </si>
  <si>
    <t>01:03:58.9778009   SBE41 Message =     3.96, 19.9372, 34.3409</t>
  </si>
  <si>
    <t>01:03:59.0083546   SBE41 Message =     3.96, 19.9372, 34.3409</t>
  </si>
  <si>
    <t>01:03:59.0284389 Waiting for upload complete number: 2</t>
  </si>
  <si>
    <t>01:03:59.0389695   SBE41 Message =     3.97, 19.9371, 34.3410</t>
  </si>
  <si>
    <t>01:03:59.0695232   SBE41 Message =     3.98, 19.9370, 34.3414</t>
  </si>
  <si>
    <t>01:03:59.1001075   SBE41 Message =     3.97, 19.9377, 34.3407</t>
  </si>
  <si>
    <t>01:03:59.1306918   SBE41 Message =     3.95, 19.9370, 34.3414</t>
  </si>
  <si>
    <t>01:03:59.1612456   SBE41 Message =     3.96, 19.9373, 34.3412</t>
  </si>
  <si>
    <t>01:03:59.1918299   SBE41 Message =     3.96, 19.9374, 34.3413</t>
  </si>
  <si>
    <t>01:03:59.2224143   SBE41 Message =     3.98, 19.9370, 34.3416</t>
  </si>
  <si>
    <t>01:03:59.2529680   SBE41 Message =     3.95, 19.9374, 34.3414</t>
  </si>
  <si>
    <t>01:03:59.2835523   SBE41 Message =     3.97, 19.9376, 34.3412</t>
  </si>
  <si>
    <t>01:03:59.3141061   SBE41 Message =     3.95, 19.9382, 34.3408</t>
  </si>
  <si>
    <t>01:03:59.3446904   SBE41 Message =     3.95, 19.9382, 34.3409</t>
  </si>
  <si>
    <t>01:03:59.3752747   SBE41 Message =     3.96, 19.9379, 34.3412</t>
  </si>
  <si>
    <t>01:03:59.4058590   SBE41 Message =     3.96, 19.9378, 34.3413</t>
  </si>
  <si>
    <t>01:03:59.4364433   SBE41 Message =     3.95, 19.9384, 34.3409</t>
  </si>
  <si>
    <t>01:03:59.4670276   SBE41 Message =     3.95, 19.9380, 34.3413</t>
  </si>
  <si>
    <t>01:03:59.4975814   SBE41 Message =     3.97, 19.9380, 34.3414</t>
  </si>
  <si>
    <t>01:03:59.5281657   SBE41 Message =     3.96, 19.9386, 34.3409</t>
  </si>
  <si>
    <t>01:03:59.5587500   SBE41 Message =     3.96, 19.9388, 34.3409</t>
  </si>
  <si>
    <t>01:03:59.5893343   SBE41 Message =     3.95, 19.9385, 34.3412</t>
  </si>
  <si>
    <t>01:03:59.6199186   SBE41 Message =     3.95, 19.9385, 34.3412</t>
  </si>
  <si>
    <t>01:03:59.6504724   SBE41 Message =     3.96, 19.9390, 34.3408</t>
  </si>
  <si>
    <t>01:03:59.6810567   SBE41 Message =     3.95, 19.9385, 34.3413</t>
  </si>
  <si>
    <t>01:03:59.7116410   SBE41 Message =     3.96, 19.9388, 34.3412</t>
  </si>
  <si>
    <t>01:03:59.7422253   SBE41 Message =     3.97, 19.9389, 34.3411</t>
  </si>
  <si>
    <t>01:03:59.7727790   SBE41 Message =     3.94, 19.9388, 34.3413</t>
  </si>
  <si>
    <t>01:03:59.8033329   SBE41 Message =     3.95, 19.9391, 34.3411</t>
  </si>
  <si>
    <t>01:03:59.8339172   SBE41 Message =     3.96, 19.9392, 34.3411</t>
  </si>
  <si>
    <t>01:03:59.8645015   SBE41 Message =     3.96, 19.9391, 34.3411</t>
  </si>
  <si>
    <t>01:03:59.8950858   SBE41 Message =     3.96, 19.9396, 34.3409</t>
  </si>
  <si>
    <t>01:03:59.9256701   SBE41 Message =     3.95, 19.9394, 34.3411</t>
  </si>
  <si>
    <t>01:03:59.9562544   SBE41 Message =     3.96, 19.9389, 34.3414</t>
  </si>
  <si>
    <t>01:03:59.9767660   SBE41 Message =     3.95, 19.9395, 34.3410</t>
  </si>
  <si>
    <t>01:04:00.0073503   SBE41 Message =     3.95, 19.9396, 34.3409</t>
  </si>
  <si>
    <t>01:04:00.0379346   SBE41 Message =     3.94, 19.9396, 34.3412</t>
  </si>
  <si>
    <t>01:04:00.0685189   SBE41 Message =     3.95, 19.9396, 34.3412</t>
  </si>
  <si>
    <t>01:04:00.0991032   SBE41 Message =     3.95, 19.9393, 34.3414</t>
  </si>
  <si>
    <t>01:04:00.1296875   SBE41 Message =     3.94, 19.9399, 34.3409</t>
  </si>
  <si>
    <t>01:04:00.1602718   SBE41 Message =     3.94, 19.9398, 34.3412</t>
  </si>
  <si>
    <t>01:04:00.1908255   SBE41 Message =     3.95, 19.9399, 34.3410</t>
  </si>
  <si>
    <t>01:04:00.2214098   SBE41 Message =     3.94, 19.9401, 34.3409</t>
  </si>
  <si>
    <t>01:04:00.2519941   SBE41 Message =     3.94, 19.9403, 34.3409</t>
  </si>
  <si>
    <t>01:04:00.2825784   SBE41 Message =     3.94, 19.9401, 34.3413</t>
  </si>
  <si>
    <t>01:04:00.3131627   SBE41 Message =     3.96, 19.9398, 34.3414</t>
  </si>
  <si>
    <t>01:04:00.3437166   SBE41 Message =     3.94, 19.9401, 34.3411</t>
  </si>
  <si>
    <t>01:04:00.3743009   SBE41 Message =     3.95, 19.9397, 34.3415</t>
  </si>
  <si>
    <t>01:04:00.4048852   SBE41 Message =     3.97, 19.9401, 34.3412</t>
  </si>
  <si>
    <t>01:04:00.4354389   SBE41 Message =     3.95, 19.9406, 34.3409</t>
  </si>
  <si>
    <t>01:04:00.4660232   SBE41 Message =     3.95, 19.9403, 34.3412</t>
  </si>
  <si>
    <t>01:04:00.4966075   SBE41 Message =     3.94, 19.9406, 34.3411</t>
  </si>
  <si>
    <t>01:04:00.5271918   SBE41 Message =     3.93, 19.9403, 34.3413</t>
  </si>
  <si>
    <t>01:04:00.5577761   SBE41 Message =     3.94, 19.9404, 34.3413</t>
  </si>
  <si>
    <t>01:04:00.5883604   SBE41 Message =     3.95, 19.9405, 34.3412</t>
  </si>
  <si>
    <t>01:04:00.6189447   SBE41 Message =     3.94, 19.9406, 34.3413</t>
  </si>
  <si>
    <t>01:04:00.6495290   SBE41 Message =     3.95, 19.9408, 34.3411</t>
  </si>
  <si>
    <t>01:04:00.6801133   SBE41 Message =     3.94, 19.9409, 34.3410</t>
  </si>
  <si>
    <t>01:04:00.7106672   SBE41 Message =     3.94, 19.9406, 34.3412</t>
  </si>
  <si>
    <t>01:04:00.7412819   SBE41 Message =     3.95, 19.9409, 34.3412</t>
  </si>
  <si>
    <t>01:04:00.7718358   SBE41 Message =     3.94, 19.9415, 34.3407</t>
  </si>
  <si>
    <t>01:04:00.8024201   SBE41 Message =     3.93, 19.9414, 34.3409</t>
  </si>
  <si>
    <t>01:04:00.8330044   SBE41 Message =     3.94, 19.9406, 34.3417</t>
  </si>
  <si>
    <t>01:04:00.8635887   SBE41 Message =     3.94, 19.9416, 34.3409</t>
  </si>
  <si>
    <t>01:04:00.8941730   SBE41 Message =     3.93, 19.9410, 34.3414</t>
  </si>
  <si>
    <t>01:04:00.9247573   SBE41 Message =     3.94, 19.9417, 34.3409</t>
  </si>
  <si>
    <t>01:04:00.9553416   SBE41 Message =     3.93, 19.9416, 34.3410</t>
  </si>
  <si>
    <t>01:04:00.9859259   SBE41 Message =     3.94, 19.9413, 34.3413</t>
  </si>
  <si>
    <t>01:04:01.0164796   SBE41 Message =     3.94, 19.9417, 34.3411</t>
  </si>
  <si>
    <t>01:04:01.0470639   SBE41 Message =     3.95, 19.9413, 34.3416</t>
  </si>
  <si>
    <t>01:04:01.0776482   SBE41 Message =     3.94, 19.9415, 34.3414</t>
  </si>
  <si>
    <t>01:04:01.1082325   SBE41 Message =     3.93, 19.9419, 34.3413</t>
  </si>
  <si>
    <t>01:04:01.1287441   SBE41 Message =     3.94, 19.9416, 34.3414</t>
  </si>
  <si>
    <t>01:04:01.1593284   SBE41 Message =     3.93, 19.9420, 34.3412</t>
  </si>
  <si>
    <t>01:04:01.1899127   SBE41 Message =     3.94, 19.9417, 34.3415</t>
  </si>
  <si>
    <t>01:04:01.2204971   SBE41 Message =     3.93, 19.9418, 34.3414</t>
  </si>
  <si>
    <t>01:04:01.2510509   SBE41 Message =     3.93, 19.9423, 34.3412</t>
  </si>
  <si>
    <t>01:04:01.2816657   SBE41 Message =     3.94, 19.9424, 34.3410</t>
  </si>
  <si>
    <t>01:04:01.3122500   SBE41 Message =     3.92, 19.9425, 34.3410</t>
  </si>
  <si>
    <t>01:04:01.3428038   SBE41 Message =     3.93, 19.9425, 34.3412</t>
  </si>
  <si>
    <t>01:04:01.3733575   SBE41 Message =     3.93, 19.9424, 34.3413</t>
  </si>
  <si>
    <t>01:04:01.4039418   SBE41 Message =     3.94, 19.9426, 34.3412</t>
  </si>
  <si>
    <t>01:04:01.4344956   SBE41 Message =     3.92, 19.9426, 34.3414</t>
  </si>
  <si>
    <t>01:04:01.4650799   SBE41 Message =     3.93, 19.9425, 34.3415</t>
  </si>
  <si>
    <t>01:04:01.4956643   SBE41 Message =     3.94, 19.9429, 34.3412</t>
  </si>
  <si>
    <t>01:04:01.5262486   SBE41 Message =     3.92, 19.9431, 34.3412</t>
  </si>
  <si>
    <t>01:04:01.5568329   SBE41 Message =     3.93, 19.9429, 34.3415</t>
  </si>
  <si>
    <t>01:04:01.5873866   SBE41 Message =     3.93, 19.9433, 34.3412</t>
  </si>
  <si>
    <t>01:04:01.6179709   SBE41 Message =     3.93, 19.9438, 34.3408</t>
  </si>
  <si>
    <t>01:04:01.6485552   SBE41 Message =     3.93, 19.9434, 34.3414</t>
  </si>
  <si>
    <t>01:04:01.6791395   SBE41 Message =     3.93, 19.9435, 34.3414</t>
  </si>
  <si>
    <t>01:04:01.7097238   SBE41 Message =     3.93, 19.9440, 34.3412</t>
  </si>
  <si>
    <t>01:04:01.7402776   SBE41 Message =     3.91, 19.9443, 34.3410</t>
  </si>
  <si>
    <t>01:04:01.7708619   SBE41 Message =     3.92, 19.9439, 34.3414</t>
  </si>
  <si>
    <t>01:04:01.8014462   SBE41 Message =     3.92, 19.9438, 34.3416</t>
  </si>
  <si>
    <t>01:04:01.8320000   SBE41 Message =     3.92, 19.9451, 34.3407</t>
  </si>
  <si>
    <t>01:04:01.8625538   SBE41 Message =     3.93, 19.9448, 34.3409</t>
  </si>
  <si>
    <t>01:04:01.8931381   SBE41 Message =     3.93, 19.9441, 34.3417</t>
  </si>
  <si>
    <t>01:04:01.9236918   SBE41 Message =     3.93, 19.9445, 34.3414</t>
  </si>
  <si>
    <t>01:04:01.9542761   SBE41 Message =     3.93, 19.9452, 34.3409</t>
  </si>
  <si>
    <t>01:04:01.9848604   SBE41 Message =     3.93, 19.9453, 34.3409</t>
  </si>
  <si>
    <t>01:04:02.0154447   SBE41 Message =     3.93, 19.9453, 34.3411</t>
  </si>
  <si>
    <t>01:04:02.0296991 Waiting for upload complete number: 3</t>
  </si>
  <si>
    <t>01:04:02.0460290   SBE41 Message =     3.93, 19.9449, 34.3414</t>
  </si>
  <si>
    <t>01:04:02.0766133   SBE41 Message =     3.93, 19.9454, 34.3411</t>
  </si>
  <si>
    <t>01:04:02.1071672   SBE41 Message =     3.92, 19.9457, 34.3410</t>
  </si>
  <si>
    <t>01:04:02.1377515   SBE41 Message =     3.92, 19.9454, 34.3413</t>
  </si>
  <si>
    <t>01:04:02.1683052   SBE41 Message =     3.93, 19.9454, 34.3415</t>
  </si>
  <si>
    <t>01:04:02.1988895   SBE41 Message =     3.92, 19.9457, 34.3413</t>
  </si>
  <si>
    <t>01:04:02.2294738   SBE41 Message =     3.92, 19.9462, 34.3411</t>
  </si>
  <si>
    <t>01:04:02.2600581   SBE41 Message =     3.92, 19.9466, 34.3407</t>
  </si>
  <si>
    <t>01:04:02.2906424   SBE41 Message =     3.91, 19.9464, 34.3410</t>
  </si>
  <si>
    <t>01:04:02.3111540   SBE41 Message =     3.92, 19.9461, 34.3413</t>
  </si>
  <si>
    <t>01:04:02.3417383   SBE41 Message =     3.92, 19.9465, 34.3412</t>
  </si>
  <si>
    <t>01:04:02.3723226   SBE41 Message =     3.91, 19.9465, 34.3412</t>
  </si>
  <si>
    <t>01:04:02.4029069   SBE41 Message =     3.92, 19.9467, 34.3412</t>
  </si>
  <si>
    <t>01:04:02.4334912   SBE41 Message =     3.93, 19.9472, 34.3407</t>
  </si>
  <si>
    <t>01:04:02.4640755   SBE41 Message =     3.91, 19.9466, 34.3414</t>
  </si>
  <si>
    <t>01:04:02.4946598   SBE41 Message =     3.91, 19.9469, 34.3412</t>
  </si>
  <si>
    <t>01:04:02.5252137   SBE41 Message =     3.92, 19.9470, 34.3413</t>
  </si>
  <si>
    <t>01:04:02.5557674   SBE41 Message =     3.91, 19.9475, 34.3410</t>
  </si>
  <si>
    <t>01:04:02.5863517   SBE41 Message =     3.92, 19.9464, 34.3421</t>
  </si>
  <si>
    <t>01:04:02.6169360   SBE41 Message =     3.90, 19.9475, 34.3411</t>
  </si>
  <si>
    <t>01:04:02.6475203   SBE41 Message =     3.93, 19.9477, 34.3410</t>
  </si>
  <si>
    <t>01:04:02.6781046   SBE41 Message =     3.92, 19.9477, 34.3411</t>
  </si>
  <si>
    <t>01:04:02.7086889   SBE41 Message =     3.91, 19.9478, 34.3411</t>
  </si>
  <si>
    <t>01:04:02.7392732   SBE41 Message =     3.91, 19.9478, 34.3412</t>
  </si>
  <si>
    <t>01:04:02.7698270   SBE41 Message =     3.91, 19.9479, 34.3412</t>
  </si>
  <si>
    <t>01:04:02.8004113   SBE41 Message =     3.90, 19.9482, 34.3410</t>
  </si>
  <si>
    <t>01:04:02.8309956   SBE41 Message =     3.90, 19.9483, 34.3410</t>
  </si>
  <si>
    <t>01:04:02.8615799   SBE41 Message =     3.91, 19.9485, 34.3410</t>
  </si>
  <si>
    <t>01:04:02.8921643   SBE41 Message =     3.92, 19.9487, 34.3409</t>
  </si>
  <si>
    <t>01:04:02.9227486   SBE41 Message =     3.92, 19.9484, 34.3413</t>
  </si>
  <si>
    <t>01:04:02.9533329   SBE41 Message =     3.91, 19.9481, 34.3417</t>
  </si>
  <si>
    <t>01:04:02.9839172   SBE41 Message =     3.91, 19.9485, 34.3413</t>
  </si>
  <si>
    <t>01:04:03.0144709   SBE41 Message =     3.91, 19.9489, 34.3411</t>
  </si>
  <si>
    <t>01:04:03.0450247   SBE41 Message =     3.90, 19.9481, 34.3418</t>
  </si>
  <si>
    <t>01:04:03.0756090   SBE41 Message =     3.91, 19.9488, 34.3413</t>
  </si>
  <si>
    <t>01:04:03.1061933   SBE41 Message =     3.91, 19.9484, 34.3416</t>
  </si>
  <si>
    <t>01:04:03.1367776   SBE41 Message =     3.93, 19.9490, 34.3411</t>
  </si>
  <si>
    <t>01:04:03.1673314   SBE41 Message =     3.91, 19.9489, 34.3415</t>
  </si>
  <si>
    <t>01:04:03.1979157   SBE41 Message =     3.90, 19.9490, 34.3414</t>
  </si>
  <si>
    <t>01:04:03.2285000   SBE41 Message =     3.90, 19.9486, 34.3418</t>
  </si>
  <si>
    <t>01:04:03.2590538   SBE41 Message =     3.90, 19.9493, 34.3412</t>
  </si>
  <si>
    <t>01:04:03.2896381   SBE41 Message =     3.91, 19.9487, 34.3417</t>
  </si>
  <si>
    <t>01:04:03.3202224   SBE41 Message =     3.90, 19.9491, 34.3416</t>
  </si>
  <si>
    <t>01:04:03.3508067   SBE41 Message =     3.91, 19.9494, 34.3413</t>
  </si>
  <si>
    <t>01:04:03.3813910   SBE41 Message =     3.91, 19.9497, 34.3411</t>
  </si>
  <si>
    <t>01:04:03.4119753   SBE41 Message =     3.91, 19.9500, 34.3411</t>
  </si>
  <si>
    <t>01:04:03.4425596   SBE41 Message =     3.91, 19.9494, 34.3416</t>
  </si>
  <si>
    <t>01:04:03.4731439   SBE41 Message =     3.91, 19.9498, 34.3413</t>
  </si>
  <si>
    <t>01:04:03.4936555   SBE41 Message =     3.90, 19.9502, 34.3410</t>
  </si>
  <si>
    <t>01:04:03.5242398   SBE41 Message =     3.91, 19.9499, 34.3415</t>
  </si>
  <si>
    <t>01:04:03.5548241   SBE41 Message =     3.92, 19.9499, 34.3414</t>
  </si>
  <si>
    <t>01:04:03.5853779   SBE41 Message =     3.89, 19.9500, 34.3414</t>
  </si>
  <si>
    <t>01:04:03.6159927   SBE41 Message =     3.91, 19.9501, 34.3414</t>
  </si>
  <si>
    <t>01:04:03.6465465   SBE41 Message =     3.91, 19.9508, 34.3409</t>
  </si>
  <si>
    <t>01:04:03.6771308   SBE41 Message =     3.90, 19.9498, 34.3418</t>
  </si>
  <si>
    <t>01:04:03.7076846   SBE41 Message =     3.90, 19.9505, 34.3413</t>
  </si>
  <si>
    <t>01:04:03.7382689   SBE41 Message =     3.89, 19.9500, 34.3417</t>
  </si>
  <si>
    <t>01:04:03.7688532   SBE41 Message =     3.90, 19.9504, 34.3414</t>
  </si>
  <si>
    <t>01:04:03.7994375   SBE41 Message =     3.91, 19.9504, 34.3415</t>
  </si>
  <si>
    <t>01:04:03.8300218   SBE41 Message =     3.89, 19.9506, 34.3413</t>
  </si>
  <si>
    <t>01:04:03.8606061   SBE41 Message =     3.89, 19.9503, 34.3416</t>
  </si>
  <si>
    <t>01:04:03.8911904   SBE41 Message =     3.90, 19.9513, 34.3409</t>
  </si>
  <si>
    <t>01:04:03.9217747   SBE41 Message =     3.90, 19.9508, 34.3414</t>
  </si>
  <si>
    <t>01:04:03.9523284   SBE41 Message =     3.90, 19.9508, 34.3414</t>
  </si>
  <si>
    <t>01:04:03.9829127   SBE41 Message =     3.90, 19.9505, 34.3417</t>
  </si>
  <si>
    <t>01:04:04.0134971   SBE41 Message =     3.90, 19.9510, 34.3414</t>
  </si>
  <si>
    <t>01:04:04.0440814   SBE41 Message =     3.90, 19.9509, 34.3415</t>
  </si>
  <si>
    <t>01:04:04.0746352   SBE41 Message =     3.89, 19.9517, 34.3410</t>
  </si>
  <si>
    <t>01:04:04.1051889   SBE41 Message =     3.90, 19.9514, 34.3413</t>
  </si>
  <si>
    <t>01:04:04.1357732   SBE41 Message =     3.91, 19.9514, 34.3414</t>
  </si>
  <si>
    <t>01:04:04.1663575   SBE41 Message =     3.91, 19.9520, 34.3410</t>
  </si>
  <si>
    <t>01:04:04.1969113   SBE41 Message =     3.90, 19.9520, 34.3412</t>
  </si>
  <si>
    <t>01:04:04.2274651   SBE41 Message =     3.88, 19.9515, 34.3417</t>
  </si>
  <si>
    <t>01:04:04.2580494   SBE41 Message =     3.89, 19.9520, 34.3413</t>
  </si>
  <si>
    <t>01:04:04.2886337   SBE41 Message =     3.90, 19.9518, 34.3415</t>
  </si>
  <si>
    <t>01:04:04.3192180   SBE41 Message =     3.90, 19.9524, 34.3411</t>
  </si>
  <si>
    <t>01:04:04.3498023   SBE41 Message =     3.91, 19.9522, 34.3414</t>
  </si>
  <si>
    <t>01:04:04.3803866   SBE41 Message =     3.89, 19.9524, 34.3414</t>
  </si>
  <si>
    <t>01:04:04.4109709   SBE41 Message =     3.89, 19.9523, 34.3416</t>
  </si>
  <si>
    <t>01:04:04.4415247   SBE41 Message =     3.88, 19.9526, 34.3413</t>
  </si>
  <si>
    <t>01:04:04.4721395   SBE41 Message =     3.91, 19.9531, 34.3410</t>
  </si>
  <si>
    <t>01:04:04.5026933   SBE41 Message =     3.90, 19.9528, 34.3414</t>
  </si>
  <si>
    <t>01:04:04.5332776   SBE41 Message =     3.89, 19.9534, 34.3411</t>
  </si>
  <si>
    <t>01:04:04.5638619   SBE41 Message =     3.88, 19.9530, 34.3415</t>
  </si>
  <si>
    <t>01:04:04.5944462   SBE41 Message =     3.90, 19.9533, 34.3414</t>
  </si>
  <si>
    <t>01:04:04.6250305   SBE41 Message =     3.90, 19.9539, 34.3409</t>
  </si>
  <si>
    <t>01:04:04.6455422   SBE41 Message =     3.89, 19.9532, 34.3417</t>
  </si>
  <si>
    <t>01:04:04.6761265   SBE41 Message =     3.88, 19.9537, 34.3412</t>
  </si>
  <si>
    <t>01:04:04.7067108   SBE41 Message =     3.90, 19.9540, 34.3411</t>
  </si>
  <si>
    <t>01:04:04.7372951   SBE41 Message =     3.89, 19.9543, 34.3411</t>
  </si>
  <si>
    <t>01:04:04.7678488   SBE41 Message =     3.89, 19.9547, 34.3410</t>
  </si>
  <si>
    <t>01:04:04.7984637   SBE41 Message =     3.89, 19.9541, 34.3415</t>
  </si>
  <si>
    <t>01:04:04.8290480   SBE41 Message =     3.88, 19.9541, 34.3416</t>
  </si>
  <si>
    <t>01:04:04.8596017   SBE41 Message =     3.90, 19.9547, 34.3411</t>
  </si>
  <si>
    <t>01:04:04.8901860   SBE41 Message =     3.87, 19.9544, 34.3416</t>
  </si>
  <si>
    <t>01:04:04.9207398   SBE41 Message =     3.88, 19.9544, 34.3418</t>
  </si>
  <si>
    <t>01:04:04.9513241   SBE41 Message =     3.90, 19.9547, 34.3416</t>
  </si>
  <si>
    <t>01:04:04.9819084   SBE41 Message =     3.88, 19.9547, 34.3418</t>
  </si>
  <si>
    <t>01:04:05.0124927   SBE41 Message =     3.88, 19.9555, 34.3411</t>
  </si>
  <si>
    <t>01:04:05.0306846 Waiting for upload complete number: 4</t>
  </si>
  <si>
    <t>01:04:05.0430770   SBE41 Message =     3.89, 19.9557, 34.3411</t>
  </si>
  <si>
    <t>01:04:05.0736613   SBE41 Message =     3.88, 19.9553, 34.3417</t>
  </si>
  <si>
    <t>01:04:05.1042151   SBE41 Message =     3.89, 19.9561, 34.3411</t>
  </si>
  <si>
    <t>01:04:05.1347994   SBE41 Message =     3.89, 19.9561, 34.3411</t>
  </si>
  <si>
    <t>01:04:05.1653837   SBE41 Message =     3.88, 19.9559, 34.3415</t>
  </si>
  <si>
    <t>01:04:05.1959680   SBE41 Message =     3.88, 19.9559, 34.3416</t>
  </si>
  <si>
    <t>01:04:05.2265523   SBE41 Message =     3.89, 19.9560, 34.3416</t>
  </si>
  <si>
    <t>01:04:05.2571366   SBE41 Message =     3.88, 19.9567, 34.3412</t>
  </si>
  <si>
    <t>01:04:05.2877209   SBE41 Message =     3.88, 19.9568, 34.3411</t>
  </si>
  <si>
    <t>01:04:05.3183052   SBE41 Message =     3.88, 19.9565, 34.3416</t>
  </si>
  <si>
    <t>01:04:05.3488590   SBE41 Message =     3.89, 19.9566, 34.3414</t>
  </si>
  <si>
    <t>01:04:05.3794433   SBE41 Message =     3.88, 19.9567, 34.3416</t>
  </si>
  <si>
    <t>01:04:05.4100276   SBE41 Message =     3.89, 19.9569, 34.3414</t>
  </si>
  <si>
    <t>01:04:05.4406424   SBE41 Message =     3.88, 19.9569, 34.3415</t>
  </si>
  <si>
    <t>01:04:05.4711962   SBE41 Message =     3.88, 19.9574, 34.3412</t>
  </si>
  <si>
    <t>01:04:05.5017805   SBE41 Message =     3.88, 19.9571, 34.3415</t>
  </si>
  <si>
    <t>01:04:05.5323648   SBE41 Message =     3.87, 19.9571, 34.3417</t>
  </si>
  <si>
    <t>01:04:05.5629491   SBE41 Message =     3.89, 19.9573, 34.3416</t>
  </si>
  <si>
    <t>01:04:05.5935334   SBE41 Message =     3.89, 19.9573, 34.3416</t>
  </si>
  <si>
    <t>01:04:05.6240872   SBE41 Message =     3.87, 19.9571, 34.3418</t>
  </si>
  <si>
    <t>01:04:05.6546715   SBE41 Message =     3.89, 19.9580, 34.3414</t>
  </si>
  <si>
    <t>01:04:05.6852558   SBE41 Message =     3.88, 19.9579, 34.3414</t>
  </si>
  <si>
    <t>01:04:05.7158401   SBE41 Message =     3.88, 19.9579, 34.3416</t>
  </si>
  <si>
    <t>01:04:05.7464244   SBE41 Message =     3.87, 19.9584, 34.3413</t>
  </si>
  <si>
    <t>01:04:05.7770087   SBE41 Message =     3.87, 19.9579, 34.3417</t>
  </si>
  <si>
    <t>01:04:05.8075930   SBE41 Message =     3.87, 19.9587, 34.3413</t>
  </si>
  <si>
    <t>01:04:05.8281046   SBE41 Message =     3.88, 19.9583, 34.3416</t>
  </si>
  <si>
    <t>01:04:05.8586889   SBE41 Message =     3.88, 19.9584, 34.3416</t>
  </si>
  <si>
    <t>01:04:05.8892732   SBE41 Message =     3.87, 19.9579, 34.3419</t>
  </si>
  <si>
    <t>01:04:05.9198575   SBE41 Message =     3.89, 19.9586, 34.3416</t>
  </si>
  <si>
    <t>01:04:05.9504418   SBE41 Message =     3.89, 19.9583, 34.3418</t>
  </si>
  <si>
    <t>01:04:05.9810261   SBE41 Message =     3.88, 19.9587, 34.3416</t>
  </si>
  <si>
    <t>01:04:06.0116104   SBE41 Message =     3.86, 19.9591, 34.3413</t>
  </si>
  <si>
    <t>01:04:06.0421643   SBE41 Message =     3.88, 19.9587, 34.3416</t>
  </si>
  <si>
    <t>01:04:06.0727180   SBE41 Message =     3.86, 19.9586, 34.3419</t>
  </si>
  <si>
    <t>01:04:06.1033023   SBE41 Message =     3.86, 19.9591, 34.3414</t>
  </si>
  <si>
    <t>01:04:06.1338866   SBE41 Message =     3.88, 19.9592, 34.3416</t>
  </si>
  <si>
    <t>01:04:06.1644709   SBE41 Message =     3.86, 19.9592, 34.3417</t>
  </si>
  <si>
    <t>01:04:06.1950552   SBE41 Message =     3.88, 19.9594, 34.3415</t>
  </si>
  <si>
    <t>01:04:06.2256395   SBE41 Message =     3.86, 19.9595, 34.3417</t>
  </si>
  <si>
    <t>01:04:06.2561933   SBE41 Message =     3.87, 19.9597, 34.3415</t>
  </si>
  <si>
    <t>01:04:06.2867776   SBE41 Message =     3.86, 19.9597, 34.3416</t>
  </si>
  <si>
    <t>01:04:06.3173619   SBE41 Message =     3.87, 19.9593, 34.3419</t>
  </si>
  <si>
    <t>01:04:06.3479462   SBE41 Message =     3.87, 19.9600, 34.3414</t>
  </si>
  <si>
    <t>01:04:06.3785305   SBE41 Message =     3.86, 19.9601, 34.3414</t>
  </si>
  <si>
    <t>01:04:06.4090843   SBE41 Message =     3.87, 19.9602, 34.3414</t>
  </si>
  <si>
    <t>01:04:06.4396686   SBE41 Message =     3.87, 19.9603, 34.3415</t>
  </si>
  <si>
    <t>01:04:06.4702529   SBE41 Message =     3.86, 19.9601, 34.3417</t>
  </si>
  <si>
    <t>01:04:06.5008067   SBE41 Message =     3.89, 19.9603, 34.3416</t>
  </si>
  <si>
    <t>01:04:06.5313910   SBE41 Message =     3.87, 19.9601, 34.3419</t>
  </si>
  <si>
    <t>01:04:06.5619447   SBE41 Message =     3.88, 19.9607, 34.3416</t>
  </si>
  <si>
    <t>01:04:06.5925290   SBE41 Message =     3.88, 19.9605, 34.3419</t>
  </si>
  <si>
    <t>01:04:06.6231133   SBE41 Message =     3.87, 19.9603, 34.3420</t>
  </si>
  <si>
    <t>01:04:06.6536976   SBE41 Message =     3.87, 19.9607, 34.3418</t>
  </si>
  <si>
    <t>01:04:06.6842819   SBE41 Message =     3.87, 19.9612, 34.3413</t>
  </si>
  <si>
    <t>01:04:06.7148662   SBE41 Message =     3.86, 19.9615, 34.3412</t>
  </si>
  <si>
    <t>01:04:06.7454201   SBE41 Message =     3.87, 19.9612, 34.3416</t>
  </si>
  <si>
    <t>01:04:06.7760044   SBE41 Message =     3.86, 19.9615, 34.3415</t>
  </si>
  <si>
    <t>01:04:06.8066191   SBE41 Message =     3.87, 19.9616, 34.3416</t>
  </si>
  <si>
    <t>01:04:06.8372034   SBE41 Message =     3.86, 19.9616, 34.3416</t>
  </si>
  <si>
    <t>01:04:06.8677573   SBE41 Message =     3.86, 19.9619, 34.3414</t>
  </si>
  <si>
    <t>01:04:06.8983416   SBE41 Message =     3.88, 19.9620, 34.3416</t>
  </si>
  <si>
    <t>01:04:06.9289259   SBE41 Message =     3.86, 19.9620, 34.3416</t>
  </si>
  <si>
    <t>01:04:06.9595102   SBE41 Message =     3.86, 19.9621, 34.3416</t>
  </si>
  <si>
    <t>01:04:06.9800218   SBE41 Message =     3.86, 19.9629, 34.3410</t>
  </si>
  <si>
    <t>01:04:07.0106061   SBE41 Message =     3.86, 19.9625, 34.3415</t>
  </si>
  <si>
    <t>01:04:07.0411904   SBE41 Message =     3.86, 19.9627, 34.3413</t>
  </si>
  <si>
    <t>01:04:07.0717747   SBE41 Message =     3.86, 19.9621, 34.3419</t>
  </si>
  <si>
    <t>01:04:07.1023590   SBE41 Message =     3.86, 19.9631, 34.3411</t>
  </si>
  <si>
    <t>01:04:07.1329433   SBE41 Message =     3.86, 19.9627, 34.3417</t>
  </si>
  <si>
    <t>01:04:07.1635276   SBE41 Message =     3.86, 19.9627, 34.3417</t>
  </si>
  <si>
    <t>01:04:07.1940814   SBE41 Message =     3.86, 19.9630, 34.3414</t>
  </si>
  <si>
    <t>01:04:07.2246352   SBE41 Message =     3.85, 19.9630, 34.3415</t>
  </si>
  <si>
    <t>01:04:07.2552195   SBE41 Message =     3.87, 19.9630, 34.3417</t>
  </si>
  <si>
    <t>01:04:07.2858038   SBE41 Message =     3.86, 19.9636, 34.3412</t>
  </si>
  <si>
    <t>01:04:07.3163881   SBE41 Message =     3.86, 19.9630, 34.3415</t>
  </si>
  <si>
    <t>01:04:07.3469724   SBE41 Message =     3.85, 19.9631, 34.3416</t>
  </si>
  <si>
    <t>01:04:07.3775567   SBE41 Message =     3.85, 19.9628, 34.3419</t>
  </si>
  <si>
    <t>01:04:07.4081410   SBE41 Message =     3.87, 19.9635, 34.3414</t>
  </si>
  <si>
    <t>01:04:07.4386947   SBE41 Message =     3.86, 19.9636, 34.3413</t>
  </si>
  <si>
    <t>01:04:07.4692790   SBE41 Message =     3.85, 19.9634, 34.3414</t>
  </si>
  <si>
    <t>01:04:07.4998633   SBE41 Message =     3.85, 19.9633, 34.3416</t>
  </si>
  <si>
    <t>01:04:07.5304476   SBE41 Message =     3.85, 19.9634, 34.3416</t>
  </si>
  <si>
    <t>01:04:07.5610319   SBE41 Message =     3.86, 19.9637, 34.3413</t>
  </si>
  <si>
    <t>01:04:07.5916162   SBE41 Message =     3.85, 19.9633, 34.3418</t>
  </si>
  <si>
    <t>01:04:07.6222005   SBE41 Message =     3.86, 19.9630, 34.3419</t>
  </si>
  <si>
    <t>01:04:07.6527848   SBE41 Message =     3.84, 19.9637, 34.3414</t>
  </si>
  <si>
    <t>01:04:07.6833387   SBE41 Message =     3.86, 19.9632, 34.3418</t>
  </si>
  <si>
    <t>01:04:07.7139230   SBE41 Message =     3.85, 19.9633, 34.3418</t>
  </si>
  <si>
    <t>01:04:07.7445073   SBE41 Message =     3.85, 19.9640, 34.3412</t>
  </si>
  <si>
    <t>01:04:07.7750916   SBE41 Message =     3.84, 19.9638, 34.3414</t>
  </si>
  <si>
    <t>01:04:07.8056759   SBE41 Message =     3.85, 19.9633, 34.3418</t>
  </si>
  <si>
    <t>01:04:07.8362602   SBE41 Message =     3.84, 19.9638, 34.3413</t>
  </si>
  <si>
    <t>01:04:07.8668445   SBE41 Message =     3.84, 19.9641, 34.3413</t>
  </si>
  <si>
    <t>01:04:07.8974288   SBE41 Message =     3.84, 19.9631, 34.3419</t>
  </si>
  <si>
    <t>01:04:07.9280131   SBE41 Message =     3.86, 19.9640, 34.3414</t>
  </si>
  <si>
    <t>01:04:07.9585974   SBE41 Message =     3.85, 19.9634, 34.3417</t>
  </si>
  <si>
    <t>01:04:07.9891817   SBE41 Message =     3.85, 19.9634, 34.3418</t>
  </si>
  <si>
    <t>01:04:08.0197354   SBE41 Message =     3.85, 19.9639, 34.3415</t>
  </si>
  <si>
    <t>01:04:08.0320058 Waiting for upload complete number: 5</t>
  </si>
  <si>
    <t>01:04:08.0503197   SBE41 Message =     3.84, 19.9639, 34.3416</t>
  </si>
  <si>
    <t>01:04:08.0809040   SBE41 Message =     3.85, 19.9641, 34.3413</t>
  </si>
  <si>
    <t>01:04:08.1114883   SBE41 Message =     3.85, 19.9637, 34.3417</t>
  </si>
  <si>
    <t>01:04:08.1320000   SBE41 Message =     3.85, 19.9643, 34.3412</t>
  </si>
  <si>
    <t>01:04:08.1625843   SBE41 Message =     3.85, 19.9632, 34.3421</t>
  </si>
  <si>
    <t>01:04:08.1931686   SBE41 Message =     3.84, 19.9637, 34.3418</t>
  </si>
  <si>
    <t>01:04:08.2237529   SBE41 Message =     3.84, 19.9636, 34.3419</t>
  </si>
  <si>
    <t>01:04:08.2543372   SBE41 Message =     3.86, 19.9641, 34.3414</t>
  </si>
  <si>
    <t>01:04:08.2849215   SBE41 Message =     3.85, 19.9642, 34.3415</t>
  </si>
  <si>
    <t>01:04:08.3155058   SBE41 Message =     3.86, 19.9641, 34.3415</t>
  </si>
  <si>
    <t>01:04:08.3460596   SBE41 Message =     3.84, 19.9643, 34.3416</t>
  </si>
  <si>
    <t>01:04:08.3766439   SBE41 Message =     3.85, 19.9645, 34.3414</t>
  </si>
  <si>
    <t>01:04:08.4072282   SBE41 Message =     3.84, 19.9641, 34.3418</t>
  </si>
  <si>
    <t>01:04:08.4378125   SBE41 Message =     3.85, 19.9648, 34.3413</t>
  </si>
  <si>
    <t>01:04:08.4683968   SBE41 Message =     3.84, 19.9645, 34.3415</t>
  </si>
  <si>
    <t>01:04:08.4989811   SBE41 Message =     3.84, 19.9642, 34.3418</t>
  </si>
  <si>
    <t>01:04:08.5295654   SBE41 Message =     3.85, 19.9644, 34.3417</t>
  </si>
  <si>
    <t>01:04:08.5601497   SBE41 Message =     3.84, 19.9649, 34.3414</t>
  </si>
  <si>
    <t>01:04:08.5907034   SBE41 Message =     3.85, 19.9647, 34.3415</t>
  </si>
  <si>
    <t>01:04:08.6212877   SBE41 Message =     3.84, 19.9645, 34.3418</t>
  </si>
  <si>
    <t>01:04:08.6518721   SBE41 Message =     3.84, 19.9646, 34.3418</t>
  </si>
  <si>
    <t>01:04:08.6824564   SBE41 Message =     3.84, 19.9647, 34.3418</t>
  </si>
  <si>
    <t>01:04:08.7130407   SBE41 Message =     3.83, 19.9648, 34.3417</t>
  </si>
  <si>
    <t>01:04:08.7436250   SBE41 Message =     3.84, 19.9651, 34.3414</t>
  </si>
  <si>
    <t>01:04:08.7742093   SBE41 Message =     3.84, 19.9650, 34.3416</t>
  </si>
  <si>
    <t>01:04:08.8047936   SBE41 Message =     3.83, 19.9651, 34.3415</t>
  </si>
  <si>
    <t>01:04:08.8353474   SBE41 Message =     3.85, 19.9652, 34.3415</t>
  </si>
  <si>
    <t>01:04:08.8659317   SBE41 Message =     3.84, 19.9651, 34.3415</t>
  </si>
  <si>
    <t>01:04:08.8965160   SBE41 Message =     3.82, 19.9657, 34.3412</t>
  </si>
  <si>
    <t>01:04:08.9271003   SBE41 Message =     3.84, 19.9652, 34.3415</t>
  </si>
  <si>
    <t>01:04:08.9576846   SBE41 Message =     3.83, 19.9651, 34.3415</t>
  </si>
  <si>
    <t>01:04:08.9882689   SBE41 Message =     3.84, 19.9651, 34.3416</t>
  </si>
  <si>
    <t>01:04:09.0188532   SBE41 Message =     3.84, 19.9645, 34.3421</t>
  </si>
  <si>
    <t>01:04:09.0494375   SBE41 Message =     3.84, 19.9651, 34.3415</t>
  </si>
  <si>
    <t>01:04:09.0799912   SBE41 Message =     3.83, 19.9651, 34.3417</t>
  </si>
  <si>
    <t>01:04:09.1105755   SBE41 Message =     3.84, 19.9649, 34.3419</t>
  </si>
  <si>
    <t>01:04:09.1411598   SBE41 Message =     3.84, 19.9646, 34.3421</t>
  </si>
  <si>
    <t>01:04:09.1717747   SBE41 Message =     3.83, 19.9654, 34.3414</t>
  </si>
  <si>
    <t>01:04:09.2023284   SBE41 Message =     3.83, 19.9652, 34.3414</t>
  </si>
  <si>
    <t>01:04:09.2328823   SBE41 Message =     3.84, 19.9651, 34.3417</t>
  </si>
  <si>
    <t>01:04:09.2634666   SBE41 Message =     3.84, 19.9653, 34.3416</t>
  </si>
  <si>
    <t>01:04:09.2940509   SBE41 Message =     3.83, 19.9651, 34.3418</t>
  </si>
  <si>
    <t>01:04:09.3145625   SBE41 Message =     3.83, 19.9652, 34.3417</t>
  </si>
  <si>
    <t>01:04:09.3451468   SBE41 Message =     3.83, 19.9655, 34.3416</t>
  </si>
  <si>
    <t>01:04:09.3757311   SBE41 Message =     3.83, 19.9654, 34.3416</t>
  </si>
  <si>
    <t>01:04:09.4063154   SBE41 Message =     3.82, 19.9653, 34.3417</t>
  </si>
  <si>
    <t>01:04:09.4368997   SBE41 Message =     3.83, 19.9655, 34.3415</t>
  </si>
  <si>
    <t>01:04:09.4674840   SBE41 Message =     3.83, 19.9658, 34.3414</t>
  </si>
  <si>
    <t>01:04:09.4980683   SBE41 Message =     3.83, 19.9655, 34.3415</t>
  </si>
  <si>
    <t>01:04:09.5286221   SBE41 Message =     3.83, 19.9658, 34.3414</t>
  </si>
  <si>
    <t>01:04:09.5592064   SBE41 Message =     3.84, 19.9655, 34.3417</t>
  </si>
  <si>
    <t>01:04:09.5897907   SBE41 Message =     3.82, 19.9656, 34.3416</t>
  </si>
  <si>
    <t>01:04:09.6203750   SBE41 Message =     3.84, 19.9652, 34.3419</t>
  </si>
  <si>
    <t>01:04:09.6509593   SBE41 Message =     3.82, 19.9658, 34.3415</t>
  </si>
  <si>
    <t>01:04:09.6815436   SBE41 Message =     3.83, 19.9656, 34.3415</t>
  </si>
  <si>
    <t>01:04:09.7121279   SBE41 Message =     3.84, 19.9653, 34.3418</t>
  </si>
  <si>
    <t>01:04:09.7426817   SBE41 Message =     3.83, 19.9653, 34.3418</t>
  </si>
  <si>
    <t>01:04:09.7732660   SBE41 Message =     3.81, 19.9653, 34.3417</t>
  </si>
  <si>
    <t>01:04:09.8038503   SBE41 Message =     3.82, 19.9657, 34.3414</t>
  </si>
  <si>
    <t>01:04:09.8344346   SBE41 Message =     3.83, 19.9655, 34.3415</t>
  </si>
  <si>
    <t>01:04:09.8650189   SBE41 Message =     3.82, 19.9649, 34.3419</t>
  </si>
  <si>
    <t>01:04:09.8956032   SBE41 Message =     3.82, 19.9651, 34.3419</t>
  </si>
  <si>
    <t>01:04:09.9261875   SBE41 Message =     3.82, 19.9650, 34.3420</t>
  </si>
  <si>
    <t>01:04:09.9567718   SBE41 Message =     3.81, 19.9652, 34.3418</t>
  </si>
  <si>
    <t>01:04:09.9873255   SBE41 Message =     3.83, 19.9654, 34.3415</t>
  </si>
  <si>
    <t>01:04:10.0179404   SBE41 Message =     3.83, 19.9652, 34.3417</t>
  </si>
  <si>
    <t>01:04:10.0485247   SBE41 Message =     3.82, 19.9655, 34.3413</t>
  </si>
  <si>
    <t>01:04:10.0790784   SBE41 Message =     3.83, 19.9652, 34.3416</t>
  </si>
  <si>
    <t>01:04:10.1096627   SBE41 Message =     3.83, 19.9653, 34.3416</t>
  </si>
  <si>
    <t>01:04:10.1402471   SBE41 Message =     3.82, 19.9657, 34.3413</t>
  </si>
  <si>
    <t>01:04:10.1708314   SBE41 Message =     3.81, 19.9657, 34.3413</t>
  </si>
  <si>
    <t>01:04:10.2014157   SBE41 Message =     3.83, 19.9659, 34.3411</t>
  </si>
  <si>
    <t>01:04:10.2320000   SBE41 Message =     3.82, 19.9655, 34.3414</t>
  </si>
  <si>
    <t>01:04:10.2625538   SBE41 Message =     3.82, 19.9656, 34.3413</t>
  </si>
  <si>
    <t>01:04:10.2931381   SBE41 Message =     3.82, 19.9652, 34.3417</t>
  </si>
  <si>
    <t>01:04:10.3237224   SBE41 Message =     3.81, 19.9651, 34.3418</t>
  </si>
  <si>
    <t>01:04:10.3543067   SBE41 Message =     3.81, 19.9652, 34.3417</t>
  </si>
  <si>
    <t>01:04:10.3848910   SBE41 Message =     3.82, 19.9655, 34.3413</t>
  </si>
  <si>
    <t>01:04:10.4154753   SBE41 Message =     3.82, 19.9656, 34.3414</t>
  </si>
  <si>
    <t>01:04:10.4460596   SBE41 Message =     3.81, 19.9655, 34.3414</t>
  </si>
  <si>
    <t>01:04:10.4665712   SBE41 Message =     3.83, 19.9651, 34.3416</t>
  </si>
  <si>
    <t>01:04:10.4971555   SBE41 Message =     3.82, 19.9651, 34.3418</t>
  </si>
  <si>
    <t>01:04:10.5277398   SBE41 Message =     3.82, 19.9653, 34.3415</t>
  </si>
  <si>
    <t>01:04:10.5583241   SBE41 Message =     3.81, 19.9654, 34.3414</t>
  </si>
  <si>
    <t>01:04:10.5889084   SBE41 Message =     3.81, 19.9650, 34.3417</t>
  </si>
  <si>
    <t>01:04:10.6194927   SBE41 Message =     3.82, 19.9651, 34.3417</t>
  </si>
  <si>
    <t>01:04:10.6526715   SBE41 Message =     3.82, 19.9649, 34.3419</t>
  </si>
  <si>
    <t>01:04:10.6832558   SBE41 Message =     3.81, 19.9652, 34.3416</t>
  </si>
  <si>
    <t>01:04:10.7138401   SBE41 Message =     3.81, 19.9651, 34.3416</t>
  </si>
  <si>
    <t>01:04:10.7444244   SBE41 Message =     3.82, 19.9656, 34.3412</t>
  </si>
  <si>
    <t>01:04:10.7750087   SBE41 Message =     3.81, 19.9653, 34.3416</t>
  </si>
  <si>
    <t>01:04:10.8055930   SBE41 Message =     3.80, 19.9655, 34.3416</t>
  </si>
  <si>
    <t>01:04:10.8361773   SBE41 Message =     3.81, 19.9653, 34.3417</t>
  </si>
  <si>
    <t>01:04:10.8667311   SBE41 Message =     3.81, 19.9650, 34.3421</t>
  </si>
  <si>
    <t>01:04:10.8972848   SBE41 Message =     3.81, 19.9652, 34.3418</t>
  </si>
  <si>
    <t>01:04:10.9278691   SBE41 Message =     3.81, 19.9659, 34.3412</t>
  </si>
  <si>
    <t>01:04:10.9584534   SBE41 Message =     3.82, 19.9658, 34.3413</t>
  </si>
  <si>
    <t>01:04:10.9890377   SBE41 Message =     3.81, 19.9657, 34.3415</t>
  </si>
  <si>
    <t>01:04:11.0196221   SBE41 Message =     3.82, 19.9652, 34.3419</t>
  </si>
  <si>
    <t>01:04:11.0328691 Waiting for upload complete number: 6</t>
  </si>
  <si>
    <t>01:04:11.0502064   SBE41 Message =     3.81, 19.9659, 34.3413</t>
  </si>
  <si>
    <t>01:04:11.0807602   SBE41 Message =     3.81, 19.9662, 34.3412</t>
  </si>
  <si>
    <t>01:04:11.1113445   SBE41 Message =     3.80, 19.9657, 34.3416</t>
  </si>
  <si>
    <t>01:04:11.1418982   SBE41 Message =     3.81, 19.9661, 34.3413</t>
  </si>
  <si>
    <t>01:04:11.1724825   SBE41 Message =     3.82, 19.9659, 34.3414</t>
  </si>
  <si>
    <t>01:04:11.2030668   SBE41 Message =     3.82, 19.9657, 34.3416</t>
  </si>
  <si>
    <t>01:04:11.2336511   SBE41 Message =     3.80, 19.9659, 34.3415</t>
  </si>
  <si>
    <t>01:04:11.2642354   SBE41 Message =     3.80, 19.9655, 34.3419</t>
  </si>
  <si>
    <t>01:04:11.2948197   SBE41 Message =     3.81, 19.9656, 34.3415</t>
  </si>
  <si>
    <t>01:04:11.3153314   SBE41 Message =     3.81, 19.9657, 34.3416</t>
  </si>
  <si>
    <t>01:04:11.3459157   SBE41 Message =     3.80, 19.9659, 34.3413</t>
  </si>
  <si>
    <t>01:04:11.3765000   SBE41 Message =     3.80, 19.9658, 34.3414</t>
  </si>
  <si>
    <t>01:04:11.4070843   SBE41 Message =     3.81, 19.9655, 34.3415</t>
  </si>
  <si>
    <t>01:04:11.4376686   SBE41 Message =     3.80, 19.9655, 34.3416</t>
  </si>
  <si>
    <t>01:04:11.4682529   SBE41 Message =     3.80, 19.9659, 34.3413</t>
  </si>
  <si>
    <t>01:04:11.4988372   SBE41 Message =     3.81, 19.9649, 34.3422</t>
  </si>
  <si>
    <t>01:04:11.5293910   SBE41 Message =     3.81, 19.9657, 34.3414</t>
  </si>
  <si>
    <t>01:04:11.5599753   SBE41 Message =     3.80, 19.9656, 34.3414</t>
  </si>
  <si>
    <t>01:04:11.5905596   SBE41 Message =     3.82, 19.9649, 34.3419</t>
  </si>
  <si>
    <t>01:04:11.6211439   SBE41 Message =     3.81, 19.9656, 34.3415</t>
  </si>
  <si>
    <t>01:04:11.6517282   SBE41 Message =     3.80, 19.9659, 34.3412</t>
  </si>
  <si>
    <t>01:04:11.6823125   SBE41 Message =     3.79, 19.9656, 34.3415</t>
  </si>
  <si>
    <t>01:04:11.7128968   SBE41 Message =     3.81, 19.9655, 34.3415</t>
  </si>
  <si>
    <t>01:04:11.7434811   SBE41 Message =     3.79, 19.9651, 34.3419</t>
  </si>
  <si>
    <t>01:04:11.7740348   SBE41 Message =     3.79, 19.9651, 34.3418</t>
  </si>
  <si>
    <t>01:04:11.8046191   SBE41 Message =     3.81, 19.9655, 34.3413</t>
  </si>
  <si>
    <t>01:04:11.8352034   SBE41 Message =     3.81, 19.9651, 34.3416</t>
  </si>
  <si>
    <t>01:04:11.8657877   SBE41 Message =     3.80, 19.9653, 34.3414</t>
  </si>
  <si>
    <t>01:04:11.8963721   SBE41 Message =     3.79, 19.9654, 34.3414</t>
  </si>
  <si>
    <t>01:04:11.9269564   SBE41 Message =     3.81, 19.9658, 34.3410</t>
  </si>
  <si>
    <t>01:04:11.9575407   SBE41 Message =     3.79, 19.9651, 34.3418</t>
  </si>
  <si>
    <t>01:04:11.9881250   SBE41 Message =     3.79, 19.9650, 34.3417</t>
  </si>
  <si>
    <t>01:04:12.0186788   SBE41 Message =     3.80, 19.9654, 34.3414</t>
  </si>
  <si>
    <t>01:04:12.0492631   SBE41 Message =     3.80, 19.9651, 34.3415</t>
  </si>
  <si>
    <t>01:04:12.0798168   SBE41 Message =     3.79, 19.9651, 34.3415</t>
  </si>
  <si>
    <t>01:04:12.1104011   SBE41 Message =     3.79, 19.9651, 34.3413</t>
  </si>
  <si>
    <t>01:04:12.1409854   SBE41 Message =     3.81, 19.9650, 34.3416</t>
  </si>
  <si>
    <t>01:04:12.1715697   SBE41 Message =     3.80, 19.9650, 34.3414</t>
  </si>
  <si>
    <t>01:04:12.2021540   SBE41 Message =     3.79, 19.9649, 34.3415</t>
  </si>
  <si>
    <t>01:04:12.2327383   SBE41 Message =     3.80, 19.9646, 34.3416</t>
  </si>
  <si>
    <t>01:04:12.2633226   SBE41 Message =     3.78, 19.9647, 34.3415</t>
  </si>
  <si>
    <t>01:04:12.2938765   SBE41 Message =     3.80, 19.9643, 34.3419</t>
  </si>
  <si>
    <t>01:04:12.3244608   SBE41 Message =     3.79, 19.9644, 34.3417</t>
  </si>
  <si>
    <t>01:04:12.3550451   SBE41 Message =     3.79, 19.9646, 34.3415</t>
  </si>
  <si>
    <t>01:04:12.3856294   SBE41 Message =     3.78, 19.9647, 34.3413</t>
  </si>
  <si>
    <t>01:04:12.4162137   SBE41 Message =     3.79, 19.9643, 34.3416</t>
  </si>
  <si>
    <t>01:04:12.4467980   SBE41 Message =     3.78, 19.9642, 34.3417</t>
  </si>
  <si>
    <t>01:04:12.4773823   SBE41 Message =     3.80, 19.9636, 34.3421</t>
  </si>
  <si>
    <t>01:04:12.4978939   SBE41 Message =     3.80, 19.9643, 34.3413</t>
  </si>
  <si>
    <t>01:04:12.5284782   SBE41 Message =     3.79, 19.9647, 34.3410</t>
  </si>
  <si>
    <t>01:04:12.5590625   SBE41 Message =     3.80, 19.9641, 34.3414</t>
  </si>
  <si>
    <t>01:04:12.5896468   SBE41 Message =     3.79, 19.9641, 34.3412</t>
  </si>
  <si>
    <t>01:04:12.6202311   SBE41 Message =     3.79, 19.9633, 34.3419</t>
  </si>
  <si>
    <t>01:04:12.6508154   SBE41 Message =     3.79, 19.9637, 34.3415</t>
  </si>
  <si>
    <t>01:04:12.6813997   SBE41 Message =     3.79, 19.9633, 34.3419</t>
  </si>
  <si>
    <t>01:04:12.7119534   SBE41 Message =     3.78, 19.9629, 34.3421</t>
  </si>
  <si>
    <t>01:04:12.7425377   SBE41 Message =     3.78, 19.9633, 34.3417</t>
  </si>
  <si>
    <t>01:04:12.7731221   SBE41 Message =     3.78, 19.9630, 34.3418</t>
  </si>
  <si>
    <t>01:04:12.8037064   SBE41 Message =     3.79, 19.9639, 34.3412</t>
  </si>
  <si>
    <t>01:04:12.8342907   SBE41 Message =     3.80, 19.9633, 34.3415</t>
  </si>
  <si>
    <t>01:04:12.8648750   SBE41 Message =     3.79, 19.9634, 34.3413</t>
  </si>
  <si>
    <t>01:04:12.8954593   SBE41 Message =     3.79, 19.9632, 34.3414</t>
  </si>
  <si>
    <t>01:04:12.9260131   SBE41 Message =     3.79, 19.9631, 34.3413</t>
  </si>
  <si>
    <t>01:04:12.9565974   SBE41 Message =     3.80, 19.9627, 34.3417</t>
  </si>
  <si>
    <t>01:04:12.9871817   SBE41 Message =     3.79, 19.9630, 34.3414</t>
  </si>
  <si>
    <t>01:04:13.0177660   SBE41 Message =     3.78, 19.9633, 34.3411</t>
  </si>
  <si>
    <t>01:04:13.0483503   SBE41 Message =     3.79, 19.9625, 34.3417</t>
  </si>
  <si>
    <t>01:04:13.0789346   SBE41 Message =     3.79, 19.9625, 34.3415</t>
  </si>
  <si>
    <t>01:04:13.1095189   SBE41 Message =     3.78, 19.9626, 34.3415</t>
  </si>
  <si>
    <t>01:04:13.1400726   SBE41 Message =     3.79, 19.9623, 34.3418</t>
  </si>
  <si>
    <t>01:04:13.1706265   SBE41 Message =     3.78, 19.9624, 34.3414</t>
  </si>
  <si>
    <t>01:04:13.2012108   SBE41 Message =     3.79, 19.9628, 34.3412</t>
  </si>
  <si>
    <t>01:04:13.2317951   SBE41 Message =     3.78, 19.9620, 34.3417</t>
  </si>
  <si>
    <t>01:04:13.2623794   SBE41 Message =     3.78, 19.9625, 34.3413</t>
  </si>
  <si>
    <t>01:04:13.2929637   SBE41 Message =     3.78, 19.9619, 34.3415</t>
  </si>
  <si>
    <t>01:04:13.3235480   SBE41 Message =     3.77, 19.9623, 34.3414</t>
  </si>
  <si>
    <t>01:04:13.3541323   SBE41 Message =     3.79, 19.9618, 34.3416</t>
  </si>
  <si>
    <t>01:04:13.3847166   SBE41 Message =     3.78, 19.9615, 34.3418</t>
  </si>
  <si>
    <t>01:04:13.4152703   SBE41 Message =     3.79, 19.9622, 34.3411</t>
  </si>
  <si>
    <t>01:04:13.4458546   SBE41 Message =     3.78, 19.9621, 34.3413</t>
  </si>
  <si>
    <t>01:04:13.4764389   SBE41 Message =     3.78, 19.9618, 34.3415</t>
  </si>
  <si>
    <t>01:04:13.5070232   SBE41 Message =     3.78, 19.9618, 34.3416</t>
  </si>
  <si>
    <t>01:04:13.5376075   SBE41 Message =     3.80, 19.9619, 34.3414</t>
  </si>
  <si>
    <t>01:04:13.5681918   SBE41 Message =     3.78, 19.9615, 34.3417</t>
  </si>
  <si>
    <t>01:04:13.5987761   SBE41 Message =     3.78, 19.9613, 34.3417</t>
  </si>
  <si>
    <t>01:04:13.6293604   SBE41 Message =     3.78, 19.9615, 34.3416</t>
  </si>
  <si>
    <t>01:04:13.6498721   SBE41 Message =     3.77, 19.9617, 34.3414</t>
  </si>
  <si>
    <t>01:04:13.6804564   SBE41 Message =     3.77, 19.9619, 34.3413</t>
  </si>
  <si>
    <t>01:04:13.7110407   SBE41 Message =     3.77, 19.9614, 34.3416</t>
  </si>
  <si>
    <t>01:04:13.7416250   SBE41 Message =     3.77, 19.9615, 34.3414</t>
  </si>
  <si>
    <t>01:04:13.7722093   SBE41 Message =     3.78, 19.9619, 34.3412</t>
  </si>
  <si>
    <t>01:04:13.8027936   SBE41 Message =     3.78, 19.9611, 34.3417</t>
  </si>
  <si>
    <t>01:04:13.8333779   SBE41 Message =     3.78, 19.9612, 34.3417</t>
  </si>
  <si>
    <t>01:04:13.8639317   SBE41 Message =     3.78, 19.9614, 34.3416</t>
  </si>
  <si>
    <t>01:04:13.8944854   SBE41 Message =     3.77, 19.9620, 34.3410</t>
  </si>
  <si>
    <t>01:04:13.9250697   SBE41 Message =     3.78, 19.9611, 34.3417</t>
  </si>
  <si>
    <t>01:04:13.9556540   SBE41 Message =     3.78, 19.9615, 34.3414</t>
  </si>
  <si>
    <t>01:04:13.9862383   SBE41 Message =     3.78, 19.9609, 34.3420</t>
  </si>
  <si>
    <t>01:04:14.0168226   SBE41 Message =     3.77, 19.9618, 34.3413</t>
  </si>
  <si>
    <t>01:04:14.0340073 Waiting for upload complete number: 7</t>
  </si>
  <si>
    <t>01:04:14.0474069   SBE41 Message =     3.77, 19.9610, 34.3418</t>
  </si>
  <si>
    <t>01:04:14.0779912   SBE41 Message =     3.78, 19.9608, 34.3420</t>
  </si>
  <si>
    <t>01:04:14.1085451   SBE41 Message =     3.78, 19.9614, 34.3414</t>
  </si>
  <si>
    <t>01:04:14.1390988   SBE41 Message =     3.77, 19.9616, 34.3413</t>
  </si>
  <si>
    <t>01:04:14.1696831   SBE41 Message =     3.77, 19.9614, 34.3416</t>
  </si>
  <si>
    <t>01:04:14.2002674   SBE41 Message =     3.76, 19.9619, 34.3411</t>
  </si>
  <si>
    <t>01:04:14.2308517   SBE41 Message =     3.77, 19.9616, 34.3415</t>
  </si>
  <si>
    <t>01:04:14.2614360   SBE41 Message =     3.78, 19.9617, 34.3414</t>
  </si>
  <si>
    <t>01:04:14.2920203   SBE41 Message =     3.77, 19.9611, 34.3419</t>
  </si>
  <si>
    <t>01:04:14.3226046   SBE41 Message =     3.78, 19.9615, 34.3415</t>
  </si>
  <si>
    <t>01:04:14.3531584   SBE41 Message =     3.78, 19.9615, 34.3417</t>
  </si>
  <si>
    <t>01:04:14.3837427   SBE41 Message =     3.78, 19.9615, 34.3417</t>
  </si>
  <si>
    <t>01:04:14.4143270   SBE41 Message =     3.78, 19.9619, 34.3415</t>
  </si>
  <si>
    <t>01:04:14.4449113   SBE41 Message =     3.77, 19.9621, 34.3413</t>
  </si>
  <si>
    <t>01:04:14.4754956   SBE41 Message =     3.77, 19.9618, 34.3417</t>
  </si>
  <si>
    <t>01:04:14.5060799   SBE41 Message =     3.77, 19.9618, 34.3417</t>
  </si>
  <si>
    <t>01:04:14.5366643   SBE41 Message =     3.79, 19.9619, 34.3416</t>
  </si>
  <si>
    <t>01:04:14.5672486   SBE41 Message =     3.77, 19.9621, 34.3414</t>
  </si>
  <si>
    <t>01:04:14.5978023   SBE41 Message =     3.77, 19.9623, 34.3414</t>
  </si>
  <si>
    <t>01:04:14.6283866   SBE41 Message =     3.77, 19.9618, 34.3418</t>
  </si>
  <si>
    <t>01:04:14.6589709   SBE41 Message =     3.77, 19.9624, 34.3414</t>
  </si>
  <si>
    <t>01:04:14.6895552   SBE41 Message =     3.77, 19.9618, 34.3419</t>
  </si>
  <si>
    <t>01:04:14.7201395   SBE41 Message =     3.77, 19.9618, 34.3418</t>
  </si>
  <si>
    <t>01:04:14.7507238   SBE41 Message =     3.76, 19.9623, 34.3415</t>
  </si>
  <si>
    <t>01:04:14.7813081   SBE41 Message =     3.77, 19.9621, 34.3416</t>
  </si>
  <si>
    <t>01:04:14.8018197   SBE41 Message =     3.76, 19.9617, 34.3420</t>
  </si>
  <si>
    <t>01:04:14.8324040   SBE41 Message =     3.76, 19.9623, 34.3416</t>
  </si>
  <si>
    <t>01:04:14.8629883   SBE41 Message =     3.76, 19.9623, 34.3415</t>
  </si>
  <si>
    <t>01:04:14.8935726   SBE41 Message =     3.77, 19.9616, 34.3420</t>
  </si>
  <si>
    <t>01:04:14.9241569   SBE41 Message =     3.77, 19.9621, 34.3416</t>
  </si>
  <si>
    <t>01:04:14.9547412   SBE41 Message =     3.75, 19.9623, 34.3416</t>
  </si>
  <si>
    <t>01:04:14.9853255   SBE41 Message =     3.76, 19.9619, 34.3418</t>
  </si>
  <si>
    <t>01:04:15.0158794   SBE41 Message =     3.76, 19.9620, 34.3417</t>
  </si>
  <si>
    <t>01:04:15.0464637   SBE41 Message =     3.76, 19.9622, 34.3416</t>
  </si>
  <si>
    <t>01:04:15.0770480   SBE41 Message =     3.77, 19.9622, 34.3417</t>
  </si>
  <si>
    <t>01:04:15.1076323   SBE41 Message =     3.75, 19.9623, 34.3416</t>
  </si>
  <si>
    <t>01:04:15.1382166   SBE41 Message =     3.76, 19.9624, 34.3414</t>
  </si>
  <si>
    <t>01:04:15.1688009   SBE41 Message =     3.75, 19.9621, 34.3417</t>
  </si>
  <si>
    <t>01:04:15.1993852   SBE41 Message =     3.77, 19.9625, 34.3415</t>
  </si>
  <si>
    <t>01:04:15.2299695   SBE41 Message =     3.76, 19.9620, 34.3418</t>
  </si>
  <si>
    <t>01:04:15.2605232   SBE41 Message =     3.76, 19.9622, 34.3417</t>
  </si>
  <si>
    <t>01:04:15.2911075   SBE41 Message =     3.77, 19.9623, 34.3416</t>
  </si>
  <si>
    <t>01:04:15.3216918   SBE41 Message =     3.76, 19.9616, 34.3420</t>
  </si>
  <si>
    <t>01:04:15.3522761   SBE41 Message =     3.76, 19.9620, 34.3420</t>
  </si>
  <si>
    <t>01:04:15.3828299   SBE41 Message =     3.75, 19.9621, 34.3418</t>
  </si>
  <si>
    <t>01:04:15.4134143   SBE41 Message =     3.76, 19.9623, 34.3417</t>
  </si>
  <si>
    <t>01:04:15.4439986   SBE41 Message =     3.75, 19.9623, 34.3417</t>
  </si>
  <si>
    <t>01:04:15.4745829   SBE41 Message =     3.76, 19.9622, 34.3419</t>
  </si>
  <si>
    <t>01:04:15.5051366   SBE41 Message =     3.76, 19.9626, 34.3417</t>
  </si>
  <si>
    <t>01:04:15.5357209   SBE41 Message =     3.76, 19.9628, 34.3414</t>
  </si>
  <si>
    <t>01:04:15.5663052   SBE41 Message =     3.76, 19.9621, 34.3419</t>
  </si>
  <si>
    <t>01:04:15.5968895   SBE41 Message =     3.75, 19.9626, 34.3416</t>
  </si>
  <si>
    <t>01:04:15.6274738   SBE41 Message =     3.76, 19.9625, 34.3418</t>
  </si>
  <si>
    <t>01:04:15.6580581   SBE41 Message =     3.76, 19.9631, 34.3415</t>
  </si>
  <si>
    <t>01:04:15.6886424   SBE41 Message =     3.75, 19.9623, 34.3419</t>
  </si>
  <si>
    <t>01:04:15.7192267   SBE41 Message =     3.75, 19.9631, 34.3415</t>
  </si>
  <si>
    <t>01:04:15.7498110   SBE41 Message =     3.75, 19.9628, 34.3417</t>
  </si>
  <si>
    <t>01:04:15.7803648   SBE41 Message =     3.76, 19.9625, 34.3420</t>
  </si>
  <si>
    <t>01:04:15.8109491   SBE41 Message =     3.75, 19.9623, 34.3421</t>
  </si>
  <si>
    <t>01:04:15.8415334   SBE41 Message =     3.77, 19.9628, 34.3419</t>
  </si>
  <si>
    <t>01:04:15.8721177   SBE41 Message =     3.75, 19.9627, 34.3419</t>
  </si>
  <si>
    <t>01:04:15.9026715   SBE41 Message =     3.74, 19.9633, 34.3415</t>
  </si>
  <si>
    <t>01:04:15.9332558   SBE41 Message =     3.76, 19.9629, 34.3419</t>
  </si>
  <si>
    <t>01:04:15.9638401   SBE41 Message =     3.76, 19.9631, 34.3418</t>
  </si>
  <si>
    <t>01:04:15.9843517   SBE41 Message =     3.75, 19.9627, 34.3421</t>
  </si>
  <si>
    <t>01:04:16.0149360   SBE41 Message =     3.74, 19.9633, 34.3416</t>
  </si>
  <si>
    <t>01:04:16.0455203   SBE41 Message =     3.74, 19.9633, 34.3416</t>
  </si>
  <si>
    <t>01:04:16.0760741   SBE41 Message =     3.75, 19.9636, 34.3415</t>
  </si>
  <si>
    <t>01:04:16.1066889   SBE41 Message =     3.75, 19.9641, 34.3411</t>
  </si>
  <si>
    <t>01:04:16.1372732   SBE41 Message =     3.75, 19.9632, 34.3418</t>
  </si>
  <si>
    <t>01:04:16.1678575   SBE41 Message =     3.75, 19.9635, 34.3416</t>
  </si>
  <si>
    <t>01:04:16.1984113   SBE41 Message =     3.74, 19.9633, 34.3417</t>
  </si>
  <si>
    <t>01:04:16.2289651   SBE41 Message =     3.75, 19.9630, 34.3421</t>
  </si>
  <si>
    <t>01:04:16.2595494   SBE41 Message =     3.75, 19.9635, 34.3416</t>
  </si>
  <si>
    <t>01:04:16.2901337   SBE41 Message =     3.74, 19.9635, 34.3416</t>
  </si>
  <si>
    <t>01:04:16.3207180   SBE41 Message =     3.74, 19.9635, 34.3416</t>
  </si>
  <si>
    <t>01:04:16.3513023   SBE41 Message =     3.75, 19.9634, 34.3416</t>
  </si>
  <si>
    <t>01:04:16.3818866   SBE41 Message =     3.75, 19.9633, 34.3419</t>
  </si>
  <si>
    <t>01:04:16.4124709   SBE41 Message =     3.73, 19.9633, 34.3419</t>
  </si>
  <si>
    <t>01:04:16.4430247   SBE41 Message =     3.75, 19.9634, 34.3418</t>
  </si>
  <si>
    <t>01:04:16.4736090   SBE41 Message =     3.74, 19.9637, 34.3414</t>
  </si>
  <si>
    <t>01:04:16.5041933   SBE41 Message =     3.75, 19.9633, 34.3419</t>
  </si>
  <si>
    <t>01:04:16.5347776   SBE41 Message =     3.74, 19.9633, 34.3418</t>
  </si>
  <si>
    <t>01:04:16.5653619   SBE41 Message =     3.76, 19.9633, 34.3418</t>
  </si>
  <si>
    <t>01:04:16.5959462   SBE41 Message =     3.74, 19.9634, 34.3418</t>
  </si>
  <si>
    <t>01:04:16.6265305   SBE41 Message =     3.74, 19.9636, 34.3416</t>
  </si>
  <si>
    <t>01:04:16.6570843   SBE41 Message =     3.75, 19.9636, 34.3416</t>
  </si>
  <si>
    <t>01:04:16.6876686   SBE41 Message =     3.74, 19.9633, 34.3418</t>
  </si>
  <si>
    <t>01:04:16.7182529   SBE41 Message =     3.72, 19.9633, 34.3418</t>
  </si>
  <si>
    <t>01:04:16.7488372   SBE41 Message =     3.74, 19.9637, 34.3414</t>
  </si>
  <si>
    <t>01:04:16.7794215   SBE41 Message =     3.73, 19.9636, 34.3415</t>
  </si>
  <si>
    <t>01:04:16.8100058   SBE41 Message =     3.75, 19.9626, 34.3423</t>
  </si>
  <si>
    <t>01:04:16.8405901   SBE41 Message =     3.75, 19.9631, 34.3418</t>
  </si>
  <si>
    <t>01:04:16.8711744   SBE41 Message =     3.73, 19.9632, 34.3418</t>
  </si>
  <si>
    <t>01:04:16.9017282   SBE41 Message =     3.74, 19.9633, 34.3416</t>
  </si>
  <si>
    <t>01:04:16.9323125   SBE41 Message =     3.74, 19.9631, 34.3416</t>
  </si>
  <si>
    <t>01:04:16.9628968   SBE41 Message =     3.74, 19.9629, 34.3418</t>
  </si>
  <si>
    <t>01:04:16.9934811   SBE41 Message =     3.74, 19.9628, 34.3419</t>
  </si>
  <si>
    <t>01:04:17.0240654   SBE41 Message =     3.73, 19.9630, 34.3415</t>
  </si>
  <si>
    <t>01:04:17.0353590 Waiting for upload complete number: 8</t>
  </si>
  <si>
    <t>01:04:17.0546497   SBE41 Message =     3.74, 19.9630, 34.3417</t>
  </si>
  <si>
    <t>01:04:17.0852340   SBE41 Message =     3.73, 19.9627, 34.3418</t>
  </si>
  <si>
    <t>01:04:17.1158183   SBE41 Message =     3.73, 19.9630, 34.3416</t>
  </si>
  <si>
    <t>01:04:17.1363299   SBE41 Message =     3.75, 19.9628, 34.3416</t>
  </si>
  <si>
    <t>01:04:17.1669143   SBE41 Message =     3.74, 19.9628, 34.3415</t>
  </si>
  <si>
    <t>01:04:17.1974986   SBE41 Message =     3.74, 19.9627, 34.3415</t>
  </si>
  <si>
    <t>01:04:17.2280829   SBE41 Message =     3.74, 19.9625, 34.3418</t>
  </si>
  <si>
    <t>01:04:17.2586672   SBE41 Message =     3.74, 19.9623, 34.3418</t>
  </si>
  <si>
    <t>01:04:17.2892515   SBE41 Message =     3.74, 19.9625, 34.3415</t>
  </si>
  <si>
    <t>01:04:17.3198052   SBE41 Message =     3.73, 19.9622, 34.3418</t>
  </si>
  <si>
    <t>01:04:17.3503590   SBE41 Message =     3.73, 19.9620, 34.3419</t>
  </si>
  <si>
    <t>01:04:17.3809433   SBE41 Message =     3.73, 19.9622, 34.3416</t>
  </si>
  <si>
    <t>01:04:17.4115276   SBE41 Message =     3.74, 19.9620, 34.3417</t>
  </si>
  <si>
    <t>01:04:17.4421119   SBE41 Message =     3.73, 19.9620, 34.3417</t>
  </si>
  <si>
    <t>01:04:17.4726962   SBE41 Message =     3.73, 19.9621, 34.3416</t>
  </si>
  <si>
    <t>01:04:17.5032500   SBE41 Message =     3.74, 19.9621, 34.3416</t>
  </si>
  <si>
    <t>01:04:17.5338343   SBE41 Message =     3.73, 19.9614, 34.3420</t>
  </si>
  <si>
    <t>01:04:17.5644186   SBE41 Message =     3.73, 19.9613, 34.3420</t>
  </si>
  <si>
    <t>01:04:17.5949724   SBE41 Message =     3.72, 19.9620, 34.3414</t>
  </si>
  <si>
    <t>01:04:17.6255567   SBE41 Message =     3.72, 19.9614, 34.3420</t>
  </si>
  <si>
    <t>01:04:17.6561410   SBE41 Message =     3.73, 19.9615, 34.3417</t>
  </si>
  <si>
    <t>01:04:17.6867253   SBE41 Message =     3.73, 19.9611, 34.3422</t>
  </si>
  <si>
    <t>01:04:17.7173096   SBE41 Message =     3.74, 19.9622, 34.3413</t>
  </si>
  <si>
    <t>01:04:17.7478939   SBE41 Message =     3.72, 19.9612, 34.3420</t>
  </si>
  <si>
    <t>01:04:17.7784782   SBE41 Message =     3.73, 19.9609, 34.3422</t>
  </si>
  <si>
    <t>01:04:17.8090625   SBE41 Message =     3.73, 19.9611, 34.3419</t>
  </si>
  <si>
    <t>01:04:17.8396162   SBE41 Message =     3.73, 19.9621, 34.3411</t>
  </si>
  <si>
    <t>01:04:17.8702005   SBE41 Message =     3.73, 19.9614, 34.3418</t>
  </si>
  <si>
    <t>01:04:17.9007848   SBE41 Message =     3.73, 19.9615, 34.3415</t>
  </si>
  <si>
    <t>01:04:17.9313691   SBE41 Message =     3.73, 19.9613, 34.3418</t>
  </si>
  <si>
    <t>01:04:17.9619534   SBE41 Message =     3.72, 19.9607, 34.3421</t>
  </si>
  <si>
    <t>01:04:17.9925377   SBE41 Message =     3.73, 19.9611, 34.3419</t>
  </si>
  <si>
    <t>01:04:18.0231221   SBE41 Message =     3.73, 19.9614, 34.3416</t>
  </si>
  <si>
    <t>01:04:18.0537064   SBE41 Message =     3.72, 19.9612, 34.3416</t>
  </si>
  <si>
    <t>01:04:18.0842907   SBE41 Message =     3.74, 19.9609, 34.3419</t>
  </si>
  <si>
    <t>01:04:18.1148750   SBE41 Message =     3.72, 19.9606, 34.3420</t>
  </si>
  <si>
    <t>01:04:18.1454288   SBE41 Message =     3.72, 19.9611, 34.3415</t>
  </si>
  <si>
    <t>01:04:18.1760131   SBE41 Message =     3.73, 19.9610, 34.3416</t>
  </si>
  <si>
    <t>01:04:18.2065668   SBE41 Message =     3.72, 19.9610, 34.3416</t>
  </si>
  <si>
    <t>01:04:18.2371511   SBE41 Message =     3.71, 19.9611, 34.3413</t>
  </si>
  <si>
    <t>01:04:18.2677354   SBE41 Message =     3.72, 19.9607, 34.3417</t>
  </si>
  <si>
    <t>01:04:18.2882471   SBE41 Message =     3.73, 19.9608, 34.3414</t>
  </si>
  <si>
    <t>01:04:18.3188314   SBE41 Message =     3.72, 19.9601, 34.3420</t>
  </si>
  <si>
    <t>01:04:18.3494157   SBE41 Message =     3.72, 19.9603, 34.3418</t>
  </si>
  <si>
    <t>01:04:18.3800000   SBE41 Message =     3.73, 19.9600, 34.3419</t>
  </si>
  <si>
    <t>01:04:18.4105843   SBE41 Message =     3.70, 19.9597, 34.3421</t>
  </si>
  <si>
    <t>01:04:18.4411686   SBE41 Message =     3.72, 19.9601, 34.3415</t>
  </si>
  <si>
    <t>01:04:18.4717529   SBE41 Message =     3.71, 19.9601, 34.3415</t>
  </si>
  <si>
    <t>01:04:18.5023067   SBE41 Message =     3.72, 19.9598, 34.3417</t>
  </si>
  <si>
    <t>01:04:18.5328910   SBE41 Message =     3.72, 19.9597, 34.3418</t>
  </si>
  <si>
    <t>01:04:18.5634753   SBE41 Message =     3.73, 19.9600, 34.3414</t>
  </si>
  <si>
    <t>01:04:18.5940596   SBE41 Message =     3.73, 19.9593, 34.3420</t>
  </si>
  <si>
    <t>01:04:18.6246439   SBE41 Message =     3.73, 19.9594, 34.3419</t>
  </si>
  <si>
    <t>01:04:18.6551672   SBE41 Message =     3.72, 19.9597, 34.3417</t>
  </si>
  <si>
    <t>01:04:18.6857819   SBE41 Message =     3.73, 19.9588, 34.3424</t>
  </si>
  <si>
    <t>01:04:18.7163662   SBE41 Message =     3.73, 19.9591, 34.3421</t>
  </si>
  <si>
    <t>01:04:18.7469201   SBE41 Message =     3.72, 19.9597, 34.3417</t>
  </si>
  <si>
    <t>01:04:18.7774738   SBE41 Message =     3.71, 19.9594, 34.3419</t>
  </si>
  <si>
    <t>01:04:18.8080276   SBE41 Message =     3.71, 19.9597, 34.3416</t>
  </si>
  <si>
    <t>01:04:18.8386119   SBE41 Message =     3.71, 19.9603, 34.3412</t>
  </si>
  <si>
    <t>01:04:18.8691962   SBE41 Message =     3.72, 19.9593, 34.3420</t>
  </si>
  <si>
    <t>01:04:18.8997805   SBE41 Message =     3.70, 19.9597, 34.3418</t>
  </si>
  <si>
    <t>01:04:18.9303343   SBE41 Message =     3.72, 19.9594, 34.3420</t>
  </si>
  <si>
    <t>01:04:18.9609186   SBE41 Message =     3.72, 19.9593, 34.3420</t>
  </si>
  <si>
    <t>01:04:18.9914724   SBE41 Message =     3.71, 19.9593, 34.3420</t>
  </si>
  <si>
    <t>01:04:19.0220567   SBE41 Message =     3.71, 19.9594, 34.3419</t>
  </si>
  <si>
    <t>01:04:19.0526104   SBE41 Message =     3.71, 19.9591, 34.3420</t>
  </si>
  <si>
    <t>01:04:19.0831947   SBE41 Message =     3.71, 19.9594, 34.3417</t>
  </si>
  <si>
    <t>01:04:19.1137790   SBE41 Message =     3.71, 19.9600, 34.3414</t>
  </si>
  <si>
    <t>01:04:19.1443329   SBE41 Message =     3.72, 19.9596, 34.3416</t>
  </si>
  <si>
    <t>01:04:19.1749172   SBE41 Message =     3.71, 19.9594, 34.3418</t>
  </si>
  <si>
    <t>01:04:19.2055015   SBE41 Message =     3.70, 19.9596, 34.3416</t>
  </si>
  <si>
    <t>01:04:19.2360552   SBE41 Message =     3.70, 19.9593, 34.3419</t>
  </si>
  <si>
    <t>01:04:19.2666395   SBE41 Message =     3.71, 19.9594, 34.3417</t>
  </si>
  <si>
    <t>01:04:19.2972238   SBE41 Message =     3.71, 19.9597, 34.3415</t>
  </si>
  <si>
    <t>01:04:19.3278081   SBE41 Message =     3.71, 19.9589, 34.3422</t>
  </si>
  <si>
    <t>01:04:19.3583924   SBE41 Message =     3.71, 19.9587, 34.3424</t>
  </si>
  <si>
    <t>01:04:19.3889767   SBE41 Message =     3.70, 19.9600, 34.3413</t>
  </si>
  <si>
    <t>01:04:19.4195305   SBE41 Message =     3.71, 19.9591, 34.3420</t>
  </si>
  <si>
    <t>01:04:19.4501148   SBE41 Message =     3.70, 19.9597, 34.3416</t>
  </si>
  <si>
    <t>01:04:19.4706265   SBE41 Message =     3.71, 19.9590, 34.3420</t>
  </si>
  <si>
    <t>01:04:19.5012108   SBE41 Message =     3.71, 19.9589, 34.3423</t>
  </si>
  <si>
    <t>01:04:19.5317951   SBE41 Message =     3.71, 19.9599, 34.3413</t>
  </si>
  <si>
    <t>01:04:19.5623488   SBE41 Message =     3.71, 19.9588, 34.3422</t>
  </si>
  <si>
    <t>01:04:19.5929331   SBE41 Message =     3.69, 19.9596, 34.3416</t>
  </si>
  <si>
    <t>01:04:19.6235480   SBE41 Message =     3.71, 19.9591, 34.3418</t>
  </si>
  <si>
    <t>01:04:19.6541323   SBE41 Message =     3.71, 19.9591, 34.3418</t>
  </si>
  <si>
    <t>01:04:19.6846860   SBE41 Message =     3.71, 19.9593, 34.3418</t>
  </si>
  <si>
    <t>01:04:19.7152398   SBE41 Message =     3.70, 19.9593, 34.3418</t>
  </si>
  <si>
    <t>01:04:19.7458241   SBE41 Message =     3.72, 19.9595, 34.3415</t>
  </si>
  <si>
    <t>01:04:19.7764084   SBE41 Message =     3.71, 19.9588, 34.3420</t>
  </si>
  <si>
    <t>01:04:19.8069927   SBE41 Message =     3.71, 19.9590, 34.3419</t>
  </si>
  <si>
    <t>01:04:19.8375770   SBE41 Message =     3.71, 19.9588, 34.3420</t>
  </si>
  <si>
    <t>01:04:19.8681613   SBE41 Message =     3.72, 19.9588, 34.3420</t>
  </si>
  <si>
    <t>01:04:19.8987151   SBE41 Message =     3.71, 19.9590, 34.3416</t>
  </si>
  <si>
    <t>01:04:19.9292689   SBE41 Message =     3.69, 19.9588, 34.3418</t>
  </si>
  <si>
    <t>01:04:19.9598532   SBE41 Message =     3.70, 19.9588, 34.3419</t>
  </si>
  <si>
    <t>01:04:19.9904375   SBE41 Message =     3.70, 19.9586, 34.3418</t>
  </si>
  <si>
    <t>01:04:20.0210218   SBE41 Message =     3.71, 19.9587, 34.3417</t>
  </si>
  <si>
    <t>01:04:20.0362529 Waiting for upload complete number: 9</t>
  </si>
  <si>
    <t>01:04:20.0516061   SBE41 Message =     3.69, 19.9587, 34.3416</t>
  </si>
  <si>
    <t>01:04:20.0821904   SBE41 Message =     3.70, 19.9583, 34.3419</t>
  </si>
  <si>
    <t>01:04:20.1127747   SBE41 Message =     3.70, 19.9590, 34.3411</t>
  </si>
  <si>
    <t>01:04:20.1433590   SBE41 Message =     3.71, 19.9584, 34.3417</t>
  </si>
  <si>
    <t>01:04:20.1739127   SBE41 Message =     3.69, 19.9582, 34.3419</t>
  </si>
  <si>
    <t>01:04:20.2044971   SBE41 Message =     3.71, 19.9577, 34.3421</t>
  </si>
  <si>
    <t>01:04:20.2350814   SBE41 Message =     3.69, 19.9580, 34.3419</t>
  </si>
  <si>
    <t>01:04:20.2656657   SBE41 Message =     3.68, 19.9578, 34.3419</t>
  </si>
  <si>
    <t>01:04:20.2962500   SBE41 Message =     3.69, 19.9578, 34.3419</t>
  </si>
  <si>
    <t>01:04:20.3268343   SBE41 Message =     3.70, 19.9578, 34.3416</t>
  </si>
  <si>
    <t>01:04:20.3574186   SBE41 Message =     3.69, 19.9574, 34.3419</t>
  </si>
  <si>
    <t>01:04:20.3880029   SBE41 Message =     3.69, 19.9572, 34.3421</t>
  </si>
  <si>
    <t>01:04:20.4185872   SBE41 Message =     3.69, 19.9575, 34.3416</t>
  </si>
  <si>
    <t>01:04:20.4491410   SBE41 Message =     3.69, 19.9570, 34.3419</t>
  </si>
  <si>
    <t>01:04:20.4797253   SBE41 Message =     3.71, 19.9568, 34.3420</t>
  </si>
  <si>
    <t>01:04:20.5103096   SBE41 Message =     3.69, 19.9567, 34.3420</t>
  </si>
  <si>
    <t>01:04:20.5408939   SBE41 Message =     3.69, 19.9571, 34.3416</t>
  </si>
  <si>
    <t>01:04:20.5714782   SBE41 Message =     3.70, 19.9568, 34.3418</t>
  </si>
  <si>
    <t>01:04:20.6020625   SBE41 Message =     3.69, 19.9564, 34.3420</t>
  </si>
  <si>
    <t>01:04:20.6326162   SBE41 Message =     3.69, 19.9569, 34.3414</t>
  </si>
  <si>
    <t>01:04:20.6531279   SBE41 Message =     3.69, 19.9562, 34.3420</t>
  </si>
  <si>
    <t>01:04:20.6837122   SBE41 Message =     3.70, 19.9560, 34.3420</t>
  </si>
  <si>
    <t>01:04:20.7142965   SBE41 Message =     3.69, 19.9558, 34.3421</t>
  </si>
  <si>
    <t>01:04:20.7448808   SBE41 Message =     3.69, 19.9558, 34.3419</t>
  </si>
  <si>
    <t>01:04:20.7754651   SBE41 Message =     3.68, 19.9558, 34.3419</t>
  </si>
  <si>
    <t>01:04:20.8060494   SBE41 Message =     3.68, 19.9557, 34.3421</t>
  </si>
  <si>
    <t>01:04:20.8366337   SBE41 Message =     3.70, 19.9549, 34.3424</t>
  </si>
  <si>
    <t>01:04:20.8671875   SBE41 Message =     3.69, 19.9550, 34.3423</t>
  </si>
  <si>
    <t>01:04:20.8977718   SBE41 Message =     3.70, 19.9557, 34.3417</t>
  </si>
  <si>
    <t>01:04:20.9283561   SBE41 Message =     3.68, 19.9560, 34.3413</t>
  </si>
  <si>
    <t>01:04:20.9589404   SBE41 Message =     3.69, 19.9555, 34.3418</t>
  </si>
  <si>
    <t>01:04:20.9895247   SBE41 Message =     3.69, 19.9548, 34.3422</t>
  </si>
  <si>
    <t>01:04:21.0201090   SBE41 Message =     3.68, 19.9552, 34.3419</t>
  </si>
  <si>
    <t>01:04:21.0506933   SBE41 Message =     3.68, 19.9549, 34.3420</t>
  </si>
  <si>
    <t>01:04:21.0812776   SBE41 Message =     3.69, 19.9546, 34.3422</t>
  </si>
  <si>
    <t>01:04:21.1118314   SBE41 Message =     3.68, 19.9550, 34.3418</t>
  </si>
  <si>
    <t>01:04:21.1423852   SBE41 Message =     3.69, 19.9550, 34.3417</t>
  </si>
  <si>
    <t>01:04:21.1729695   SBE41 Message =     3.69, 19.9549, 34.3417</t>
  </si>
  <si>
    <t>01:04:21.2035538   SBE41 Message =     3.69, 19.9540, 34.3425</t>
  </si>
  <si>
    <t>01:04:21.2341381   SBE41 Message =     3.70, 19.9549, 34.3415</t>
  </si>
  <si>
    <t>01:04:21.2647224   SBE41 Message =     3.68, 19.9545, 34.3418</t>
  </si>
  <si>
    <t>01:04:21.2953067   SBE41 Message =     3.68, 19.9538, 34.3423</t>
  </si>
  <si>
    <t>01:04:21.3258910   SBE41 Message =     3.68, 19.9543, 34.3419</t>
  </si>
  <si>
    <t>01:04:21.3564447   SBE41 Message =     3.68, 19.9537, 34.3423</t>
  </si>
  <si>
    <t>01:04:21.3870290   SBE41 Message =     3.68, 19.9539, 34.3419</t>
  </si>
  <si>
    <t>01:04:21.4176133   SBE41 Message =     3.69, 19.9536, 34.3423</t>
  </si>
  <si>
    <t>01:04:21.4481976   SBE41 Message =     3.69, 19.9541, 34.3418</t>
  </si>
  <si>
    <t>01:04:21.4787819   SBE41 Message =     3.67, 19.9539, 34.3419</t>
  </si>
  <si>
    <t>01:04:21.5093662   SBE41 Message =     3.69, 19.9538, 34.3418</t>
  </si>
  <si>
    <t>01:04:21.5399505   SBE41 Message =     3.69, 19.9541, 34.3416</t>
  </si>
  <si>
    <t>01:04:21.5705044   SBE41 Message =     3.67, 19.9533, 34.3422</t>
  </si>
  <si>
    <t>01:04:21.6010887   SBE41 Message =     3.69, 19.9538, 34.3418</t>
  </si>
  <si>
    <t>01:04:21.6316730   SBE41 Message =     3.68, 19.9536, 34.3419</t>
  </si>
  <si>
    <t>01:04:21.6622573   SBE41 Message =     3.67, 19.9535, 34.3419</t>
  </si>
  <si>
    <t>01:04:21.6928416   SBE41 Message =     3.68, 19.9530, 34.3423</t>
  </si>
  <si>
    <t>01:04:21.7234259   SBE41 Message =     3.68, 19.9529, 34.3421</t>
  </si>
  <si>
    <t>01:04:21.7540102   SBE41 Message =     3.68, 19.9533, 34.3418</t>
  </si>
  <si>
    <t>01:04:21.7845945   SBE41 Message =     3.68, 19.9536, 34.3415</t>
  </si>
  <si>
    <t>01:04:21.8051061   SBE41 Message =     3.68, 19.9528, 34.3421</t>
  </si>
  <si>
    <t>01:04:21.8356904   SBE41 Message =     3.68, 19.9534, 34.3415</t>
  </si>
  <si>
    <t>01:04:21.8662747   SBE41 Message =     3.68, 19.9525, 34.3422</t>
  </si>
  <si>
    <t>01:04:21.8968590   SBE41 Message =     3.68, 19.9530, 34.3417</t>
  </si>
  <si>
    <t>01:04:21.9274433   SBE41 Message =     3.68, 19.9525, 34.3422</t>
  </si>
  <si>
    <t>01:04:21.9579971   SBE41 Message =     3.66, 19.9529, 34.3417</t>
  </si>
  <si>
    <t>01:04:21.9885814   SBE41 Message =     3.66, 19.9527, 34.3417</t>
  </si>
  <si>
    <t>01:04:22.0191657   SBE41 Message =     3.67, 19.9527, 34.3418</t>
  </si>
  <si>
    <t>01:04:22.0497195   SBE41 Message =     3.66, 19.9524, 34.3419</t>
  </si>
  <si>
    <t>01:04:22.0803038   SBE41 Message =     3.67, 19.9522, 34.3419</t>
  </si>
  <si>
    <t>01:04:22.1108881   SBE41 Message =     3.67, 19.9519, 34.3421</t>
  </si>
  <si>
    <t>01:04:22.1414724   SBE41 Message =     3.68, 19.9522, 34.3417</t>
  </si>
  <si>
    <t>01:04:22.1720567   SBE41 Message =     3.68, 19.9521, 34.3418</t>
  </si>
  <si>
    <t>01:04:22.2026410   SBE41 Message =     3.67, 19.9519, 34.3419</t>
  </si>
  <si>
    <t>01:04:22.2332253   SBE41 Message =     3.67, 19.9517, 34.3420</t>
  </si>
  <si>
    <t>01:04:22.2637790   SBE41 Message =     3.67, 19.9515, 34.3419</t>
  </si>
  <si>
    <t>01:04:22.2943633   SBE41 Message =     3.68, 19.9515, 34.3419</t>
  </si>
  <si>
    <t>01:04:22.3249476   SBE41 Message =     3.67, 19.9513, 34.3421</t>
  </si>
  <si>
    <t>01:04:22.3555319   SBE41 Message =     3.67, 19.9513, 34.3421</t>
  </si>
  <si>
    <t>01:04:22.3861162   SBE41 Message =     3.68, 19.9512, 34.3421</t>
  </si>
  <si>
    <t>01:04:22.4166701   SBE41 Message =     3.67, 19.9517, 34.3416</t>
  </si>
  <si>
    <t>01:04:22.4472544   SBE41 Message =     3.67, 19.9515, 34.3416</t>
  </si>
  <si>
    <t>01:04:22.4778387   SBE41 Message =     3.67, 19.9510, 34.3420</t>
  </si>
  <si>
    <t>01:04:22.5083924   SBE41 Message =     3.66, 19.9508, 34.3420</t>
  </si>
  <si>
    <t>01:04:22.5389767   SBE41 Message =     3.66, 19.9508, 34.3420</t>
  </si>
  <si>
    <t>01:04:22.5695610   SBE41 Message =     3.66, 19.9512, 34.3416</t>
  </si>
  <si>
    <t>01:04:22.6001453   SBE41 Message =     3.66, 19.9510, 34.3418</t>
  </si>
  <si>
    <t>01:04:22.6307296   SBE41 Message =     3.67, 19.9508, 34.3417</t>
  </si>
  <si>
    <t>01:04:22.6613139   SBE41 Message =     3.67, 19.9506, 34.3418</t>
  </si>
  <si>
    <t>01:04:22.6918982   SBE41 Message =     3.67, 19.9508, 34.3417</t>
  </si>
  <si>
    <t>01:04:22.7224825   SBE41 Message =     3.67, 19.9508, 34.3417</t>
  </si>
  <si>
    <t>01:04:22.7530668   SBE41 Message =     3.67, 19.9506, 34.3418</t>
  </si>
  <si>
    <t>01:04:22.7836206   SBE41 Message =     3.67, 19.9504, 34.3418</t>
  </si>
  <si>
    <t>01:04:22.8142354   SBE41 Message =     3.66, 19.9503, 34.3420</t>
  </si>
  <si>
    <t>01:04:22.8447893   SBE41 Message =     3.66, 19.9510, 34.3415</t>
  </si>
  <si>
    <t>01:04:22.8753736   SBE41 Message =     3.65, 19.9507, 34.3415</t>
  </si>
  <si>
    <t>01:04:22.9059579   SBE41 Message =     3.65, 19.9503, 34.3418</t>
  </si>
  <si>
    <t>01:04:22.9365422   SBE41 Message =     3.67, 19.9501, 34.3419</t>
  </si>
  <si>
    <t>01:04:22.9671265   SBE41 Message =     3.65, 19.9499, 34.3420</t>
  </si>
  <si>
    <t>01:04:22.9876381   SBE41 Message =     3.66, 19.9508, 34.3413</t>
  </si>
  <si>
    <t>01:04:23.0182224   SBE41 Message =     3.67, 19.9502, 34.3418</t>
  </si>
  <si>
    <t>01:04:23.0373910 Waiting for upload complete number: 10</t>
  </si>
  <si>
    <t>01:04:23.0488067   SBE41 Message =     3.66, 19.9500, 34.3419</t>
  </si>
  <si>
    <t>01:04:23.0793910   SBE41 Message =     3.66, 19.9502, 34.3416</t>
  </si>
  <si>
    <t>01:04:23.1099753   SBE41 Message =     3.66, 19.9500, 34.3417</t>
  </si>
  <si>
    <t>01:04:23.1405596   SBE41 Message =     3.67, 19.9499, 34.3418</t>
  </si>
  <si>
    <t>01:04:23.1711439   SBE41 Message =     3.65, 19.9494, 34.3421</t>
  </si>
  <si>
    <t>01:04:23.2016976   SBE41 Message =     3.65, 19.9494, 34.3421</t>
  </si>
  <si>
    <t>01:04:23.2322819   SBE41 Message =     3.66, 19.9495, 34.3419</t>
  </si>
  <si>
    <t>01:04:23.2628662   SBE41 Message =     3.67, 19.9496, 34.3418</t>
  </si>
  <si>
    <t>01:04:23.2934505   SBE41 Message =     3.66, 19.9496, 34.3417</t>
  </si>
  <si>
    <t>01:04:23.3240348   SBE41 Message =     3.67, 19.9492, 34.3419</t>
  </si>
  <si>
    <t>01:04:23.3546191   SBE41 Message =     3.65, 19.9492, 34.3420</t>
  </si>
  <si>
    <t>01:04:23.3852034   SBE41 Message =     3.65, 19.9496, 34.3415</t>
  </si>
  <si>
    <t>01:04:23.4157573   SBE41 Message =     3.65, 19.9492, 34.3416</t>
  </si>
  <si>
    <t>01:04:23.4463416   SBE41 Message =     3.66, 19.9490, 34.3417</t>
  </si>
  <si>
    <t>01:04:23.4768953   SBE41 Message =     3.66, 19.9489, 34.3420</t>
  </si>
  <si>
    <t>01:04:23.5074796   SBE41 Message =     3.66, 19.9488, 34.3418</t>
  </si>
  <si>
    <t>01:04:23.5380639   SBE41 Message =     3.66, 19.9488, 34.3418</t>
  </si>
  <si>
    <t>01:04:23.5686177   SBE41 Message =     3.65, 19.9485, 34.3419</t>
  </si>
  <si>
    <t>01:04:23.5991715   SBE41 Message =     3.67, 19.9483, 34.3420</t>
  </si>
  <si>
    <t>01:04:23.6297558   SBE41 Message =     3.65, 19.9484, 34.3418</t>
  </si>
  <si>
    <t>01:04:23.6603096   SBE41 Message =     3.66, 19.9483, 34.3419</t>
  </si>
  <si>
    <t>01:04:23.6908633   SBE41 Message =     3.65, 19.9484, 34.3417</t>
  </si>
  <si>
    <t>01:04:23.7214172   SBE41 Message =     3.66, 19.9482, 34.3417</t>
  </si>
  <si>
    <t>01:04:23.7520015   SBE41 Message =     3.66, 19.9482, 34.3417</t>
  </si>
  <si>
    <t>01:04:23.7826162   SBE41 Message =     3.66, 19.9472, 34.3425</t>
  </si>
  <si>
    <t>01:04:23.8131701   SBE41 Message =     3.66, 19.9476, 34.3420</t>
  </si>
  <si>
    <t>01:04:23.8437544   SBE41 Message =     3.65, 19.9480, 34.3417</t>
  </si>
  <si>
    <t>01:04:23.8743387   SBE41 Message =     3.64, 19.9481, 34.3417</t>
  </si>
  <si>
    <t>01:04:23.9049230   SBE41 Message =     3.65, 19.9474, 34.3420</t>
  </si>
  <si>
    <t>01:04:23.9354767   SBE41 Message =     3.65, 19.9471, 34.3423</t>
  </si>
  <si>
    <t>01:04:23.9660610   SBE41 Message =     3.66, 19.9473, 34.3420</t>
  </si>
  <si>
    <t>01:04:23.9966453   SBE41 Message =     3.66, 19.9473, 34.3421</t>
  </si>
  <si>
    <t>01:04:24.0272296   SBE41 Message =     3.65, 19.9475, 34.3418</t>
  </si>
  <si>
    <t>01:04:24.0578139   SBE41 Message =     3.65, 19.9478, 34.3414</t>
  </si>
  <si>
    <t>01:04:24.0883982   SBE41 Message =     3.64, 19.9477, 34.3415</t>
  </si>
  <si>
    <t>01:04:24.1189825   SBE41 Message =     3.66, 19.9473, 34.3417</t>
  </si>
  <si>
    <t>01:04:24.1394941   SBE41 Message =     3.65, 19.9473, 34.3418</t>
  </si>
  <si>
    <t>01:04:24.1700784   SBE41 Message =     3.65, 19.9474, 34.3417</t>
  </si>
  <si>
    <t>01:04:24.2006627   SBE41 Message =     3.65, 19.9474, 34.3416</t>
  </si>
  <si>
    <t>01:04:24.2312471   SBE41 Message =     3.64, 19.9466, 34.3422</t>
  </si>
  <si>
    <t>01:04:24.2618009   SBE41 Message =     3.64, 19.9469, 34.3420</t>
  </si>
  <si>
    <t>01:04:24.2924157   SBE41 Message =     3.64, 19.9476, 34.3414</t>
  </si>
  <si>
    <t>01:04:24.3230000   SBE41 Message =     3.65, 19.9469, 34.3418</t>
  </si>
  <si>
    <t>01:04:24.3535538   SBE41 Message =     3.64, 19.9467, 34.3420</t>
  </si>
  <si>
    <t>01:04:24.3841381   SBE41 Message =     3.66, 19.9463, 34.3423</t>
  </si>
  <si>
    <t>01:04:24.4147224   SBE41 Message =     3.64, 19.9467, 34.3419</t>
  </si>
  <si>
    <t>01:04:24.4453067   SBE41 Message =     3.65, 19.9470, 34.3417</t>
  </si>
  <si>
    <t>01:04:24.4758910   SBE41 Message =     3.65, 19.9470, 34.3416</t>
  </si>
  <si>
    <t>01:04:24.5064753   SBE41 Message =     3.64, 19.9469, 34.3418</t>
  </si>
  <si>
    <t>01:04:24.5370596   SBE41 Message =     3.64, 19.9463, 34.3423</t>
  </si>
  <si>
    <t>01:04:24.5676439   SBE41 Message =     3.65, 19.9469, 34.3418</t>
  </si>
  <si>
    <t>01:04:24.5981976   SBE41 Message =     3.64, 19.9463, 34.3422</t>
  </si>
  <si>
    <t>01:04:24.6287819   SBE41 Message =     3.63, 19.9464, 34.3421</t>
  </si>
  <si>
    <t>01:04:24.6593662   SBE41 Message =     3.65, 19.9470, 34.3417</t>
  </si>
  <si>
    <t>01:04:24.6899505   SBE41 Message =     3.64, 19.9466, 34.3420</t>
  </si>
  <si>
    <t>01:04:24.7205348   SBE41 Message =     3.65, 19.9465, 34.3420</t>
  </si>
  <si>
    <t>01:04:24.7511191   SBE41 Message =     3.65, 19.9471, 34.3415</t>
  </si>
  <si>
    <t>01:04:24.7817034   SBE41 Message =     3.64, 19.9463, 34.3420</t>
  </si>
  <si>
    <t>01:04:24.8122877   SBE41 Message =     3.64, 19.9466, 34.3419</t>
  </si>
  <si>
    <t>01:04:24.8428416   SBE41 Message =     3.65, 19.9464, 34.3419</t>
  </si>
  <si>
    <t>01:04:24.8734259   SBE41 Message =     3.64, 19.9464, 34.3418</t>
  </si>
  <si>
    <t>01:04:24.9040102   SBE41 Message =     3.63, 19.9466, 34.3416</t>
  </si>
  <si>
    <t>01:04:24.9345945   SBE41 Message =     3.64, 19.9461, 34.3422</t>
  </si>
  <si>
    <t>01:04:24.9651482   SBE41 Message =     3.65, 19.9464, 34.3418</t>
  </si>
  <si>
    <t>01:04:24.9957020   SBE41 Message =     3.62, 19.9460, 34.3420</t>
  </si>
  <si>
    <t>01:04:25.0262863   SBE41 Message =     3.63, 19.9460, 34.3422</t>
  </si>
  <si>
    <t>01:04:25.0568706   SBE41 Message =     3.65, 19.9460, 34.3422</t>
  </si>
  <si>
    <t>01:04:25.0874244   SBE41 Message =     3.65, 19.9466, 34.3417</t>
  </si>
  <si>
    <t>01:04:25.1179782   SBE41 Message =     3.64, 19.9463, 34.3418</t>
  </si>
  <si>
    <t>01:04:25.1485930   SBE41 Message =     3.63, 19.9460, 34.3421</t>
  </si>
  <si>
    <t>01:04:25.1791468   SBE41 Message =     3.64, 19.9468, 34.3414</t>
  </si>
  <si>
    <t>01:04:25.2097311   SBE41 Message =     3.64, 19.9459, 34.3420</t>
  </si>
  <si>
    <t>01:04:25.2403154   SBE41 Message =     3.63, 19.9464, 34.3417</t>
  </si>
  <si>
    <t>01:04:25.2708997   SBE41 Message =     3.64, 19.9462, 34.3417</t>
  </si>
  <si>
    <t>01:04:25.3014840   SBE41 Message =     3.63, 19.9462, 34.3418</t>
  </si>
  <si>
    <t>01:04:25.3219956   SBE41 Message =     3.63, 19.9464, 34.3415</t>
  </si>
  <si>
    <t>01:04:25.3525799   SBE41 Message =     3.63, 19.9459, 34.3419</t>
  </si>
  <si>
    <t>01:04:25.3831337   SBE41 Message =     3.63, 19.9461, 34.3417</t>
  </si>
  <si>
    <t>01:04:25.4137180   SBE41 Message =     3.64, 19.9458, 34.3419</t>
  </si>
  <si>
    <t>01:04:25.4443023   SBE41 Message =     3.65, 19.9458, 34.3420</t>
  </si>
  <si>
    <t>01:04:25.4748866   SBE41 Message =     3.63, 19.9452, 34.3424</t>
  </si>
  <si>
    <t>01:04:25.5054709   SBE41 Message =     3.62, 19.9456, 34.3419</t>
  </si>
  <si>
    <t>01:04:25.5360247   SBE41 Message =     3.62, 19.9453, 34.3423</t>
  </si>
  <si>
    <t>01:04:25.5666090   SBE41 Message =     3.63, 19.9453, 34.3422</t>
  </si>
  <si>
    <t>01:04:25.5971933   SBE41 Message =     3.63, 19.9456, 34.3419</t>
  </si>
  <si>
    <t>01:04:25.6277776   SBE41 Message =     3.63, 19.9456, 34.3417</t>
  </si>
  <si>
    <t>01:04:25.6583619   SBE41 Message =     3.63, 19.9451, 34.3421</t>
  </si>
  <si>
    <t>01:04:25.6889157   SBE41 Message =     3.62, 19.9453, 34.3419</t>
  </si>
  <si>
    <t>01:04:25.7195000   SBE41 Message =     3.64, 19.9450, 34.3421</t>
  </si>
  <si>
    <t>01:04:25.7500843   SBE41 Message =     3.65, 19.9450, 34.3420</t>
  </si>
  <si>
    <t>01:04:25.7806381   SBE41 Message =     3.62, 19.9453, 34.3416</t>
  </si>
  <si>
    <t>01:04:25.8112224   SBE41 Message =     3.62, 19.9452, 34.3417</t>
  </si>
  <si>
    <t>01:04:25.8418067   SBE41 Message =     3.63, 19.9451, 34.3418</t>
  </si>
  <si>
    <t>01:04:25.8723910   SBE41 Message =     3.63, 19.9446, 34.3420</t>
  </si>
  <si>
    <t>01:04:25.9029753   SBE41 Message =     3.63, 19.9447, 34.3418</t>
  </si>
  <si>
    <t>01:04:25.9335290   SBE41 Message =     3.62, 19.9443, 34.3421</t>
  </si>
  <si>
    <t>01:04:25.9641133   SBE41 Message =     3.62, 19.9443, 34.3421</t>
  </si>
  <si>
    <t>01:04:25.9946976   SBE41 Message =     3.64, 19.9448, 34.3416</t>
  </si>
  <si>
    <t>01:04:26.0252515   SBE41 Message =     3.63, 19.9445, 34.3418</t>
  </si>
  <si>
    <t>01:04:26.0384680 Waiting for upload complete number: 11</t>
  </si>
  <si>
    <t>01:04:26.0558358   SBE41 Message =     3.62, 19.9442, 34.3420</t>
  </si>
  <si>
    <t>01:04:26.0863895   SBE41 Message =     3.63, 19.9443, 34.3418</t>
  </si>
  <si>
    <t>01:04:26.1169433   SBE41 Message =     3.63, 19.9440, 34.3420</t>
  </si>
  <si>
    <t>01:04:26.1475276   SBE41 Message =     3.61, 19.9437, 34.3422</t>
  </si>
  <si>
    <t>01:04:26.1781119   SBE41 Message =     3.62, 19.9438, 34.3419</t>
  </si>
  <si>
    <t>01:04:26.2086962   SBE41 Message =     3.63, 19.9439, 34.3420</t>
  </si>
  <si>
    <t>01:04:26.2392805   SBE41 Message =     3.63, 19.9440, 34.3418</t>
  </si>
  <si>
    <t>01:04:26.2698343   SBE41 Message =     3.62, 19.9435, 34.3423</t>
  </si>
  <si>
    <t>01:04:26.3003881   SBE41 Message =     3.62, 19.9436, 34.3421</t>
  </si>
  <si>
    <t>01:04:26.3309724   SBE41 Message =     3.63, 19.9439, 34.3418</t>
  </si>
  <si>
    <t>01:04:26.3615872   SBE41 Message =     3.63, 19.9430, 34.3424</t>
  </si>
  <si>
    <t>01:04:26.3921410   SBE41 Message =     3.62, 19.9431, 34.3423</t>
  </si>
  <si>
    <t>01:04:26.4226947   SBE41 Message =     3.63, 19.9433, 34.3421</t>
  </si>
  <si>
    <t>01:04:26.4532790   SBE41 Message =     3.63, 19.9438, 34.3418</t>
  </si>
  <si>
    <t>01:04:26.4838633   SBE41 Message =     3.62, 19.9431, 34.3423</t>
  </si>
  <si>
    <t>01:04:26.5043750   SBE41 Message =     3.62, 19.9435, 34.3419</t>
  </si>
  <si>
    <t>01:04:26.5349593   SBE41 Message =     3.63, 19.9430, 34.3422</t>
  </si>
  <si>
    <t>01:04:26.5655436   SBE41 Message =     3.62, 19.9435, 34.3418</t>
  </si>
  <si>
    <t>01:04:26.5961279   SBE41 Message =     3.61, 19.9433, 34.3420</t>
  </si>
  <si>
    <t>01:04:26.6267122   SBE41 Message =     3.62, 19.9429, 34.3422</t>
  </si>
  <si>
    <t>01:04:26.6572965   SBE41 Message =     3.61, 19.9434, 34.3420</t>
  </si>
  <si>
    <t>01:04:26.6878808   SBE41 Message =     3.61, 19.9430, 34.3423</t>
  </si>
  <si>
    <t>01:04:26.7184346   SBE41 Message =     3.63, 19.9430, 34.3421</t>
  </si>
  <si>
    <t>01:04:26.7490189   SBE41 Message =     3.61, 19.9433, 34.3419</t>
  </si>
  <si>
    <t>01:04:26.7796032   SBE41 Message =     3.61, 19.9438, 34.3415</t>
  </si>
  <si>
    <t>01:04:26.8101875   SBE41 Message =     3.61, 19.9428, 34.3421</t>
  </si>
  <si>
    <t>01:04:26.8407718   SBE41 Message =     3.61, 19.9434, 34.3416</t>
  </si>
  <si>
    <t>01:04:26.8713561   SBE41 Message =     3.61, 19.9431, 34.3419</t>
  </si>
  <si>
    <t>01:04:26.9019404   SBE41 Message =     3.61, 19.9430, 34.3420</t>
  </si>
  <si>
    <t>01:04:26.9325247   SBE41 Message =     3.62, 19.9430, 34.3419</t>
  </si>
  <si>
    <t>01:04:26.9630784   SBE41 Message =     3.61, 19.9428, 34.3421</t>
  </si>
  <si>
    <t>01:04:26.9936323   SBE41 Message =     3.62, 19.9429, 34.3419</t>
  </si>
  <si>
    <t>01:04:27.0242166   SBE41 Message =     3.61, 19.9424, 34.3423</t>
  </si>
  <si>
    <t>01:04:27.0548009   SBE41 Message =     3.61, 19.9433, 34.3416</t>
  </si>
  <si>
    <t>01:04:27.0853852   SBE41 Message =     3.61, 19.9430, 34.3419</t>
  </si>
  <si>
    <t>01:04:27.1159695   SBE41 Message =     3.60, 19.9428, 34.3419</t>
  </si>
  <si>
    <t>01:04:27.1465538   SBE41 Message =     3.60, 19.9428, 34.3419</t>
  </si>
  <si>
    <t>01:04:27.1771075   SBE41 Message =     3.62, 19.9424, 34.3423</t>
  </si>
  <si>
    <t>01:04:27.2076918   SBE41 Message =     3.61, 19.9429, 34.3419</t>
  </si>
  <si>
    <t>01:04:27.2382761   SBE41 Message =     3.61, 19.9422, 34.3423</t>
  </si>
  <si>
    <t>01:04:27.2688604   SBE41 Message =     3.61, 19.9429, 34.3418</t>
  </si>
  <si>
    <t>01:04:27.2994447   SBE41 Message =     3.61, 19.9428, 34.3419</t>
  </si>
  <si>
    <t>01:04:27.3300290   SBE41 Message =     3.60, 19.9426, 34.3420</t>
  </si>
  <si>
    <t>01:04:27.3606133   SBE41 Message =     3.61, 19.9425, 34.3422</t>
  </si>
  <si>
    <t>01:04:27.3911976   SBE41 Message =     3.60, 19.9426, 34.3420</t>
  </si>
  <si>
    <t>01:04:27.4217819   SBE41 Message =     3.61, 19.9427, 34.3419</t>
  </si>
  <si>
    <t>01:04:27.4523358   SBE41 Message =     3.61, 19.9426, 34.3420</t>
  </si>
  <si>
    <t>01:04:27.4829201   SBE41 Message =     3.61, 19.9424, 34.3421</t>
  </si>
  <si>
    <t>01:04:27.5135348   SBE41 Message =     3.61, 19.9431, 34.3415</t>
  </si>
  <si>
    <t>01:04:27.5440887   SBE41 Message =     3.61, 19.9423, 34.3422</t>
  </si>
  <si>
    <t>01:04:27.5746730   SBE41 Message =     3.60, 19.9424, 34.3419</t>
  </si>
  <si>
    <t>01:04:27.6052573   SBE41 Message =     3.61, 19.9425, 34.3418</t>
  </si>
  <si>
    <t>01:04:27.6358416   SBE41 Message =     3.60, 19.9421, 34.3421</t>
  </si>
  <si>
    <t>01:04:27.6563532   SBE41 Message =     3.61, 19.9418, 34.3422</t>
  </si>
  <si>
    <t>01:04:27.6869375   SBE41 Message =     3.60, 19.9425, 34.3416</t>
  </si>
  <si>
    <t>01:04:27.7175218   SBE41 Message =     3.61, 19.9423, 34.3418</t>
  </si>
  <si>
    <t>01:04:27.7481061   SBE41 Message =     3.60, 19.9420, 34.3422</t>
  </si>
  <si>
    <t>01:04:27.7786904   SBE41 Message =     3.61, 19.9418, 34.3422</t>
  </si>
  <si>
    <t>01:04:27.8092747   SBE41 Message =     3.59, 19.9425, 34.3415</t>
  </si>
  <si>
    <t>01:04:27.8398590   SBE41 Message =     3.60, 19.9422, 34.3417</t>
  </si>
  <si>
    <t>01:04:27.8704127   SBE41 Message =     3.61, 19.9420, 34.3420</t>
  </si>
  <si>
    <t>01:04:27.9009971   SBE41 Message =     3.60, 19.9423, 34.3419</t>
  </si>
  <si>
    <t>01:04:27.9315814   SBE41 Message =     3.60, 19.9424, 34.3415</t>
  </si>
  <si>
    <t>01:04:27.9621657   SBE41 Message =     3.62, 19.9426, 34.3414</t>
  </si>
  <si>
    <t>01:04:27.9927500   SBE41 Message =     3.60, 19.9419, 34.3418</t>
  </si>
  <si>
    <t>01:04:28.0233343   SBE41 Message =     3.61, 19.9419, 34.3418</t>
  </si>
  <si>
    <t>01:04:28.0539186   SBE41 Message =     3.60, 19.9420, 34.3418</t>
  </si>
  <si>
    <t>01:04:28.0845029   SBE41 Message =     3.60, 19.9420, 34.3416</t>
  </si>
  <si>
    <t>01:04:28.1150567   SBE41 Message =     3.60, 19.9414, 34.3423</t>
  </si>
  <si>
    <t>01:04:28.1456410   SBE41 Message =     3.60, 19.9418, 34.3418</t>
  </si>
  <si>
    <t>01:04:28.1762253   SBE41 Message =     3.60, 19.9416, 34.3419</t>
  </si>
  <si>
    <t>01:04:28.2068096   SBE41 Message =     3.61, 19.9420, 34.3415</t>
  </si>
  <si>
    <t>01:04:28.2373939   SBE41 Message =     3.61, 19.9414, 34.3421</t>
  </si>
  <si>
    <t>01:04:28.2679782   SBE41 Message =     3.60, 19.9414, 34.3420</t>
  </si>
  <si>
    <t>01:04:28.2985625   SBE41 Message =     3.60, 19.9420, 34.3415</t>
  </si>
  <si>
    <t>01:04:28.3291468   SBE41 Message =     3.61, 19.9414, 34.3419</t>
  </si>
  <si>
    <t>01:04:28.3597005   SBE41 Message =     3.61, 19.9413, 34.3420</t>
  </si>
  <si>
    <t>01:04:28.3902848   SBE41 Message =     3.60, 19.9418, 34.3416</t>
  </si>
  <si>
    <t>01:04:28.4208691   SBE41 Message =     3.61, 19.9415, 34.3419</t>
  </si>
  <si>
    <t>01:04:28.4514534   SBE41 Message =     3.59, 19.9410, 34.3421</t>
  </si>
  <si>
    <t>01:04:28.4820377   SBE41 Message =     3.59, 19.9415, 34.3416</t>
  </si>
  <si>
    <t>01:04:28.5126221   SBE41 Message =     3.60, 19.9406, 34.3424</t>
  </si>
  <si>
    <t>01:04:28.5432064   SBE41 Message =     3.60, 19.9408, 34.3421</t>
  </si>
  <si>
    <t>01:04:28.5737907   SBE41 Message =     3.60, 19.9406, 34.3422</t>
  </si>
  <si>
    <t>01:04:28.6043750   SBE41 Message =     3.60, 19.9409, 34.3419</t>
  </si>
  <si>
    <t>01:04:28.6349593   SBE41 Message =     3.58, 19.9411, 34.3417</t>
  </si>
  <si>
    <t>01:04:28.6655131   SBE41 Message =     3.60, 19.9403, 34.3423</t>
  </si>
  <si>
    <t>01:04:28.6960974   SBE41 Message =     3.60, 19.9405, 34.3421</t>
  </si>
  <si>
    <t>01:04:28.7266817   SBE41 Message =     3.59, 19.9409, 34.3416</t>
  </si>
  <si>
    <t>01:04:28.7572660   SBE41 Message =     3.59, 19.9405, 34.3421</t>
  </si>
  <si>
    <t>01:04:28.7878503   SBE41 Message =     3.59, 19.9404, 34.3421</t>
  </si>
  <si>
    <t>01:04:28.8083619   SBE41 Message =     3.59, 19.9406, 34.3418</t>
  </si>
  <si>
    <t>01:04:28.8389462   SBE41 Message =     3.59, 19.9407, 34.3417</t>
  </si>
  <si>
    <t>01:04:28.8695305   SBE41 Message =     3.60, 19.9407, 34.3416</t>
  </si>
  <si>
    <t>01:04:28.9001148   SBE41 Message =     3.59, 19.9405, 34.3416</t>
  </si>
  <si>
    <t>01:04:28.9306991   SBE41 Message =     3.59, 19.9403, 34.3416</t>
  </si>
  <si>
    <t>01:04:28.9612834   SBE41 Message =     3.59, 19.9401, 34.3419</t>
  </si>
  <si>
    <t>01:04:28.9918372   SBE41 Message =     3.58, 19.9400, 34.3418</t>
  </si>
  <si>
    <t>01:04:29.0223910   SBE41 Message =     3.60, 19.9396, 34.3423</t>
  </si>
  <si>
    <t>01:04:29.0395755 Waiting for upload complete number: 12</t>
  </si>
  <si>
    <t>01:04:29.0529753   SBE41 Message =     3.60, 19.9401, 34.3418</t>
  </si>
  <si>
    <t>01:04:29.0835290   SBE41 Message =     3.60, 19.9400, 34.3416</t>
  </si>
  <si>
    <t>01:04:29.1141133   SBE41 Message =     3.60, 19.9401, 34.3416</t>
  </si>
  <si>
    <t>01:04:29.1446976   SBE41 Message =     3.59, 19.9399, 34.3418</t>
  </si>
  <si>
    <t>01:04:29.1752819   SBE41 Message =     3.58, 19.9398, 34.3418</t>
  </si>
  <si>
    <t>01:04:29.2058358   SBE41 Message =     3.58, 19.9397, 34.3418</t>
  </si>
  <si>
    <t>01:04:29.2364201   SBE41 Message =     3.59, 19.9396, 34.3416</t>
  </si>
  <si>
    <t>01:04:29.2669738   SBE41 Message =     3.60, 19.9395, 34.3418</t>
  </si>
  <si>
    <t>01:04:29.2975276   SBE41 Message =     3.59, 19.9390, 34.3423</t>
  </si>
  <si>
    <t>01:04:29.3281119   SBE41 Message =     3.60, 19.9393, 34.3419</t>
  </si>
  <si>
    <t>01:04:29.3586962   SBE41 Message =     3.59, 19.9392, 34.3420</t>
  </si>
  <si>
    <t>01:04:29.3892805   SBE41 Message =     3.59, 19.9384, 34.3425</t>
  </si>
  <si>
    <t>01:04:29.4198648   SBE41 Message =     3.58, 19.9392, 34.3419</t>
  </si>
  <si>
    <t>01:04:29.4504491   SBE41 Message =     3.59, 19.9388, 34.3420</t>
  </si>
  <si>
    <t>01:04:29.4810334   SBE41 Message =     3.59, 19.9385, 34.3423</t>
  </si>
  <si>
    <t>01:04:29.5115872   SBE41 Message =     3.59, 19.9382, 34.3422</t>
  </si>
  <si>
    <t>01:04:29.5421715   SBE41 Message =     3.59, 19.9391, 34.3416</t>
  </si>
  <si>
    <t>01:04:29.5727558   SBE41 Message =     3.57, 19.9386, 34.3419</t>
  </si>
  <si>
    <t>01:04:29.6033401   SBE41 Message =     3.60, 19.9383, 34.3422</t>
  </si>
  <si>
    <t>01:04:29.6339244   SBE41 Message =     3.58, 19.9377, 34.3426</t>
  </si>
  <si>
    <t>01:04:29.6645087   SBE41 Message =     3.58, 19.9385, 34.3419</t>
  </si>
  <si>
    <t>01:04:29.6950930   SBE41 Message =     3.58, 19.9381, 34.3421</t>
  </si>
  <si>
    <t>01:04:29.7256773   SBE41 Message =     3.58, 19.9377, 34.3423</t>
  </si>
  <si>
    <t>01:04:29.7562311   SBE41 Message =     3.58, 19.9376, 34.3423</t>
  </si>
  <si>
    <t>01:04:29.7868154   SBE41 Message =     3.58, 19.9380, 34.3420</t>
  </si>
  <si>
    <t>01:04:29.8173997   SBE41 Message =     3.58, 19.9372, 34.3425</t>
  </si>
  <si>
    <t>01:04:29.8479840   SBE41 Message =     3.58, 19.9382, 34.3417</t>
  </si>
  <si>
    <t>01:04:29.8785683   SBE41 Message =     3.58, 19.9377, 34.3421</t>
  </si>
  <si>
    <t>01:04:29.9091526   SBE41 Message =     3.58, 19.9376, 34.3421</t>
  </si>
  <si>
    <t>01:04:29.9397369   SBE41 Message =     3.59, 19.9380, 34.3417</t>
  </si>
  <si>
    <t>01:04:29.9703212   SBE41 Message =     3.58, 19.9375, 34.3421</t>
  </si>
  <si>
    <t>01:04:29.9908329   SBE41 Message =     3.58, 19.9374, 34.3420</t>
  </si>
  <si>
    <t>01:04:30.0214172   SBE41 Message =     3.58, 19.9372, 34.3421</t>
  </si>
  <si>
    <t>01:04:30.0520015   SBE41 Message =     3.58, 19.9372, 34.3422</t>
  </si>
  <si>
    <t>01:04:30.0825858   SBE41 Message =     3.57, 19.9374, 34.3418</t>
  </si>
  <si>
    <t>01:04:30.1131701   SBE41 Message =     3.58, 19.9369, 34.3424</t>
  </si>
  <si>
    <t>01:04:30.1437544   SBE41 Message =     3.57, 19.9376, 34.3416</t>
  </si>
  <si>
    <t>01:04:30.1743387   SBE41 Message =     3.57, 19.9370, 34.3421</t>
  </si>
  <si>
    <t>01:04:30.2048924   SBE41 Message =     3.58, 19.9371, 34.3420</t>
  </si>
  <si>
    <t>01:04:30.2354462   SBE41 Message =     3.59, 19.9371, 34.3421</t>
  </si>
  <si>
    <t>01:04:30.2660305   SBE41 Message =     3.58, 19.9373, 34.3418</t>
  </si>
  <si>
    <t>01:04:30.2966148   SBE41 Message =     3.57, 19.9374, 34.3417</t>
  </si>
  <si>
    <t>01:04:30.3271991   SBE41 Message =     3.57, 19.9367, 34.3421</t>
  </si>
  <si>
    <t>01:04:30.3577834   SBE41 Message =     3.57, 19.9363, 34.3425</t>
  </si>
  <si>
    <t>01:04:30.3883677   SBE41 Message =     3.58, 19.9367, 34.3420</t>
  </si>
  <si>
    <t>01:04:30.4189520   SBE41 Message =     3.58, 19.9370, 34.3419</t>
  </si>
  <si>
    <t>01:04:30.4495058   SBE41 Message =     3.57, 19.9371, 34.3419</t>
  </si>
  <si>
    <t>01:04:30.4800901   SBE41 Message =     3.58, 19.9373, 34.3415</t>
  </si>
  <si>
    <t>01:04:30.5106744   SBE41 Message =     3.58, 19.9365, 34.3421</t>
  </si>
  <si>
    <t>01:04:30.5412587   SBE41 Message =     3.57, 19.9367, 34.3418</t>
  </si>
  <si>
    <t>01:04:30.5718430   SBE41 Message =     3.58, 19.9370, 34.3418</t>
  </si>
  <si>
    <t>01:04:30.6024273   SBE41 Message =     3.57, 19.9370, 34.3417</t>
  </si>
  <si>
    <t>01:04:30.6330116   SBE41 Message =     3.57, 19.9370, 34.3417</t>
  </si>
  <si>
    <t>01:04:30.6635959   SBE41 Message =     3.57, 19.9370, 34.3416</t>
  </si>
  <si>
    <t>01:04:30.6941497   SBE41 Message =     3.57, 19.9363, 34.3421</t>
  </si>
  <si>
    <t>01:04:30.7247340   SBE41 Message =     3.58, 19.9362, 34.3421</t>
  </si>
  <si>
    <t>01:04:30.7553183   SBE41 Message =     3.58, 19.9363, 34.3420</t>
  </si>
  <si>
    <t>01:04:30.7859026   SBE41 Message =     3.57, 19.9358, 34.3424</t>
  </si>
  <si>
    <t>01:04:30.8164869   SBE41 Message =     3.57, 19.9360, 34.3421</t>
  </si>
  <si>
    <t>01:04:30.8470712   SBE41 Message =     3.58, 19.9359, 34.3421</t>
  </si>
  <si>
    <t>01:04:30.8776555   SBE41 Message =     3.58, 19.9357, 34.3422</t>
  </si>
  <si>
    <t>01:04:30.9082093   SBE41 Message =     3.57, 19.9354, 34.3424</t>
  </si>
  <si>
    <t>01:04:30.9388241   SBE41 Message =     3.57, 19.9358, 34.3420</t>
  </si>
  <si>
    <t>01:04:30.9693779   SBE41 Message =     3.57, 19.9359, 34.3418</t>
  </si>
  <si>
    <t>01:04:30.9999927   SBE41 Message =     3.57, 19.9355, 34.3420</t>
  </si>
  <si>
    <t>01:04:31.0305465   SBE41 Message =     3.57, 19.9355, 34.3420</t>
  </si>
  <si>
    <t>01:04:31.0611003   SBE41 Message =     3.56, 19.9357, 34.3417</t>
  </si>
  <si>
    <t>01:04:31.0916846   SBE41 Message =     3.57, 19.9352, 34.3422</t>
  </si>
  <si>
    <t>01:04:31.1222689   SBE41 Message =     3.57, 19.9348, 34.3424</t>
  </si>
  <si>
    <t>01:04:31.1427805   SBE41 Message =     3.57, 19.9354, 34.3417</t>
  </si>
  <si>
    <t>01:04:31.1733648   SBE41 Message =     3.57, 19.9354, 34.3418</t>
  </si>
  <si>
    <t>01:04:31.2039491   SBE41 Message =     3.57, 19.9347, 34.3423</t>
  </si>
  <si>
    <t>01:04:31.2345334   SBE41 Message =     3.57, 19.9347, 34.3423</t>
  </si>
  <si>
    <t>01:04:31.2651177   SBE41 Message =     3.56, 19.9349, 34.3420</t>
  </si>
  <si>
    <t>01:04:31.2957020   SBE41 Message =     3.56, 19.9350, 34.3418</t>
  </si>
  <si>
    <t>01:04:31.3262558   SBE41 Message =     3.57, 19.9346, 34.3421</t>
  </si>
  <si>
    <t>01:04:31.3568096   SBE41 Message =     3.57, 19.9347, 34.3418</t>
  </si>
  <si>
    <t>01:04:31.3873939   SBE41 Message =     3.56, 19.9348, 34.3419</t>
  </si>
  <si>
    <t>01:04:31.4179782   SBE41 Message =     3.57, 19.9348, 34.3417</t>
  </si>
  <si>
    <t>01:04:31.4485625   SBE41 Message =     3.56, 19.9344, 34.3419</t>
  </si>
  <si>
    <t>01:04:31.4791468   SBE41 Message =     3.56, 19.9348, 34.3416</t>
  </si>
  <si>
    <t>01:04:31.5097311   SBE41 Message =     3.57, 19.9343, 34.3419</t>
  </si>
  <si>
    <t>01:04:31.5403154   SBE41 Message =     3.56, 19.9341, 34.3422</t>
  </si>
  <si>
    <t>01:04:31.5708997   SBE41 Message =     3.56, 19.9336, 34.3425</t>
  </si>
  <si>
    <t>01:04:31.6014534   SBE41 Message =     3.56, 19.9339, 34.3420</t>
  </si>
  <si>
    <t>01:04:31.6320073   SBE41 Message =     3.57, 19.9339, 34.3421</t>
  </si>
  <si>
    <t>01:04:31.6625916   SBE41 Message =     3.57, 19.9339, 34.3420</t>
  </si>
  <si>
    <t>01:04:31.6931759   SBE41 Message =     3.56, 19.9340, 34.3418</t>
  </si>
  <si>
    <t>01:04:31.7237602   SBE41 Message =     3.57, 19.9337, 34.3420</t>
  </si>
  <si>
    <t>01:04:31.7543445   SBE41 Message =     3.56, 19.9340, 34.3418</t>
  </si>
  <si>
    <t>01:04:31.7849288   SBE41 Message =     3.55, 19.9339, 34.3417</t>
  </si>
  <si>
    <t>01:04:31.8155131   SBE41 Message =     3.56, 19.9330, 34.3424</t>
  </si>
  <si>
    <t>01:04:31.8460668   SBE41 Message =     3.55, 19.9332, 34.3421</t>
  </si>
  <si>
    <t>01:04:31.8766206   SBE41 Message =     3.57, 19.9335, 34.3419</t>
  </si>
  <si>
    <t>01:04:31.9071744   SBE41 Message =     3.56, 19.9334, 34.3420</t>
  </si>
  <si>
    <t>01:04:31.9377587   SBE41 Message =     3.56, 19.9336, 34.3418</t>
  </si>
  <si>
    <t>01:04:31.9683430   SBE41 Message =     3.54, 19.9331, 34.3422</t>
  </si>
  <si>
    <t>01:04:31.9988968   SBE41 Message =     3.56, 19.9331, 34.3421</t>
  </si>
  <si>
    <t>01:04:32.0294811   SBE41 Message =     3.56, 19.9330, 34.3420</t>
  </si>
  <si>
    <t>01:04:32.0407441 Waiting for upload complete number: 13</t>
  </si>
  <si>
    <t>01:04:32.0600654   SBE41 Message =     3.57, 19.9327, 34.3424</t>
  </si>
  <si>
    <t>01:04:32.0906191   SBE41 Message =     3.55, 19.9331, 34.3421</t>
  </si>
  <si>
    <t>01:04:32.1212034   SBE41 Message =     3.55, 19.9327, 34.3424</t>
  </si>
  <si>
    <t>01:04:32.1517877   SBE41 Message =     3.56, 19.9330, 34.3420</t>
  </si>
  <si>
    <t>01:04:32.1823721   SBE41 Message =     3.56, 19.9326, 34.3423</t>
  </si>
  <si>
    <t>01:04:32.2129564   SBE41 Message =     3.56, 19.9322, 34.3426</t>
  </si>
  <si>
    <t>01:04:32.2435407   SBE41 Message =     3.56, 19.9333, 34.3416</t>
  </si>
  <si>
    <t>01:04:32.2741250   SBE41 Message =     3.54, 19.9323, 34.3424</t>
  </si>
  <si>
    <t>01:04:32.3047093   SBE41 Message =     3.55, 19.9318, 34.3426</t>
  </si>
  <si>
    <t>01:04:32.3252209   SBE41 Message =     3.55, 19.9322, 34.3423</t>
  </si>
  <si>
    <t>01:04:32.3558052   SBE41 Message =     3.53, 19.9324, 34.3420</t>
  </si>
  <si>
    <t>01:04:32.3863895   SBE41 Message =     3.55, 19.9321, 34.3423</t>
  </si>
  <si>
    <t>01:04:32.4169738   SBE41 Message =     3.56, 19.9321, 34.3422</t>
  </si>
  <si>
    <t>01:04:32.4475581   SBE41 Message =     3.55, 19.9315, 34.3426</t>
  </si>
  <si>
    <t>01:04:32.4781424   SBE41 Message =     3.56, 19.9317, 34.3424</t>
  </si>
  <si>
    <t>01:04:32.5087267   SBE41 Message =     3.55, 19.9316, 34.3423</t>
  </si>
  <si>
    <t>01:04:32.5392805   SBE41 Message =     3.54, 19.9322, 34.3417</t>
  </si>
  <si>
    <t>01:04:32.5698343   SBE41 Message =     3.54, 19.9315, 34.3423</t>
  </si>
  <si>
    <t>01:04:32.6004186   SBE41 Message =     3.56, 19.9315, 34.3422</t>
  </si>
  <si>
    <t>01:04:32.6310029   SBE41 Message =     3.54, 19.9317, 34.3421</t>
  </si>
  <si>
    <t>01:04:32.6615872   SBE41 Message =     3.56, 19.9316, 34.3421</t>
  </si>
  <si>
    <t>01:04:32.6921715   SBE41 Message =     3.54, 19.9315, 34.3422</t>
  </si>
  <si>
    <t>01:04:32.7227558   SBE41 Message =     3.54, 19.9313, 34.3423</t>
  </si>
  <si>
    <t>01:04:32.7533401   SBE41 Message =     3.55, 19.9316, 34.3420</t>
  </si>
  <si>
    <t>01:04:32.7838939   SBE41 Message =     3.54, 19.9311, 34.3423</t>
  </si>
  <si>
    <t>01:04:32.8144782   SBE41 Message =     3.55, 19.9315, 34.3422</t>
  </si>
  <si>
    <t>01:04:32.8450625   SBE41 Message =     3.54, 19.9314, 34.3422</t>
  </si>
  <si>
    <t>01:04:32.8756773   SBE41 Message =     3.54, 19.9315, 34.3421</t>
  </si>
  <si>
    <t>01:04:32.9062311   SBE41 Message =     3.55, 19.9316, 34.3420</t>
  </si>
  <si>
    <t>01:04:32.9368154   SBE41 Message =     3.56, 19.9310, 34.3424</t>
  </si>
  <si>
    <t>01:04:32.9673997   SBE41 Message =     3.56, 19.9314, 34.3421</t>
  </si>
  <si>
    <t>01:04:32.9979840   SBE41 Message =     3.54, 19.9318, 34.3417</t>
  </si>
  <si>
    <t>01:04:33.0285377   SBE41 Message =     3.54, 19.9312, 34.3422</t>
  </si>
  <si>
    <t>01:04:33.0591221   SBE41 Message =     3.54, 19.9315, 34.3421</t>
  </si>
  <si>
    <t>01:04:33.0897064   SBE41 Message =     3.55, 19.9317, 34.3418</t>
  </si>
  <si>
    <t>01:04:33.1202907   SBE41 Message =     3.54, 19.9312, 34.3423</t>
  </si>
  <si>
    <t>01:04:33.1508750   SBE41 Message =     3.54, 19.9309, 34.3426</t>
  </si>
  <si>
    <t>01:04:33.1814288   SBE41 Message =     3.54, 19.9310, 34.3425</t>
  </si>
  <si>
    <t>01:04:33.2120131   SBE41 Message =     3.53, 19.9311, 34.3424</t>
  </si>
  <si>
    <t>01:04:33.2425974   SBE41 Message =     3.54, 19.9316, 34.3420</t>
  </si>
  <si>
    <t>01:04:33.2731511   SBE41 Message =     3.54, 19.9316, 34.3419</t>
  </si>
  <si>
    <t>01:04:33.3037354   SBE41 Message =     3.55, 19.9316, 34.3419</t>
  </si>
  <si>
    <t>01:04:33.3343197   SBE41 Message =     3.54, 19.9313, 34.3421</t>
  </si>
  <si>
    <t>01:04:33.3649346   SBE41 Message =     3.54, 19.9312, 34.3422</t>
  </si>
  <si>
    <t>01:04:33.3954883   SBE41 Message =     3.54, 19.9310, 34.3423</t>
  </si>
  <si>
    <t>01:04:33.4260726   SBE41 Message =     3.54, 19.9310, 34.3423</t>
  </si>
  <si>
    <t>01:04:33.4566569   SBE41 Message =     3.55, 19.9313, 34.3420</t>
  </si>
  <si>
    <t>01:04:33.4771686   SBE41 Message =     3.55, 19.9314, 34.3419</t>
  </si>
  <si>
    <t>01:04:33.5077529   SBE41 Message =     3.54, 19.9310, 34.3423</t>
  </si>
  <si>
    <t>01:04:33.5383372   SBE41 Message =     3.54, 19.9308, 34.3423</t>
  </si>
  <si>
    <t>01:04:33.5689215   SBE41 Message =     3.54, 19.9303, 34.3427</t>
  </si>
  <si>
    <t>01:04:33.5995058   SBE41 Message =     3.54, 19.9314, 34.3417</t>
  </si>
  <si>
    <t>01:04:33.6300901   SBE41 Message =     3.53, 19.9305, 34.3426</t>
  </si>
  <si>
    <t>01:04:33.6606744   SBE41 Message =     3.54, 19.9311, 34.3421</t>
  </si>
  <si>
    <t>01:04:33.6912282   SBE41 Message =     3.52, 19.9306, 34.3424</t>
  </si>
  <si>
    <t>01:04:33.7218125   SBE41 Message =     3.53, 19.9305, 34.3424</t>
  </si>
  <si>
    <t>01:04:33.7523662   SBE41 Message =     3.53, 19.9307, 34.3422</t>
  </si>
  <si>
    <t>01:04:33.7829505   SBE41 Message =     3.53, 19.9303, 34.3423</t>
  </si>
  <si>
    <t>01:04:33.8135348   SBE41 Message =     3.54, 19.9305, 34.3422</t>
  </si>
  <si>
    <t>01:04:33.8441191   SBE41 Message =     3.53, 19.9304, 34.3422</t>
  </si>
  <si>
    <t>01:04:33.8746730   SBE41 Message =     3.54, 19.9305, 34.3422</t>
  </si>
  <si>
    <t>01:04:33.9052573   SBE41 Message =     3.53, 19.9301, 34.3425</t>
  </si>
  <si>
    <t>01:04:33.9358110   SBE41 Message =     3.53, 19.9304, 34.3421</t>
  </si>
  <si>
    <t>01:04:33.9663648   SBE41 Message =     3.54, 19.9305, 34.3420</t>
  </si>
  <si>
    <t>01:04:33.9969186   SBE41 Message =     3.53, 19.9294, 34.3427</t>
  </si>
  <si>
    <t>01:04:34.0275029   SBE41 Message =     3.53, 19.9303, 34.3420</t>
  </si>
  <si>
    <t>01:04:34.0580872   SBE41 Message =     3.53, 19.9297, 34.3423</t>
  </si>
  <si>
    <t>01:04:34.0886715   SBE41 Message =     3.53, 19.9295, 34.3425</t>
  </si>
  <si>
    <t>01:04:34.1192253   SBE41 Message =     3.54, 19.9301, 34.3420</t>
  </si>
  <si>
    <t>01:04:34.1498096   SBE41 Message =     3.54, 19.9298, 34.3420</t>
  </si>
  <si>
    <t>01:04:34.1803939   SBE41 Message =     3.52, 19.9294, 34.3424</t>
  </si>
  <si>
    <t>01:04:34.2109476   SBE41 Message =     3.53, 19.9293, 34.3424</t>
  </si>
  <si>
    <t>01:04:34.2415319   SBE41 Message =     3.53, 19.9296, 34.3421</t>
  </si>
  <si>
    <t>01:04:34.2721162   SBE41 Message =     3.52, 19.9292, 34.3424</t>
  </si>
  <si>
    <t>01:04:34.3027005   SBE41 Message =     3.53, 19.9294, 34.3422</t>
  </si>
  <si>
    <t>01:04:34.3332848   SBE41 Message =     3.54, 19.9298, 34.3418</t>
  </si>
  <si>
    <t>01:04:34.3638387   SBE41 Message =     3.54, 19.9285, 34.3428</t>
  </si>
  <si>
    <t>01:04:34.3944230   SBE41 Message =     3.52, 19.9290, 34.3424</t>
  </si>
  <si>
    <t>01:04:34.4249767   SBE41 Message =     3.54, 19.9290, 34.3424</t>
  </si>
  <si>
    <t>01:04:34.4555610   SBE41 Message =     3.54, 19.9288, 34.3425</t>
  </si>
  <si>
    <t>01:04:34.4861453   SBE41 Message =     3.53, 19.9290, 34.3422</t>
  </si>
  <si>
    <t>01:04:34.5166991   SBE41 Message =     3.54, 19.9293, 34.3420</t>
  </si>
  <si>
    <t>01:04:34.5473139   SBE41 Message =     3.53, 19.9287, 34.3425</t>
  </si>
  <si>
    <t>01:04:34.5778677   SBE41 Message =     3.52, 19.9289, 34.3423</t>
  </si>
  <si>
    <t>01:04:34.6084520   SBE41 Message =     3.53, 19.9291, 34.3419</t>
  </si>
  <si>
    <t>01:04:34.6390363   SBE41 Message =     3.53, 19.9285, 34.3425</t>
  </si>
  <si>
    <t>01:04:34.6595480   SBE41 Message =     3.53, 19.9290, 34.3421</t>
  </si>
  <si>
    <t>01:04:34.6901323   SBE41 Message =     3.53, 19.9288, 34.3422</t>
  </si>
  <si>
    <t>01:04:34.7207166   SBE41 Message =     3.53, 19.9290, 34.3421</t>
  </si>
  <si>
    <t>01:04:34.7513009   SBE41 Message =     3.51, 19.9287, 34.3424</t>
  </si>
  <si>
    <t>01:04:34.7818852   SBE41 Message =     3.54, 19.9290, 34.3420</t>
  </si>
  <si>
    <t>01:04:34.8124695   SBE41 Message =     3.52, 19.9284, 34.3424</t>
  </si>
  <si>
    <t>01:04:34.8430232   SBE41 Message =     3.52, 19.9284, 34.3424</t>
  </si>
  <si>
    <t>01:04:34.8736075   SBE41 Message =     3.52, 19.9286, 34.3423</t>
  </si>
  <si>
    <t>01:04:34.9041918   SBE41 Message =     3.52, 19.9282, 34.3426</t>
  </si>
  <si>
    <t>01:04:34.9347761   SBE41 Message =     3.52, 19.9286, 34.3423</t>
  </si>
  <si>
    <t>01:04:34.9653604   SBE41 Message =     3.52, 19.9286, 34.3422</t>
  </si>
  <si>
    <t>01:04:34.9959447   SBE41 Message =     3.53, 19.9286, 34.3422</t>
  </si>
  <si>
    <t>01:04:35.0265290   SBE41 Message =     3.52, 19.9289, 34.3420</t>
  </si>
  <si>
    <t>01:04:35.0417296 Waiting for upload complete number: 14</t>
  </si>
  <si>
    <t>01:04:35.0571133   SBE41 Message =     3.52, 19.9282, 34.3426</t>
  </si>
  <si>
    <t>01:04:35.0876976   SBE41 Message =     3.52, 19.9285, 34.3421</t>
  </si>
  <si>
    <t>01:04:35.1182515   SBE41 Message =     3.52, 19.9283, 34.3421</t>
  </si>
  <si>
    <t>01:04:35.1488358   SBE41 Message =     3.52, 19.9277, 34.3427</t>
  </si>
  <si>
    <t>01:04:35.1794201   SBE41 Message =     3.51, 19.9279, 34.3425</t>
  </si>
  <si>
    <t>01:04:35.2100044   SBE41 Message =     3.52, 19.9281, 34.3424</t>
  </si>
  <si>
    <t>01:04:35.2405887   SBE41 Message =     3.53, 19.9283, 34.3421</t>
  </si>
  <si>
    <t>01:04:35.2711424   SBE41 Message =     3.52, 19.9282, 34.3423</t>
  </si>
  <si>
    <t>01:04:35.3017267   SBE41 Message =     3.51, 19.9281, 34.3423</t>
  </si>
  <si>
    <t>01:04:35.3323110   SBE41 Message =     3.52, 19.9282, 34.3421</t>
  </si>
  <si>
    <t>01:04:35.3628648   SBE41 Message =     3.52, 19.9278, 34.3425</t>
  </si>
  <si>
    <t>01:04:35.3934491   SBE41 Message =     3.51, 19.9283, 34.3421</t>
  </si>
  <si>
    <t>01:04:35.4240334   SBE41 Message =     3.52, 19.9282, 34.3420</t>
  </si>
  <si>
    <t>01:04:35.4546177   SBE41 Message =     3.52, 19.9279, 34.3422</t>
  </si>
  <si>
    <t>01:04:35.4852020   SBE41 Message =     3.53, 19.9279, 34.3422</t>
  </si>
  <si>
    <t>01:04:35.5157863   SBE41 Message =     3.51, 19.9275, 34.3427</t>
  </si>
  <si>
    <t>01:04:35.5463706   SBE41 Message =     3.51, 19.9280, 34.3423</t>
  </si>
  <si>
    <t>01:04:35.5769549   SBE41 Message =     3.52, 19.9278, 34.3424</t>
  </si>
  <si>
    <t>01:04:35.6075393   SBE41 Message =     3.51, 19.9279, 34.3422</t>
  </si>
  <si>
    <t>01:04:35.6380930   SBE41 Message =     3.52, 19.9276, 34.3425</t>
  </si>
  <si>
    <t>01:04:35.6686773   SBE41 Message =     3.52, 19.9280, 34.3423</t>
  </si>
  <si>
    <t>01:04:35.6992616   SBE41 Message =     3.52, 19.9278, 34.3423</t>
  </si>
  <si>
    <t>01:04:35.7298459   SBE41 Message =     3.51, 19.9276, 34.3425</t>
  </si>
  <si>
    <t>01:04:35.7604302   SBE41 Message =     3.52, 19.9280, 34.3421</t>
  </si>
  <si>
    <t>01:04:35.7910145   SBE41 Message =     3.52, 19.9276, 34.3424</t>
  </si>
  <si>
    <t>01:04:35.8215988   SBE41 Message =     3.51, 19.9279, 34.3422</t>
  </si>
  <si>
    <t>01:04:35.8421104   SBE41 Message =     3.51, 19.9277, 34.3425</t>
  </si>
  <si>
    <t>01:04:35.8726947   SBE41 Message =     3.52, 19.9276, 34.3424</t>
  </si>
  <si>
    <t>01:04:35.9032790   SBE41 Message =     3.51, 19.9278, 34.3423</t>
  </si>
  <si>
    <t>01:04:35.9338633   SBE41 Message =     3.51, 19.9278, 34.3423</t>
  </si>
  <si>
    <t>01:04:35.9644476   SBE41 Message =     3.51, 19.9280, 34.3421</t>
  </si>
  <si>
    <t>01:04:35.9950319   SBE41 Message =     3.50, 19.9282, 34.3420</t>
  </si>
  <si>
    <t>01:04:36.0256162   SBE41 Message =     3.51, 19.9277, 34.3424</t>
  </si>
  <si>
    <t>01:04:36.0561701   SBE41 Message =     3.51, 19.9278, 34.3424</t>
  </si>
  <si>
    <t>01:04:36.0867544   SBE41 Message =     3.50, 19.9280, 34.3421</t>
  </si>
  <si>
    <t>01:04:36.1173387   SBE41 Message =     3.50, 19.9282, 34.3419</t>
  </si>
  <si>
    <t>01:04:36.1479230   SBE41 Message =     3.52, 19.9280, 34.3421</t>
  </si>
  <si>
    <t>01:04:36.1785073   SBE41 Message =     3.51, 19.9276, 34.3425</t>
  </si>
  <si>
    <t>01:04:36.2090610   SBE41 Message =     3.51, 19.9281, 34.3419</t>
  </si>
  <si>
    <t>01:04:36.2396453   SBE41 Message =     3.51, 19.9277, 34.3422</t>
  </si>
  <si>
    <t>01:04:36.2702296   SBE41 Message =     3.51, 19.9278, 34.3422</t>
  </si>
  <si>
    <t>01:04:36.3007834   SBE41 Message =     3.52, 19.9277, 34.3421</t>
  </si>
  <si>
    <t>01:04:36.3313677   SBE41 Message =     3.50, 19.9275, 34.3424</t>
  </si>
  <si>
    <t>01:04:36.3619520   SBE41 Message =     3.50, 19.9280, 34.3419</t>
  </si>
  <si>
    <t>01:04:36.3925363   SBE41 Message =     3.50, 19.9278, 34.3421</t>
  </si>
  <si>
    <t>01:04:36.4230901   SBE41 Message =     3.52, 19.9278, 34.3420</t>
  </si>
  <si>
    <t>01:04:36.4536439   SBE41 Message =     3.50, 19.9273, 34.3424</t>
  </si>
  <si>
    <t>01:04:36.4842282   SBE41 Message =     3.50, 19.9273, 34.3424</t>
  </si>
  <si>
    <t>01:04:36.5148125   SBE41 Message =     3.51, 19.9277, 34.3419</t>
  </si>
  <si>
    <t>01:04:36.5453662   SBE41 Message =     3.51, 19.9271, 34.3424</t>
  </si>
  <si>
    <t>01:04:36.5759505   SBE41 Message =     3.51, 19.9272, 34.3424</t>
  </si>
  <si>
    <t>01:04:36.6065348   SBE41 Message =     3.50, 19.9272, 34.3423</t>
  </si>
  <si>
    <t>01:04:36.6371191   SBE41 Message =     3.50, 19.9268, 34.3425</t>
  </si>
  <si>
    <t>01:04:36.6676730   SBE41 Message =     3.51, 19.9270, 34.3423</t>
  </si>
  <si>
    <t>01:04:36.6982573   SBE41 Message =     3.51, 19.9269, 34.3424</t>
  </si>
  <si>
    <t>01:04:36.7288416   SBE41 Message =     3.49, 19.9271, 34.3422</t>
  </si>
  <si>
    <t>01:04:36.7593953   SBE41 Message =     3.50, 19.9273, 34.3421</t>
  </si>
  <si>
    <t>01:04:36.7900102   SBE41 Message =     3.51, 19.9265, 34.3427</t>
  </si>
  <si>
    <t>01:04:36.8205639   SBE41 Message =     3.51, 19.9269, 34.3423</t>
  </si>
  <si>
    <t>01:04:36.8511482   SBE41 Message =     3.50, 19.9276, 34.3418</t>
  </si>
  <si>
    <t>01:04:36.8817325   SBE41 Message =     3.51, 19.9260, 34.3431</t>
  </si>
  <si>
    <t>01:04:36.9123168   SBE41 Message =     3.51, 19.9266, 34.3425</t>
  </si>
  <si>
    <t>01:04:36.9429011   SBE41 Message =     3.50, 19.9270, 34.3422</t>
  </si>
  <si>
    <t>01:04:36.9734854   SBE41 Message =     3.50, 19.9263, 34.3427</t>
  </si>
  <si>
    <t>01:04:36.9939971   SBE41 Message =     3.49, 19.9264, 34.3427</t>
  </si>
  <si>
    <t>01:04:37.0245814   SBE41 Message =     3.49, 19.9265, 34.3426</t>
  </si>
  <si>
    <t>01:04:37.0551657   SBE41 Message =     3.51, 19.9267, 34.3422</t>
  </si>
  <si>
    <t>01:04:37.0857500   SBE41 Message =     3.49, 19.9269, 34.3422</t>
  </si>
  <si>
    <t>01:04:37.1163343   SBE41 Message =     3.50, 19.9264, 34.3425</t>
  </si>
  <si>
    <t>01:04:37.1469186   SBE41 Message =     3.50, 19.9264, 34.3425</t>
  </si>
  <si>
    <t>01:04:37.1775029   SBE41 Message =     3.49, 19.9269, 34.3421</t>
  </si>
  <si>
    <t>01:04:37.2080567   SBE41 Message =     3.50, 19.9264, 34.3426</t>
  </si>
  <si>
    <t>01:04:37.2386410   SBE41 Message =     3.48, 19.9264, 34.3425</t>
  </si>
  <si>
    <t>01:04:37.2692253   SBE41 Message =     3.50, 19.9265, 34.3425</t>
  </si>
  <si>
    <t>01:04:37.2998096   SBE41 Message =     3.50, 19.9270, 34.3421</t>
  </si>
  <si>
    <t>01:04:37.3303939   SBE41 Message =     3.48, 19.9263, 34.3425</t>
  </si>
  <si>
    <t>01:04:37.3609782   SBE41 Message =     3.49, 19.9267, 34.3422</t>
  </si>
  <si>
    <t>01:04:37.3915625   SBE41 Message =     3.49, 19.9265, 34.3424</t>
  </si>
  <si>
    <t>01:04:37.4221468   SBE41 Message =     3.50, 19.9263, 34.3425</t>
  </si>
  <si>
    <t>01:04:37.4527005   SBE41 Message =     3.49, 19.9262, 34.3426</t>
  </si>
  <si>
    <t>01:04:37.4832848   SBE41 Message =     3.50, 19.9266, 34.3421</t>
  </si>
  <si>
    <t>01:04:37.5138691   SBE41 Message =     3.50, 19.9263, 34.3424</t>
  </si>
  <si>
    <t>01:04:37.5444534   SBE41 Message =     3.49, 19.9266, 34.3420</t>
  </si>
  <si>
    <t>01:04:37.5750377   SBE41 Message =     3.49, 19.9266, 34.3420</t>
  </si>
  <si>
    <t>01:04:37.6056221   SBE41 Message =     3.51, 19.9256, 34.3427</t>
  </si>
  <si>
    <t>01:04:37.6362064   SBE41 Message =     3.49, 19.9263, 34.3421</t>
  </si>
  <si>
    <t>01:04:37.6667907   SBE41 Message =     3.49, 19.9260, 34.3423</t>
  </si>
  <si>
    <t>01:04:37.6973445   SBE41 Message =     3.49, 19.9259, 34.3424</t>
  </si>
  <si>
    <t>01:04:37.7279288   SBE41 Message =     3.48, 19.9257, 34.3425</t>
  </si>
  <si>
    <t>01:04:37.7585131   SBE41 Message =     3.49, 19.9261, 34.3422</t>
  </si>
  <si>
    <t>01:04:37.7890974   SBE41 Message =     3.49, 19.9254, 34.3427</t>
  </si>
  <si>
    <t>01:04:37.8196817   SBE41 Message =     3.49, 19.9258, 34.3422</t>
  </si>
  <si>
    <t>01:04:37.8502354   SBE41 Message =     3.49, 19.9258, 34.3422</t>
  </si>
  <si>
    <t>01:04:37.8808197   SBE41 Message =     3.50, 19.9257, 34.3422</t>
  </si>
  <si>
    <t>01:04:37.9114040   SBE41 Message =     3.49, 19.9252, 34.3426</t>
  </si>
  <si>
    <t>01:04:37.9419579   SBE41 Message =     3.49, 19.9255, 34.3423</t>
  </si>
  <si>
    <t>01:04:37.9725726   SBE41 Message =     3.48, 19.9252, 34.3424</t>
  </si>
  <si>
    <t>01:04:38.0031265   SBE41 Message =     3.49, 19.9254, 34.3422</t>
  </si>
  <si>
    <t>01:04:38.0337412   SBE41 Message =     3.49, 19.9251, 34.3422</t>
  </si>
  <si>
    <t>01:04:38.0427151 Waiting for upload complete number: 15</t>
  </si>
  <si>
    <t>01:04:38.0642951   SBE41 Message =     3.49, 19.9251, 34.3421</t>
  </si>
  <si>
    <t>01:04:38.0948488   SBE41 Message =     3.48, 19.9250, 34.3421</t>
  </si>
  <si>
    <t>01:04:38.1254331   SBE41 Message =     3.48, 19.9243, 34.3427</t>
  </si>
  <si>
    <t>01:04:38.1560174   SBE41 Message =     3.47, 19.9240, 34.3427</t>
  </si>
  <si>
    <t>01:04:38.1765290   SBE41 Message =     3.50, 19.9246, 34.3425</t>
  </si>
  <si>
    <t>01:04:38.2071133   SBE41 Message =     3.49, 19.9249, 34.3420</t>
  </si>
  <si>
    <t>01:04:38.2376976   SBE41 Message =     3.48, 19.9246, 34.3421</t>
  </si>
  <si>
    <t>01:04:38.2682819   SBE41 Message =     3.48, 19.9240, 34.3425</t>
  </si>
  <si>
    <t>01:04:38.2988662   SBE41 Message =     3.48, 19.9247, 34.3419</t>
  </si>
  <si>
    <t>01:04:38.3294505   SBE41 Message =     3.48, 19.9243, 34.3422</t>
  </si>
  <si>
    <t>01:04:38.3600348   SBE41 Message =     3.48, 19.9235, 34.3429</t>
  </si>
  <si>
    <t>01:04:38.3905887   SBE41 Message =     3.48, 19.9243, 34.3420</t>
  </si>
  <si>
    <t>01:04:38.4211424   SBE41 Message =     3.50, 19.9239, 34.3424</t>
  </si>
  <si>
    <t>01:04:38.4517267   SBE41 Message =     3.49, 19.9243, 34.3419</t>
  </si>
  <si>
    <t>01:04:38.4823110   SBE41 Message =     3.49, 19.9240, 34.3421</t>
  </si>
  <si>
    <t>01:04:38.5128953   SBE41 Message =     3.47, 19.9234, 34.3425</t>
  </si>
  <si>
    <t>01:04:38.5434796   SBE41 Message =     3.49, 19.9236, 34.3422</t>
  </si>
  <si>
    <t>01:04:38.5740639   SBE41 Message =     3.47, 19.9232, 34.3425</t>
  </si>
  <si>
    <t>01:04:38.6046482   SBE41 Message =     3.48, 19.9236, 34.3423</t>
  </si>
  <si>
    <t>01:04:38.6352020   SBE41 Message =     3.48, 19.9234, 34.3422</t>
  </si>
  <si>
    <t>01:04:38.6657863   SBE41 Message =     3.48, 19.9233, 34.3423</t>
  </si>
  <si>
    <t>01:04:38.6963706   SBE41 Message =     3.47, 19.9232, 34.3423</t>
  </si>
  <si>
    <t>01:04:38.7269549   SBE41 Message =     3.48, 19.9231, 34.3424</t>
  </si>
  <si>
    <t>01:04:38.7575087   SBE41 Message =     3.47, 19.9239, 34.3416</t>
  </si>
  <si>
    <t>01:04:38.7880930   SBE41 Message =     3.48, 19.9226, 34.3426</t>
  </si>
  <si>
    <t>01:04:38.8186773   SBE41 Message =     3.49, 19.9232, 34.3421</t>
  </si>
  <si>
    <t>01:04:38.8492311   SBE41 Message =     3.47, 19.9227, 34.3425</t>
  </si>
  <si>
    <t>01:04:38.8798154   SBE41 Message =     3.46, 19.9223, 34.3428</t>
  </si>
  <si>
    <t>01:04:38.9103997   SBE41 Message =     3.46, 19.9226, 34.3424</t>
  </si>
  <si>
    <t>01:04:38.9409840   SBE41 Message =     3.48, 19.9229, 34.3421</t>
  </si>
  <si>
    <t>01:04:38.9715683   SBE41 Message =     3.47, 19.9226, 34.3423</t>
  </si>
  <si>
    <t>01:04:39.0021526   SBE41 Message =     3.47, 19.9228, 34.3421</t>
  </si>
  <si>
    <t>01:04:39.0327369   SBE41 Message =     3.48, 19.9229, 34.3420</t>
  </si>
  <si>
    <t>01:04:39.0633212   SBE41 Message =     3.47, 19.9224, 34.3424</t>
  </si>
  <si>
    <t>01:04:39.0939055   SBE41 Message =     3.48, 19.9228, 34.3421</t>
  </si>
  <si>
    <t>01:04:39.1244593   SBE41 Message =     3.47, 19.9223, 34.3425</t>
  </si>
  <si>
    <t>01:04:39.1550741   SBE41 Message =     3.47, 19.9226, 34.3422</t>
  </si>
  <si>
    <t>01:04:39.1856279   SBE41 Message =     3.48, 19.9230, 34.3418</t>
  </si>
  <si>
    <t>01:04:39.2162122   SBE41 Message =     3.48, 19.9225, 34.3421</t>
  </si>
  <si>
    <t>01:04:39.2467965   SBE41 Message =     3.46, 19.9225, 34.3421</t>
  </si>
  <si>
    <t>01:04:39.2773808   SBE41 Message =     3.47, 19.9228, 34.3419</t>
  </si>
  <si>
    <t>01:04:39.3079651   SBE41 Message =     3.47, 19.9224, 34.3422</t>
  </si>
  <si>
    <t>01:04:39.3284767   SBE41 Message =     3.48, 19.9224, 34.3422</t>
  </si>
  <si>
    <t>01:04:39.3590610   SBE41 Message =     3.47, 19.9218, 34.3426</t>
  </si>
  <si>
    <t>01:04:39.3896453   SBE41 Message =     3.46, 19.9221, 34.3425</t>
  </si>
  <si>
    <t>01:04:39.4202296   SBE41 Message =     3.48, 19.9221, 34.3424</t>
  </si>
  <si>
    <t>01:04:39.4508139   SBE41 Message =     3.47, 19.9223, 34.3421</t>
  </si>
  <si>
    <t>01:04:39.4813677   SBE41 Message =     3.47, 19.9226, 34.3419</t>
  </si>
  <si>
    <t>01:04:39.5119825   SBE41 Message =     3.47, 19.9219, 34.3424</t>
  </si>
  <si>
    <t>01:04:39.5425363   SBE41 Message =     3.46, 19.9224, 34.3421</t>
  </si>
  <si>
    <t>01:04:39.5731206   SBE41 Message =     3.46, 19.9219, 34.3424</t>
  </si>
  <si>
    <t>01:04:39.6037049   SBE41 Message =     3.47, 19.9219, 34.3424</t>
  </si>
  <si>
    <t>01:04:39.6342893   SBE41 Message =     3.46, 19.9220, 34.3424</t>
  </si>
  <si>
    <t>01:04:39.6648736   SBE41 Message =     3.47, 19.9218, 34.3426</t>
  </si>
  <si>
    <t>01:04:39.6954273   SBE41 Message =     3.47, 19.9221, 34.3423</t>
  </si>
  <si>
    <t>01:04:39.7260116   SBE41 Message =     3.46, 19.9220, 34.3423</t>
  </si>
  <si>
    <t>01:04:39.7565959   SBE41 Message =     3.47, 19.9219, 34.3422</t>
  </si>
  <si>
    <t>01:04:39.7871497   SBE41 Message =     3.47, 19.9218, 34.3423</t>
  </si>
  <si>
    <t>01:04:39.8177034   SBE41 Message =     3.46, 19.9221, 34.3421</t>
  </si>
  <si>
    <t>01:04:39.8482877   SBE41 Message =     3.47, 19.9221, 34.3420</t>
  </si>
  <si>
    <t>01:04:39.8788721   SBE41 Message =     3.46, 19.9218, 34.3422</t>
  </si>
  <si>
    <t>01:04:39.9094564   SBE41 Message =     3.46, 19.9218, 34.3422</t>
  </si>
  <si>
    <t>01:04:39.9400407   SBE41 Message =     3.47, 19.9217, 34.3423</t>
  </si>
  <si>
    <t>01:04:39.9706250   SBE41 Message =     3.46, 19.9215, 34.3422</t>
  </si>
  <si>
    <t>01:04:40.0012093   SBE41 Message =     3.47, 19.9215, 34.3425</t>
  </si>
  <si>
    <t>01:04:40.0317631   SBE41 Message =     3.46, 19.9222, 34.3417</t>
  </si>
  <si>
    <t>01:04:40.0623168   SBE41 Message =     3.46, 19.9212, 34.3424</t>
  </si>
  <si>
    <t>01:04:40.0929011   SBE41 Message =     3.45, 19.9216, 34.3422</t>
  </si>
  <si>
    <t>01:04:40.1234854   SBE41 Message =     3.46, 19.9214, 34.3424</t>
  </si>
  <si>
    <t>01:04:40.1540697   SBE41 Message =     3.46, 19.9215, 34.3421</t>
  </si>
  <si>
    <t>01:04:40.1846540   SBE41 Message =     3.47, 19.9218, 34.3419</t>
  </si>
  <si>
    <t>01:04:40.2152383   SBE41 Message =     3.46, 19.9212, 34.3423</t>
  </si>
  <si>
    <t>01:04:40.2458226   SBE41 Message =     3.46, 19.9215, 34.3420</t>
  </si>
  <si>
    <t>01:04:40.2764069   SBE41 Message =     3.46, 19.9211, 34.3423</t>
  </si>
  <si>
    <t>01:04:40.3069608   SBE41 Message =     3.47, 19.9212, 34.3421</t>
  </si>
  <si>
    <t>01:04:40.3375755   SBE41 Message =     3.44, 19.9212, 34.3422</t>
  </si>
  <si>
    <t>01:04:40.3681294   SBE41 Message =     3.45, 19.9208, 34.3423</t>
  </si>
  <si>
    <t>01:04:40.3987137   SBE41 Message =     3.45, 19.9211, 34.3420</t>
  </si>
  <si>
    <t>01:04:40.4292980   SBE41 Message =     3.47, 19.9203, 34.3425</t>
  </si>
  <si>
    <t>01:04:40.4598823   SBE41 Message =     3.46, 19.9212, 34.3418</t>
  </si>
  <si>
    <t>01:04:40.4904666   SBE41 Message =     3.45, 19.9210, 34.3420</t>
  </si>
  <si>
    <t>01:04:40.5109782   SBE41 Message =     3.45, 19.9206, 34.3424</t>
  </si>
  <si>
    <t>01:04:40.5415625   SBE41 Message =     3.45, 19.9204, 34.3422</t>
  </si>
  <si>
    <t>01:04:40.5721468   SBE41 Message =     3.47, 19.9204, 34.3421</t>
  </si>
  <si>
    <t>01:04:40.6027311   SBE41 Message =     3.46, 19.9204, 34.3421</t>
  </si>
  <si>
    <t>01:04:40.6332544   SBE41 Message =     3.46, 19.9207, 34.3419</t>
  </si>
  <si>
    <t>01:04:40.6638691   SBE41 Message =     3.46, 19.9207, 34.3417</t>
  </si>
  <si>
    <t>01:04:40.6944534   SBE41 Message =     3.45, 19.9200, 34.3423</t>
  </si>
  <si>
    <t>01:04:40.7250073   SBE41 Message =     3.45, 19.9203, 34.3420</t>
  </si>
  <si>
    <t>01:04:40.7555916   SBE41 Message =     3.45, 19.9197, 34.3426</t>
  </si>
  <si>
    <t>01:04:40.7861759   SBE41 Message =     3.45, 19.9199, 34.3424</t>
  </si>
  <si>
    <t>01:04:40.8167602   SBE41 Message =     3.46, 19.9204, 34.3418</t>
  </si>
  <si>
    <t>01:04:40.8473445   SBE41 Message =     3.45, 19.9197, 34.3424</t>
  </si>
  <si>
    <t>01:04:40.8778982   SBE41 Message =     3.45, 19.9198, 34.3423</t>
  </si>
  <si>
    <t>01:04:40.9084520   SBE41 Message =     3.45, 19.9200, 34.3420</t>
  </si>
  <si>
    <t>01:04:40.9390363   SBE41 Message =     3.45, 19.9197, 34.3422</t>
  </si>
  <si>
    <t>01:04:40.9695901   SBE41 Message =     3.44, 19.9196, 34.3424</t>
  </si>
  <si>
    <t>01:04:41.0001744   SBE41 Message =     3.45, 19.9195, 34.3425</t>
  </si>
  <si>
    <t>01:04:41.0307587   SBE41 Message =     3.45, 19.9195, 34.3424</t>
  </si>
  <si>
    <t>01:04:41.0439753 Waiting for upload complete number: 16</t>
  </si>
  <si>
    <t>01:04:41.0613736   SBE41 Message =     3.45, 19.9197, 34.3422</t>
  </si>
  <si>
    <t>01:04:41.0919273   SBE41 Message =     3.45, 19.9199, 34.3421</t>
  </si>
  <si>
    <t>01:04:41.1225116   SBE41 Message =     3.46, 19.9200, 34.3418</t>
  </si>
  <si>
    <t>01:04:41.1530959   SBE41 Message =     3.45, 19.9193, 34.3424</t>
  </si>
  <si>
    <t>01:04:41.1836802   SBE41 Message =     3.45, 19.9193, 34.3424</t>
  </si>
  <si>
    <t>01:04:41.2142340   SBE41 Message =     3.45, 19.9196, 34.3421</t>
  </si>
  <si>
    <t>01:04:41.2448183   SBE41 Message =     3.46, 19.9196, 34.3420</t>
  </si>
  <si>
    <t>01:04:41.2753721   SBE41 Message =     3.45, 19.9194, 34.3423</t>
  </si>
  <si>
    <t>01:04:41.3059869   SBE41 Message =     3.46, 19.9190, 34.3426</t>
  </si>
  <si>
    <t>01:04:41.3365407   SBE41 Message =     3.44, 19.9197, 34.3419</t>
  </si>
  <si>
    <t>01:04:41.3670945   SBE41 Message =     3.44, 19.9195, 34.3421</t>
  </si>
  <si>
    <t>01:04:41.3976788   SBE41 Message =     3.45, 19.9197, 34.3419</t>
  </si>
  <si>
    <t>01:04:41.4282631   SBE41 Message =     3.46, 19.9189, 34.3426</t>
  </si>
  <si>
    <t>01:04:41.4588168   SBE41 Message =     3.45, 19.9189, 34.3425</t>
  </si>
  <si>
    <t>01:04:41.4893706   SBE41 Message =     3.45, 19.9189, 34.3423</t>
  </si>
  <si>
    <t>01:04:41.5199549   SBE41 Message =     3.45, 19.9196, 34.3418</t>
  </si>
  <si>
    <t>01:04:41.5505697   SBE41 Message =     3.45, 19.9185, 34.3427</t>
  </si>
  <si>
    <t>01:04:41.5811236   SBE41 Message =     3.46, 19.9187, 34.3425</t>
  </si>
  <si>
    <t>01:04:41.6117079   SBE41 Message =     3.44, 19.9192, 34.3421</t>
  </si>
  <si>
    <t>01:04:41.6422922   SBE41 Message =     3.44, 19.9192, 34.3420</t>
  </si>
  <si>
    <t>01:04:41.6628038   SBE41 Message =     3.45, 19.9189, 34.3422</t>
  </si>
  <si>
    <t>01:04:41.6933881   SBE41 Message =     3.45, 19.9189, 34.3423</t>
  </si>
  <si>
    <t>01:04:41.7239724   SBE41 Message =     3.43, 19.9186, 34.3424</t>
  </si>
  <si>
    <t>01:04:41.7545261   SBE41 Message =     3.43, 19.9187, 34.3423</t>
  </si>
  <si>
    <t>01:04:41.7851104   SBE41 Message =     3.45, 19.9186, 34.3422</t>
  </si>
  <si>
    <t>01:04:41.8156947   SBE41 Message =     3.45, 19.9179, 34.3426</t>
  </si>
  <si>
    <t>01:04:41.8462790   SBE41 Message =     3.44, 19.9176, 34.3429</t>
  </si>
  <si>
    <t>01:04:41.8768633   SBE41 Message =     3.45, 19.9181, 34.3425</t>
  </si>
  <si>
    <t>01:04:41.9074172   SBE41 Message =     3.44, 19.9175, 34.3429</t>
  </si>
  <si>
    <t>01:04:41.9380015   SBE41 Message =     3.44, 19.9179, 34.3424</t>
  </si>
  <si>
    <t>01:04:41.9685858   SBE41 Message =     3.44, 19.9177, 34.3426</t>
  </si>
  <si>
    <t>01:04:41.9991701   SBE41 Message =     3.44, 19.9178, 34.3425</t>
  </si>
  <si>
    <t>01:04:42.0297238   SBE41 Message =     3.45, 19.9182, 34.3421</t>
  </si>
  <si>
    <t>01:04:42.0603081   SBE41 Message =     3.44, 19.9178, 34.3424</t>
  </si>
  <si>
    <t>01:04:42.0908924   SBE41 Message =     3.44, 19.9178, 34.3424</t>
  </si>
  <si>
    <t>01:04:42.1214462   SBE41 Message =     3.43, 19.9180, 34.3421</t>
  </si>
  <si>
    <t>01:04:42.1520305   SBE41 Message =     3.43, 19.9178, 34.3424</t>
  </si>
  <si>
    <t>01:04:42.1826148   SBE41 Message =     3.45, 19.9178, 34.3422</t>
  </si>
  <si>
    <t>01:04:42.2131991   SBE41 Message =     3.43, 19.9174, 34.3426</t>
  </si>
  <si>
    <t>01:04:42.2437834   SBE41 Message =     3.42, 19.9181, 34.3420</t>
  </si>
  <si>
    <t>01:04:42.2743677   SBE41 Message =     3.43, 19.9178, 34.3422</t>
  </si>
  <si>
    <t>01:04:42.3049520   SBE41 Message =     3.44, 19.9175, 34.3426</t>
  </si>
  <si>
    <t>01:04:42.3355058   SBE41 Message =     3.43, 19.9175, 34.3426</t>
  </si>
  <si>
    <t>01:04:42.3660596   SBE41 Message =     3.44, 19.9181, 34.3423</t>
  </si>
  <si>
    <t>01:04:42.3966439   SBE41 Message =     3.42, 19.9178, 34.3422</t>
  </si>
  <si>
    <t>01:04:42.4271976   SBE41 Message =     3.44, 19.9172, 34.3427</t>
  </si>
  <si>
    <t>01:04:42.4577819   SBE41 Message =     3.43, 19.9174, 34.3427</t>
  </si>
  <si>
    <t>01:04:42.4883662   SBE41 Message =     3.44, 19.9175, 34.3426</t>
  </si>
  <si>
    <t>01:04:42.5189505   SBE41 Message =     3.43, 19.9177, 34.3423</t>
  </si>
  <si>
    <t>01:04:42.5495044   SBE41 Message =     3.43, 19.9179, 34.3422</t>
  </si>
  <si>
    <t>01:04:42.5800887   SBE41 Message =     3.44, 19.9172, 34.3427</t>
  </si>
  <si>
    <t>01:04:42.6106424   SBE41 Message =     3.44, 19.9177, 34.3423</t>
  </si>
  <si>
    <t>01:04:42.6412267   SBE41 Message =     3.43, 19.9171, 34.3428</t>
  </si>
  <si>
    <t>01:04:42.6718416   SBE41 Message =     3.44, 19.9174, 34.3427</t>
  </si>
  <si>
    <t>01:04:42.7023953   SBE41 Message =     3.42, 19.9170, 34.3429</t>
  </si>
  <si>
    <t>01:04:42.7329796   SBE41 Message =     3.42, 19.9178, 34.3422</t>
  </si>
  <si>
    <t>01:04:42.7635334   SBE41 Message =     3.43, 19.9170, 34.3429</t>
  </si>
  <si>
    <t>01:04:42.7940872   SBE41 Message =     3.43, 19.9175, 34.3424</t>
  </si>
  <si>
    <t>01:04:42.8246715   SBE41 Message =     3.43, 19.9174, 34.3425</t>
  </si>
  <si>
    <t>01:04:42.8451831   SBE41 Message =     3.44, 19.9175, 34.3423</t>
  </si>
  <si>
    <t>01:04:42.8757674   SBE41 Message =     3.43, 19.9173, 34.3425</t>
  </si>
  <si>
    <t>01:04:42.9063517   SBE41 Message =     3.42, 19.9173, 34.3426</t>
  </si>
  <si>
    <t>01:04:42.9369360   SBE41 Message =     3.44, 19.9172, 34.3425</t>
  </si>
  <si>
    <t>01:04:42.9675203   SBE41 Message =     3.42, 19.9172, 34.3426</t>
  </si>
  <si>
    <t>01:04:42.9981046   SBE41 Message =     3.43, 19.9171, 34.3425</t>
  </si>
  <si>
    <t>01:04:43.0286889   SBE41 Message =     3.43, 19.9174, 34.3423</t>
  </si>
  <si>
    <t>01:04:43.0592427   SBE41 Message =     3.43, 19.9174, 34.3422</t>
  </si>
  <si>
    <t>01:04:43.0897965   SBE41 Message =     3.41, 19.9167, 34.3428</t>
  </si>
  <si>
    <t>01:04:43.1203808   SBE41 Message =     3.43, 19.9165, 34.3428</t>
  </si>
  <si>
    <t>01:04:43.1509651   SBE41 Message =     3.43, 19.9168, 34.3425</t>
  </si>
  <si>
    <t>01:04:43.1815494   SBE41 Message =     3.42, 19.9172, 34.3422</t>
  </si>
  <si>
    <t>01:04:43.2121337   SBE41 Message =     3.43, 19.9167, 34.3426</t>
  </si>
  <si>
    <t>01:04:43.2426875   SBE41 Message =     3.43, 19.9161, 34.3431</t>
  </si>
  <si>
    <t>01:04:43.2732718   SBE41 Message =     3.43, 19.9168, 34.3424</t>
  </si>
  <si>
    <t>01:04:43.3038255   SBE41 Message =     3.43, 19.9160, 34.3430</t>
  </si>
  <si>
    <t>01:04:43.3344098   SBE41 Message =     3.42, 19.9165, 34.3426</t>
  </si>
  <si>
    <t>01:04:43.3649637   SBE41 Message =     3.43, 19.9164, 34.3427</t>
  </si>
  <si>
    <t>01:04:43.3955174   SBE41 Message =     3.42, 19.9164, 34.3427</t>
  </si>
  <si>
    <t>01:04:43.4261017   SBE41 Message =     3.42, 19.9166, 34.3425</t>
  </si>
  <si>
    <t>01:04:43.4566860   SBE41 Message =     3.43, 19.9163, 34.3426</t>
  </si>
  <si>
    <t>01:04:43.4872703   SBE41 Message =     3.43, 19.9167, 34.3422</t>
  </si>
  <si>
    <t>01:04:43.5178546   SBE41 Message =     3.43, 19.9166, 34.3422</t>
  </si>
  <si>
    <t>01:04:43.5484084   SBE41 Message =     3.42, 19.9167, 34.3422</t>
  </si>
  <si>
    <t>01:04:43.5789927   SBE41 Message =     3.43, 19.9162, 34.3425</t>
  </si>
  <si>
    <t>01:04:43.6095770   SBE41 Message =     3.43, 19.9163, 34.3424</t>
  </si>
  <si>
    <t>01:04:43.6401613   SBE41 Message =     3.43, 19.9160, 34.3426</t>
  </si>
  <si>
    <t>01:04:43.6707456   SBE41 Message =     3.42, 19.9161, 34.3425</t>
  </si>
  <si>
    <t>01:04:43.7013299   SBE41 Message =     3.43, 19.9157, 34.3427</t>
  </si>
  <si>
    <t>01:04:43.7319143   SBE41 Message =     3.44, 19.9163, 34.3423</t>
  </si>
  <si>
    <t>01:04:43.7624986   SBE41 Message =     3.41, 19.9159, 34.3425</t>
  </si>
  <si>
    <t>01:04:43.7930829   SBE41 Message =     3.42, 19.9165, 34.3419</t>
  </si>
  <si>
    <t>01:04:43.8236366   SBE41 Message =     3.42, 19.9159, 34.3424</t>
  </si>
  <si>
    <t>01:04:43.8542515   SBE41 Message =     3.42, 19.9159, 34.3423</t>
  </si>
  <si>
    <t>01:04:43.8848358   SBE41 Message =     3.43, 19.9157, 34.3425</t>
  </si>
  <si>
    <t>01:04:43.9153895   SBE41 Message =     3.42, 19.9155, 34.3426</t>
  </si>
  <si>
    <t>01:04:43.9459433   SBE41 Message =     3.42, 19.9159, 34.3423</t>
  </si>
  <si>
    <t>01:04:43.9765276   SBE41 Message =     3.43, 19.9159, 34.3422</t>
  </si>
  <si>
    <t>01:04:44.0071119   SBE41 Message =     3.42, 19.9158, 34.3422</t>
  </si>
  <si>
    <t>01:04:44.0276236   SBE41 Message =     3.42, 19.9155, 34.3424</t>
  </si>
  <si>
    <t>01:04:44.0447471 Waiting for upload complete number: 17</t>
  </si>
  <si>
    <t>01:04:44.0582079   SBE41 Message =     3.43, 19.9158, 34.3423</t>
  </si>
  <si>
    <t>01:04:44.0887922   SBE41 Message =     3.42, 19.9157, 34.3421</t>
  </si>
  <si>
    <t>01:04:44.1193765   SBE41 Message =     3.42, 19.9152, 34.3427</t>
  </si>
  <si>
    <t>01:04:44.1499608   SBE41 Message =     3.42, 19.9156, 34.3423</t>
  </si>
  <si>
    <t>01:04:44.1805451   SBE41 Message =     3.41, 19.9152, 34.3427</t>
  </si>
  <si>
    <t>01:04:44.2111294   SBE41 Message =     3.42, 19.9159, 34.3422</t>
  </si>
  <si>
    <t>01:04:44.2416831   SBE41 Message =     3.42, 19.9158, 34.3423</t>
  </si>
  <si>
    <t>01:04:44.2722674   SBE41 Message =     3.40, 19.9153, 34.3424</t>
  </si>
  <si>
    <t>01:04:44.3028517   SBE41 Message =     3.42, 19.9155, 34.3423</t>
  </si>
  <si>
    <t>01:04:44.3334360   SBE41 Message =     3.41, 19.9157, 34.3423</t>
  </si>
  <si>
    <t>01:04:44.3640203   SBE41 Message =     3.41, 19.9153, 34.3426</t>
  </si>
  <si>
    <t>01:04:44.3945741   SBE41 Message =     3.42, 19.9153, 34.3425</t>
  </si>
  <si>
    <t>01:04:44.4251584   SBE41 Message =     3.42, 19.9159, 34.3420</t>
  </si>
  <si>
    <t>01:04:44.4557122   SBE41 Message = upload complete</t>
  </si>
  <si>
    <t>01:04:47.0460988 Got upload complete</t>
  </si>
  <si>
    <t>01:04:47.0464651 Sending CR/LF after dd command</t>
  </si>
  <si>
    <t>01:04:47.0577587   SBE41 Message = S&gt;</t>
  </si>
  <si>
    <t>01:04:48.0473837 Stopping SBE41 timer and restarting</t>
  </si>
  <si>
    <t>01:04:48.5621279   SBE41 Message = S&gt;fp</t>
  </si>
  <si>
    <t>01:04:49.0296221   SBE41 Message =     3.40</t>
  </si>
  <si>
    <t>01:04:49.8632427   SBE41 Message = SBE 41CP UW V 2.0</t>
  </si>
  <si>
    <t>01:04:51.5606715   SBE41 Message = S&gt;fp</t>
  </si>
  <si>
    <t>01:04:52.0281962   SBE41 Message =     3.40</t>
  </si>
  <si>
    <t>01:04:52.8617863   SBE41 Message = SBE 41CP UW V 2.0</t>
  </si>
  <si>
    <t>01:04:54.5592151   SBE41 Message = S&gt;fp</t>
  </si>
  <si>
    <t>01:04:55.0268009   SBE41 Message =     3.38</t>
  </si>
  <si>
    <t>01:04:55.8603910   SBE41 Message = SBE 41CP UW V 2.0</t>
  </si>
  <si>
    <t>01:04:57.5578197   SBE41 Message = S&gt;fp</t>
  </si>
  <si>
    <t>01:04:58.0253750   SBE41 Message =     3.39</t>
  </si>
  <si>
    <t>01:04:58.0483590 Stopping SBE41 timer</t>
  </si>
  <si>
    <t>01:04:58.0490000 Waiting 10 seconds for any other messages</t>
  </si>
  <si>
    <t>01:04:58.8589651   SBE41 Message = SBE 41CP UW V 2.0</t>
  </si>
  <si>
    <t>01:05:08.0499753 Exiting</t>
  </si>
  <si>
    <t>The program '[10] Micro Framework application: Managed' has exited with code 0 (0x0).</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</si>
</sst>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409]d\-mmm\-yyyy;@"/>
    <numFmt numFmtId="165" formatCode="mm:ss.000"/>
    <numFmt numFmtId="166" formatCode="0.000"/>
    <numFmt numFmtId="167" formatCode="&quot;$&quot;#,##0"/>
    <numFmt numFmtId="168" formatCode="0.0"/>
    <numFmt numFmtId="169" formatCode="General&quot; lbs&quot;"/>
    <numFmt numFmtId="170" formatCode="&quot;= +&quot;General&quot; g&quot;"/>
    <numFmt numFmtId="171" formatCode="_([$€-2]* #,##0.00_);_([$€-2]* \(#,##0.00\);_([$€-2]* &quot;-&quot;??_)"/>
    <numFmt numFmtId="172" formatCode="hh:mm:ss.000"/>
    <numFmt numFmtId="173" formatCode="0.00000"/>
    <numFmt numFmtId="174" formatCode="dd:hh:mm"/>
  </numFmts>
  <fonts count="14" x14ac:knownFonts="1">
    <font>
      <sz val="11"/>
      <color theme="1"/>
      <name val="Calibri"/>
      <family val="2"/>
      <scheme val="minor"/>
    </font>
    <font>
      <b/>
      <sz val="11"/>
      <color rgb="FFFF0000"/>
      <name val="Calibri"/>
      <family val="2"/>
      <scheme val="minor"/>
    </font>
    <font>
      <sz val="12"/>
      <color theme="1"/>
      <name val="Calibri"/>
      <family val="2"/>
      <scheme val="minor"/>
    </font>
    <font>
      <strike/>
      <sz val="12"/>
      <color theme="1"/>
      <name val="Calibri"/>
      <family val="2"/>
      <scheme val="minor"/>
    </font>
    <font>
      <sz val="10"/>
      <color rgb="FF324F85"/>
      <name val="Verdana"/>
      <family val="2"/>
    </font>
    <font>
      <b/>
      <sz val="10"/>
      <color rgb="FF000000"/>
      <name val="Verdana"/>
      <family val="2"/>
    </font>
    <font>
      <sz val="11"/>
      <color theme="1"/>
      <name val="Verdana"/>
      <family val="2"/>
    </font>
    <font>
      <sz val="10"/>
      <color rgb="FF000000"/>
      <name val="Verdana"/>
      <family val="2"/>
    </font>
    <font>
      <i/>
      <sz val="8"/>
      <color rgb="FFFF0000"/>
      <name val="Verdana"/>
      <family val="2"/>
    </font>
    <font>
      <i/>
      <sz val="11"/>
      <color theme="1"/>
      <name val="Calibri"/>
      <family val="2"/>
      <scheme val="minor"/>
    </font>
    <font>
      <sz val="10"/>
      <name val="Arial"/>
      <family val="2"/>
    </font>
    <font>
      <b/>
      <sz val="14"/>
      <name val="Arial"/>
      <family val="2"/>
    </font>
    <font>
      <b/>
      <sz val="10"/>
      <name val="Arial"/>
      <family val="2"/>
    </font>
    <font>
      <b/>
      <sz val="12"/>
      <name val="Arial"/>
      <family val="2"/>
    </font>
  </fonts>
  <fills count="8">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FFFF"/>
        <bgColor indexed="64"/>
      </patternFill>
    </fill>
    <fill>
      <patternFill patternType="solid">
        <fgColor rgb="FFFFF9DF"/>
        <bgColor indexed="64"/>
      </patternFill>
    </fill>
    <fill>
      <patternFill patternType="solid">
        <fgColor rgb="FFF3F3F3"/>
        <bgColor indexed="64"/>
      </patternFill>
    </fill>
    <fill>
      <patternFill patternType="solid">
        <fgColor indexed="13"/>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
      <left/>
      <right/>
      <top style="medium">
        <color indexed="64"/>
      </top>
      <bottom style="thin">
        <color indexed="64"/>
      </bottom>
      <diagonal/>
    </border>
  </borders>
  <cellStyleXfs count="4">
    <xf numFmtId="0" fontId="0" fillId="0" borderId="0"/>
    <xf numFmtId="0" fontId="10" fillId="0" borderId="0"/>
    <xf numFmtId="171" fontId="10" fillId="0" borderId="0" applyFont="0" applyFill="0" applyBorder="0" applyAlignment="0" applyProtection="0"/>
    <xf numFmtId="9" fontId="10" fillId="0" borderId="0" applyFont="0" applyFill="0" applyBorder="0" applyAlignment="0" applyProtection="0"/>
  </cellStyleXfs>
  <cellXfs count="59">
    <xf numFmtId="0" fontId="0" fillId="0" borderId="0" xfId="0"/>
    <xf numFmtId="164" fontId="0" fillId="0" borderId="0" xfId="0" applyNumberFormat="1"/>
    <xf numFmtId="0" fontId="1" fillId="0" borderId="0" xfId="0" applyFont="1"/>
    <xf numFmtId="165" fontId="0" fillId="0" borderId="0" xfId="0" applyNumberFormat="1"/>
    <xf numFmtId="166" fontId="0" fillId="0" borderId="0" xfId="0" applyNumberFormat="1"/>
    <xf numFmtId="0" fontId="0" fillId="0" borderId="0" xfId="0" quotePrefix="1"/>
    <xf numFmtId="2" fontId="0" fillId="0" borderId="0" xfId="0" applyNumberFormat="1"/>
    <xf numFmtId="16" fontId="0" fillId="0" borderId="0" xfId="0" applyNumberFormat="1"/>
    <xf numFmtId="16" fontId="0" fillId="0" borderId="0" xfId="0" quotePrefix="1" applyNumberFormat="1"/>
    <xf numFmtId="167" fontId="0" fillId="0" borderId="0" xfId="0" applyNumberFormat="1"/>
    <xf numFmtId="168" fontId="0" fillId="0" borderId="0" xfId="0" applyNumberFormat="1"/>
    <xf numFmtId="15" fontId="0" fillId="0" borderId="0" xfId="0" applyNumberFormat="1"/>
    <xf numFmtId="0" fontId="0" fillId="0" borderId="0" xfId="0" applyAlignment="1">
      <alignment wrapText="1"/>
    </xf>
    <xf numFmtId="0" fontId="2" fillId="0" borderId="0" xfId="0" applyFont="1"/>
    <xf numFmtId="9" fontId="2" fillId="0" borderId="0" xfId="0" applyNumberFormat="1" applyFont="1"/>
    <xf numFmtId="0" fontId="2" fillId="2" borderId="0" xfId="0" applyFont="1" applyFill="1"/>
    <xf numFmtId="0" fontId="3" fillId="0" borderId="0" xfId="0" applyFont="1"/>
    <xf numFmtId="0" fontId="2" fillId="3" borderId="0" xfId="0" applyFont="1" applyFill="1"/>
    <xf numFmtId="11" fontId="0" fillId="0" borderId="0" xfId="0" applyNumberFormat="1"/>
    <xf numFmtId="0" fontId="5" fillId="0" borderId="0" xfId="0" applyFont="1" applyAlignment="1">
      <alignment vertical="center" wrapText="1"/>
    </xf>
    <xf numFmtId="0" fontId="4" fillId="0" borderId="0" xfId="0" applyFont="1" applyAlignment="1">
      <alignment horizontal="left" vertical="center" wrapText="1" indent="1"/>
    </xf>
    <xf numFmtId="0" fontId="4"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horizontal="right" vertical="center" wrapText="1"/>
    </xf>
    <xf numFmtId="0" fontId="0" fillId="4" borderId="0" xfId="0" applyFill="1" applyAlignment="1">
      <alignment vertical="center" wrapText="1"/>
    </xf>
    <xf numFmtId="0" fontId="6" fillId="0" borderId="0" xfId="0" applyFont="1" applyAlignment="1">
      <alignment horizontal="center" vertical="center" wrapText="1"/>
    </xf>
    <xf numFmtId="0" fontId="7" fillId="5" borderId="1" xfId="0" applyFont="1" applyFill="1" applyBorder="1" applyAlignment="1">
      <alignment horizontal="right" vertical="center" wrapText="1"/>
    </xf>
    <xf numFmtId="0" fontId="7" fillId="6" borderId="1" xfId="0" applyFont="1" applyFill="1" applyBorder="1" applyAlignment="1">
      <alignment horizontal="center" vertical="center" wrapText="1"/>
    </xf>
    <xf numFmtId="10" fontId="0" fillId="0" borderId="0" xfId="0" applyNumberFormat="1"/>
    <xf numFmtId="10" fontId="7" fillId="6"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5" fillId="4" borderId="0" xfId="0" applyFont="1" applyFill="1" applyAlignment="1">
      <alignment vertical="center" wrapText="1"/>
    </xf>
    <xf numFmtId="0" fontId="0" fillId="0" borderId="0" xfId="0" applyAlignment="1">
      <alignment horizontal="right"/>
    </xf>
    <xf numFmtId="14" fontId="0" fillId="0" borderId="0" xfId="0" applyNumberFormat="1"/>
    <xf numFmtId="0" fontId="0" fillId="0" borderId="0" xfId="0" applyFill="1" applyBorder="1" applyAlignment="1"/>
    <xf numFmtId="0" fontId="0" fillId="0" borderId="2" xfId="0" applyFill="1" applyBorder="1" applyAlignment="1"/>
    <xf numFmtId="0" fontId="9" fillId="0" borderId="3" xfId="0" applyFont="1" applyFill="1" applyBorder="1" applyAlignment="1">
      <alignment horizontal="center"/>
    </xf>
    <xf numFmtId="0" fontId="9" fillId="0" borderId="3" xfId="0" applyFont="1" applyFill="1" applyBorder="1" applyAlignment="1">
      <alignment horizontal="centerContinuous"/>
    </xf>
    <xf numFmtId="47" fontId="0" fillId="0" borderId="0" xfId="0" applyNumberFormat="1"/>
    <xf numFmtId="0" fontId="11" fillId="0" borderId="0" xfId="0" applyFont="1"/>
    <xf numFmtId="9" fontId="0" fillId="0" borderId="0" xfId="3" applyFont="1"/>
    <xf numFmtId="169" fontId="0" fillId="0" borderId="0" xfId="0" applyNumberFormat="1"/>
    <xf numFmtId="0" fontId="0" fillId="7" borderId="0" xfId="0" applyFill="1"/>
    <xf numFmtId="169" fontId="0" fillId="7" borderId="0" xfId="0" applyNumberFormat="1" applyFill="1"/>
    <xf numFmtId="168" fontId="0" fillId="7" borderId="0" xfId="0" applyNumberFormat="1" applyFill="1"/>
    <xf numFmtId="170" fontId="0" fillId="0" borderId="0" xfId="0" applyNumberFormat="1"/>
    <xf numFmtId="0" fontId="12" fillId="0" borderId="0" xfId="0" applyFont="1"/>
    <xf numFmtId="1" fontId="13" fillId="0" borderId="0" xfId="0" applyNumberFormat="1" applyFont="1"/>
    <xf numFmtId="1" fontId="0" fillId="0" borderId="0" xfId="0" applyNumberFormat="1"/>
    <xf numFmtId="172" fontId="0" fillId="0" borderId="0" xfId="0" applyNumberFormat="1"/>
    <xf numFmtId="173" fontId="0" fillId="0" borderId="0" xfId="0" applyNumberFormat="1"/>
    <xf numFmtId="18" fontId="0" fillId="0" borderId="0" xfId="0" applyNumberFormat="1"/>
    <xf numFmtId="174" fontId="0" fillId="0" borderId="0" xfId="0" applyNumberFormat="1"/>
    <xf numFmtId="0" fontId="3" fillId="2" borderId="0" xfId="0" applyFont="1" applyFill="1"/>
    <xf numFmtId="9" fontId="3" fillId="0" borderId="0" xfId="0" applyNumberFormat="1" applyFont="1"/>
    <xf numFmtId="0" fontId="3" fillId="3" borderId="0" xfId="0" applyFont="1" applyFill="1"/>
    <xf numFmtId="0" fontId="8" fillId="0" borderId="0" xfId="0" applyFont="1" applyAlignment="1">
      <alignment vertical="center" wrapText="1"/>
    </xf>
  </cellXfs>
  <cellStyles count="4">
    <cellStyle name="Euro" xfId="2"/>
    <cellStyle name="Normal" xfId="0" builtinId="0"/>
    <cellStyle name="Normal 2" xfId="1"/>
    <cellStyle name="Percent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10.xml><?xml version="1.0" encoding="utf-8"?>
<ax:ocx xmlns:ax="http://schemas.microsoft.com/office/2006/activeX" xmlns:r="http://schemas.openxmlformats.org/officeDocument/2006/relationships" ax:classid="{5512D11A-5CC6-11CF-8D67-00AA00BDCE1D}" ax:persistence="persistStream" r:id="rId1"/>
</file>

<file path=xl/activeX/activeX11.xml><?xml version="1.0" encoding="utf-8"?>
<ax:ocx xmlns:ax="http://schemas.microsoft.com/office/2006/activeX" xmlns:r="http://schemas.openxmlformats.org/officeDocument/2006/relationships" ax:classid="{5512D11A-5CC6-11CF-8D67-00AA00BDCE1D}" ax:persistence="persistStream" r:id="rId1"/>
</file>

<file path=xl/activeX/activeX12.xml><?xml version="1.0" encoding="utf-8"?>
<ax:ocx xmlns:ax="http://schemas.microsoft.com/office/2006/activeX" xmlns:r="http://schemas.openxmlformats.org/officeDocument/2006/relationships" ax:classid="{5512D11A-5CC6-11CF-8D67-00AA00BDCE1D}" ax:persistence="persistStream" r:id="rId1"/>
</file>

<file path=xl/activeX/activeX13.xml><?xml version="1.0" encoding="utf-8"?>
<ax:ocx xmlns:ax="http://schemas.microsoft.com/office/2006/activeX" xmlns:r="http://schemas.openxmlformats.org/officeDocument/2006/relationships" ax:classid="{5512D11A-5CC6-11CF-8D67-00AA00BDCE1D}" ax:persistence="persistStream" r:id="rId1"/>
</file>

<file path=xl/activeX/activeX14.xml><?xml version="1.0" encoding="utf-8"?>
<ax:ocx xmlns:ax="http://schemas.microsoft.com/office/2006/activeX" xmlns:r="http://schemas.openxmlformats.org/officeDocument/2006/relationships" ax:classid="{5512D11A-5CC6-11CF-8D67-00AA00BDCE1D}" ax:persistence="persistStream" r:id="rId1"/>
</file>

<file path=xl/activeX/activeX15.xml><?xml version="1.0" encoding="utf-8"?>
<ax:ocx xmlns:ax="http://schemas.microsoft.com/office/2006/activeX" xmlns:r="http://schemas.openxmlformats.org/officeDocument/2006/relationships" ax:classid="{5512D11A-5CC6-11CF-8D67-00AA00BDCE1D}" ax:persistence="persistStream" r:id="rId1"/>
</file>

<file path=xl/activeX/activeX16.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A-5CC6-11CF-8D67-00AA00BDCE1D}" ax:persistence="persistStream" r:id="rId1"/>
</file>

<file path=xl/activeX/activeX4.xml><?xml version="1.0" encoding="utf-8"?>
<ax:ocx xmlns:ax="http://schemas.microsoft.com/office/2006/activeX" xmlns:r="http://schemas.openxmlformats.org/officeDocument/2006/relationships" ax:classid="{5512D11A-5CC6-11CF-8D67-00AA00BDCE1D}" ax:persistence="persistStream" r:id="rId1"/>
</file>

<file path=xl/activeX/activeX5.xml><?xml version="1.0" encoding="utf-8"?>
<ax:ocx xmlns:ax="http://schemas.microsoft.com/office/2006/activeX" xmlns:r="http://schemas.openxmlformats.org/officeDocument/2006/relationships" ax:classid="{5512D11A-5CC6-11CF-8D67-00AA00BDCE1D}" ax:persistence="persistStream" r:id="rId1"/>
</file>

<file path=xl/activeX/activeX6.xml><?xml version="1.0" encoding="utf-8"?>
<ax:ocx xmlns:ax="http://schemas.microsoft.com/office/2006/activeX" xmlns:r="http://schemas.openxmlformats.org/officeDocument/2006/relationships" ax:classid="{5512D11A-5CC6-11CF-8D67-00AA00BDCE1D}" ax:persistence="persistStream" r:id="rId1"/>
</file>

<file path=xl/activeX/activeX7.xml><?xml version="1.0" encoding="utf-8"?>
<ax:ocx xmlns:ax="http://schemas.microsoft.com/office/2006/activeX" xmlns:r="http://schemas.openxmlformats.org/officeDocument/2006/relationships" ax:classid="{5512D11A-5CC6-11CF-8D67-00AA00BDCE1D}" ax:persistence="persistStream" r:id="rId1"/>
</file>

<file path=xl/activeX/activeX8.xml><?xml version="1.0" encoding="utf-8"?>
<ax:ocx xmlns:ax="http://schemas.microsoft.com/office/2006/activeX" xmlns:r="http://schemas.openxmlformats.org/officeDocument/2006/relationships" ax:classid="{5512D11A-5CC6-11CF-8D67-00AA00BDCE1D}" ax:persistence="persistStream" r:id="rId1"/>
</file>

<file path=xl/activeX/activeX9.xml><?xml version="1.0" encoding="utf-8"?>
<ax:ocx xmlns:ax="http://schemas.microsoft.com/office/2006/activeX" xmlns:r="http://schemas.openxmlformats.org/officeDocument/2006/relationships" ax:classid="{5512D11A-5CC6-11CF-8D67-00AA00BDCE1D}" ax:persistence="persistStream" r:id="rId1"/>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strRef>
              <c:f>'Lab Book'!$V$263</c:f>
              <c:strCache>
                <c:ptCount val="1"/>
                <c:pt idx="0">
                  <c:v>Distance (mm)</c:v>
                </c:pt>
              </c:strCache>
            </c:strRef>
          </c:tx>
          <c:trendline>
            <c:trendlineType val="linear"/>
            <c:dispRSqr val="0"/>
            <c:dispEq val="1"/>
            <c:trendlineLbl>
              <c:numFmt formatCode="General" sourceLinked="0"/>
            </c:trendlineLbl>
          </c:trendline>
          <c:xVal>
            <c:numRef>
              <c:f>'Lab Book'!$U$264:$U$265</c:f>
              <c:numCache>
                <c:formatCode>General</c:formatCode>
                <c:ptCount val="2"/>
                <c:pt idx="0">
                  <c:v>0.1</c:v>
                </c:pt>
                <c:pt idx="1">
                  <c:v>4.9000000000000004</c:v>
                </c:pt>
              </c:numCache>
            </c:numRef>
          </c:xVal>
          <c:yVal>
            <c:numRef>
              <c:f>'Lab Book'!$V$264:$V$265</c:f>
              <c:numCache>
                <c:formatCode>General</c:formatCode>
                <c:ptCount val="2"/>
                <c:pt idx="0">
                  <c:v>0</c:v>
                </c:pt>
                <c:pt idx="1">
                  <c:v>109.5</c:v>
                </c:pt>
              </c:numCache>
            </c:numRef>
          </c:yVal>
          <c:smooth val="0"/>
        </c:ser>
        <c:dLbls>
          <c:showLegendKey val="0"/>
          <c:showVal val="0"/>
          <c:showCatName val="0"/>
          <c:showSerName val="0"/>
          <c:showPercent val="0"/>
          <c:showBubbleSize val="0"/>
        </c:dLbls>
        <c:axId val="50548736"/>
        <c:axId val="50550272"/>
      </c:scatterChart>
      <c:valAx>
        <c:axId val="50548736"/>
        <c:scaling>
          <c:orientation val="minMax"/>
        </c:scaling>
        <c:delete val="0"/>
        <c:axPos val="b"/>
        <c:numFmt formatCode="General" sourceLinked="1"/>
        <c:majorTickMark val="out"/>
        <c:minorTickMark val="none"/>
        <c:tickLblPos val="nextTo"/>
        <c:crossAx val="50550272"/>
        <c:crosses val="autoZero"/>
        <c:crossBetween val="midCat"/>
      </c:valAx>
      <c:valAx>
        <c:axId val="50550272"/>
        <c:scaling>
          <c:orientation val="minMax"/>
        </c:scaling>
        <c:delete val="0"/>
        <c:axPos val="l"/>
        <c:majorGridlines/>
        <c:numFmt formatCode="General" sourceLinked="1"/>
        <c:majorTickMark val="out"/>
        <c:minorTickMark val="none"/>
        <c:tickLblPos val="nextTo"/>
        <c:crossAx val="5054873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'Spider AIN test'!$A$1:$A$3</c:f>
              <c:strCache>
                <c:ptCount val="1"/>
              </c:strCache>
            </c:strRef>
          </c:tx>
          <c:marker>
            <c:symbol val="none"/>
          </c:marker>
          <c:val>
            <c:numRef>
              <c:f>'Spider AIN test'!$A$4:$A$587</c:f>
              <c:numCache>
                <c:formatCode>General</c:formatCode>
                <c:ptCount val="584"/>
                <c:pt idx="0">
                  <c:v>0.90420332355816202</c:v>
                </c:pt>
                <c:pt idx="1">
                  <c:v>0</c:v>
                </c:pt>
                <c:pt idx="2">
                  <c:v>7.1358748778103595E-2</c:v>
                </c:pt>
                <c:pt idx="3">
                  <c:v>0.17302052785923699</c:v>
                </c:pt>
                <c:pt idx="4">
                  <c:v>9.7751710654936396E-4</c:v>
                </c:pt>
                <c:pt idx="5">
                  <c:v>1.9550342130987199E-2</c:v>
                </c:pt>
                <c:pt idx="6">
                  <c:v>0.11632453567937399</c:v>
                </c:pt>
                <c:pt idx="7">
                  <c:v>2.3460410557184699E-2</c:v>
                </c:pt>
                <c:pt idx="8">
                  <c:v>0</c:v>
                </c:pt>
                <c:pt idx="9">
                  <c:v>5.2785923753665601E-2</c:v>
                </c:pt>
                <c:pt idx="10">
                  <c:v>0.113391984359726</c:v>
                </c:pt>
                <c:pt idx="11">
                  <c:v>0</c:v>
                </c:pt>
                <c:pt idx="12">
                  <c:v>4.8875855327468196E-3</c:v>
                </c:pt>
                <c:pt idx="13">
                  <c:v>9.0909090909090898E-2</c:v>
                </c:pt>
                <c:pt idx="14">
                  <c:v>0.12707722385141701</c:v>
                </c:pt>
                <c:pt idx="15">
                  <c:v>9.7751710654936396E-4</c:v>
                </c:pt>
                <c:pt idx="16">
                  <c:v>4.00782013685239E-2</c:v>
                </c:pt>
                <c:pt idx="17">
                  <c:v>0.109481915933528</c:v>
                </c:pt>
                <c:pt idx="18">
                  <c:v>1.8572825024437901E-2</c:v>
                </c:pt>
                <c:pt idx="19">
                  <c:v>0</c:v>
                </c:pt>
                <c:pt idx="20">
                  <c:v>5.6695992179863097E-2</c:v>
                </c:pt>
                <c:pt idx="21">
                  <c:v>0.10654936461388</c:v>
                </c:pt>
                <c:pt idx="22">
                  <c:v>9.7751710654936392E-3</c:v>
                </c:pt>
                <c:pt idx="23">
                  <c:v>0</c:v>
                </c:pt>
                <c:pt idx="24">
                  <c:v>7.1358748778103595E-2</c:v>
                </c:pt>
                <c:pt idx="25">
                  <c:v>0.17106549364613799</c:v>
                </c:pt>
                <c:pt idx="26">
                  <c:v>1.7595307917888499E-2</c:v>
                </c:pt>
                <c:pt idx="27">
                  <c:v>2.9325513196480899E-3</c:v>
                </c:pt>
                <c:pt idx="28">
                  <c:v>0.102639296187683</c:v>
                </c:pt>
                <c:pt idx="29">
                  <c:v>2.24828934506353E-2</c:v>
                </c:pt>
                <c:pt idx="30">
                  <c:v>1.9550342130987201E-3</c:v>
                </c:pt>
                <c:pt idx="31">
                  <c:v>6.8426197458455504E-2</c:v>
                </c:pt>
                <c:pt idx="32">
                  <c:v>0.10557184750733099</c:v>
                </c:pt>
                <c:pt idx="33">
                  <c:v>1.0752688172042999E-2</c:v>
                </c:pt>
                <c:pt idx="34">
                  <c:v>0</c:v>
                </c:pt>
                <c:pt idx="35">
                  <c:v>7.1358748778103595E-2</c:v>
                </c:pt>
                <c:pt idx="36">
                  <c:v>8.1133919843597205E-2</c:v>
                </c:pt>
                <c:pt idx="37">
                  <c:v>0</c:v>
                </c:pt>
                <c:pt idx="38">
                  <c:v>1.0752688172042999E-2</c:v>
                </c:pt>
                <c:pt idx="39">
                  <c:v>8.5043988269794701E-2</c:v>
                </c:pt>
                <c:pt idx="40">
                  <c:v>3.7145650048875802E-2</c:v>
                </c:pt>
                <c:pt idx="41">
                  <c:v>9.7751710654936396E-4</c:v>
                </c:pt>
                <c:pt idx="42">
                  <c:v>7.0381231671554204E-2</c:v>
                </c:pt>
                <c:pt idx="43">
                  <c:v>6.1583577712609902E-2</c:v>
                </c:pt>
                <c:pt idx="44">
                  <c:v>4.8875855327468196E-3</c:v>
                </c:pt>
                <c:pt idx="45">
                  <c:v>1.1730205278592301E-2</c:v>
                </c:pt>
                <c:pt idx="46">
                  <c:v>7.1358748778103595E-2</c:v>
                </c:pt>
                <c:pt idx="47">
                  <c:v>5.5718475073313699E-2</c:v>
                </c:pt>
                <c:pt idx="48">
                  <c:v>0</c:v>
                </c:pt>
                <c:pt idx="49">
                  <c:v>2.5415444770283398E-2</c:v>
                </c:pt>
                <c:pt idx="50">
                  <c:v>7.1358748778103595E-2</c:v>
                </c:pt>
                <c:pt idx="51">
                  <c:v>5.0830889540566901E-2</c:v>
                </c:pt>
                <c:pt idx="52">
                  <c:v>9.7751710654936396E-4</c:v>
                </c:pt>
                <c:pt idx="53">
                  <c:v>9.7751710654936396E-4</c:v>
                </c:pt>
                <c:pt idx="54">
                  <c:v>9.1886608015640206E-2</c:v>
                </c:pt>
                <c:pt idx="55">
                  <c:v>3.03030303030303E-2</c:v>
                </c:pt>
                <c:pt idx="56">
                  <c:v>2.9325513196480899E-3</c:v>
                </c:pt>
                <c:pt idx="57">
                  <c:v>6.3538611925708602E-2</c:v>
                </c:pt>
                <c:pt idx="58">
                  <c:v>5.9628543499511202E-2</c:v>
                </c:pt>
                <c:pt idx="59">
                  <c:v>2.9325513196480899E-3</c:v>
                </c:pt>
                <c:pt idx="60">
                  <c:v>4.3988269794721403E-2</c:v>
                </c:pt>
                <c:pt idx="61">
                  <c:v>7.1358748778103595E-2</c:v>
                </c:pt>
                <c:pt idx="62">
                  <c:v>2.24828934506353E-2</c:v>
                </c:pt>
                <c:pt idx="63">
                  <c:v>3.03030303030303E-2</c:v>
                </c:pt>
                <c:pt idx="64">
                  <c:v>6.2561094819159294E-2</c:v>
                </c:pt>
                <c:pt idx="65">
                  <c:v>5.6695992179863097E-2</c:v>
                </c:pt>
                <c:pt idx="66">
                  <c:v>2.1505376344085999E-2</c:v>
                </c:pt>
                <c:pt idx="67">
                  <c:v>2.7370478983382199E-2</c:v>
                </c:pt>
                <c:pt idx="68">
                  <c:v>7.42913000977517E-2</c:v>
                </c:pt>
                <c:pt idx="69">
                  <c:v>5.9628543499511202E-2</c:v>
                </c:pt>
                <c:pt idx="70">
                  <c:v>1.2707722385141699E-2</c:v>
                </c:pt>
                <c:pt idx="71">
                  <c:v>3.1280547409579598E-2</c:v>
                </c:pt>
                <c:pt idx="72">
                  <c:v>0.97556207233626502</c:v>
                </c:pt>
                <c:pt idx="73">
                  <c:v>0.85141739980449604</c:v>
                </c:pt>
                <c:pt idx="74">
                  <c:v>8.6021505376343996E-2</c:v>
                </c:pt>
                <c:pt idx="75">
                  <c:v>0.79374389051808403</c:v>
                </c:pt>
                <c:pt idx="76">
                  <c:v>0.97947214076246303</c:v>
                </c:pt>
                <c:pt idx="77">
                  <c:v>4.4965786901270698E-2</c:v>
                </c:pt>
                <c:pt idx="78">
                  <c:v>2.9325513196480898E-2</c:v>
                </c:pt>
                <c:pt idx="79">
                  <c:v>2.63929618768328E-2</c:v>
                </c:pt>
                <c:pt idx="80">
                  <c:v>2.7370478983382199E-2</c:v>
                </c:pt>
                <c:pt idx="81">
                  <c:v>2.63929618768328E-2</c:v>
                </c:pt>
                <c:pt idx="82">
                  <c:v>2.63929618768328E-2</c:v>
                </c:pt>
                <c:pt idx="83">
                  <c:v>2.83479960899315E-2</c:v>
                </c:pt>
                <c:pt idx="84">
                  <c:v>3.2258064516128997E-2</c:v>
                </c:pt>
                <c:pt idx="85">
                  <c:v>2.9325513196480898E-2</c:v>
                </c:pt>
                <c:pt idx="86">
                  <c:v>2.83479960899315E-2</c:v>
                </c:pt>
                <c:pt idx="87">
                  <c:v>2.7370478983382199E-2</c:v>
                </c:pt>
                <c:pt idx="88">
                  <c:v>2.4437927663734101E-2</c:v>
                </c:pt>
                <c:pt idx="89">
                  <c:v>9.7751710654936396E-4</c:v>
                </c:pt>
                <c:pt idx="90">
                  <c:v>0</c:v>
                </c:pt>
                <c:pt idx="91">
                  <c:v>1.9550342130987201E-3</c:v>
                </c:pt>
                <c:pt idx="92">
                  <c:v>0</c:v>
                </c:pt>
                <c:pt idx="93">
                  <c:v>3.9100684261974498E-3</c:v>
                </c:pt>
                <c:pt idx="94">
                  <c:v>0</c:v>
                </c:pt>
                <c:pt idx="95">
                  <c:v>0</c:v>
                </c:pt>
                <c:pt idx="96">
                  <c:v>0</c:v>
                </c:pt>
                <c:pt idx="97">
                  <c:v>0</c:v>
                </c:pt>
                <c:pt idx="98">
                  <c:v>0</c:v>
                </c:pt>
                <c:pt idx="99">
                  <c:v>2.9325513196480899E-3</c:v>
                </c:pt>
                <c:pt idx="100">
                  <c:v>9.7751710654936396E-4</c:v>
                </c:pt>
                <c:pt idx="101">
                  <c:v>5.8651026392961799E-3</c:v>
                </c:pt>
                <c:pt idx="102">
                  <c:v>4.8875855327468196E-3</c:v>
                </c:pt>
                <c:pt idx="103">
                  <c:v>3.9100684261974498E-3</c:v>
                </c:pt>
                <c:pt idx="104">
                  <c:v>9.7751710654936396E-4</c:v>
                </c:pt>
                <c:pt idx="105">
                  <c:v>2.9325513196480899E-3</c:v>
                </c:pt>
                <c:pt idx="106">
                  <c:v>4.8875855327468196E-3</c:v>
                </c:pt>
                <c:pt idx="107">
                  <c:v>3.9100684261974498E-3</c:v>
                </c:pt>
                <c:pt idx="108">
                  <c:v>9.7751710654936396E-4</c:v>
                </c:pt>
                <c:pt idx="109">
                  <c:v>4.8875855327468196E-3</c:v>
                </c:pt>
                <c:pt idx="110">
                  <c:v>0</c:v>
                </c:pt>
                <c:pt idx="111">
                  <c:v>0</c:v>
                </c:pt>
                <c:pt idx="112">
                  <c:v>0</c:v>
                </c:pt>
                <c:pt idx="113">
                  <c:v>9.7751710654936396E-4</c:v>
                </c:pt>
                <c:pt idx="114">
                  <c:v>0</c:v>
                </c:pt>
                <c:pt idx="115">
                  <c:v>1.9550342130987201E-3</c:v>
                </c:pt>
                <c:pt idx="116">
                  <c:v>1.9550342130987201E-3</c:v>
                </c:pt>
                <c:pt idx="117">
                  <c:v>5.8651026392961799E-3</c:v>
                </c:pt>
                <c:pt idx="118">
                  <c:v>4.8875855327468196E-3</c:v>
                </c:pt>
                <c:pt idx="119">
                  <c:v>0</c:v>
                </c:pt>
                <c:pt idx="120">
                  <c:v>6.8426197458455497E-3</c:v>
                </c:pt>
                <c:pt idx="121">
                  <c:v>4.8875855327468196E-3</c:v>
                </c:pt>
                <c:pt idx="122">
                  <c:v>9.7751710654936396E-4</c:v>
                </c:pt>
                <c:pt idx="123">
                  <c:v>9.7751710654936396E-4</c:v>
                </c:pt>
                <c:pt idx="124">
                  <c:v>5.8651026392961799E-3</c:v>
                </c:pt>
                <c:pt idx="125">
                  <c:v>1.9550342130987201E-3</c:v>
                </c:pt>
                <c:pt idx="126">
                  <c:v>0</c:v>
                </c:pt>
                <c:pt idx="127">
                  <c:v>5.8651026392961799E-3</c:v>
                </c:pt>
                <c:pt idx="128">
                  <c:v>7.82013685239491E-3</c:v>
                </c:pt>
                <c:pt idx="129">
                  <c:v>0</c:v>
                </c:pt>
                <c:pt idx="130">
                  <c:v>0</c:v>
                </c:pt>
                <c:pt idx="131">
                  <c:v>3.9100684261974498E-3</c:v>
                </c:pt>
                <c:pt idx="132">
                  <c:v>0</c:v>
                </c:pt>
                <c:pt idx="133">
                  <c:v>9.7751710654936396E-4</c:v>
                </c:pt>
                <c:pt idx="134">
                  <c:v>0</c:v>
                </c:pt>
                <c:pt idx="135">
                  <c:v>0</c:v>
                </c:pt>
                <c:pt idx="136">
                  <c:v>3.9100684261974498E-3</c:v>
                </c:pt>
                <c:pt idx="137">
                  <c:v>1.0752688172042999E-2</c:v>
                </c:pt>
                <c:pt idx="138">
                  <c:v>0</c:v>
                </c:pt>
                <c:pt idx="139">
                  <c:v>5.8651026392961799E-3</c:v>
                </c:pt>
                <c:pt idx="140">
                  <c:v>2.9325513196480899E-3</c:v>
                </c:pt>
                <c:pt idx="141">
                  <c:v>0</c:v>
                </c:pt>
                <c:pt idx="142">
                  <c:v>1.9550342130987201E-3</c:v>
                </c:pt>
                <c:pt idx="143">
                  <c:v>9.7751710654936396E-4</c:v>
                </c:pt>
                <c:pt idx="144">
                  <c:v>9.7751710654936396E-4</c:v>
                </c:pt>
                <c:pt idx="145">
                  <c:v>0</c:v>
                </c:pt>
                <c:pt idx="146">
                  <c:v>1.9550342130987201E-3</c:v>
                </c:pt>
                <c:pt idx="147">
                  <c:v>2.9325513196480899E-3</c:v>
                </c:pt>
                <c:pt idx="148">
                  <c:v>9.7751710654936396E-4</c:v>
                </c:pt>
                <c:pt idx="149">
                  <c:v>0</c:v>
                </c:pt>
                <c:pt idx="150">
                  <c:v>1.3685239491691099E-2</c:v>
                </c:pt>
                <c:pt idx="151">
                  <c:v>0</c:v>
                </c:pt>
                <c:pt idx="152">
                  <c:v>1.9550342130987201E-3</c:v>
                </c:pt>
                <c:pt idx="153">
                  <c:v>9.7751710654936396E-4</c:v>
                </c:pt>
                <c:pt idx="154">
                  <c:v>1.9550342130987201E-3</c:v>
                </c:pt>
                <c:pt idx="155">
                  <c:v>9.7751710654936396E-4</c:v>
                </c:pt>
                <c:pt idx="156">
                  <c:v>1.9550342130987201E-3</c:v>
                </c:pt>
                <c:pt idx="157">
                  <c:v>5.8651026392961799E-3</c:v>
                </c:pt>
                <c:pt idx="158">
                  <c:v>1.9550342130987201E-3</c:v>
                </c:pt>
                <c:pt idx="159">
                  <c:v>0</c:v>
                </c:pt>
                <c:pt idx="160">
                  <c:v>9.7751710654936396E-4</c:v>
                </c:pt>
                <c:pt idx="161">
                  <c:v>0</c:v>
                </c:pt>
                <c:pt idx="162">
                  <c:v>0</c:v>
                </c:pt>
                <c:pt idx="163">
                  <c:v>1.9550342130987201E-3</c:v>
                </c:pt>
                <c:pt idx="164">
                  <c:v>2.9325513196480899E-3</c:v>
                </c:pt>
                <c:pt idx="165">
                  <c:v>7.82013685239491E-3</c:v>
                </c:pt>
                <c:pt idx="166">
                  <c:v>2.9325513196480899E-3</c:v>
                </c:pt>
                <c:pt idx="167">
                  <c:v>0</c:v>
                </c:pt>
                <c:pt idx="168">
                  <c:v>4.8875855327468196E-3</c:v>
                </c:pt>
                <c:pt idx="169">
                  <c:v>0</c:v>
                </c:pt>
                <c:pt idx="170">
                  <c:v>7.82013685239491E-3</c:v>
                </c:pt>
                <c:pt idx="171">
                  <c:v>6.8426197458455497E-3</c:v>
                </c:pt>
                <c:pt idx="172">
                  <c:v>3.9100684261974498E-3</c:v>
                </c:pt>
                <c:pt idx="173">
                  <c:v>5.8651026392961799E-3</c:v>
                </c:pt>
                <c:pt idx="174">
                  <c:v>4.8875855327468196E-3</c:v>
                </c:pt>
                <c:pt idx="175">
                  <c:v>9.7751710654936396E-4</c:v>
                </c:pt>
                <c:pt idx="176">
                  <c:v>2.9325513196480899E-3</c:v>
                </c:pt>
                <c:pt idx="177">
                  <c:v>6.8426197458455497E-3</c:v>
                </c:pt>
                <c:pt idx="178">
                  <c:v>0</c:v>
                </c:pt>
                <c:pt idx="179">
                  <c:v>6.8426197458455497E-3</c:v>
                </c:pt>
                <c:pt idx="180">
                  <c:v>0</c:v>
                </c:pt>
                <c:pt idx="181">
                  <c:v>2.9325513196480899E-3</c:v>
                </c:pt>
                <c:pt idx="182">
                  <c:v>6.8426197458455497E-3</c:v>
                </c:pt>
                <c:pt idx="183">
                  <c:v>9.7751710654936396E-4</c:v>
                </c:pt>
                <c:pt idx="184">
                  <c:v>3.9100684261974498E-3</c:v>
                </c:pt>
                <c:pt idx="185">
                  <c:v>3.9100684261974498E-3</c:v>
                </c:pt>
                <c:pt idx="186">
                  <c:v>2.9325513196480899E-3</c:v>
                </c:pt>
                <c:pt idx="187">
                  <c:v>0</c:v>
                </c:pt>
                <c:pt idx="188">
                  <c:v>1.9550342130987201E-3</c:v>
                </c:pt>
                <c:pt idx="189">
                  <c:v>2.9325513196480899E-3</c:v>
                </c:pt>
                <c:pt idx="190">
                  <c:v>0</c:v>
                </c:pt>
                <c:pt idx="191">
                  <c:v>1.9550342130987201E-3</c:v>
                </c:pt>
                <c:pt idx="192">
                  <c:v>5.8651026392961799E-3</c:v>
                </c:pt>
                <c:pt idx="193">
                  <c:v>1.9550342130987201E-3</c:v>
                </c:pt>
                <c:pt idx="194">
                  <c:v>0</c:v>
                </c:pt>
                <c:pt idx="195">
                  <c:v>9.7751710654936396E-4</c:v>
                </c:pt>
                <c:pt idx="196">
                  <c:v>9.7751710654936396E-4</c:v>
                </c:pt>
                <c:pt idx="197">
                  <c:v>0</c:v>
                </c:pt>
                <c:pt idx="198">
                  <c:v>0</c:v>
                </c:pt>
                <c:pt idx="199">
                  <c:v>0</c:v>
                </c:pt>
                <c:pt idx="200">
                  <c:v>1.9550342130987201E-3</c:v>
                </c:pt>
                <c:pt idx="201">
                  <c:v>2.9325513196480899E-3</c:v>
                </c:pt>
                <c:pt idx="202">
                  <c:v>2.9325513196480899E-3</c:v>
                </c:pt>
                <c:pt idx="203">
                  <c:v>0</c:v>
                </c:pt>
                <c:pt idx="204">
                  <c:v>9.7751710654936396E-4</c:v>
                </c:pt>
                <c:pt idx="205">
                  <c:v>9.2864125122189597E-2</c:v>
                </c:pt>
                <c:pt idx="206">
                  <c:v>8.6999022482893401E-2</c:v>
                </c:pt>
                <c:pt idx="207">
                  <c:v>8.7976539589442806E-2</c:v>
                </c:pt>
                <c:pt idx="208">
                  <c:v>9.1886608015640206E-2</c:v>
                </c:pt>
                <c:pt idx="209">
                  <c:v>8.8954056695992101E-2</c:v>
                </c:pt>
                <c:pt idx="210">
                  <c:v>6.5493646138807399E-2</c:v>
                </c:pt>
                <c:pt idx="211">
                  <c:v>2.83479960899315E-2</c:v>
                </c:pt>
                <c:pt idx="212">
                  <c:v>3.2258064516128997E-2</c:v>
                </c:pt>
                <c:pt idx="213">
                  <c:v>2.83479960899315E-2</c:v>
                </c:pt>
                <c:pt idx="214">
                  <c:v>3.2258064516128997E-2</c:v>
                </c:pt>
                <c:pt idx="215">
                  <c:v>3.1280547409579598E-2</c:v>
                </c:pt>
                <c:pt idx="216">
                  <c:v>3.03030303030303E-2</c:v>
                </c:pt>
                <c:pt idx="217">
                  <c:v>2.5415444770283398E-2</c:v>
                </c:pt>
                <c:pt idx="218">
                  <c:v>3.3235581622678298E-2</c:v>
                </c:pt>
                <c:pt idx="219">
                  <c:v>2.5415444770283398E-2</c:v>
                </c:pt>
                <c:pt idx="220">
                  <c:v>2.9325513196480898E-2</c:v>
                </c:pt>
                <c:pt idx="221">
                  <c:v>2.24828934506353E-2</c:v>
                </c:pt>
                <c:pt idx="222">
                  <c:v>4.3988269794721403E-2</c:v>
                </c:pt>
                <c:pt idx="223">
                  <c:v>2.5415444770283398E-2</c:v>
                </c:pt>
                <c:pt idx="224">
                  <c:v>3.3235581622678298E-2</c:v>
                </c:pt>
                <c:pt idx="225">
                  <c:v>2.3460410557184699E-2</c:v>
                </c:pt>
                <c:pt idx="226">
                  <c:v>2.24828934506353E-2</c:v>
                </c:pt>
                <c:pt idx="227">
                  <c:v>4.1055718475073298E-2</c:v>
                </c:pt>
                <c:pt idx="228">
                  <c:v>4.00782013685239E-2</c:v>
                </c:pt>
                <c:pt idx="229">
                  <c:v>2.83479960899315E-2</c:v>
                </c:pt>
                <c:pt idx="230">
                  <c:v>3.03030303030303E-2</c:v>
                </c:pt>
                <c:pt idx="231">
                  <c:v>3.03030303030303E-2</c:v>
                </c:pt>
                <c:pt idx="232">
                  <c:v>3.6168132942326403E-2</c:v>
                </c:pt>
                <c:pt idx="233">
                  <c:v>2.9325513196480898E-2</c:v>
                </c:pt>
                <c:pt idx="234">
                  <c:v>3.4213098729227703E-2</c:v>
                </c:pt>
                <c:pt idx="235">
                  <c:v>3.2258064516128997E-2</c:v>
                </c:pt>
                <c:pt idx="236">
                  <c:v>3.3235581622678298E-2</c:v>
                </c:pt>
                <c:pt idx="237">
                  <c:v>2.63929618768328E-2</c:v>
                </c:pt>
                <c:pt idx="238">
                  <c:v>4.3988269794721403E-2</c:v>
                </c:pt>
                <c:pt idx="239">
                  <c:v>2.9325513196480898E-2</c:v>
                </c:pt>
                <c:pt idx="240">
                  <c:v>3.03030303030303E-2</c:v>
                </c:pt>
                <c:pt idx="241">
                  <c:v>2.24828934506353E-2</c:v>
                </c:pt>
                <c:pt idx="242">
                  <c:v>2.9325513196480898E-2</c:v>
                </c:pt>
                <c:pt idx="243">
                  <c:v>2.24828934506353E-2</c:v>
                </c:pt>
                <c:pt idx="244">
                  <c:v>4.9853372434017502E-2</c:v>
                </c:pt>
                <c:pt idx="245">
                  <c:v>2.7370478983382199E-2</c:v>
                </c:pt>
                <c:pt idx="246">
                  <c:v>2.63929618768328E-2</c:v>
                </c:pt>
                <c:pt idx="247">
                  <c:v>3.3235581622678298E-2</c:v>
                </c:pt>
                <c:pt idx="248">
                  <c:v>2.5415444770283398E-2</c:v>
                </c:pt>
                <c:pt idx="249">
                  <c:v>3.2258064516128997E-2</c:v>
                </c:pt>
                <c:pt idx="250">
                  <c:v>3.4213098729227703E-2</c:v>
                </c:pt>
                <c:pt idx="251">
                  <c:v>2.05278592375366E-2</c:v>
                </c:pt>
                <c:pt idx="252">
                  <c:v>3.2258064516128997E-2</c:v>
                </c:pt>
                <c:pt idx="253">
                  <c:v>3.03030303030303E-2</c:v>
                </c:pt>
                <c:pt idx="254">
                  <c:v>2.7370478983382199E-2</c:v>
                </c:pt>
                <c:pt idx="255">
                  <c:v>3.1280547409579598E-2</c:v>
                </c:pt>
                <c:pt idx="256">
                  <c:v>3.1280547409579598E-2</c:v>
                </c:pt>
                <c:pt idx="257">
                  <c:v>3.1280547409579598E-2</c:v>
                </c:pt>
                <c:pt idx="258">
                  <c:v>2.24828934506353E-2</c:v>
                </c:pt>
                <c:pt idx="259">
                  <c:v>3.1280547409579598E-2</c:v>
                </c:pt>
                <c:pt idx="260">
                  <c:v>2.83479960899315E-2</c:v>
                </c:pt>
                <c:pt idx="261">
                  <c:v>3.6168132942326403E-2</c:v>
                </c:pt>
                <c:pt idx="262">
                  <c:v>3.2258064516128997E-2</c:v>
                </c:pt>
                <c:pt idx="263">
                  <c:v>3.03030303030303E-2</c:v>
                </c:pt>
                <c:pt idx="264">
                  <c:v>2.83479960899315E-2</c:v>
                </c:pt>
                <c:pt idx="265">
                  <c:v>3.03030303030303E-2</c:v>
                </c:pt>
                <c:pt idx="266">
                  <c:v>2.83479960899315E-2</c:v>
                </c:pt>
                <c:pt idx="267">
                  <c:v>3.6168132942326403E-2</c:v>
                </c:pt>
                <c:pt idx="268">
                  <c:v>3.81231671554252E-2</c:v>
                </c:pt>
                <c:pt idx="269">
                  <c:v>3.03030303030303E-2</c:v>
                </c:pt>
                <c:pt idx="270">
                  <c:v>2.9325513196480898E-2</c:v>
                </c:pt>
                <c:pt idx="271">
                  <c:v>2.3460410557184699E-2</c:v>
                </c:pt>
                <c:pt idx="272">
                  <c:v>3.2258064516128997E-2</c:v>
                </c:pt>
                <c:pt idx="273">
                  <c:v>3.1280547409579598E-2</c:v>
                </c:pt>
                <c:pt idx="274">
                  <c:v>3.9100684261974501E-2</c:v>
                </c:pt>
                <c:pt idx="275">
                  <c:v>3.03030303030303E-2</c:v>
                </c:pt>
                <c:pt idx="276">
                  <c:v>3.5190615835777102E-2</c:v>
                </c:pt>
                <c:pt idx="277">
                  <c:v>3.1280547409579598E-2</c:v>
                </c:pt>
                <c:pt idx="278">
                  <c:v>2.5415444770283398E-2</c:v>
                </c:pt>
                <c:pt idx="279">
                  <c:v>2.4437927663734101E-2</c:v>
                </c:pt>
                <c:pt idx="280">
                  <c:v>3.4213098729227703E-2</c:v>
                </c:pt>
                <c:pt idx="281">
                  <c:v>3.5190615835777102E-2</c:v>
                </c:pt>
                <c:pt idx="282">
                  <c:v>3.6168132942326403E-2</c:v>
                </c:pt>
                <c:pt idx="283">
                  <c:v>3.03030303030303E-2</c:v>
                </c:pt>
                <c:pt idx="284">
                  <c:v>2.63929618768328E-2</c:v>
                </c:pt>
                <c:pt idx="285">
                  <c:v>2.5415444770283398E-2</c:v>
                </c:pt>
                <c:pt idx="286">
                  <c:v>3.4213098729227703E-2</c:v>
                </c:pt>
                <c:pt idx="287">
                  <c:v>3.3235581622678298E-2</c:v>
                </c:pt>
                <c:pt idx="288">
                  <c:v>2.7370478983382199E-2</c:v>
                </c:pt>
                <c:pt idx="289">
                  <c:v>1.9550342130987199E-2</c:v>
                </c:pt>
                <c:pt idx="290">
                  <c:v>2.5415444770283398E-2</c:v>
                </c:pt>
                <c:pt idx="291">
                  <c:v>2.9325513196480898E-2</c:v>
                </c:pt>
                <c:pt idx="292">
                  <c:v>2.9325513196480898E-2</c:v>
                </c:pt>
                <c:pt idx="293">
                  <c:v>3.81231671554252E-2</c:v>
                </c:pt>
                <c:pt idx="294">
                  <c:v>2.7370478983382199E-2</c:v>
                </c:pt>
                <c:pt idx="295">
                  <c:v>2.1505376344085999E-2</c:v>
                </c:pt>
                <c:pt idx="296">
                  <c:v>3.03030303030303E-2</c:v>
                </c:pt>
                <c:pt idx="297">
                  <c:v>3.6168132942326403E-2</c:v>
                </c:pt>
                <c:pt idx="298">
                  <c:v>3.03030303030303E-2</c:v>
                </c:pt>
                <c:pt idx="299">
                  <c:v>2.83479960899315E-2</c:v>
                </c:pt>
                <c:pt idx="300">
                  <c:v>5.5718475073313699E-2</c:v>
                </c:pt>
                <c:pt idx="301">
                  <c:v>4.6920821114369501E-2</c:v>
                </c:pt>
                <c:pt idx="302">
                  <c:v>5.7673509286412503E-2</c:v>
                </c:pt>
                <c:pt idx="303">
                  <c:v>6.7448680351906098E-2</c:v>
                </c:pt>
                <c:pt idx="304">
                  <c:v>5.4740957966764398E-2</c:v>
                </c:pt>
                <c:pt idx="305">
                  <c:v>5.2785923753665601E-2</c:v>
                </c:pt>
                <c:pt idx="306">
                  <c:v>6.0606060606060601E-2</c:v>
                </c:pt>
                <c:pt idx="307">
                  <c:v>5.9628543499511202E-2</c:v>
                </c:pt>
                <c:pt idx="308">
                  <c:v>5.6695992179863097E-2</c:v>
                </c:pt>
                <c:pt idx="309">
                  <c:v>6.3538611925708602E-2</c:v>
                </c:pt>
                <c:pt idx="310">
                  <c:v>5.9628543499511202E-2</c:v>
                </c:pt>
                <c:pt idx="311">
                  <c:v>7.1358748778103595E-2</c:v>
                </c:pt>
                <c:pt idx="312">
                  <c:v>5.5718475073313699E-2</c:v>
                </c:pt>
                <c:pt idx="313">
                  <c:v>5.7673509286412503E-2</c:v>
                </c:pt>
                <c:pt idx="314">
                  <c:v>5.7673509286412503E-2</c:v>
                </c:pt>
                <c:pt idx="315">
                  <c:v>5.9628543499511202E-2</c:v>
                </c:pt>
                <c:pt idx="316">
                  <c:v>5.6695992179863097E-2</c:v>
                </c:pt>
                <c:pt idx="317">
                  <c:v>6.8426197458455504E-2</c:v>
                </c:pt>
                <c:pt idx="318">
                  <c:v>6.2561094819159294E-2</c:v>
                </c:pt>
                <c:pt idx="319">
                  <c:v>6.5493646138807399E-2</c:v>
                </c:pt>
                <c:pt idx="320">
                  <c:v>5.7673509286412503E-2</c:v>
                </c:pt>
                <c:pt idx="321">
                  <c:v>5.8651026392961797E-2</c:v>
                </c:pt>
                <c:pt idx="322">
                  <c:v>6.9403714565004798E-2</c:v>
                </c:pt>
                <c:pt idx="323">
                  <c:v>5.7673509286412503E-2</c:v>
                </c:pt>
                <c:pt idx="324">
                  <c:v>6.4516129032257993E-2</c:v>
                </c:pt>
                <c:pt idx="325">
                  <c:v>4.9853372434017502E-2</c:v>
                </c:pt>
                <c:pt idx="326">
                  <c:v>6.3538611925708602E-2</c:v>
                </c:pt>
                <c:pt idx="327">
                  <c:v>6.1583577712609902E-2</c:v>
                </c:pt>
                <c:pt idx="328">
                  <c:v>5.6695992179863097E-2</c:v>
                </c:pt>
                <c:pt idx="329">
                  <c:v>6.7448680351906098E-2</c:v>
                </c:pt>
                <c:pt idx="330">
                  <c:v>6.3538611925708602E-2</c:v>
                </c:pt>
                <c:pt idx="331">
                  <c:v>6.1583577712609902E-2</c:v>
                </c:pt>
                <c:pt idx="332">
                  <c:v>6.1583577712609902E-2</c:v>
                </c:pt>
                <c:pt idx="333">
                  <c:v>4.6920821114369501E-2</c:v>
                </c:pt>
                <c:pt idx="334">
                  <c:v>5.0830889540566901E-2</c:v>
                </c:pt>
                <c:pt idx="335">
                  <c:v>5.8651026392961797E-2</c:v>
                </c:pt>
                <c:pt idx="336">
                  <c:v>6.2561094819159294E-2</c:v>
                </c:pt>
                <c:pt idx="337">
                  <c:v>6.1583577712609902E-2</c:v>
                </c:pt>
                <c:pt idx="338">
                  <c:v>6.0606060606060601E-2</c:v>
                </c:pt>
                <c:pt idx="339">
                  <c:v>5.7673509286412503E-2</c:v>
                </c:pt>
                <c:pt idx="340">
                  <c:v>6.2561094819159294E-2</c:v>
                </c:pt>
                <c:pt idx="341">
                  <c:v>5.6695992179863097E-2</c:v>
                </c:pt>
                <c:pt idx="342">
                  <c:v>6.3538611925708602E-2</c:v>
                </c:pt>
                <c:pt idx="343">
                  <c:v>5.9628543499511202E-2</c:v>
                </c:pt>
                <c:pt idx="344">
                  <c:v>5.6695992179863097E-2</c:v>
                </c:pt>
                <c:pt idx="345">
                  <c:v>6.3538611925708602E-2</c:v>
                </c:pt>
                <c:pt idx="346">
                  <c:v>4.9853372434017502E-2</c:v>
                </c:pt>
                <c:pt idx="347">
                  <c:v>6.1583577712609902E-2</c:v>
                </c:pt>
                <c:pt idx="348">
                  <c:v>6.0606060606060601E-2</c:v>
                </c:pt>
                <c:pt idx="349">
                  <c:v>5.8651026392961797E-2</c:v>
                </c:pt>
                <c:pt idx="350">
                  <c:v>5.5718475073313699E-2</c:v>
                </c:pt>
                <c:pt idx="351">
                  <c:v>5.8651026392961797E-2</c:v>
                </c:pt>
                <c:pt idx="352">
                  <c:v>6.2561094819159294E-2</c:v>
                </c:pt>
                <c:pt idx="353">
                  <c:v>6.0606060606060601E-2</c:v>
                </c:pt>
                <c:pt idx="354">
                  <c:v>6.8426197458455504E-2</c:v>
                </c:pt>
                <c:pt idx="355">
                  <c:v>6.9403714565004798E-2</c:v>
                </c:pt>
                <c:pt idx="356">
                  <c:v>6.5493646138807399E-2</c:v>
                </c:pt>
                <c:pt idx="357">
                  <c:v>5.8651026392961797E-2</c:v>
                </c:pt>
                <c:pt idx="358">
                  <c:v>5.0830889540566901E-2</c:v>
                </c:pt>
                <c:pt idx="359">
                  <c:v>9.0909090909090898E-2</c:v>
                </c:pt>
                <c:pt idx="360">
                  <c:v>0.12121212121212099</c:v>
                </c:pt>
                <c:pt idx="361">
                  <c:v>0.15053763440860199</c:v>
                </c:pt>
                <c:pt idx="362">
                  <c:v>0.154447702834799</c:v>
                </c:pt>
                <c:pt idx="363">
                  <c:v>0.15249266862169999</c:v>
                </c:pt>
                <c:pt idx="364">
                  <c:v>0.15640273704789801</c:v>
                </c:pt>
                <c:pt idx="365">
                  <c:v>0.15347018572825</c:v>
                </c:pt>
                <c:pt idx="366">
                  <c:v>0.154447702834799</c:v>
                </c:pt>
                <c:pt idx="367">
                  <c:v>0.15249266862169999</c:v>
                </c:pt>
                <c:pt idx="368">
                  <c:v>0.15640273704789801</c:v>
                </c:pt>
                <c:pt idx="369">
                  <c:v>0.14760508308895401</c:v>
                </c:pt>
                <c:pt idx="370">
                  <c:v>0.14956011730205199</c:v>
                </c:pt>
                <c:pt idx="371">
                  <c:v>0.15933528836754601</c:v>
                </c:pt>
                <c:pt idx="372">
                  <c:v>0.155425219941348</c:v>
                </c:pt>
                <c:pt idx="373">
                  <c:v>0.17106549364613799</c:v>
                </c:pt>
                <c:pt idx="374">
                  <c:v>0.15347018572825</c:v>
                </c:pt>
                <c:pt idx="375">
                  <c:v>0.163245356793743</c:v>
                </c:pt>
                <c:pt idx="376">
                  <c:v>0.14956011730205199</c:v>
                </c:pt>
                <c:pt idx="377">
                  <c:v>0.154447702834799</c:v>
                </c:pt>
                <c:pt idx="378">
                  <c:v>0.15640273704789801</c:v>
                </c:pt>
                <c:pt idx="379">
                  <c:v>0.17008797653958899</c:v>
                </c:pt>
                <c:pt idx="380">
                  <c:v>0.144672531769305</c:v>
                </c:pt>
                <c:pt idx="381">
                  <c:v>0.17106549364613799</c:v>
                </c:pt>
                <c:pt idx="382">
                  <c:v>0.154447702834799</c:v>
                </c:pt>
                <c:pt idx="383">
                  <c:v>0.154447702834799</c:v>
                </c:pt>
                <c:pt idx="384">
                  <c:v>0.15151515151515099</c:v>
                </c:pt>
                <c:pt idx="385">
                  <c:v>0.14956011730205199</c:v>
                </c:pt>
                <c:pt idx="386">
                  <c:v>0.15053763440860199</c:v>
                </c:pt>
                <c:pt idx="387">
                  <c:v>0.15249266862169999</c:v>
                </c:pt>
                <c:pt idx="388">
                  <c:v>0.16031280547409499</c:v>
                </c:pt>
                <c:pt idx="389">
                  <c:v>0.154447702834799</c:v>
                </c:pt>
                <c:pt idx="390">
                  <c:v>0.15053763440860199</c:v>
                </c:pt>
                <c:pt idx="391">
                  <c:v>0.15738025415444701</c:v>
                </c:pt>
                <c:pt idx="392">
                  <c:v>0.143695014662756</c:v>
                </c:pt>
                <c:pt idx="393">
                  <c:v>0.15347018572825</c:v>
                </c:pt>
                <c:pt idx="394">
                  <c:v>0.15347018572825</c:v>
                </c:pt>
                <c:pt idx="395">
                  <c:v>0.15347018572825</c:v>
                </c:pt>
                <c:pt idx="396">
                  <c:v>0.14956011730205199</c:v>
                </c:pt>
                <c:pt idx="397">
                  <c:v>0.155425219941348</c:v>
                </c:pt>
                <c:pt idx="398">
                  <c:v>0.15347018572825</c:v>
                </c:pt>
                <c:pt idx="399">
                  <c:v>0.15835777126099701</c:v>
                </c:pt>
                <c:pt idx="400">
                  <c:v>0.15347018572825</c:v>
                </c:pt>
                <c:pt idx="401">
                  <c:v>0.155425219941348</c:v>
                </c:pt>
                <c:pt idx="402">
                  <c:v>0.15933528836754601</c:v>
                </c:pt>
                <c:pt idx="403">
                  <c:v>0.14858260019550301</c:v>
                </c:pt>
                <c:pt idx="404">
                  <c:v>0.15347018572825</c:v>
                </c:pt>
                <c:pt idx="405">
                  <c:v>0.14760508308895401</c:v>
                </c:pt>
                <c:pt idx="406">
                  <c:v>0.16129032258064499</c:v>
                </c:pt>
                <c:pt idx="407">
                  <c:v>0.15249266862169999</c:v>
                </c:pt>
                <c:pt idx="408">
                  <c:v>0.155425219941348</c:v>
                </c:pt>
                <c:pt idx="409">
                  <c:v>0.104594330400782</c:v>
                </c:pt>
                <c:pt idx="410">
                  <c:v>2.9325513196480899E-3</c:v>
                </c:pt>
                <c:pt idx="411">
                  <c:v>9.7751710654936396E-4</c:v>
                </c:pt>
                <c:pt idx="412">
                  <c:v>4.8875855327468196E-3</c:v>
                </c:pt>
                <c:pt idx="413">
                  <c:v>1.9550342130987201E-3</c:v>
                </c:pt>
                <c:pt idx="414">
                  <c:v>1.9550342130987201E-3</c:v>
                </c:pt>
                <c:pt idx="415">
                  <c:v>0.31182795698924698</c:v>
                </c:pt>
                <c:pt idx="416">
                  <c:v>0.30694037145649999</c:v>
                </c:pt>
                <c:pt idx="417">
                  <c:v>0.30791788856304902</c:v>
                </c:pt>
                <c:pt idx="418">
                  <c:v>0.30791788856304902</c:v>
                </c:pt>
                <c:pt idx="419">
                  <c:v>0.31182795698924698</c:v>
                </c:pt>
                <c:pt idx="420">
                  <c:v>0.30498533724340099</c:v>
                </c:pt>
                <c:pt idx="421">
                  <c:v>0.32453567937438899</c:v>
                </c:pt>
                <c:pt idx="422">
                  <c:v>0.30694037145649999</c:v>
                </c:pt>
                <c:pt idx="423">
                  <c:v>0.30987292277614797</c:v>
                </c:pt>
                <c:pt idx="424">
                  <c:v>0.32062561094819098</c:v>
                </c:pt>
                <c:pt idx="425">
                  <c:v>0.308895405669599</c:v>
                </c:pt>
                <c:pt idx="426">
                  <c:v>0.30791788856304902</c:v>
                </c:pt>
                <c:pt idx="427">
                  <c:v>0.30987292277614797</c:v>
                </c:pt>
                <c:pt idx="428">
                  <c:v>0.308895405669599</c:v>
                </c:pt>
                <c:pt idx="429">
                  <c:v>0.30498533724340099</c:v>
                </c:pt>
                <c:pt idx="430">
                  <c:v>0.30791788856304902</c:v>
                </c:pt>
                <c:pt idx="431">
                  <c:v>0.30694037145649999</c:v>
                </c:pt>
                <c:pt idx="432">
                  <c:v>0.30596285434995102</c:v>
                </c:pt>
                <c:pt idx="433">
                  <c:v>0.310850439882697</c:v>
                </c:pt>
                <c:pt idx="434">
                  <c:v>0.31280547409579601</c:v>
                </c:pt>
                <c:pt idx="435">
                  <c:v>0.30596285434995102</c:v>
                </c:pt>
                <c:pt idx="436">
                  <c:v>0.308895405669599</c:v>
                </c:pt>
                <c:pt idx="437">
                  <c:v>0.31671554252199402</c:v>
                </c:pt>
                <c:pt idx="438">
                  <c:v>0.30987292277614797</c:v>
                </c:pt>
                <c:pt idx="439">
                  <c:v>0.32160312805474001</c:v>
                </c:pt>
                <c:pt idx="440">
                  <c:v>0.30791788856304902</c:v>
                </c:pt>
                <c:pt idx="441">
                  <c:v>0.298142717497556</c:v>
                </c:pt>
                <c:pt idx="442">
                  <c:v>0.310850439882697</c:v>
                </c:pt>
                <c:pt idx="443">
                  <c:v>0.30791788856304902</c:v>
                </c:pt>
                <c:pt idx="444">
                  <c:v>0.30791788856304902</c:v>
                </c:pt>
                <c:pt idx="445">
                  <c:v>0.30400782013685201</c:v>
                </c:pt>
                <c:pt idx="446">
                  <c:v>0.30205278592375301</c:v>
                </c:pt>
                <c:pt idx="447">
                  <c:v>0.30791788856304902</c:v>
                </c:pt>
                <c:pt idx="448">
                  <c:v>0.30694037145649999</c:v>
                </c:pt>
                <c:pt idx="449">
                  <c:v>0.308895405669599</c:v>
                </c:pt>
                <c:pt idx="450">
                  <c:v>0.30303030303030298</c:v>
                </c:pt>
                <c:pt idx="451">
                  <c:v>0.308895405669599</c:v>
                </c:pt>
                <c:pt idx="452">
                  <c:v>0.30694037145649999</c:v>
                </c:pt>
                <c:pt idx="453">
                  <c:v>0.30791788856304902</c:v>
                </c:pt>
                <c:pt idx="454">
                  <c:v>0.30694037145649999</c:v>
                </c:pt>
                <c:pt idx="455">
                  <c:v>0.30694037145649999</c:v>
                </c:pt>
                <c:pt idx="456">
                  <c:v>0.30498533724340099</c:v>
                </c:pt>
                <c:pt idx="457">
                  <c:v>0.30596285434995102</c:v>
                </c:pt>
                <c:pt idx="458">
                  <c:v>0.30498533724340099</c:v>
                </c:pt>
                <c:pt idx="459">
                  <c:v>0.308895405669599</c:v>
                </c:pt>
                <c:pt idx="460">
                  <c:v>0.31476050830889502</c:v>
                </c:pt>
                <c:pt idx="461">
                  <c:v>0.30400782013685201</c:v>
                </c:pt>
                <c:pt idx="462">
                  <c:v>0.63147605083088898</c:v>
                </c:pt>
                <c:pt idx="463">
                  <c:v>0.62072336265884598</c:v>
                </c:pt>
                <c:pt idx="464">
                  <c:v>0.628543499511241</c:v>
                </c:pt>
                <c:pt idx="465">
                  <c:v>0.62170087976539501</c:v>
                </c:pt>
                <c:pt idx="466">
                  <c:v>0.61974584555229695</c:v>
                </c:pt>
                <c:pt idx="467">
                  <c:v>0.62072336265884598</c:v>
                </c:pt>
                <c:pt idx="468">
                  <c:v>0.62463343108504299</c:v>
                </c:pt>
                <c:pt idx="469">
                  <c:v>0.617790811339198</c:v>
                </c:pt>
                <c:pt idx="470">
                  <c:v>0.62170087976539501</c:v>
                </c:pt>
                <c:pt idx="471">
                  <c:v>0.617790811339198</c:v>
                </c:pt>
                <c:pt idx="472">
                  <c:v>0.62072336265884598</c:v>
                </c:pt>
                <c:pt idx="473">
                  <c:v>0.62072336265884598</c:v>
                </c:pt>
                <c:pt idx="474">
                  <c:v>0.62072336265884598</c:v>
                </c:pt>
                <c:pt idx="475">
                  <c:v>0.61974584555229695</c:v>
                </c:pt>
                <c:pt idx="476">
                  <c:v>0.61876832844574703</c:v>
                </c:pt>
                <c:pt idx="477">
                  <c:v>0.61681329423264897</c:v>
                </c:pt>
                <c:pt idx="478">
                  <c:v>0.61876832844574703</c:v>
                </c:pt>
                <c:pt idx="479">
                  <c:v>0.61876832844574703</c:v>
                </c:pt>
                <c:pt idx="480">
                  <c:v>0.62561094819159302</c:v>
                </c:pt>
                <c:pt idx="481">
                  <c:v>0.61681329423264897</c:v>
                </c:pt>
                <c:pt idx="482">
                  <c:v>0.61681329423264897</c:v>
                </c:pt>
                <c:pt idx="483">
                  <c:v>0.61974584555229695</c:v>
                </c:pt>
                <c:pt idx="484">
                  <c:v>0.617790811339198</c:v>
                </c:pt>
                <c:pt idx="485">
                  <c:v>0.62072336265884598</c:v>
                </c:pt>
                <c:pt idx="486">
                  <c:v>0.61876832844574703</c:v>
                </c:pt>
                <c:pt idx="487">
                  <c:v>0.61876832844574703</c:v>
                </c:pt>
                <c:pt idx="488">
                  <c:v>0.61876832844574703</c:v>
                </c:pt>
                <c:pt idx="489">
                  <c:v>0.61974584555229695</c:v>
                </c:pt>
                <c:pt idx="490">
                  <c:v>0.61876832844574703</c:v>
                </c:pt>
                <c:pt idx="491">
                  <c:v>0.62072336265884598</c:v>
                </c:pt>
                <c:pt idx="492">
                  <c:v>0.56500488758553202</c:v>
                </c:pt>
                <c:pt idx="493">
                  <c:v>0.93059628543499495</c:v>
                </c:pt>
                <c:pt idx="494">
                  <c:v>0.93059628543499495</c:v>
                </c:pt>
                <c:pt idx="495">
                  <c:v>0.92961876832844503</c:v>
                </c:pt>
                <c:pt idx="496">
                  <c:v>0.92668621700879705</c:v>
                </c:pt>
                <c:pt idx="497">
                  <c:v>0.93255131964809301</c:v>
                </c:pt>
                <c:pt idx="498">
                  <c:v>0.93157380254154398</c:v>
                </c:pt>
                <c:pt idx="499">
                  <c:v>0.92766373411534597</c:v>
                </c:pt>
                <c:pt idx="500">
                  <c:v>0.92961876832844503</c:v>
                </c:pt>
                <c:pt idx="501">
                  <c:v>0.93743890518084005</c:v>
                </c:pt>
                <c:pt idx="502">
                  <c:v>0.928641251221896</c:v>
                </c:pt>
                <c:pt idx="503">
                  <c:v>0.93059628543499495</c:v>
                </c:pt>
                <c:pt idx="504">
                  <c:v>0.93255131964809301</c:v>
                </c:pt>
                <c:pt idx="505">
                  <c:v>0.928641251221896</c:v>
                </c:pt>
                <c:pt idx="506">
                  <c:v>0.93157380254154398</c:v>
                </c:pt>
                <c:pt idx="507">
                  <c:v>0.91984359726295195</c:v>
                </c:pt>
                <c:pt idx="508">
                  <c:v>0.93450635386119196</c:v>
                </c:pt>
                <c:pt idx="509">
                  <c:v>0.93548387096774099</c:v>
                </c:pt>
                <c:pt idx="510">
                  <c:v>0.92668621700879705</c:v>
                </c:pt>
                <c:pt idx="511">
                  <c:v>0.92766373411534597</c:v>
                </c:pt>
                <c:pt idx="512">
                  <c:v>0.92961876832844503</c:v>
                </c:pt>
                <c:pt idx="513">
                  <c:v>0.92766373411534597</c:v>
                </c:pt>
                <c:pt idx="514">
                  <c:v>0.92961876832844503</c:v>
                </c:pt>
                <c:pt idx="515">
                  <c:v>0.93352883675464304</c:v>
                </c:pt>
                <c:pt idx="516">
                  <c:v>0.92766373411534597</c:v>
                </c:pt>
                <c:pt idx="517">
                  <c:v>0.92668621700879705</c:v>
                </c:pt>
                <c:pt idx="518">
                  <c:v>0.92961876832844503</c:v>
                </c:pt>
                <c:pt idx="519">
                  <c:v>1.9550342130987201E-3</c:v>
                </c:pt>
                <c:pt idx="520">
                  <c:v>2.9325513196480899E-3</c:v>
                </c:pt>
                <c:pt idx="521">
                  <c:v>0</c:v>
                </c:pt>
                <c:pt idx="522">
                  <c:v>3.9100684261974498E-3</c:v>
                </c:pt>
                <c:pt idx="523">
                  <c:v>2.9325513196480899E-3</c:v>
                </c:pt>
                <c:pt idx="524">
                  <c:v>0</c:v>
                </c:pt>
                <c:pt idx="525">
                  <c:v>0</c:v>
                </c:pt>
                <c:pt idx="526">
                  <c:v>1.9550342130987201E-3</c:v>
                </c:pt>
                <c:pt idx="527">
                  <c:v>2.9325513196480899E-3</c:v>
                </c:pt>
                <c:pt idx="528">
                  <c:v>0</c:v>
                </c:pt>
                <c:pt idx="529">
                  <c:v>3.9100684261974498E-3</c:v>
                </c:pt>
                <c:pt idx="530">
                  <c:v>0</c:v>
                </c:pt>
                <c:pt idx="531">
                  <c:v>3.9100684261974498E-3</c:v>
                </c:pt>
                <c:pt idx="532">
                  <c:v>5.8651026392961799E-3</c:v>
                </c:pt>
                <c:pt idx="533">
                  <c:v>0</c:v>
                </c:pt>
                <c:pt idx="534">
                  <c:v>1.9550342130987201E-3</c:v>
                </c:pt>
                <c:pt idx="535">
                  <c:v>9.7751710654936396E-4</c:v>
                </c:pt>
                <c:pt idx="536">
                  <c:v>9.7751710654936396E-4</c:v>
                </c:pt>
                <c:pt idx="537">
                  <c:v>3.9100684261974498E-3</c:v>
                </c:pt>
                <c:pt idx="538">
                  <c:v>3.9100684261974498E-3</c:v>
                </c:pt>
                <c:pt idx="539">
                  <c:v>2.9325513196480899E-3</c:v>
                </c:pt>
                <c:pt idx="540">
                  <c:v>1.9550342130987201E-3</c:v>
                </c:pt>
                <c:pt idx="541">
                  <c:v>0</c:v>
                </c:pt>
                <c:pt idx="542">
                  <c:v>0</c:v>
                </c:pt>
              </c:numCache>
            </c:numRef>
          </c:val>
          <c:smooth val="0"/>
        </c:ser>
        <c:dLbls>
          <c:showLegendKey val="0"/>
          <c:showVal val="0"/>
          <c:showCatName val="0"/>
          <c:showSerName val="0"/>
          <c:showPercent val="0"/>
          <c:showBubbleSize val="0"/>
        </c:dLbls>
        <c:marker val="1"/>
        <c:smooth val="0"/>
        <c:axId val="120373632"/>
        <c:axId val="120375168"/>
      </c:lineChart>
      <c:catAx>
        <c:axId val="120373632"/>
        <c:scaling>
          <c:orientation val="minMax"/>
        </c:scaling>
        <c:delete val="0"/>
        <c:axPos val="b"/>
        <c:majorTickMark val="out"/>
        <c:minorTickMark val="none"/>
        <c:tickLblPos val="nextTo"/>
        <c:crossAx val="120375168"/>
        <c:crosses val="autoZero"/>
        <c:auto val="1"/>
        <c:lblAlgn val="ctr"/>
        <c:lblOffset val="100"/>
        <c:noMultiLvlLbl val="0"/>
      </c:catAx>
      <c:valAx>
        <c:axId val="120375168"/>
        <c:scaling>
          <c:orientation val="minMax"/>
        </c:scaling>
        <c:delete val="0"/>
        <c:axPos val="l"/>
        <c:majorGridlines/>
        <c:numFmt formatCode="General" sourceLinked="1"/>
        <c:majorTickMark val="out"/>
        <c:minorTickMark val="none"/>
        <c:tickLblPos val="nextTo"/>
        <c:crossAx val="120373632"/>
        <c:crosses val="autoZero"/>
        <c:crossBetween val="between"/>
      </c:valAx>
    </c:plotArea>
    <c:legend>
      <c:legendPos val="r"/>
      <c:overlay val="0"/>
    </c:legend>
    <c:plotVisOnly val="1"/>
    <c:dispBlanksAs val="span"/>
    <c:showDLblsOverMax val="0"/>
  </c:chart>
  <c:printSettings>
    <c:headerFooter/>
    <c:pageMargins b="0.75000000000000111" l="0.70000000000000062" r="0.70000000000000062" t="0.750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'Spider AIN test'!$D$3</c:f>
              <c:strCache>
                <c:ptCount val="1"/>
                <c:pt idx="0">
                  <c:v>True Value</c:v>
                </c:pt>
              </c:strCache>
            </c:strRef>
          </c:tx>
          <c:marker>
            <c:symbol val="none"/>
          </c:marker>
          <c:trendline>
            <c:trendlineType val="linear"/>
            <c:dispRSqr val="1"/>
            <c:dispEq val="1"/>
            <c:trendlineLbl>
              <c:numFmt formatCode="General" sourceLinked="0"/>
            </c:trendlineLbl>
          </c:trendline>
          <c:xVal>
            <c:numRef>
              <c:f>'Spider AIN test'!$C$4:$C$9</c:f>
              <c:numCache>
                <c:formatCode>General</c:formatCode>
                <c:ptCount val="6"/>
                <c:pt idx="0">
                  <c:v>3.119168221807514E-2</c:v>
                </c:pt>
                <c:pt idx="1">
                  <c:v>5.883431085043983E-2</c:v>
                </c:pt>
                <c:pt idx="2">
                  <c:v>0.14999204346541126</c:v>
                </c:pt>
                <c:pt idx="3">
                  <c:v>0.28553525327718826</c:v>
                </c:pt>
                <c:pt idx="4">
                  <c:v>0.59382039185685687</c:v>
                </c:pt>
                <c:pt idx="5">
                  <c:v>0.93068515062649904</c:v>
                </c:pt>
              </c:numCache>
            </c:numRef>
          </c:xVal>
          <c:yVal>
            <c:numRef>
              <c:f>'Spider AIN test'!$D$4:$D$9</c:f>
              <c:numCache>
                <c:formatCode>General</c:formatCode>
                <c:ptCount val="6"/>
                <c:pt idx="0">
                  <c:v>0.1</c:v>
                </c:pt>
                <c:pt idx="1">
                  <c:v>0.2</c:v>
                </c:pt>
                <c:pt idx="2">
                  <c:v>0.5</c:v>
                </c:pt>
                <c:pt idx="3">
                  <c:v>1</c:v>
                </c:pt>
                <c:pt idx="4">
                  <c:v>2</c:v>
                </c:pt>
                <c:pt idx="5">
                  <c:v>3</c:v>
                </c:pt>
              </c:numCache>
            </c:numRef>
          </c:yVal>
          <c:smooth val="1"/>
        </c:ser>
        <c:dLbls>
          <c:showLegendKey val="0"/>
          <c:showVal val="0"/>
          <c:showCatName val="0"/>
          <c:showSerName val="0"/>
          <c:showPercent val="0"/>
          <c:showBubbleSize val="0"/>
        </c:dLbls>
        <c:axId val="49817856"/>
        <c:axId val="49823744"/>
      </c:scatterChart>
      <c:valAx>
        <c:axId val="49817856"/>
        <c:scaling>
          <c:orientation val="minMax"/>
        </c:scaling>
        <c:delete val="0"/>
        <c:axPos val="b"/>
        <c:numFmt formatCode="General" sourceLinked="1"/>
        <c:majorTickMark val="out"/>
        <c:minorTickMark val="none"/>
        <c:tickLblPos val="nextTo"/>
        <c:crossAx val="49823744"/>
        <c:crosses val="autoZero"/>
        <c:crossBetween val="midCat"/>
      </c:valAx>
      <c:valAx>
        <c:axId val="49823744"/>
        <c:scaling>
          <c:orientation val="minMax"/>
        </c:scaling>
        <c:delete val="0"/>
        <c:axPos val="l"/>
        <c:majorGridlines/>
        <c:numFmt formatCode="General" sourceLinked="1"/>
        <c:majorTickMark val="out"/>
        <c:minorTickMark val="none"/>
        <c:tickLblPos val="nextTo"/>
        <c:crossAx val="49817856"/>
        <c:crosses val="autoZero"/>
        <c:crossBetween val="midCat"/>
      </c:valAx>
    </c:plotArea>
    <c:legend>
      <c:legendPos val="r"/>
      <c:overlay val="0"/>
    </c:legend>
    <c:plotVisOnly val="1"/>
    <c:dispBlanksAs val="gap"/>
    <c:showDLblsOverMax val="0"/>
  </c:chart>
  <c:printSettings>
    <c:headerFooter/>
    <c:pageMargins b="0.75000000000000111" l="0.70000000000000062" r="0.70000000000000062" t="0.750000000000001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Lit>
              <c:ptCount val="11"/>
              <c:pt idx="0">
                <c:v>BE Total energy</c:v>
              </c:pt>
              <c:pt idx="1">
                <c:v>CPU Profile energy</c:v>
              </c:pt>
              <c:pt idx="2">
                <c:v>CPU Sleep energy</c:v>
              </c:pt>
              <c:pt idx="3">
                <c:v>Iridium energy</c:v>
              </c:pt>
              <c:pt idx="4">
                <c:v>GPS energy</c:v>
              </c:pt>
              <c:pt idx="5">
                <c:v>CTD energy</c:v>
              </c:pt>
              <c:pt idx="6">
                <c:v>ISUS energy</c:v>
              </c:pt>
              <c:pt idx="7">
                <c:v>pH energy</c:v>
              </c:pt>
              <c:pt idx="8">
                <c:v>Optode energy</c:v>
              </c:pt>
              <c:pt idx="9">
                <c:v>PAR energy</c:v>
              </c:pt>
              <c:pt idx="10">
                <c:v>FL/BB energy</c:v>
              </c:pt>
            </c:strLit>
          </c:cat>
          <c:val>
            <c:numLit>
              <c:formatCode>General</c:formatCode>
              <c:ptCount val="11"/>
              <c:pt idx="0">
                <c:v>8113.7</c:v>
              </c:pt>
              <c:pt idx="1">
                <c:v>1831.5</c:v>
              </c:pt>
              <c:pt idx="2">
                <c:v>435.38825000000003</c:v>
              </c:pt>
              <c:pt idx="3">
                <c:v>952</c:v>
              </c:pt>
              <c:pt idx="4">
                <c:v>66.33</c:v>
              </c:pt>
              <c:pt idx="5">
                <c:v>1400.0000000000002</c:v>
              </c:pt>
              <c:pt idx="6">
                <c:v>2250</c:v>
              </c:pt>
              <c:pt idx="7">
                <c:v>500</c:v>
              </c:pt>
              <c:pt idx="8">
                <c:v>70</c:v>
              </c:pt>
              <c:pt idx="9">
                <c:v>150.00000000000003</c:v>
              </c:pt>
              <c:pt idx="10">
                <c:v>480</c:v>
              </c:pt>
            </c:numLit>
          </c:val>
        </c:ser>
        <c:dLbls>
          <c:showLegendKey val="0"/>
          <c:showVal val="0"/>
          <c:showCatName val="0"/>
          <c:showSerName val="0"/>
          <c:showPercent val="0"/>
          <c:showBubbleSize val="0"/>
        </c:dLbls>
        <c:gapWidth val="150"/>
        <c:axId val="120390016"/>
        <c:axId val="120391552"/>
      </c:barChart>
      <c:catAx>
        <c:axId val="120390016"/>
        <c:scaling>
          <c:orientation val="minMax"/>
        </c:scaling>
        <c:delete val="0"/>
        <c:axPos val="b"/>
        <c:majorTickMark val="out"/>
        <c:minorTickMark val="none"/>
        <c:tickLblPos val="nextTo"/>
        <c:crossAx val="120391552"/>
        <c:crosses val="autoZero"/>
        <c:auto val="1"/>
        <c:lblAlgn val="ctr"/>
        <c:lblOffset val="100"/>
        <c:noMultiLvlLbl val="0"/>
      </c:catAx>
      <c:valAx>
        <c:axId val="120391552"/>
        <c:scaling>
          <c:orientation val="minMax"/>
        </c:scaling>
        <c:delete val="0"/>
        <c:axPos val="l"/>
        <c:majorGridlines/>
        <c:numFmt formatCode="General" sourceLinked="1"/>
        <c:majorTickMark val="out"/>
        <c:minorTickMark val="none"/>
        <c:tickLblPos val="nextTo"/>
        <c:crossAx val="120390016"/>
        <c:crosses val="autoZero"/>
        <c:crossBetween val="between"/>
      </c:valAx>
    </c:plotArea>
    <c:legend>
      <c:legendPos val="r"/>
      <c:overlay val="0"/>
    </c:legend>
    <c:plotVisOnly val="1"/>
    <c:dispBlanksAs val="gap"/>
    <c:showDLblsOverMax val="0"/>
  </c:chart>
  <c:printSettings>
    <c:headerFooter/>
    <c:pageMargins b="0.75000000000000122" l="0.70000000000000062" r="0.70000000000000062" t="0.75000000000000122"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'ADuC cals'!$F$11</c:f>
              <c:strCache>
                <c:ptCount val="1"/>
                <c:pt idx="0">
                  <c:v>BK8500 I</c:v>
                </c:pt>
              </c:strCache>
            </c:strRef>
          </c:tx>
          <c:trendline>
            <c:trendlineType val="linear"/>
            <c:dispRSqr val="1"/>
            <c:dispEq val="1"/>
            <c:trendlineLbl>
              <c:numFmt formatCode="General" sourceLinked="0"/>
            </c:trendlineLbl>
          </c:trendline>
          <c:xVal>
            <c:numRef>
              <c:f>'ADuC cals'!$E$12:$E$17</c:f>
              <c:numCache>
                <c:formatCode>General</c:formatCode>
                <c:ptCount val="6"/>
                <c:pt idx="0">
                  <c:v>3.4000000000000002E-2</c:v>
                </c:pt>
                <c:pt idx="1">
                  <c:v>7.5000000000000011E-2</c:v>
                </c:pt>
                <c:pt idx="2">
                  <c:v>0.21299999999999997</c:v>
                </c:pt>
                <c:pt idx="3">
                  <c:v>0.44</c:v>
                </c:pt>
                <c:pt idx="4">
                  <c:v>0.59600000000000009</c:v>
                </c:pt>
                <c:pt idx="5">
                  <c:v>0.80899999999999994</c:v>
                </c:pt>
              </c:numCache>
            </c:numRef>
          </c:xVal>
          <c:yVal>
            <c:numRef>
              <c:f>'ADuC cals'!$F$12:$F$17</c:f>
              <c:numCache>
                <c:formatCode>General</c:formatCode>
                <c:ptCount val="6"/>
                <c:pt idx="0">
                  <c:v>0.115</c:v>
                </c:pt>
                <c:pt idx="1">
                  <c:v>0.23499999999999999</c:v>
                </c:pt>
                <c:pt idx="2">
                  <c:v>0.58899999999999997</c:v>
                </c:pt>
                <c:pt idx="3">
                  <c:v>1.17</c:v>
                </c:pt>
                <c:pt idx="4">
                  <c:v>1.6579999999999999</c:v>
                </c:pt>
                <c:pt idx="5">
                  <c:v>2.2919999999999998</c:v>
                </c:pt>
              </c:numCache>
            </c:numRef>
          </c:yVal>
          <c:smooth val="1"/>
        </c:ser>
        <c:dLbls>
          <c:showLegendKey val="0"/>
          <c:showVal val="0"/>
          <c:showCatName val="0"/>
          <c:showSerName val="0"/>
          <c:showPercent val="0"/>
          <c:showBubbleSize val="0"/>
        </c:dLbls>
        <c:axId val="126447616"/>
        <c:axId val="126449152"/>
      </c:scatterChart>
      <c:valAx>
        <c:axId val="126447616"/>
        <c:scaling>
          <c:orientation val="minMax"/>
        </c:scaling>
        <c:delete val="0"/>
        <c:axPos val="b"/>
        <c:numFmt formatCode="General" sourceLinked="1"/>
        <c:majorTickMark val="out"/>
        <c:minorTickMark val="none"/>
        <c:tickLblPos val="nextTo"/>
        <c:crossAx val="126449152"/>
        <c:crosses val="autoZero"/>
        <c:crossBetween val="midCat"/>
      </c:valAx>
      <c:valAx>
        <c:axId val="126449152"/>
        <c:scaling>
          <c:orientation val="minMax"/>
        </c:scaling>
        <c:delete val="0"/>
        <c:axPos val="l"/>
        <c:majorGridlines/>
        <c:numFmt formatCode="General" sourceLinked="1"/>
        <c:majorTickMark val="out"/>
        <c:minorTickMark val="none"/>
        <c:tickLblPos val="nextTo"/>
        <c:crossAx val="12644761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'ADuC cals'!$D$29</c:f>
              <c:strCache>
                <c:ptCount val="1"/>
                <c:pt idx="0">
                  <c:v>DMM Amps
from battery</c:v>
                </c:pt>
              </c:strCache>
            </c:strRef>
          </c:tx>
          <c:trendline>
            <c:trendlineType val="linear"/>
            <c:dispRSqr val="1"/>
            <c:dispEq val="1"/>
            <c:trendlineLbl>
              <c:numFmt formatCode="General" sourceLinked="0"/>
            </c:trendlineLbl>
          </c:trendline>
          <c:xVal>
            <c:numRef>
              <c:f>'ADuC cals'!$C$30:$C$35</c:f>
              <c:numCache>
                <c:formatCode>General</c:formatCode>
                <c:ptCount val="6"/>
                <c:pt idx="0">
                  <c:v>0.18849999999999997</c:v>
                </c:pt>
                <c:pt idx="1">
                  <c:v>0.38100000000000001</c:v>
                </c:pt>
                <c:pt idx="2">
                  <c:v>0.47119999999999995</c:v>
                </c:pt>
                <c:pt idx="3">
                  <c:v>0.60119999999999996</c:v>
                </c:pt>
                <c:pt idx="4">
                  <c:v>0.85809999999999997</c:v>
                </c:pt>
                <c:pt idx="5">
                  <c:v>0.95529999999999993</c:v>
                </c:pt>
              </c:numCache>
            </c:numRef>
          </c:xVal>
          <c:yVal>
            <c:numRef>
              <c:f>'ADuC cals'!$D$30:$D$35</c:f>
              <c:numCache>
                <c:formatCode>General</c:formatCode>
                <c:ptCount val="6"/>
                <c:pt idx="0">
                  <c:v>3.2799999999999999E-3</c:v>
                </c:pt>
                <c:pt idx="1">
                  <c:v>0.68300000000000005</c:v>
                </c:pt>
                <c:pt idx="2">
                  <c:v>0.83399999999999996</c:v>
                </c:pt>
                <c:pt idx="3">
                  <c:v>1.0900000000000001</c:v>
                </c:pt>
                <c:pt idx="4">
                  <c:v>1.5940000000000001</c:v>
                </c:pt>
                <c:pt idx="5">
                  <c:v>1.7509999999999999</c:v>
                </c:pt>
              </c:numCache>
            </c:numRef>
          </c:yVal>
          <c:smooth val="1"/>
        </c:ser>
        <c:dLbls>
          <c:showLegendKey val="0"/>
          <c:showVal val="0"/>
          <c:showCatName val="0"/>
          <c:showSerName val="0"/>
          <c:showPercent val="0"/>
          <c:showBubbleSize val="0"/>
        </c:dLbls>
        <c:axId val="126462208"/>
        <c:axId val="126464000"/>
      </c:scatterChart>
      <c:valAx>
        <c:axId val="126462208"/>
        <c:scaling>
          <c:orientation val="minMax"/>
        </c:scaling>
        <c:delete val="0"/>
        <c:axPos val="b"/>
        <c:numFmt formatCode="General" sourceLinked="1"/>
        <c:majorTickMark val="out"/>
        <c:minorTickMark val="none"/>
        <c:tickLblPos val="nextTo"/>
        <c:crossAx val="126464000"/>
        <c:crosses val="autoZero"/>
        <c:crossBetween val="midCat"/>
      </c:valAx>
      <c:valAx>
        <c:axId val="126464000"/>
        <c:scaling>
          <c:orientation val="minMax"/>
        </c:scaling>
        <c:delete val="0"/>
        <c:axPos val="l"/>
        <c:majorGridlines/>
        <c:numFmt formatCode="General" sourceLinked="1"/>
        <c:majorTickMark val="out"/>
        <c:minorTickMark val="none"/>
        <c:tickLblPos val="nextTo"/>
        <c:crossAx val="12646220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5.8099518810148729E-2"/>
          <c:y val="0.15185090500051129"/>
          <c:w val="0.57078827646544184"/>
          <c:h val="0.70939734805876542"/>
        </c:manualLayout>
      </c:layout>
      <c:scatterChart>
        <c:scatterStyle val="smoothMarker"/>
        <c:varyColors val="0"/>
        <c:ser>
          <c:idx val="0"/>
          <c:order val="0"/>
          <c:tx>
            <c:strRef>
              <c:f>'ADuC cals'!$D$46</c:f>
              <c:strCache>
                <c:ptCount val="1"/>
                <c:pt idx="0">
                  <c:v>Cal Voltage</c:v>
                </c:pt>
              </c:strCache>
            </c:strRef>
          </c:tx>
          <c:trendline>
            <c:trendlineType val="linear"/>
            <c:dispRSqr val="1"/>
            <c:dispEq val="1"/>
            <c:trendlineLbl>
              <c:numFmt formatCode="General" sourceLinked="0"/>
            </c:trendlineLbl>
          </c:trendline>
          <c:xVal>
            <c:numRef>
              <c:f>'ADuC cals'!$C$47:$C$54</c:f>
              <c:numCache>
                <c:formatCode>General</c:formatCode>
                <c:ptCount val="8"/>
                <c:pt idx="0">
                  <c:v>0.26429999999999998</c:v>
                </c:pt>
                <c:pt idx="1">
                  <c:v>0.2646</c:v>
                </c:pt>
                <c:pt idx="2">
                  <c:v>0.26529999999999998</c:v>
                </c:pt>
                <c:pt idx="3">
                  <c:v>0.31630000000000003</c:v>
                </c:pt>
                <c:pt idx="4">
                  <c:v>0.40429999999999999</c:v>
                </c:pt>
                <c:pt idx="5">
                  <c:v>0.54310000000000003</c:v>
                </c:pt>
                <c:pt idx="6">
                  <c:v>0.71340000000000003</c:v>
                </c:pt>
                <c:pt idx="7">
                  <c:v>0.87849999999999995</c:v>
                </c:pt>
              </c:numCache>
            </c:numRef>
          </c:xVal>
          <c:yVal>
            <c:numRef>
              <c:f>'ADuC cals'!$D$47:$D$54</c:f>
              <c:numCache>
                <c:formatCode>General</c:formatCode>
                <c:ptCount val="8"/>
                <c:pt idx="0">
                  <c:v>0</c:v>
                </c:pt>
                <c:pt idx="1">
                  <c:v>1</c:v>
                </c:pt>
                <c:pt idx="2">
                  <c:v>2</c:v>
                </c:pt>
                <c:pt idx="3">
                  <c:v>5</c:v>
                </c:pt>
                <c:pt idx="4">
                  <c:v>10</c:v>
                </c:pt>
                <c:pt idx="5">
                  <c:v>18.672999999999998</c:v>
                </c:pt>
                <c:pt idx="6">
                  <c:v>28.221</c:v>
                </c:pt>
                <c:pt idx="7">
                  <c:v>37.335999999999999</c:v>
                </c:pt>
              </c:numCache>
            </c:numRef>
          </c:yVal>
          <c:smooth val="1"/>
        </c:ser>
        <c:dLbls>
          <c:showLegendKey val="0"/>
          <c:showVal val="0"/>
          <c:showCatName val="0"/>
          <c:showSerName val="0"/>
          <c:showPercent val="0"/>
          <c:showBubbleSize val="0"/>
        </c:dLbls>
        <c:axId val="126501632"/>
        <c:axId val="126503168"/>
      </c:scatterChart>
      <c:valAx>
        <c:axId val="126501632"/>
        <c:scaling>
          <c:orientation val="minMax"/>
        </c:scaling>
        <c:delete val="0"/>
        <c:axPos val="b"/>
        <c:numFmt formatCode="General" sourceLinked="1"/>
        <c:majorTickMark val="out"/>
        <c:minorTickMark val="none"/>
        <c:tickLblPos val="nextTo"/>
        <c:crossAx val="126503168"/>
        <c:crosses val="autoZero"/>
        <c:crossBetween val="midCat"/>
      </c:valAx>
      <c:valAx>
        <c:axId val="126503168"/>
        <c:scaling>
          <c:orientation val="minMax"/>
        </c:scaling>
        <c:delete val="0"/>
        <c:axPos val="l"/>
        <c:majorGridlines/>
        <c:numFmt formatCode="General" sourceLinked="1"/>
        <c:majorTickMark val="out"/>
        <c:minorTickMark val="none"/>
        <c:tickLblPos val="nextTo"/>
        <c:crossAx val="12650163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rendline>
            <c:trendlineType val="linear"/>
            <c:dispRSqr val="1"/>
            <c:dispEq val="1"/>
            <c:trendlineLbl>
              <c:numFmt formatCode="General" sourceLinked="0"/>
            </c:trendlineLbl>
          </c:trendline>
          <c:xVal>
            <c:numRef>
              <c:f>'ADuC cals'!$C$49:$C$54</c:f>
              <c:numCache>
                <c:formatCode>General</c:formatCode>
                <c:ptCount val="6"/>
                <c:pt idx="0">
                  <c:v>0.26529999999999998</c:v>
                </c:pt>
                <c:pt idx="1">
                  <c:v>0.31630000000000003</c:v>
                </c:pt>
                <c:pt idx="2">
                  <c:v>0.40429999999999999</c:v>
                </c:pt>
                <c:pt idx="3">
                  <c:v>0.54310000000000003</c:v>
                </c:pt>
                <c:pt idx="4">
                  <c:v>0.71340000000000003</c:v>
                </c:pt>
                <c:pt idx="5">
                  <c:v>0.87849999999999995</c:v>
                </c:pt>
              </c:numCache>
            </c:numRef>
          </c:xVal>
          <c:yVal>
            <c:numRef>
              <c:f>'ADuC cals'!$D$49:$D$54</c:f>
              <c:numCache>
                <c:formatCode>General</c:formatCode>
                <c:ptCount val="6"/>
                <c:pt idx="0">
                  <c:v>2</c:v>
                </c:pt>
                <c:pt idx="1">
                  <c:v>5</c:v>
                </c:pt>
                <c:pt idx="2">
                  <c:v>10</c:v>
                </c:pt>
                <c:pt idx="3">
                  <c:v>18.672999999999998</c:v>
                </c:pt>
                <c:pt idx="4">
                  <c:v>28.221</c:v>
                </c:pt>
                <c:pt idx="5">
                  <c:v>37.335999999999999</c:v>
                </c:pt>
              </c:numCache>
            </c:numRef>
          </c:yVal>
          <c:smooth val="1"/>
        </c:ser>
        <c:dLbls>
          <c:showLegendKey val="0"/>
          <c:showVal val="0"/>
          <c:showCatName val="0"/>
          <c:showSerName val="0"/>
          <c:showPercent val="0"/>
          <c:showBubbleSize val="0"/>
        </c:dLbls>
        <c:axId val="126528512"/>
        <c:axId val="130220800"/>
      </c:scatterChart>
      <c:valAx>
        <c:axId val="126528512"/>
        <c:scaling>
          <c:orientation val="minMax"/>
        </c:scaling>
        <c:delete val="0"/>
        <c:axPos val="b"/>
        <c:numFmt formatCode="General" sourceLinked="1"/>
        <c:majorTickMark val="out"/>
        <c:minorTickMark val="none"/>
        <c:tickLblPos val="nextTo"/>
        <c:crossAx val="130220800"/>
        <c:crosses val="autoZero"/>
        <c:crossBetween val="midCat"/>
      </c:valAx>
      <c:valAx>
        <c:axId val="130220800"/>
        <c:scaling>
          <c:orientation val="minMax"/>
        </c:scaling>
        <c:delete val="0"/>
        <c:axPos val="l"/>
        <c:majorGridlines/>
        <c:numFmt formatCode="General" sourceLinked="1"/>
        <c:majorTickMark val="out"/>
        <c:minorTickMark val="none"/>
        <c:tickLblPos val="nextTo"/>
        <c:crossAx val="12652851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rendline>
            <c:trendlineType val="linear"/>
            <c:dispRSqr val="1"/>
            <c:dispEq val="1"/>
            <c:trendlineLbl>
              <c:numFmt formatCode="General" sourceLinked="0"/>
            </c:trendlineLbl>
          </c:trendline>
          <c:xVal>
            <c:numRef>
              <c:f>'ADuC cals'!$C$52:$C$54</c:f>
              <c:numCache>
                <c:formatCode>General</c:formatCode>
                <c:ptCount val="3"/>
                <c:pt idx="0">
                  <c:v>0.54310000000000003</c:v>
                </c:pt>
                <c:pt idx="1">
                  <c:v>0.71340000000000003</c:v>
                </c:pt>
                <c:pt idx="2">
                  <c:v>0.87849999999999995</c:v>
                </c:pt>
              </c:numCache>
            </c:numRef>
          </c:xVal>
          <c:yVal>
            <c:numRef>
              <c:f>'ADuC cals'!$D$52:$D$54</c:f>
              <c:numCache>
                <c:formatCode>General</c:formatCode>
                <c:ptCount val="3"/>
                <c:pt idx="0">
                  <c:v>18.672999999999998</c:v>
                </c:pt>
                <c:pt idx="1">
                  <c:v>28.221</c:v>
                </c:pt>
                <c:pt idx="2">
                  <c:v>37.335999999999999</c:v>
                </c:pt>
              </c:numCache>
            </c:numRef>
          </c:yVal>
          <c:smooth val="1"/>
        </c:ser>
        <c:dLbls>
          <c:showLegendKey val="0"/>
          <c:showVal val="0"/>
          <c:showCatName val="0"/>
          <c:showSerName val="0"/>
          <c:showPercent val="0"/>
          <c:showBubbleSize val="0"/>
        </c:dLbls>
        <c:axId val="130237568"/>
        <c:axId val="130239104"/>
      </c:scatterChart>
      <c:valAx>
        <c:axId val="130237568"/>
        <c:scaling>
          <c:orientation val="minMax"/>
        </c:scaling>
        <c:delete val="0"/>
        <c:axPos val="b"/>
        <c:numFmt formatCode="General" sourceLinked="1"/>
        <c:majorTickMark val="out"/>
        <c:minorTickMark val="none"/>
        <c:tickLblPos val="nextTo"/>
        <c:crossAx val="130239104"/>
        <c:crosses val="autoZero"/>
        <c:crossBetween val="midCat"/>
      </c:valAx>
      <c:valAx>
        <c:axId val="130239104"/>
        <c:scaling>
          <c:orientation val="minMax"/>
        </c:scaling>
        <c:delete val="0"/>
        <c:axPos val="l"/>
        <c:majorGridlines/>
        <c:numFmt formatCode="General" sourceLinked="1"/>
        <c:majorTickMark val="out"/>
        <c:minorTickMark val="none"/>
        <c:tickLblPos val="nextTo"/>
        <c:crossAx val="13023756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trendline>
            <c:trendlineType val="linear"/>
            <c:dispRSqr val="1"/>
            <c:dispEq val="1"/>
            <c:trendlineLbl>
              <c:numFmt formatCode="General" sourceLinked="0"/>
            </c:trendlineLbl>
          </c:trendline>
          <c:xVal>
            <c:numRef>
              <c:f>'ADuC cals'!$D$66:$D$68</c:f>
              <c:numCache>
                <c:formatCode>General</c:formatCode>
                <c:ptCount val="3"/>
                <c:pt idx="0">
                  <c:v>0.27880000000000005</c:v>
                </c:pt>
                <c:pt idx="1">
                  <c:v>0.44910000000000005</c:v>
                </c:pt>
                <c:pt idx="2">
                  <c:v>0.61419999999999997</c:v>
                </c:pt>
              </c:numCache>
            </c:numRef>
          </c:xVal>
          <c:yVal>
            <c:numRef>
              <c:f>'ADuC cals'!$E$66:$E$68</c:f>
              <c:numCache>
                <c:formatCode>General</c:formatCode>
                <c:ptCount val="3"/>
                <c:pt idx="0">
                  <c:v>18.672999999999998</c:v>
                </c:pt>
                <c:pt idx="1">
                  <c:v>28.221</c:v>
                </c:pt>
                <c:pt idx="2">
                  <c:v>37.335999999999999</c:v>
                </c:pt>
              </c:numCache>
            </c:numRef>
          </c:yVal>
          <c:smooth val="1"/>
        </c:ser>
        <c:dLbls>
          <c:showLegendKey val="0"/>
          <c:showVal val="0"/>
          <c:showCatName val="0"/>
          <c:showSerName val="0"/>
          <c:showPercent val="0"/>
          <c:showBubbleSize val="0"/>
        </c:dLbls>
        <c:axId val="130268160"/>
        <c:axId val="130274048"/>
      </c:scatterChart>
      <c:valAx>
        <c:axId val="130268160"/>
        <c:scaling>
          <c:orientation val="minMax"/>
        </c:scaling>
        <c:delete val="0"/>
        <c:axPos val="b"/>
        <c:numFmt formatCode="General" sourceLinked="1"/>
        <c:majorTickMark val="out"/>
        <c:minorTickMark val="none"/>
        <c:tickLblPos val="nextTo"/>
        <c:crossAx val="130274048"/>
        <c:crosses val="autoZero"/>
        <c:crossBetween val="midCat"/>
      </c:valAx>
      <c:valAx>
        <c:axId val="130274048"/>
        <c:scaling>
          <c:orientation val="minMax"/>
        </c:scaling>
        <c:delete val="0"/>
        <c:axPos val="l"/>
        <c:majorGridlines/>
        <c:numFmt formatCode="General" sourceLinked="1"/>
        <c:majorTickMark val="out"/>
        <c:minorTickMark val="none"/>
        <c:tickLblPos val="nextTo"/>
        <c:crossAx val="13026816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'ADuC cals'!$A$76</c:f>
              <c:strCache>
                <c:ptCount val="1"/>
                <c:pt idx="0">
                  <c:v>Datel</c:v>
                </c:pt>
              </c:strCache>
            </c:strRef>
          </c:tx>
          <c:trendline>
            <c:trendlineType val="linear"/>
            <c:dispRSqr val="1"/>
            <c:dispEq val="1"/>
            <c:trendlineLbl>
              <c:numFmt formatCode="General" sourceLinked="0"/>
            </c:trendlineLbl>
          </c:trendline>
          <c:xVal>
            <c:numRef>
              <c:f>'ADuC cals'!$B$75:$P$75</c:f>
              <c:numCache>
                <c:formatCode>General</c:formatCode>
                <c:ptCount val="15"/>
                <c:pt idx="0">
                  <c:v>64439</c:v>
                </c:pt>
                <c:pt idx="1">
                  <c:v>59189</c:v>
                </c:pt>
                <c:pt idx="2">
                  <c:v>43436</c:v>
                </c:pt>
                <c:pt idx="3">
                  <c:v>38185</c:v>
                </c:pt>
                <c:pt idx="4">
                  <c:v>35559</c:v>
                </c:pt>
                <c:pt idx="5">
                  <c:v>33985</c:v>
                </c:pt>
                <c:pt idx="6">
                  <c:v>33460</c:v>
                </c:pt>
                <c:pt idx="7">
                  <c:v>32934</c:v>
                </c:pt>
                <c:pt idx="8">
                  <c:v>32409</c:v>
                </c:pt>
                <c:pt idx="9">
                  <c:v>31885</c:v>
                </c:pt>
                <c:pt idx="10">
                  <c:v>30309</c:v>
                </c:pt>
                <c:pt idx="11">
                  <c:v>27683</c:v>
                </c:pt>
                <c:pt idx="12">
                  <c:v>22431</c:v>
                </c:pt>
                <c:pt idx="13">
                  <c:v>6680</c:v>
                </c:pt>
                <c:pt idx="14">
                  <c:v>1430</c:v>
                </c:pt>
              </c:numCache>
            </c:numRef>
          </c:xVal>
          <c:yVal>
            <c:numRef>
              <c:f>'ADuC cals'!$B$76:$P$76</c:f>
              <c:numCache>
                <c:formatCode>General</c:formatCode>
                <c:ptCount val="15"/>
                <c:pt idx="0">
                  <c:v>-6</c:v>
                </c:pt>
                <c:pt idx="1">
                  <c:v>-5</c:v>
                </c:pt>
                <c:pt idx="2">
                  <c:v>-2</c:v>
                </c:pt>
                <c:pt idx="3">
                  <c:v>-1</c:v>
                </c:pt>
                <c:pt idx="4">
                  <c:v>-0.5</c:v>
                </c:pt>
                <c:pt idx="5">
                  <c:v>-0.2</c:v>
                </c:pt>
                <c:pt idx="6">
                  <c:v>-0.1</c:v>
                </c:pt>
                <c:pt idx="7">
                  <c:v>0</c:v>
                </c:pt>
                <c:pt idx="8">
                  <c:v>0.1</c:v>
                </c:pt>
                <c:pt idx="9">
                  <c:v>0.2</c:v>
                </c:pt>
                <c:pt idx="10">
                  <c:v>0.5</c:v>
                </c:pt>
                <c:pt idx="11">
                  <c:v>1</c:v>
                </c:pt>
                <c:pt idx="12">
                  <c:v>2</c:v>
                </c:pt>
                <c:pt idx="13">
                  <c:v>5</c:v>
                </c:pt>
                <c:pt idx="14">
                  <c:v>6</c:v>
                </c:pt>
              </c:numCache>
            </c:numRef>
          </c:yVal>
          <c:smooth val="1"/>
        </c:ser>
        <c:dLbls>
          <c:showLegendKey val="0"/>
          <c:showVal val="0"/>
          <c:showCatName val="0"/>
          <c:showSerName val="0"/>
          <c:showPercent val="0"/>
          <c:showBubbleSize val="0"/>
        </c:dLbls>
        <c:axId val="132785280"/>
        <c:axId val="132786816"/>
      </c:scatterChart>
      <c:valAx>
        <c:axId val="132785280"/>
        <c:scaling>
          <c:orientation val="minMax"/>
        </c:scaling>
        <c:delete val="0"/>
        <c:axPos val="b"/>
        <c:numFmt formatCode="General" sourceLinked="1"/>
        <c:majorTickMark val="out"/>
        <c:minorTickMark val="none"/>
        <c:tickLblPos val="nextTo"/>
        <c:crossAx val="132786816"/>
        <c:crosses val="autoZero"/>
        <c:crossBetween val="midCat"/>
      </c:valAx>
      <c:valAx>
        <c:axId val="132786816"/>
        <c:scaling>
          <c:orientation val="minMax"/>
        </c:scaling>
        <c:delete val="0"/>
        <c:axPos val="l"/>
        <c:majorGridlines/>
        <c:numFmt formatCode="General" sourceLinked="1"/>
        <c:majorTickMark val="out"/>
        <c:minorTickMark val="none"/>
        <c:tickLblPos val="nextTo"/>
        <c:crossAx val="13278528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rendline>
            <c:trendlineType val="linear"/>
            <c:dispRSqr val="0"/>
            <c:dispEq val="1"/>
            <c:trendlineLbl>
              <c:numFmt formatCode="General" sourceLinked="0"/>
            </c:trendlineLbl>
          </c:trendline>
          <c:xVal>
            <c:numRef>
              <c:f>'Lab Book'!$E$217:$J$217</c:f>
              <c:numCache>
                <c:formatCode>General</c:formatCode>
                <c:ptCount val="6"/>
                <c:pt idx="0">
                  <c:v>0.6</c:v>
                </c:pt>
                <c:pt idx="1">
                  <c:v>1</c:v>
                </c:pt>
                <c:pt idx="2">
                  <c:v>2</c:v>
                </c:pt>
                <c:pt idx="3">
                  <c:v>3</c:v>
                </c:pt>
                <c:pt idx="4">
                  <c:v>4</c:v>
                </c:pt>
                <c:pt idx="5">
                  <c:v>4.9000000000000004</c:v>
                </c:pt>
              </c:numCache>
            </c:numRef>
          </c:xVal>
          <c:yVal>
            <c:numRef>
              <c:f>'Lab Book'!$E$218:$J$218</c:f>
              <c:numCache>
                <c:formatCode>General</c:formatCode>
                <c:ptCount val="6"/>
                <c:pt idx="0">
                  <c:v>-4.9870000000000001</c:v>
                </c:pt>
                <c:pt idx="1">
                  <c:v>-4.6289999999999996</c:v>
                </c:pt>
                <c:pt idx="2">
                  <c:v>-3.7109999999999999</c:v>
                </c:pt>
                <c:pt idx="3">
                  <c:v>-2.8180000000000001</c:v>
                </c:pt>
                <c:pt idx="4">
                  <c:v>-1.8839999999999999</c:v>
                </c:pt>
                <c:pt idx="5">
                  <c:v>-0.63700000000000001</c:v>
                </c:pt>
              </c:numCache>
            </c:numRef>
          </c:yVal>
          <c:smooth val="0"/>
        </c:ser>
        <c:dLbls>
          <c:showLegendKey val="0"/>
          <c:showVal val="0"/>
          <c:showCatName val="0"/>
          <c:showSerName val="0"/>
          <c:showPercent val="0"/>
          <c:showBubbleSize val="0"/>
        </c:dLbls>
        <c:axId val="50567424"/>
        <c:axId val="50573312"/>
      </c:scatterChart>
      <c:valAx>
        <c:axId val="50567424"/>
        <c:scaling>
          <c:orientation val="minMax"/>
        </c:scaling>
        <c:delete val="0"/>
        <c:axPos val="b"/>
        <c:numFmt formatCode="General" sourceLinked="1"/>
        <c:majorTickMark val="out"/>
        <c:minorTickMark val="none"/>
        <c:tickLblPos val="nextTo"/>
        <c:crossAx val="50573312"/>
        <c:crosses val="autoZero"/>
        <c:crossBetween val="midCat"/>
      </c:valAx>
      <c:valAx>
        <c:axId val="50573312"/>
        <c:scaling>
          <c:orientation val="minMax"/>
        </c:scaling>
        <c:delete val="0"/>
        <c:axPos val="l"/>
        <c:majorGridlines/>
        <c:numFmt formatCode="General" sourceLinked="1"/>
        <c:majorTickMark val="out"/>
        <c:minorTickMark val="none"/>
        <c:tickLblPos val="nextTo"/>
        <c:crossAx val="5056742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'ADuC cals'!$C$122</c:f>
              <c:strCache>
                <c:ptCount val="1"/>
                <c:pt idx="0">
                  <c:v>Position (mm)</c:v>
                </c:pt>
              </c:strCache>
            </c:strRef>
          </c:tx>
          <c:trendline>
            <c:trendlineType val="linear"/>
            <c:dispRSqr val="1"/>
            <c:dispEq val="1"/>
            <c:trendlineLbl>
              <c:numFmt formatCode="#,##0.00000" sourceLinked="0"/>
            </c:trendlineLbl>
          </c:trendline>
          <c:xVal>
            <c:numRef>
              <c:f>'ADuC cals'!$B$123:$B$124</c:f>
              <c:numCache>
                <c:formatCode>General</c:formatCode>
                <c:ptCount val="2"/>
                <c:pt idx="0">
                  <c:v>0.1</c:v>
                </c:pt>
                <c:pt idx="1">
                  <c:v>4.9000000000000004</c:v>
                </c:pt>
              </c:numCache>
            </c:numRef>
          </c:xVal>
          <c:yVal>
            <c:numRef>
              <c:f>'ADuC cals'!$C$123:$C$124</c:f>
              <c:numCache>
                <c:formatCode>General</c:formatCode>
                <c:ptCount val="2"/>
                <c:pt idx="0">
                  <c:v>0</c:v>
                </c:pt>
                <c:pt idx="1">
                  <c:v>109.5</c:v>
                </c:pt>
              </c:numCache>
            </c:numRef>
          </c:yVal>
          <c:smooth val="1"/>
        </c:ser>
        <c:dLbls>
          <c:showLegendKey val="0"/>
          <c:showVal val="0"/>
          <c:showCatName val="0"/>
          <c:showSerName val="0"/>
          <c:showPercent val="0"/>
          <c:showBubbleSize val="0"/>
        </c:dLbls>
        <c:axId val="132820352"/>
        <c:axId val="132822144"/>
      </c:scatterChart>
      <c:valAx>
        <c:axId val="132820352"/>
        <c:scaling>
          <c:orientation val="minMax"/>
        </c:scaling>
        <c:delete val="0"/>
        <c:axPos val="b"/>
        <c:numFmt formatCode="General" sourceLinked="1"/>
        <c:majorTickMark val="out"/>
        <c:minorTickMark val="none"/>
        <c:tickLblPos val="nextTo"/>
        <c:crossAx val="132822144"/>
        <c:crosses val="autoZero"/>
        <c:crossBetween val="midCat"/>
      </c:valAx>
      <c:valAx>
        <c:axId val="132822144"/>
        <c:scaling>
          <c:orientation val="minMax"/>
        </c:scaling>
        <c:delete val="0"/>
        <c:axPos val="l"/>
        <c:majorGridlines/>
        <c:numFmt formatCode="General" sourceLinked="1"/>
        <c:majorTickMark val="out"/>
        <c:minorTickMark val="none"/>
        <c:tickLblPos val="nextTo"/>
        <c:crossAx val="13282035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CN0254Cal!$F$4</c:f>
              <c:strCache>
                <c:ptCount val="1"/>
                <c:pt idx="0">
                  <c:v>A =</c:v>
                </c:pt>
              </c:strCache>
            </c:strRef>
          </c:tx>
          <c:trendline>
            <c:trendlineType val="linear"/>
            <c:dispRSqr val="1"/>
            <c:dispEq val="1"/>
            <c:trendlineLbl>
              <c:layout>
                <c:manualLayout>
                  <c:x val="-0.23140244969378829"/>
                  <c:y val="-0.15313684747739867"/>
                </c:manualLayout>
              </c:layout>
              <c:numFmt formatCode="General" sourceLinked="0"/>
            </c:trendlineLbl>
          </c:trendline>
          <c:xVal>
            <c:numRef>
              <c:f>CN0254Cal!$G$3:$N$3</c:f>
              <c:numCache>
                <c:formatCode>General</c:formatCode>
                <c:ptCount val="8"/>
                <c:pt idx="0">
                  <c:v>9.5000000000000001E-2</c:v>
                </c:pt>
                <c:pt idx="1">
                  <c:v>0.28399999999999997</c:v>
                </c:pt>
                <c:pt idx="2">
                  <c:v>0.30499999999999999</c:v>
                </c:pt>
                <c:pt idx="3">
                  <c:v>0.32800000000000001</c:v>
                </c:pt>
                <c:pt idx="4">
                  <c:v>0.40699999999999997</c:v>
                </c:pt>
                <c:pt idx="5">
                  <c:v>0.55900000000000005</c:v>
                </c:pt>
                <c:pt idx="6">
                  <c:v>0.71399999999999997</c:v>
                </c:pt>
                <c:pt idx="7">
                  <c:v>1.012</c:v>
                </c:pt>
              </c:numCache>
            </c:numRef>
          </c:xVal>
          <c:yVal>
            <c:numRef>
              <c:f>CN0254Cal!$G$4:$N$4</c:f>
              <c:numCache>
                <c:formatCode>General</c:formatCode>
                <c:ptCount val="8"/>
                <c:pt idx="0">
                  <c:v>8.5000000000000006E-2</c:v>
                </c:pt>
                <c:pt idx="1">
                  <c:v>0.4</c:v>
                </c:pt>
                <c:pt idx="2">
                  <c:v>0.436</c:v>
                </c:pt>
                <c:pt idx="3">
                  <c:v>0.47699999999999998</c:v>
                </c:pt>
                <c:pt idx="4">
                  <c:v>0.61</c:v>
                </c:pt>
                <c:pt idx="5">
                  <c:v>0.86899999999999999</c:v>
                </c:pt>
                <c:pt idx="6">
                  <c:v>1.1299999999999999</c:v>
                </c:pt>
                <c:pt idx="7">
                  <c:v>1.6379999999999999</c:v>
                </c:pt>
              </c:numCache>
            </c:numRef>
          </c:yVal>
          <c:smooth val="1"/>
        </c:ser>
        <c:dLbls>
          <c:showLegendKey val="0"/>
          <c:showVal val="0"/>
          <c:showCatName val="0"/>
          <c:showSerName val="0"/>
          <c:showPercent val="0"/>
          <c:showBubbleSize val="0"/>
        </c:dLbls>
        <c:axId val="134007040"/>
        <c:axId val="134012928"/>
      </c:scatterChart>
      <c:valAx>
        <c:axId val="134007040"/>
        <c:scaling>
          <c:orientation val="minMax"/>
        </c:scaling>
        <c:delete val="0"/>
        <c:axPos val="b"/>
        <c:numFmt formatCode="General" sourceLinked="1"/>
        <c:majorTickMark val="out"/>
        <c:minorTickMark val="none"/>
        <c:tickLblPos val="nextTo"/>
        <c:crossAx val="134012928"/>
        <c:crosses val="autoZero"/>
        <c:crossBetween val="midCat"/>
      </c:valAx>
      <c:valAx>
        <c:axId val="134012928"/>
        <c:scaling>
          <c:orientation val="minMax"/>
        </c:scaling>
        <c:delete val="0"/>
        <c:axPos val="l"/>
        <c:majorGridlines/>
        <c:numFmt formatCode="General" sourceLinked="1"/>
        <c:majorTickMark val="out"/>
        <c:minorTickMark val="none"/>
        <c:tickLblPos val="nextTo"/>
        <c:crossAx val="13400704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CN0254Cal!$AB$1</c:f>
              <c:strCache>
                <c:ptCount val="1"/>
                <c:pt idx="0">
                  <c:v>Full BW</c:v>
                </c:pt>
              </c:strCache>
            </c:strRef>
          </c:tx>
          <c:marker>
            <c:symbol val="none"/>
          </c:marker>
          <c:val>
            <c:numRef>
              <c:f>CN0254Cal!$AB$2:$AB$241</c:f>
              <c:numCache>
                <c:formatCode>General</c:formatCode>
                <c:ptCount val="240"/>
                <c:pt idx="0">
                  <c:v>-1.7719999999999999E-3</c:v>
                </c:pt>
                <c:pt idx="1">
                  <c:v>-1.2199999999999999E-3</c:v>
                </c:pt>
                <c:pt idx="2">
                  <c:v>-1.4300000000000001E-3</c:v>
                </c:pt>
                <c:pt idx="4">
                  <c:v>-1.449E-3</c:v>
                </c:pt>
                <c:pt idx="5">
                  <c:v>-1.487E-3</c:v>
                </c:pt>
                <c:pt idx="6">
                  <c:v>-1.2390000000000001E-3</c:v>
                </c:pt>
                <c:pt idx="7">
                  <c:v>-1.3910000000000001E-3</c:v>
                </c:pt>
                <c:pt idx="8">
                  <c:v>-1.3339999999999999E-3</c:v>
                </c:pt>
                <c:pt idx="9">
                  <c:v>-1.7149999999999999E-3</c:v>
                </c:pt>
                <c:pt idx="10">
                  <c:v>-1.258E-3</c:v>
                </c:pt>
                <c:pt idx="11">
                  <c:v>-1.544E-3</c:v>
                </c:pt>
                <c:pt idx="12">
                  <c:v>-1.201E-3</c:v>
                </c:pt>
                <c:pt idx="13">
                  <c:v>-1.5820000000000001E-3</c:v>
                </c:pt>
                <c:pt idx="14">
                  <c:v>-1.4679999999999999E-3</c:v>
                </c:pt>
                <c:pt idx="15">
                  <c:v>-1.5250000000000001E-3</c:v>
                </c:pt>
                <c:pt idx="16">
                  <c:v>-1.353E-3</c:v>
                </c:pt>
                <c:pt idx="17">
                  <c:v>-1.2960000000000001E-3</c:v>
                </c:pt>
                <c:pt idx="18">
                  <c:v>-1.353E-3</c:v>
                </c:pt>
                <c:pt idx="19">
                  <c:v>-1.2960000000000001E-3</c:v>
                </c:pt>
                <c:pt idx="20">
                  <c:v>-1.2960000000000001E-3</c:v>
                </c:pt>
                <c:pt idx="21">
                  <c:v>-1.449E-3</c:v>
                </c:pt>
                <c:pt idx="22">
                  <c:v>-1.353E-3</c:v>
                </c:pt>
                <c:pt idx="23">
                  <c:v>-1.1820000000000001E-3</c:v>
                </c:pt>
                <c:pt idx="24">
                  <c:v>-1.353E-3</c:v>
                </c:pt>
                <c:pt idx="25">
                  <c:v>-1.315E-3</c:v>
                </c:pt>
                <c:pt idx="26">
                  <c:v>-1.449E-3</c:v>
                </c:pt>
                <c:pt idx="27">
                  <c:v>-9.3499999999999996E-4</c:v>
                </c:pt>
                <c:pt idx="28">
                  <c:v>-1.4300000000000001E-3</c:v>
                </c:pt>
                <c:pt idx="29">
                  <c:v>-1.4109999999999999E-3</c:v>
                </c:pt>
                <c:pt idx="30">
                  <c:v>-1.163E-3</c:v>
                </c:pt>
                <c:pt idx="31">
                  <c:v>-1.2769999999999999E-3</c:v>
                </c:pt>
                <c:pt idx="32">
                  <c:v>-1.315E-3</c:v>
                </c:pt>
                <c:pt idx="33">
                  <c:v>-1.2769999999999999E-3</c:v>
                </c:pt>
                <c:pt idx="34">
                  <c:v>-1.2390000000000001E-3</c:v>
                </c:pt>
                <c:pt idx="35">
                  <c:v>-1.2960000000000001E-3</c:v>
                </c:pt>
                <c:pt idx="36">
                  <c:v>-1.449E-3</c:v>
                </c:pt>
                <c:pt idx="37">
                  <c:v>-1.449E-3</c:v>
                </c:pt>
                <c:pt idx="38">
                  <c:v>-1.3339999999999999E-3</c:v>
                </c:pt>
                <c:pt idx="39">
                  <c:v>-1.353E-3</c:v>
                </c:pt>
                <c:pt idx="40">
                  <c:v>-1.4300000000000001E-3</c:v>
                </c:pt>
                <c:pt idx="41">
                  <c:v>-1.3910000000000001E-3</c:v>
                </c:pt>
                <c:pt idx="42">
                  <c:v>-1.4300000000000001E-3</c:v>
                </c:pt>
                <c:pt idx="43">
                  <c:v>-1.4679999999999999E-3</c:v>
                </c:pt>
                <c:pt idx="44">
                  <c:v>-1.2769999999999999E-3</c:v>
                </c:pt>
                <c:pt idx="45">
                  <c:v>-1.5820000000000001E-3</c:v>
                </c:pt>
                <c:pt idx="46">
                  <c:v>-1.258E-3</c:v>
                </c:pt>
                <c:pt idx="47">
                  <c:v>-1.353E-3</c:v>
                </c:pt>
                <c:pt idx="48">
                  <c:v>-1.163E-3</c:v>
                </c:pt>
                <c:pt idx="49">
                  <c:v>-1.106E-3</c:v>
                </c:pt>
                <c:pt idx="50">
                  <c:v>-1.601E-3</c:v>
                </c:pt>
                <c:pt idx="51">
                  <c:v>-1.372E-3</c:v>
                </c:pt>
                <c:pt idx="52">
                  <c:v>-1.639E-3</c:v>
                </c:pt>
                <c:pt idx="53">
                  <c:v>-1.4300000000000001E-3</c:v>
                </c:pt>
                <c:pt idx="54">
                  <c:v>-1.3910000000000001E-3</c:v>
                </c:pt>
                <c:pt idx="55">
                  <c:v>-1.4679999999999999E-3</c:v>
                </c:pt>
                <c:pt idx="56">
                  <c:v>-1.201E-3</c:v>
                </c:pt>
                <c:pt idx="57">
                  <c:v>-1.4679999999999999E-3</c:v>
                </c:pt>
                <c:pt idx="58">
                  <c:v>-1.353E-3</c:v>
                </c:pt>
                <c:pt idx="59">
                  <c:v>-1.4300000000000001E-3</c:v>
                </c:pt>
                <c:pt idx="60">
                  <c:v>-1.4109999999999999E-3</c:v>
                </c:pt>
                <c:pt idx="61">
                  <c:v>-1.2199999999999999E-3</c:v>
                </c:pt>
                <c:pt idx="62">
                  <c:v>-1.7149999999999999E-3</c:v>
                </c:pt>
                <c:pt idx="63">
                  <c:v>-1.163E-3</c:v>
                </c:pt>
                <c:pt idx="64">
                  <c:v>-1.2390000000000001E-3</c:v>
                </c:pt>
                <c:pt idx="65">
                  <c:v>-1.163E-3</c:v>
                </c:pt>
                <c:pt idx="66">
                  <c:v>-1.0679999999999999E-3</c:v>
                </c:pt>
                <c:pt idx="67">
                  <c:v>-1.2199999999999999E-3</c:v>
                </c:pt>
                <c:pt idx="68">
                  <c:v>-1.601E-3</c:v>
                </c:pt>
                <c:pt idx="69">
                  <c:v>-1.544E-3</c:v>
                </c:pt>
                <c:pt idx="70">
                  <c:v>-1.315E-3</c:v>
                </c:pt>
                <c:pt idx="71">
                  <c:v>-1.3910000000000001E-3</c:v>
                </c:pt>
                <c:pt idx="72">
                  <c:v>-1.315E-3</c:v>
                </c:pt>
                <c:pt idx="73">
                  <c:v>-1.258E-3</c:v>
                </c:pt>
                <c:pt idx="74">
                  <c:v>-1.4109999999999999E-3</c:v>
                </c:pt>
                <c:pt idx="75">
                  <c:v>-1.258E-3</c:v>
                </c:pt>
                <c:pt idx="76">
                  <c:v>-1.353E-3</c:v>
                </c:pt>
                <c:pt idx="77">
                  <c:v>-1.258E-3</c:v>
                </c:pt>
                <c:pt idx="78">
                  <c:v>-1.315E-3</c:v>
                </c:pt>
                <c:pt idx="79">
                  <c:v>-1.353E-3</c:v>
                </c:pt>
                <c:pt idx="80">
                  <c:v>-1.258E-3</c:v>
                </c:pt>
                <c:pt idx="81">
                  <c:v>-1.449E-3</c:v>
                </c:pt>
                <c:pt idx="82">
                  <c:v>-1.163E-3</c:v>
                </c:pt>
                <c:pt idx="83">
                  <c:v>-1.258E-3</c:v>
                </c:pt>
                <c:pt idx="84">
                  <c:v>-1.2199999999999999E-3</c:v>
                </c:pt>
                <c:pt idx="85">
                  <c:v>-1.5250000000000001E-3</c:v>
                </c:pt>
                <c:pt idx="86">
                  <c:v>-1.201E-3</c:v>
                </c:pt>
                <c:pt idx="87">
                  <c:v>-1.4300000000000001E-3</c:v>
                </c:pt>
                <c:pt idx="88">
                  <c:v>-1.201E-3</c:v>
                </c:pt>
                <c:pt idx="89">
                  <c:v>-1.4300000000000001E-3</c:v>
                </c:pt>
                <c:pt idx="90">
                  <c:v>-1.2199999999999999E-3</c:v>
                </c:pt>
                <c:pt idx="91">
                  <c:v>-1.487E-3</c:v>
                </c:pt>
                <c:pt idx="92">
                  <c:v>-1.3339999999999999E-3</c:v>
                </c:pt>
                <c:pt idx="93">
                  <c:v>-1.258E-3</c:v>
                </c:pt>
                <c:pt idx="94">
                  <c:v>-1.3910000000000001E-3</c:v>
                </c:pt>
                <c:pt idx="95">
                  <c:v>-1.6199999999999999E-3</c:v>
                </c:pt>
                <c:pt idx="96">
                  <c:v>-1.3339999999999999E-3</c:v>
                </c:pt>
                <c:pt idx="97">
                  <c:v>-1.3910000000000001E-3</c:v>
                </c:pt>
                <c:pt idx="98">
                  <c:v>-1.4679999999999999E-3</c:v>
                </c:pt>
                <c:pt idx="99">
                  <c:v>-1.201E-3</c:v>
                </c:pt>
                <c:pt idx="100">
                  <c:v>-1.2199999999999999E-3</c:v>
                </c:pt>
                <c:pt idx="101">
                  <c:v>-1.506E-3</c:v>
                </c:pt>
                <c:pt idx="102">
                  <c:v>-1.3910000000000001E-3</c:v>
                </c:pt>
                <c:pt idx="103">
                  <c:v>-1.4679999999999999E-3</c:v>
                </c:pt>
                <c:pt idx="104">
                  <c:v>-1.4300000000000001E-3</c:v>
                </c:pt>
                <c:pt idx="105">
                  <c:v>-1.4679999999999999E-3</c:v>
                </c:pt>
                <c:pt idx="106">
                  <c:v>-1.3339999999999999E-3</c:v>
                </c:pt>
                <c:pt idx="107">
                  <c:v>-1.372E-3</c:v>
                </c:pt>
                <c:pt idx="108">
                  <c:v>-1.506E-3</c:v>
                </c:pt>
                <c:pt idx="109">
                  <c:v>-1.372E-3</c:v>
                </c:pt>
                <c:pt idx="110">
                  <c:v>-1.315E-3</c:v>
                </c:pt>
                <c:pt idx="111">
                  <c:v>-1.3339999999999999E-3</c:v>
                </c:pt>
                <c:pt idx="112">
                  <c:v>-1.4679999999999999E-3</c:v>
                </c:pt>
                <c:pt idx="113">
                  <c:v>-1.1249999999999999E-3</c:v>
                </c:pt>
                <c:pt idx="114">
                  <c:v>-1.4109999999999999E-3</c:v>
                </c:pt>
                <c:pt idx="115">
                  <c:v>-1.3339999999999999E-3</c:v>
                </c:pt>
                <c:pt idx="116">
                  <c:v>-1.2769999999999999E-3</c:v>
                </c:pt>
                <c:pt idx="117">
                  <c:v>-1.353E-3</c:v>
                </c:pt>
                <c:pt idx="118">
                  <c:v>-1.2960000000000001E-3</c:v>
                </c:pt>
                <c:pt idx="119">
                  <c:v>-1.372E-3</c:v>
                </c:pt>
                <c:pt idx="120">
                  <c:v>-1.2769999999999999E-3</c:v>
                </c:pt>
                <c:pt idx="121">
                  <c:v>-1.506E-3</c:v>
                </c:pt>
                <c:pt idx="122">
                  <c:v>-1.5250000000000001E-3</c:v>
                </c:pt>
                <c:pt idx="123">
                  <c:v>-1.258E-3</c:v>
                </c:pt>
                <c:pt idx="124">
                  <c:v>-1.2769999999999999E-3</c:v>
                </c:pt>
                <c:pt idx="125">
                  <c:v>-1.372E-3</c:v>
                </c:pt>
                <c:pt idx="126">
                  <c:v>-1.487E-3</c:v>
                </c:pt>
                <c:pt idx="127">
                  <c:v>-1.3910000000000001E-3</c:v>
                </c:pt>
                <c:pt idx="128">
                  <c:v>-1.2769999999999999E-3</c:v>
                </c:pt>
                <c:pt idx="129">
                  <c:v>-1.4109999999999999E-3</c:v>
                </c:pt>
                <c:pt idx="130">
                  <c:v>-1.1440000000000001E-3</c:v>
                </c:pt>
                <c:pt idx="131">
                  <c:v>-1.4679999999999999E-3</c:v>
                </c:pt>
                <c:pt idx="132">
                  <c:v>-1.353E-3</c:v>
                </c:pt>
                <c:pt idx="133">
                  <c:v>-1.7149999999999999E-3</c:v>
                </c:pt>
                <c:pt idx="134">
                  <c:v>-1.2769999999999999E-3</c:v>
                </c:pt>
                <c:pt idx="135">
                  <c:v>-1.315E-3</c:v>
                </c:pt>
                <c:pt idx="136">
                  <c:v>-1.6199999999999999E-3</c:v>
                </c:pt>
                <c:pt idx="137">
                  <c:v>-1.049E-3</c:v>
                </c:pt>
                <c:pt idx="138">
                  <c:v>-1.3910000000000001E-3</c:v>
                </c:pt>
                <c:pt idx="139">
                  <c:v>-1.487E-3</c:v>
                </c:pt>
                <c:pt idx="140">
                  <c:v>-1.6770000000000001E-3</c:v>
                </c:pt>
                <c:pt idx="141">
                  <c:v>-1.2960000000000001E-3</c:v>
                </c:pt>
                <c:pt idx="142">
                  <c:v>-1.372E-3</c:v>
                </c:pt>
                <c:pt idx="143">
                  <c:v>-1.353E-3</c:v>
                </c:pt>
                <c:pt idx="144">
                  <c:v>-1.315E-3</c:v>
                </c:pt>
                <c:pt idx="145">
                  <c:v>-1.372E-3</c:v>
                </c:pt>
                <c:pt idx="146">
                  <c:v>-1.2769999999999999E-3</c:v>
                </c:pt>
                <c:pt idx="147">
                  <c:v>-1.3910000000000001E-3</c:v>
                </c:pt>
                <c:pt idx="148">
                  <c:v>-1.487E-3</c:v>
                </c:pt>
                <c:pt idx="149">
                  <c:v>-1.1249999999999999E-3</c:v>
                </c:pt>
                <c:pt idx="150">
                  <c:v>-1.4679999999999999E-3</c:v>
                </c:pt>
                <c:pt idx="151">
                  <c:v>-1.4679999999999999E-3</c:v>
                </c:pt>
                <c:pt idx="152">
                  <c:v>-1.544E-3</c:v>
                </c:pt>
                <c:pt idx="153">
                  <c:v>-1.258E-3</c:v>
                </c:pt>
                <c:pt idx="154">
                  <c:v>-1.1820000000000001E-3</c:v>
                </c:pt>
                <c:pt idx="155">
                  <c:v>-1.315E-3</c:v>
                </c:pt>
                <c:pt idx="156">
                  <c:v>-1.2960000000000001E-3</c:v>
                </c:pt>
                <c:pt idx="157">
                  <c:v>-1.2769999999999999E-3</c:v>
                </c:pt>
                <c:pt idx="158">
                  <c:v>-1.2960000000000001E-3</c:v>
                </c:pt>
                <c:pt idx="159">
                  <c:v>-1.601E-3</c:v>
                </c:pt>
                <c:pt idx="160">
                  <c:v>-1.506E-3</c:v>
                </c:pt>
                <c:pt idx="161">
                  <c:v>-9.1500000000000001E-4</c:v>
                </c:pt>
                <c:pt idx="162">
                  <c:v>-1.0870000000000001E-3</c:v>
                </c:pt>
                <c:pt idx="163">
                  <c:v>-1.163E-3</c:v>
                </c:pt>
                <c:pt idx="164">
                  <c:v>-1.1820000000000001E-3</c:v>
                </c:pt>
                <c:pt idx="165">
                  <c:v>-1.3339999999999999E-3</c:v>
                </c:pt>
                <c:pt idx="166">
                  <c:v>-1.4679999999999999E-3</c:v>
                </c:pt>
                <c:pt idx="167">
                  <c:v>-1.163E-3</c:v>
                </c:pt>
                <c:pt idx="168">
                  <c:v>-1.2960000000000001E-3</c:v>
                </c:pt>
              </c:numCache>
            </c:numRef>
          </c:val>
          <c:smooth val="0"/>
        </c:ser>
        <c:ser>
          <c:idx val="1"/>
          <c:order val="1"/>
          <c:tx>
            <c:strRef>
              <c:f>CN0254Cal!$AE$1</c:f>
              <c:strCache>
                <c:ptCount val="1"/>
                <c:pt idx="0">
                  <c:v>1/4 BW</c:v>
                </c:pt>
              </c:strCache>
            </c:strRef>
          </c:tx>
          <c:marker>
            <c:symbol val="none"/>
          </c:marker>
          <c:val>
            <c:numRef>
              <c:f>CN0254Cal!$AE$2:$AE$241</c:f>
              <c:numCache>
                <c:formatCode>General</c:formatCode>
                <c:ptCount val="240"/>
                <c:pt idx="0">
                  <c:v>-1.2199999999999999E-3</c:v>
                </c:pt>
                <c:pt idx="1">
                  <c:v>-1.23E-3</c:v>
                </c:pt>
                <c:pt idx="2">
                  <c:v>-1.2390000000000001E-3</c:v>
                </c:pt>
                <c:pt idx="4">
                  <c:v>-1.0300000000000001E-3</c:v>
                </c:pt>
                <c:pt idx="5">
                  <c:v>-1.1820000000000001E-3</c:v>
                </c:pt>
                <c:pt idx="6">
                  <c:v>-1.2390000000000001E-3</c:v>
                </c:pt>
                <c:pt idx="7">
                  <c:v>-1.2390000000000001E-3</c:v>
                </c:pt>
                <c:pt idx="8">
                  <c:v>-1.0870000000000001E-3</c:v>
                </c:pt>
                <c:pt idx="9">
                  <c:v>-1.2960000000000001E-3</c:v>
                </c:pt>
                <c:pt idx="10">
                  <c:v>-1.1820000000000001E-3</c:v>
                </c:pt>
                <c:pt idx="11">
                  <c:v>-1.2199999999999999E-3</c:v>
                </c:pt>
                <c:pt idx="12">
                  <c:v>-1.2769999999999999E-3</c:v>
                </c:pt>
                <c:pt idx="13">
                  <c:v>-1.41E-3</c:v>
                </c:pt>
                <c:pt idx="14">
                  <c:v>-1.2390000000000001E-3</c:v>
                </c:pt>
                <c:pt idx="15">
                  <c:v>-1.2390000000000001E-3</c:v>
                </c:pt>
                <c:pt idx="16">
                  <c:v>-1.1249999999999999E-3</c:v>
                </c:pt>
                <c:pt idx="17">
                  <c:v>-1.201E-3</c:v>
                </c:pt>
                <c:pt idx="18">
                  <c:v>-1.1820000000000001E-3</c:v>
                </c:pt>
                <c:pt idx="19">
                  <c:v>-1.2769999999999999E-3</c:v>
                </c:pt>
                <c:pt idx="20">
                  <c:v>-1.201E-3</c:v>
                </c:pt>
                <c:pt idx="21">
                  <c:v>-1.2199999999999999E-3</c:v>
                </c:pt>
                <c:pt idx="22">
                  <c:v>-1.201E-3</c:v>
                </c:pt>
                <c:pt idx="23">
                  <c:v>-1.258E-3</c:v>
                </c:pt>
                <c:pt idx="24">
                  <c:v>-1.3910000000000001E-3</c:v>
                </c:pt>
                <c:pt idx="25">
                  <c:v>-1.1820000000000001E-3</c:v>
                </c:pt>
                <c:pt idx="26">
                  <c:v>-1.163E-3</c:v>
                </c:pt>
                <c:pt idx="27">
                  <c:v>-1.2199999999999999E-3</c:v>
                </c:pt>
                <c:pt idx="28">
                  <c:v>-1.315E-3</c:v>
                </c:pt>
                <c:pt idx="29">
                  <c:v>-1.2769999999999999E-3</c:v>
                </c:pt>
                <c:pt idx="30">
                  <c:v>-1.163E-3</c:v>
                </c:pt>
                <c:pt idx="31">
                  <c:v>-1.2390000000000001E-3</c:v>
                </c:pt>
                <c:pt idx="32">
                  <c:v>-1.2199999999999999E-3</c:v>
                </c:pt>
                <c:pt idx="33">
                  <c:v>-1.2199999999999999E-3</c:v>
                </c:pt>
                <c:pt idx="34">
                  <c:v>-1.201E-3</c:v>
                </c:pt>
                <c:pt idx="35">
                  <c:v>-1.258E-3</c:v>
                </c:pt>
                <c:pt idx="36">
                  <c:v>-1.163E-3</c:v>
                </c:pt>
                <c:pt idx="37">
                  <c:v>-1.201E-3</c:v>
                </c:pt>
                <c:pt idx="38">
                  <c:v>-1.258E-3</c:v>
                </c:pt>
                <c:pt idx="39">
                  <c:v>-1.2199999999999999E-3</c:v>
                </c:pt>
                <c:pt idx="40">
                  <c:v>-1.258E-3</c:v>
                </c:pt>
                <c:pt idx="41">
                  <c:v>-1.201E-3</c:v>
                </c:pt>
                <c:pt idx="42">
                  <c:v>-1.2199999999999999E-3</c:v>
                </c:pt>
                <c:pt idx="43">
                  <c:v>-1.2199999999999999E-3</c:v>
                </c:pt>
                <c:pt idx="44">
                  <c:v>-1.2199999999999999E-3</c:v>
                </c:pt>
                <c:pt idx="45">
                  <c:v>-1.258E-3</c:v>
                </c:pt>
                <c:pt idx="46">
                  <c:v>-1.163E-3</c:v>
                </c:pt>
                <c:pt idx="47">
                  <c:v>-1.1440000000000001E-3</c:v>
                </c:pt>
                <c:pt idx="48">
                  <c:v>-1.1249999999999999E-3</c:v>
                </c:pt>
                <c:pt idx="49">
                  <c:v>-1.1249999999999999E-3</c:v>
                </c:pt>
                <c:pt idx="50">
                  <c:v>-1.2390000000000001E-3</c:v>
                </c:pt>
                <c:pt idx="51">
                  <c:v>-1.2769999999999999E-3</c:v>
                </c:pt>
                <c:pt idx="52">
                  <c:v>-1.1249999999999999E-3</c:v>
                </c:pt>
                <c:pt idx="53">
                  <c:v>-1.163E-3</c:v>
                </c:pt>
                <c:pt idx="54">
                  <c:v>-1.163E-3</c:v>
                </c:pt>
                <c:pt idx="55">
                  <c:v>-1.2390000000000001E-3</c:v>
                </c:pt>
                <c:pt idx="56">
                  <c:v>-1.201E-3</c:v>
                </c:pt>
                <c:pt idx="57">
                  <c:v>-1.1249999999999999E-3</c:v>
                </c:pt>
                <c:pt idx="58">
                  <c:v>-1.2769999999999999E-3</c:v>
                </c:pt>
                <c:pt idx="59">
                  <c:v>-1.258E-3</c:v>
                </c:pt>
                <c:pt idx="60">
                  <c:v>-1.201E-3</c:v>
                </c:pt>
                <c:pt idx="61">
                  <c:v>-1.0870000000000001E-3</c:v>
                </c:pt>
                <c:pt idx="62">
                  <c:v>-1.1820000000000001E-3</c:v>
                </c:pt>
                <c:pt idx="63">
                  <c:v>-1.2199999999999999E-3</c:v>
                </c:pt>
                <c:pt idx="64">
                  <c:v>-1.2390000000000001E-3</c:v>
                </c:pt>
                <c:pt idx="65">
                  <c:v>-1.1820000000000001E-3</c:v>
                </c:pt>
                <c:pt idx="66">
                  <c:v>-1.2199999999999999E-3</c:v>
                </c:pt>
                <c:pt idx="67">
                  <c:v>-1.201E-3</c:v>
                </c:pt>
                <c:pt idx="68">
                  <c:v>-1.011E-3</c:v>
                </c:pt>
                <c:pt idx="69">
                  <c:v>-1.049E-3</c:v>
                </c:pt>
                <c:pt idx="70">
                  <c:v>-1.163E-3</c:v>
                </c:pt>
                <c:pt idx="71">
                  <c:v>-1.201E-3</c:v>
                </c:pt>
                <c:pt idx="72">
                  <c:v>-1.1440000000000001E-3</c:v>
                </c:pt>
                <c:pt idx="73">
                  <c:v>-1.1440000000000001E-3</c:v>
                </c:pt>
                <c:pt idx="74">
                  <c:v>-1.106E-3</c:v>
                </c:pt>
                <c:pt idx="75">
                  <c:v>-1.0870000000000001E-3</c:v>
                </c:pt>
                <c:pt idx="76">
                  <c:v>-1.2390000000000001E-3</c:v>
                </c:pt>
                <c:pt idx="77">
                  <c:v>-1.2390000000000001E-3</c:v>
                </c:pt>
                <c:pt idx="78">
                  <c:v>-1.1440000000000001E-3</c:v>
                </c:pt>
                <c:pt idx="79">
                  <c:v>-1.258E-3</c:v>
                </c:pt>
                <c:pt idx="80">
                  <c:v>-1.163E-3</c:v>
                </c:pt>
                <c:pt idx="81">
                  <c:v>-1.201E-3</c:v>
                </c:pt>
                <c:pt idx="82">
                  <c:v>-1.0870000000000001E-3</c:v>
                </c:pt>
                <c:pt idx="83">
                  <c:v>-1.049E-3</c:v>
                </c:pt>
                <c:pt idx="84">
                  <c:v>-1.1440000000000001E-3</c:v>
                </c:pt>
                <c:pt idx="85">
                  <c:v>-1.1820000000000001E-3</c:v>
                </c:pt>
                <c:pt idx="86">
                  <c:v>-1.163E-3</c:v>
                </c:pt>
                <c:pt idx="87">
                  <c:v>-1.106E-3</c:v>
                </c:pt>
                <c:pt idx="88">
                  <c:v>-1.258E-3</c:v>
                </c:pt>
                <c:pt idx="89">
                  <c:v>-1.1249999999999999E-3</c:v>
                </c:pt>
                <c:pt idx="90">
                  <c:v>-1.1820000000000001E-3</c:v>
                </c:pt>
                <c:pt idx="91">
                  <c:v>-1.2199999999999999E-3</c:v>
                </c:pt>
                <c:pt idx="92">
                  <c:v>-1.258E-3</c:v>
                </c:pt>
                <c:pt idx="93">
                  <c:v>-1.2199999999999999E-3</c:v>
                </c:pt>
                <c:pt idx="94">
                  <c:v>-1.0870000000000001E-3</c:v>
                </c:pt>
                <c:pt idx="95">
                  <c:v>-1.1820000000000001E-3</c:v>
                </c:pt>
                <c:pt idx="96">
                  <c:v>-1.258E-3</c:v>
                </c:pt>
                <c:pt idx="97">
                  <c:v>-1.1440000000000001E-3</c:v>
                </c:pt>
                <c:pt idx="98">
                  <c:v>-1.315E-3</c:v>
                </c:pt>
                <c:pt idx="99">
                  <c:v>-1.106E-3</c:v>
                </c:pt>
                <c:pt idx="100">
                  <c:v>-1.2960000000000001E-3</c:v>
                </c:pt>
                <c:pt idx="101">
                  <c:v>-1.1440000000000001E-3</c:v>
                </c:pt>
                <c:pt idx="102">
                  <c:v>-1.2390000000000001E-3</c:v>
                </c:pt>
                <c:pt idx="103">
                  <c:v>-1.449E-3</c:v>
                </c:pt>
                <c:pt idx="104">
                  <c:v>-1.1440000000000001E-3</c:v>
                </c:pt>
                <c:pt idx="105">
                  <c:v>-1.2769999999999999E-3</c:v>
                </c:pt>
                <c:pt idx="106">
                  <c:v>-1.0870000000000001E-3</c:v>
                </c:pt>
                <c:pt idx="107">
                  <c:v>-1.2390000000000001E-3</c:v>
                </c:pt>
                <c:pt idx="108">
                  <c:v>-1.2199999999999999E-3</c:v>
                </c:pt>
                <c:pt idx="109">
                  <c:v>-1.201E-3</c:v>
                </c:pt>
                <c:pt idx="110">
                  <c:v>-1.3339999999999999E-3</c:v>
                </c:pt>
                <c:pt idx="111">
                  <c:v>-1.106E-3</c:v>
                </c:pt>
                <c:pt idx="112">
                  <c:v>-1.201E-3</c:v>
                </c:pt>
                <c:pt idx="113">
                  <c:v>-1.41E-3</c:v>
                </c:pt>
                <c:pt idx="114">
                  <c:v>-1.2769999999999999E-3</c:v>
                </c:pt>
                <c:pt idx="115">
                  <c:v>-1.163E-3</c:v>
                </c:pt>
                <c:pt idx="116">
                  <c:v>-1.163E-3</c:v>
                </c:pt>
                <c:pt idx="117">
                  <c:v>-1.2769999999999999E-3</c:v>
                </c:pt>
                <c:pt idx="118">
                  <c:v>-1.163E-3</c:v>
                </c:pt>
                <c:pt idx="119">
                  <c:v>-1.2769999999999999E-3</c:v>
                </c:pt>
                <c:pt idx="120">
                  <c:v>-1.2199999999999999E-3</c:v>
                </c:pt>
                <c:pt idx="121">
                  <c:v>-1.353E-3</c:v>
                </c:pt>
                <c:pt idx="122">
                  <c:v>-1.2199999999999999E-3</c:v>
                </c:pt>
                <c:pt idx="123">
                  <c:v>-1.2199999999999999E-3</c:v>
                </c:pt>
                <c:pt idx="124">
                  <c:v>-1.2199999999999999E-3</c:v>
                </c:pt>
                <c:pt idx="125">
                  <c:v>-1.2390000000000001E-3</c:v>
                </c:pt>
                <c:pt idx="126">
                  <c:v>-1.2199999999999999E-3</c:v>
                </c:pt>
                <c:pt idx="127">
                  <c:v>-1.163E-3</c:v>
                </c:pt>
                <c:pt idx="128">
                  <c:v>-1.201E-3</c:v>
                </c:pt>
                <c:pt idx="129">
                  <c:v>-1.2390000000000001E-3</c:v>
                </c:pt>
                <c:pt idx="130">
                  <c:v>-1.201E-3</c:v>
                </c:pt>
                <c:pt idx="131">
                  <c:v>-1.201E-3</c:v>
                </c:pt>
                <c:pt idx="132">
                  <c:v>-1.2199999999999999E-3</c:v>
                </c:pt>
                <c:pt idx="133">
                  <c:v>-1.201E-3</c:v>
                </c:pt>
                <c:pt idx="134">
                  <c:v>-1.1249999999999999E-3</c:v>
                </c:pt>
                <c:pt idx="135">
                  <c:v>-1.201E-3</c:v>
                </c:pt>
                <c:pt idx="136">
                  <c:v>-1.201E-3</c:v>
                </c:pt>
                <c:pt idx="137">
                  <c:v>-1.2390000000000001E-3</c:v>
                </c:pt>
                <c:pt idx="138">
                  <c:v>-1.1820000000000001E-3</c:v>
                </c:pt>
                <c:pt idx="139">
                  <c:v>-1.2960000000000001E-3</c:v>
                </c:pt>
                <c:pt idx="140">
                  <c:v>-1.3339999999999999E-3</c:v>
                </c:pt>
                <c:pt idx="141">
                  <c:v>-1.1440000000000001E-3</c:v>
                </c:pt>
                <c:pt idx="142">
                  <c:v>-1.0870000000000001E-3</c:v>
                </c:pt>
                <c:pt idx="143">
                  <c:v>-1.201E-3</c:v>
                </c:pt>
                <c:pt idx="144">
                  <c:v>-1.163E-3</c:v>
                </c:pt>
                <c:pt idx="145">
                  <c:v>-1.1820000000000001E-3</c:v>
                </c:pt>
                <c:pt idx="146">
                  <c:v>-1.163E-3</c:v>
                </c:pt>
                <c:pt idx="147">
                  <c:v>-1.106E-3</c:v>
                </c:pt>
                <c:pt idx="148">
                  <c:v>-1.163E-3</c:v>
                </c:pt>
                <c:pt idx="149">
                  <c:v>-1.1249999999999999E-3</c:v>
                </c:pt>
                <c:pt idx="150">
                  <c:v>-1.1820000000000001E-3</c:v>
                </c:pt>
                <c:pt idx="151">
                  <c:v>-1.1440000000000001E-3</c:v>
                </c:pt>
                <c:pt idx="152">
                  <c:v>-1.201E-3</c:v>
                </c:pt>
                <c:pt idx="153">
                  <c:v>-1.163E-3</c:v>
                </c:pt>
                <c:pt idx="154">
                  <c:v>-1.163E-3</c:v>
                </c:pt>
                <c:pt idx="155">
                  <c:v>-1.2769999999999999E-3</c:v>
                </c:pt>
                <c:pt idx="156">
                  <c:v>-1.106E-3</c:v>
                </c:pt>
                <c:pt idx="157">
                  <c:v>-1.1440000000000001E-3</c:v>
                </c:pt>
                <c:pt idx="158">
                  <c:v>-1.106E-3</c:v>
                </c:pt>
                <c:pt idx="159">
                  <c:v>-1.1820000000000001E-3</c:v>
                </c:pt>
                <c:pt idx="160">
                  <c:v>-1.1820000000000001E-3</c:v>
                </c:pt>
                <c:pt idx="161">
                  <c:v>-1.1820000000000001E-3</c:v>
                </c:pt>
                <c:pt idx="162">
                  <c:v>-1.0870000000000001E-3</c:v>
                </c:pt>
                <c:pt idx="163">
                  <c:v>-1.1249999999999999E-3</c:v>
                </c:pt>
                <c:pt idx="164">
                  <c:v>-1.1820000000000001E-3</c:v>
                </c:pt>
                <c:pt idx="165">
                  <c:v>-1.106E-3</c:v>
                </c:pt>
                <c:pt idx="166">
                  <c:v>-1.049E-3</c:v>
                </c:pt>
                <c:pt idx="167">
                  <c:v>-1.049E-3</c:v>
                </c:pt>
                <c:pt idx="168">
                  <c:v>-1.1440000000000001E-3</c:v>
                </c:pt>
              </c:numCache>
            </c:numRef>
          </c:val>
          <c:smooth val="0"/>
        </c:ser>
        <c:dLbls>
          <c:showLegendKey val="0"/>
          <c:showVal val="0"/>
          <c:showCatName val="0"/>
          <c:showSerName val="0"/>
          <c:showPercent val="0"/>
          <c:showBubbleSize val="0"/>
        </c:dLbls>
        <c:marker val="1"/>
        <c:smooth val="0"/>
        <c:axId val="134300416"/>
        <c:axId val="134301952"/>
      </c:lineChart>
      <c:catAx>
        <c:axId val="134300416"/>
        <c:scaling>
          <c:orientation val="minMax"/>
        </c:scaling>
        <c:delete val="0"/>
        <c:axPos val="b"/>
        <c:majorTickMark val="out"/>
        <c:minorTickMark val="none"/>
        <c:tickLblPos val="nextTo"/>
        <c:crossAx val="134301952"/>
        <c:crosses val="autoZero"/>
        <c:auto val="1"/>
        <c:lblAlgn val="ctr"/>
        <c:lblOffset val="100"/>
        <c:noMultiLvlLbl val="0"/>
      </c:catAx>
      <c:valAx>
        <c:axId val="134301952"/>
        <c:scaling>
          <c:orientation val="minMax"/>
        </c:scaling>
        <c:delete val="0"/>
        <c:axPos val="l"/>
        <c:majorGridlines/>
        <c:numFmt formatCode="General" sourceLinked="1"/>
        <c:majorTickMark val="out"/>
        <c:minorTickMark val="none"/>
        <c:tickLblPos val="nextTo"/>
        <c:crossAx val="13430041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CN0254Cal!$W$243</c:f>
              <c:strCache>
                <c:ptCount val="1"/>
                <c:pt idx="0">
                  <c:v>Bellows Pos. (mm)</c:v>
                </c:pt>
              </c:strCache>
            </c:strRef>
          </c:tx>
          <c:marker>
            <c:symbol val="none"/>
          </c:marker>
          <c:val>
            <c:numRef>
              <c:f>CN0254Cal!$W$244:$W$799</c:f>
              <c:numCache>
                <c:formatCode>General</c:formatCode>
                <c:ptCount val="556"/>
                <c:pt idx="2">
                  <c:v>56.705182000000001</c:v>
                </c:pt>
                <c:pt idx="5">
                  <c:v>56.802042</c:v>
                </c:pt>
                <c:pt idx="8">
                  <c:v>56.931479000000003</c:v>
                </c:pt>
                <c:pt idx="11">
                  <c:v>57.039631999999997</c:v>
                </c:pt>
                <c:pt idx="14">
                  <c:v>57.179057999999998</c:v>
                </c:pt>
                <c:pt idx="17">
                  <c:v>57.302413999999999</c:v>
                </c:pt>
                <c:pt idx="20">
                  <c:v>57.414909999999999</c:v>
                </c:pt>
                <c:pt idx="24">
                  <c:v>57.536093999999999</c:v>
                </c:pt>
                <c:pt idx="27">
                  <c:v>57.442273999999998</c:v>
                </c:pt>
                <c:pt idx="30">
                  <c:v>57.313271999999998</c:v>
                </c:pt>
                <c:pt idx="33">
                  <c:v>57.204684999999998</c:v>
                </c:pt>
                <c:pt idx="36">
                  <c:v>57.063521000000001</c:v>
                </c:pt>
                <c:pt idx="39">
                  <c:v>56.951459</c:v>
                </c:pt>
                <c:pt idx="42">
                  <c:v>56.810729000000002</c:v>
                </c:pt>
                <c:pt idx="45">
                  <c:v>56.698667</c:v>
                </c:pt>
                <c:pt idx="49">
                  <c:v>56.628737000000001</c:v>
                </c:pt>
                <c:pt idx="52">
                  <c:v>56.730809000000001</c:v>
                </c:pt>
                <c:pt idx="55">
                  <c:v>56.857205</c:v>
                </c:pt>
                <c:pt idx="58">
                  <c:v>56.959710999999999</c:v>
                </c:pt>
                <c:pt idx="61">
                  <c:v>57.096966000000002</c:v>
                </c:pt>
                <c:pt idx="64">
                  <c:v>57.232049000000004</c:v>
                </c:pt>
                <c:pt idx="67">
                  <c:v>57.338464999999999</c:v>
                </c:pt>
                <c:pt idx="70">
                  <c:v>57.482669000000001</c:v>
                </c:pt>
                <c:pt idx="74">
                  <c:v>57.465729000000003</c:v>
                </c:pt>
                <c:pt idx="77">
                  <c:v>57.327171</c:v>
                </c:pt>
                <c:pt idx="80">
                  <c:v>57.238563999999997</c:v>
                </c:pt>
                <c:pt idx="83">
                  <c:v>57.089582</c:v>
                </c:pt>
                <c:pt idx="86">
                  <c:v>56.980559999999997</c:v>
                </c:pt>
                <c:pt idx="89">
                  <c:v>56.844174000000002</c:v>
                </c:pt>
                <c:pt idx="92">
                  <c:v>56.739496000000003</c:v>
                </c:pt>
                <c:pt idx="96">
                  <c:v>56.60615</c:v>
                </c:pt>
                <c:pt idx="99">
                  <c:v>56.703879000000001</c:v>
                </c:pt>
                <c:pt idx="102">
                  <c:v>56.830708999999999</c:v>
                </c:pt>
                <c:pt idx="105">
                  <c:v>56.935388000000003</c:v>
                </c:pt>
                <c:pt idx="108">
                  <c:v>57.064824000000002</c:v>
                </c:pt>
                <c:pt idx="111">
                  <c:v>57.171239999999997</c:v>
                </c:pt>
                <c:pt idx="114">
                  <c:v>57.312404000000001</c:v>
                </c:pt>
                <c:pt idx="117">
                  <c:v>57.411000999999999</c:v>
                </c:pt>
                <c:pt idx="121">
                  <c:v>57.493962000000003</c:v>
                </c:pt>
                <c:pt idx="124">
                  <c:v>57.366262999999996</c:v>
                </c:pt>
                <c:pt idx="127">
                  <c:v>57.253765999999999</c:v>
                </c:pt>
                <c:pt idx="130">
                  <c:v>57.109127999999998</c:v>
                </c:pt>
                <c:pt idx="133">
                  <c:v>57.000540000000001</c:v>
                </c:pt>
                <c:pt idx="136">
                  <c:v>56.868498000000002</c:v>
                </c:pt>
                <c:pt idx="139">
                  <c:v>56.752960999999999</c:v>
                </c:pt>
                <c:pt idx="142">
                  <c:v>56.621352999999999</c:v>
                </c:pt>
                <c:pt idx="146">
                  <c:v>56.624828000000001</c:v>
                </c:pt>
                <c:pt idx="149">
                  <c:v>56.764254000000001</c:v>
                </c:pt>
                <c:pt idx="152">
                  <c:v>56.870669999999997</c:v>
                </c:pt>
                <c:pt idx="155">
                  <c:v>57.001409000000002</c:v>
                </c:pt>
                <c:pt idx="158">
                  <c:v>57.109127999999998</c:v>
                </c:pt>
                <c:pt idx="161">
                  <c:v>57.234654999999997</c:v>
                </c:pt>
                <c:pt idx="164">
                  <c:v>57.338464999999999</c:v>
                </c:pt>
                <c:pt idx="168">
                  <c:v>57.477891</c:v>
                </c:pt>
                <c:pt idx="171">
                  <c:v>57.382767999999999</c:v>
                </c:pt>
                <c:pt idx="174">
                  <c:v>57.249856999999999</c:v>
                </c:pt>
                <c:pt idx="177">
                  <c:v>57.105652999999997</c:v>
                </c:pt>
                <c:pt idx="180">
                  <c:v>56.997934000000001</c:v>
                </c:pt>
                <c:pt idx="183">
                  <c:v>56.860680000000002</c:v>
                </c:pt>
                <c:pt idx="186">
                  <c:v>56.744708000000003</c:v>
                </c:pt>
                <c:pt idx="189">
                  <c:v>56.604846999999999</c:v>
                </c:pt>
                <c:pt idx="193">
                  <c:v>56.565756</c:v>
                </c:pt>
                <c:pt idx="196">
                  <c:v>56.690413999999997</c:v>
                </c:pt>
                <c:pt idx="199">
                  <c:v>56.812900999999997</c:v>
                </c:pt>
                <c:pt idx="202">
                  <c:v>56.937559999999998</c:v>
                </c:pt>
                <c:pt idx="205">
                  <c:v>57.041369000000003</c:v>
                </c:pt>
                <c:pt idx="208">
                  <c:v>57.174714999999999</c:v>
                </c:pt>
                <c:pt idx="211">
                  <c:v>57.274180999999999</c:v>
                </c:pt>
                <c:pt idx="214">
                  <c:v>57.413173</c:v>
                </c:pt>
                <c:pt idx="218">
                  <c:v>57.408828999999997</c:v>
                </c:pt>
                <c:pt idx="221">
                  <c:v>57.272443000000003</c:v>
                </c:pt>
                <c:pt idx="224">
                  <c:v>57.166027999999997</c:v>
                </c:pt>
                <c:pt idx="227">
                  <c:v>57.029207</c:v>
                </c:pt>
                <c:pt idx="230">
                  <c:v>56.880659999999999</c:v>
                </c:pt>
                <c:pt idx="233">
                  <c:v>56.776850000000003</c:v>
                </c:pt>
                <c:pt idx="236">
                  <c:v>56.628737000000001</c:v>
                </c:pt>
                <c:pt idx="240">
                  <c:v>56.534483000000002</c:v>
                </c:pt>
                <c:pt idx="243">
                  <c:v>56.657837999999998</c:v>
                </c:pt>
                <c:pt idx="246">
                  <c:v>56.763820000000003</c:v>
                </c:pt>
                <c:pt idx="249">
                  <c:v>56.890650000000001</c:v>
                </c:pt>
                <c:pt idx="252">
                  <c:v>57.004015000000003</c:v>
                </c:pt>
                <c:pt idx="255">
                  <c:v>57.151260000000001</c:v>
                </c:pt>
                <c:pt idx="258">
                  <c:v>57.246381999999997</c:v>
                </c:pt>
                <c:pt idx="261">
                  <c:v>57.379728</c:v>
                </c:pt>
                <c:pt idx="265">
                  <c:v>57.434890000000003</c:v>
                </c:pt>
                <c:pt idx="268">
                  <c:v>57.304585000000003</c:v>
                </c:pt>
                <c:pt idx="271">
                  <c:v>57.196432000000001</c:v>
                </c:pt>
                <c:pt idx="274">
                  <c:v>57.05744</c:v>
                </c:pt>
                <c:pt idx="277">
                  <c:v>56.948853</c:v>
                </c:pt>
                <c:pt idx="280">
                  <c:v>56.813335000000002</c:v>
                </c:pt>
                <c:pt idx="283">
                  <c:v>56.667828</c:v>
                </c:pt>
                <c:pt idx="286">
                  <c:v>56.562280999999999</c:v>
                </c:pt>
                <c:pt idx="290">
                  <c:v>56.607888000000003</c:v>
                </c:pt>
                <c:pt idx="293">
                  <c:v>56.714303999999998</c:v>
                </c:pt>
                <c:pt idx="296">
                  <c:v>56.849386000000003</c:v>
                </c:pt>
                <c:pt idx="299">
                  <c:v>56.954934000000002</c:v>
                </c:pt>
                <c:pt idx="302">
                  <c:v>57.091318999999999</c:v>
                </c:pt>
                <c:pt idx="305">
                  <c:v>57.199907000000003</c:v>
                </c:pt>
                <c:pt idx="308">
                  <c:v>57.330212000000003</c:v>
                </c:pt>
                <c:pt idx="312">
                  <c:v>57.423597000000001</c:v>
                </c:pt>
                <c:pt idx="315">
                  <c:v>57.315877999999998</c:v>
                </c:pt>
                <c:pt idx="318">
                  <c:v>57.217281</c:v>
                </c:pt>
                <c:pt idx="321">
                  <c:v>57.093926000000003</c:v>
                </c:pt>
                <c:pt idx="324">
                  <c:v>56.987943999999999</c:v>
                </c:pt>
                <c:pt idx="327">
                  <c:v>56.853296</c:v>
                </c:pt>
                <c:pt idx="330">
                  <c:v>56.756000999999998</c:v>
                </c:pt>
                <c:pt idx="333">
                  <c:v>56.620483999999998</c:v>
                </c:pt>
                <c:pt idx="337">
                  <c:v>56.568795999999999</c:v>
                </c:pt>
                <c:pt idx="340">
                  <c:v>56.706051000000002</c:v>
                </c:pt>
                <c:pt idx="343">
                  <c:v>56.827235000000002</c:v>
                </c:pt>
                <c:pt idx="346">
                  <c:v>56.943206000000004</c:v>
                </c:pt>
                <c:pt idx="349">
                  <c:v>57.066127000000002</c:v>
                </c:pt>
                <c:pt idx="352">
                  <c:v>57.177754999999998</c:v>
                </c:pt>
                <c:pt idx="355">
                  <c:v>57.305888000000003</c:v>
                </c:pt>
                <c:pt idx="358">
                  <c:v>57.422294000000001</c:v>
                </c:pt>
                <c:pt idx="362">
                  <c:v>57.376686999999997</c:v>
                </c:pt>
                <c:pt idx="365">
                  <c:v>57.269402999999997</c:v>
                </c:pt>
                <c:pt idx="368">
                  <c:v>57.140835000000003</c:v>
                </c:pt>
                <c:pt idx="371">
                  <c:v>57.027470000000001</c:v>
                </c:pt>
                <c:pt idx="374">
                  <c:v>56.890650000000001</c:v>
                </c:pt>
                <c:pt idx="377">
                  <c:v>56.775981000000002</c:v>
                </c:pt>
                <c:pt idx="380">
                  <c:v>56.643504999999998</c:v>
                </c:pt>
                <c:pt idx="384">
                  <c:v>56.549250999999998</c:v>
                </c:pt>
                <c:pt idx="387">
                  <c:v>56.663485000000001</c:v>
                </c:pt>
                <c:pt idx="390">
                  <c:v>56.781193999999999</c:v>
                </c:pt>
                <c:pt idx="393">
                  <c:v>56.907589000000002</c:v>
                </c:pt>
                <c:pt idx="396">
                  <c:v>57.047015999999999</c:v>
                </c:pt>
                <c:pt idx="399">
                  <c:v>57.148654000000001</c:v>
                </c:pt>
                <c:pt idx="402">
                  <c:v>57.288513999999999</c:v>
                </c:pt>
                <c:pt idx="405">
                  <c:v>57.388849</c:v>
                </c:pt>
                <c:pt idx="409">
                  <c:v>57.421424999999999</c:v>
                </c:pt>
                <c:pt idx="412">
                  <c:v>57.314140999999999</c:v>
                </c:pt>
                <c:pt idx="415">
                  <c:v>57.182099000000001</c:v>
                </c:pt>
                <c:pt idx="418">
                  <c:v>57.076985999999998</c:v>
                </c:pt>
                <c:pt idx="421">
                  <c:v>56.936256</c:v>
                </c:pt>
                <c:pt idx="424">
                  <c:v>56.826799999999999</c:v>
                </c:pt>
                <c:pt idx="427">
                  <c:v>56.696930000000002</c:v>
                </c:pt>
                <c:pt idx="430">
                  <c:v>56.590947999999997</c:v>
                </c:pt>
                <c:pt idx="434">
                  <c:v>56.640898</c:v>
                </c:pt>
                <c:pt idx="437">
                  <c:v>56.744708000000003</c:v>
                </c:pt>
                <c:pt idx="440">
                  <c:v>56.883699999999997</c:v>
                </c:pt>
                <c:pt idx="443">
                  <c:v>56.979256999999997</c:v>
                </c:pt>
                <c:pt idx="446">
                  <c:v>57.118248999999999</c:v>
                </c:pt>
                <c:pt idx="449">
                  <c:v>57.211633999999997</c:v>
                </c:pt>
                <c:pt idx="452">
                  <c:v>57.341070999999999</c:v>
                </c:pt>
                <c:pt idx="456">
                  <c:v>57.424466000000002</c:v>
                </c:pt>
                <c:pt idx="459">
                  <c:v>57.333686999999998</c:v>
                </c:pt>
                <c:pt idx="461">
                  <c:v>57.195998000000003</c:v>
                </c:pt>
                <c:pt idx="464">
                  <c:v>57.093491</c:v>
                </c:pt>
                <c:pt idx="467">
                  <c:v>56.969267000000002</c:v>
                </c:pt>
                <c:pt idx="470">
                  <c:v>56.855466999999997</c:v>
                </c:pt>
                <c:pt idx="473">
                  <c:v>56.712131999999997</c:v>
                </c:pt>
                <c:pt idx="476">
                  <c:v>56.607888000000003</c:v>
                </c:pt>
                <c:pt idx="480">
                  <c:v>56.612231000000001</c:v>
                </c:pt>
                <c:pt idx="483">
                  <c:v>56.700839000000002</c:v>
                </c:pt>
                <c:pt idx="486">
                  <c:v>56.832447000000002</c:v>
                </c:pt>
                <c:pt idx="489">
                  <c:v>56.934085000000003</c:v>
                </c:pt>
                <c:pt idx="492">
                  <c:v>57.073076999999998</c:v>
                </c:pt>
                <c:pt idx="495">
                  <c:v>57.189917000000001</c:v>
                </c:pt>
                <c:pt idx="498">
                  <c:v>57.315010000000001</c:v>
                </c:pt>
                <c:pt idx="501">
                  <c:v>57.414040999999997</c:v>
                </c:pt>
                <c:pt idx="505">
                  <c:v>57.377122</c:v>
                </c:pt>
                <c:pt idx="508">
                  <c:v>57.278089999999999</c:v>
                </c:pt>
                <c:pt idx="511">
                  <c:v>57.143006999999997</c:v>
                </c:pt>
                <c:pt idx="514">
                  <c:v>57.015743000000001</c:v>
                </c:pt>
                <c:pt idx="517">
                  <c:v>56.909326999999998</c:v>
                </c:pt>
                <c:pt idx="520">
                  <c:v>56.775981000000002</c:v>
                </c:pt>
                <c:pt idx="523">
                  <c:v>56.668697000000002</c:v>
                </c:pt>
                <c:pt idx="527">
                  <c:v>56.613100000000003</c:v>
                </c:pt>
                <c:pt idx="530">
                  <c:v>56.706919999999997</c:v>
                </c:pt>
                <c:pt idx="533">
                  <c:v>56.832881</c:v>
                </c:pt>
                <c:pt idx="536">
                  <c:v>56.935388000000003</c:v>
                </c:pt>
                <c:pt idx="539">
                  <c:v>57.066127000000002</c:v>
                </c:pt>
                <c:pt idx="542">
                  <c:v>57.172977000000003</c:v>
                </c:pt>
                <c:pt idx="545">
                  <c:v>57.303716999999999</c:v>
                </c:pt>
                <c:pt idx="548">
                  <c:v>57.414909999999999</c:v>
                </c:pt>
                <c:pt idx="552">
                  <c:v>57.425334999999997</c:v>
                </c:pt>
                <c:pt idx="555">
                  <c:v>56.984468999999997</c:v>
                </c:pt>
              </c:numCache>
            </c:numRef>
          </c:val>
          <c:smooth val="0"/>
        </c:ser>
        <c:dLbls>
          <c:showLegendKey val="0"/>
          <c:showVal val="0"/>
          <c:showCatName val="0"/>
          <c:showSerName val="0"/>
          <c:showPercent val="0"/>
          <c:showBubbleSize val="0"/>
        </c:dLbls>
        <c:marker val="1"/>
        <c:smooth val="0"/>
        <c:axId val="134342912"/>
        <c:axId val="134352896"/>
      </c:lineChart>
      <c:catAx>
        <c:axId val="134342912"/>
        <c:scaling>
          <c:orientation val="minMax"/>
        </c:scaling>
        <c:delete val="0"/>
        <c:axPos val="b"/>
        <c:majorTickMark val="out"/>
        <c:minorTickMark val="none"/>
        <c:tickLblPos val="nextTo"/>
        <c:crossAx val="134352896"/>
        <c:crosses val="autoZero"/>
        <c:auto val="1"/>
        <c:lblAlgn val="ctr"/>
        <c:lblOffset val="100"/>
        <c:noMultiLvlLbl val="0"/>
      </c:catAx>
      <c:valAx>
        <c:axId val="134352896"/>
        <c:scaling>
          <c:orientation val="minMax"/>
        </c:scaling>
        <c:delete val="0"/>
        <c:axPos val="l"/>
        <c:majorGridlines/>
        <c:numFmt formatCode="General" sourceLinked="1"/>
        <c:majorTickMark val="out"/>
        <c:minorTickMark val="none"/>
        <c:tickLblPos val="nextTo"/>
        <c:crossAx val="134342912"/>
        <c:crosses val="autoZero"/>
        <c:crossBetween val="between"/>
      </c:valAx>
    </c:plotArea>
    <c:legend>
      <c:legendPos val="r"/>
      <c:overlay val="0"/>
    </c:legend>
    <c:plotVisOnly val="1"/>
    <c:dispBlanksAs val="span"/>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CN0254Cal!$AO$1</c:f>
              <c:strCache>
                <c:ptCount val="1"/>
                <c:pt idx="0">
                  <c:v>DMM at J1</c:v>
                </c:pt>
              </c:strCache>
            </c:strRef>
          </c:tx>
          <c:trendline>
            <c:trendlineType val="linear"/>
            <c:dispRSqr val="1"/>
            <c:dispEq val="1"/>
            <c:trendlineLbl>
              <c:layout>
                <c:manualLayout>
                  <c:x val="-4.0735345581802272E-2"/>
                  <c:y val="-4.8664166979127607E-2"/>
                </c:manualLayout>
              </c:layout>
              <c:numFmt formatCode="General" sourceLinked="0"/>
            </c:trendlineLbl>
          </c:trendline>
          <c:xVal>
            <c:numRef>
              <c:f>CN0254Cal!$AN$2:$AN$7</c:f>
              <c:numCache>
                <c:formatCode>General</c:formatCode>
                <c:ptCount val="6"/>
                <c:pt idx="0">
                  <c:v>4.0289999999999999</c:v>
                </c:pt>
                <c:pt idx="1">
                  <c:v>3.8039999999999998</c:v>
                </c:pt>
                <c:pt idx="2">
                  <c:v>3.5979999999999999</c:v>
                </c:pt>
                <c:pt idx="4">
                  <c:v>3.3730000000000002</c:v>
                </c:pt>
                <c:pt idx="5">
                  <c:v>3.173</c:v>
                </c:pt>
              </c:numCache>
            </c:numRef>
          </c:xVal>
          <c:yVal>
            <c:numRef>
              <c:f>CN0254Cal!$AO$2:$AO$7</c:f>
              <c:numCache>
                <c:formatCode>General</c:formatCode>
                <c:ptCount val="6"/>
                <c:pt idx="0">
                  <c:v>35.753999999999998</c:v>
                </c:pt>
                <c:pt idx="1">
                  <c:v>33.652000000000001</c:v>
                </c:pt>
                <c:pt idx="2">
                  <c:v>31.741</c:v>
                </c:pt>
                <c:pt idx="4">
                  <c:v>29.654</c:v>
                </c:pt>
                <c:pt idx="5">
                  <c:v>27.783999999999999</c:v>
                </c:pt>
              </c:numCache>
            </c:numRef>
          </c:yVal>
          <c:smooth val="1"/>
        </c:ser>
        <c:dLbls>
          <c:showLegendKey val="0"/>
          <c:showVal val="0"/>
          <c:showCatName val="0"/>
          <c:showSerName val="0"/>
          <c:showPercent val="0"/>
          <c:showBubbleSize val="0"/>
        </c:dLbls>
        <c:axId val="134378240"/>
        <c:axId val="134379776"/>
      </c:scatterChart>
      <c:valAx>
        <c:axId val="134378240"/>
        <c:scaling>
          <c:orientation val="minMax"/>
          <c:max val="4.5"/>
          <c:min val="3"/>
        </c:scaling>
        <c:delete val="0"/>
        <c:axPos val="b"/>
        <c:numFmt formatCode="General" sourceLinked="1"/>
        <c:majorTickMark val="out"/>
        <c:minorTickMark val="none"/>
        <c:tickLblPos val="nextTo"/>
        <c:crossAx val="134379776"/>
        <c:crosses val="autoZero"/>
        <c:crossBetween val="midCat"/>
      </c:valAx>
      <c:valAx>
        <c:axId val="134379776"/>
        <c:scaling>
          <c:orientation val="minMax"/>
          <c:min val="27"/>
        </c:scaling>
        <c:delete val="0"/>
        <c:axPos val="l"/>
        <c:majorGridlines/>
        <c:numFmt formatCode="General" sourceLinked="1"/>
        <c:majorTickMark val="out"/>
        <c:minorTickMark val="none"/>
        <c:tickLblPos val="nextTo"/>
        <c:crossAx val="13437824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rendline>
            <c:trendlineType val="linear"/>
            <c:dispRSqr val="1"/>
            <c:dispEq val="1"/>
            <c:trendlineLbl>
              <c:numFmt formatCode="0.000000E+00" sourceLinked="0"/>
            </c:trendlineLbl>
          </c:trendline>
          <c:xVal>
            <c:numRef>
              <c:f>CN0254Cal!$AY$3:$AY$6</c:f>
              <c:numCache>
                <c:formatCode>General</c:formatCode>
                <c:ptCount val="4"/>
                <c:pt idx="0">
                  <c:v>65535</c:v>
                </c:pt>
                <c:pt idx="1">
                  <c:v>32768</c:v>
                </c:pt>
                <c:pt idx="3">
                  <c:v>0</c:v>
                </c:pt>
              </c:numCache>
            </c:numRef>
          </c:xVal>
          <c:yVal>
            <c:numRef>
              <c:f>CN0254Cal!$AZ$3:$AZ$6</c:f>
              <c:numCache>
                <c:formatCode>General</c:formatCode>
                <c:ptCount val="4"/>
                <c:pt idx="0">
                  <c:v>2.5</c:v>
                </c:pt>
                <c:pt idx="1">
                  <c:v>1.25</c:v>
                </c:pt>
                <c:pt idx="3">
                  <c:v>0</c:v>
                </c:pt>
              </c:numCache>
            </c:numRef>
          </c:yVal>
          <c:smooth val="0"/>
        </c:ser>
        <c:dLbls>
          <c:showLegendKey val="0"/>
          <c:showVal val="0"/>
          <c:showCatName val="0"/>
          <c:showSerName val="0"/>
          <c:showPercent val="0"/>
          <c:showBubbleSize val="0"/>
        </c:dLbls>
        <c:axId val="134396544"/>
        <c:axId val="134398336"/>
      </c:scatterChart>
      <c:valAx>
        <c:axId val="134396544"/>
        <c:scaling>
          <c:orientation val="minMax"/>
        </c:scaling>
        <c:delete val="0"/>
        <c:axPos val="b"/>
        <c:numFmt formatCode="General" sourceLinked="1"/>
        <c:majorTickMark val="out"/>
        <c:minorTickMark val="none"/>
        <c:tickLblPos val="nextTo"/>
        <c:crossAx val="134398336"/>
        <c:crosses val="autoZero"/>
        <c:crossBetween val="midCat"/>
      </c:valAx>
      <c:valAx>
        <c:axId val="134398336"/>
        <c:scaling>
          <c:orientation val="minMax"/>
        </c:scaling>
        <c:delete val="0"/>
        <c:axPos val="l"/>
        <c:majorGridlines/>
        <c:numFmt formatCode="General" sourceLinked="1"/>
        <c:majorTickMark val="out"/>
        <c:minorTickMark val="none"/>
        <c:tickLblPos val="nextTo"/>
        <c:crossAx val="13439654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
          <c:order val="1"/>
          <c:tx>
            <c:strRef>
              <c:f>EngrTest2014Jul25!$AL$1</c:f>
              <c:strCache>
                <c:ptCount val="1"/>
                <c:pt idx="0">
                  <c:v>LPS331Press</c:v>
                </c:pt>
              </c:strCache>
            </c:strRef>
          </c:tx>
          <c:spPr>
            <a:ln w="25400"/>
          </c:spPr>
          <c:marker>
            <c:symbol val="none"/>
          </c:marker>
          <c:yVal>
            <c:numRef>
              <c:f>EngrTest2014Jul25!$AL$2:$AL$1250</c:f>
              <c:numCache>
                <c:formatCode>General</c:formatCode>
                <c:ptCount val="1249"/>
                <c:pt idx="37">
                  <c:v>1532</c:v>
                </c:pt>
                <c:pt idx="52">
                  <c:v>1205.9582519999999</c:v>
                </c:pt>
                <c:pt idx="73">
                  <c:v>1205.929932</c:v>
                </c:pt>
                <c:pt idx="95">
                  <c:v>1207.717529</c:v>
                </c:pt>
                <c:pt idx="117">
                  <c:v>1206.893311</c:v>
                </c:pt>
                <c:pt idx="139">
                  <c:v>1207.0166019999999</c:v>
                </c:pt>
                <c:pt idx="160">
                  <c:v>1207.0395510000001</c:v>
                </c:pt>
                <c:pt idx="182">
                  <c:v>1206.6914059999999</c:v>
                </c:pt>
                <c:pt idx="204">
                  <c:v>1206.8522949999999</c:v>
                </c:pt>
                <c:pt idx="226">
                  <c:v>1207.869629</c:v>
                </c:pt>
                <c:pt idx="248">
                  <c:v>1206.5039059999999</c:v>
                </c:pt>
                <c:pt idx="269">
                  <c:v>1207.4582519999999</c:v>
                </c:pt>
                <c:pt idx="291">
                  <c:v>1206.9951169999999</c:v>
                </c:pt>
                <c:pt idx="313">
                  <c:v>1206.9057620000001</c:v>
                </c:pt>
                <c:pt idx="335">
                  <c:v>1206.5517580000001</c:v>
                </c:pt>
                <c:pt idx="357">
                  <c:v>1207.7631839999999</c:v>
                </c:pt>
                <c:pt idx="378">
                  <c:v>1206.9602050000001</c:v>
                </c:pt>
                <c:pt idx="400">
                  <c:v>1207.7055660000001</c:v>
                </c:pt>
                <c:pt idx="422">
                  <c:v>1206.4045410000001</c:v>
                </c:pt>
                <c:pt idx="444">
                  <c:v>1207.2392580000001</c:v>
                </c:pt>
                <c:pt idx="466">
                  <c:v>1206.6345209999999</c:v>
                </c:pt>
                <c:pt idx="487">
                  <c:v>1207.4436040000001</c:v>
                </c:pt>
                <c:pt idx="514">
                  <c:v>1175.8500979999999</c:v>
                </c:pt>
                <c:pt idx="537">
                  <c:v>1176.770264</c:v>
                </c:pt>
                <c:pt idx="559">
                  <c:v>1177.445068</c:v>
                </c:pt>
                <c:pt idx="581">
                  <c:v>1177.669922</c:v>
                </c:pt>
                <c:pt idx="602">
                  <c:v>1176.8835449999999</c:v>
                </c:pt>
                <c:pt idx="625">
                  <c:v>1177.602783</c:v>
                </c:pt>
                <c:pt idx="648">
                  <c:v>1176.4570309999999</c:v>
                </c:pt>
                <c:pt idx="670">
                  <c:v>1176.4121090000001</c:v>
                </c:pt>
                <c:pt idx="692">
                  <c:v>1176.2773440000001</c:v>
                </c:pt>
                <c:pt idx="713">
                  <c:v>1177.2666019999999</c:v>
                </c:pt>
                <c:pt idx="735">
                  <c:v>1176.794189</c:v>
                </c:pt>
                <c:pt idx="761">
                  <c:v>1183.849121</c:v>
                </c:pt>
                <c:pt idx="783">
                  <c:v>1184.1198730000001</c:v>
                </c:pt>
                <c:pt idx="805">
                  <c:v>1185.131836</c:v>
                </c:pt>
                <c:pt idx="826">
                  <c:v>1182.8396</c:v>
                </c:pt>
                <c:pt idx="848">
                  <c:v>1183.693115</c:v>
                </c:pt>
                <c:pt idx="870">
                  <c:v>1184.909668</c:v>
                </c:pt>
                <c:pt idx="892">
                  <c:v>1182.9526370000001</c:v>
                </c:pt>
                <c:pt idx="914">
                  <c:v>1183.9882809999999</c:v>
                </c:pt>
                <c:pt idx="935">
                  <c:v>1184.126221</c:v>
                </c:pt>
                <c:pt idx="957">
                  <c:v>1184.3486330000001</c:v>
                </c:pt>
                <c:pt idx="979">
                  <c:v>1183.786621</c:v>
                </c:pt>
                <c:pt idx="1001">
                  <c:v>1183.5173339999999</c:v>
                </c:pt>
                <c:pt idx="1023">
                  <c:v>1185.158203</c:v>
                </c:pt>
                <c:pt idx="1044">
                  <c:v>1184.751953</c:v>
                </c:pt>
                <c:pt idx="1066">
                  <c:v>1184.5078120000001</c:v>
                </c:pt>
                <c:pt idx="1088">
                  <c:v>1183.8991699999999</c:v>
                </c:pt>
                <c:pt idx="1110">
                  <c:v>1184.169922</c:v>
                </c:pt>
                <c:pt idx="1132">
                  <c:v>1183.8332519999999</c:v>
                </c:pt>
                <c:pt idx="1153">
                  <c:v>1184.0600589999999</c:v>
                </c:pt>
                <c:pt idx="1212">
                  <c:v>1236.773682</c:v>
                </c:pt>
                <c:pt idx="1233">
                  <c:v>1237.444336</c:v>
                </c:pt>
              </c:numCache>
            </c:numRef>
          </c:yVal>
          <c:smooth val="0"/>
        </c:ser>
        <c:ser>
          <c:idx val="2"/>
          <c:order val="2"/>
          <c:tx>
            <c:strRef>
              <c:f>EngrTest2014Jul25!$AM$1</c:f>
              <c:strCache>
                <c:ptCount val="1"/>
                <c:pt idx="0">
                  <c:v>LPS331Temp</c:v>
                </c:pt>
              </c:strCache>
            </c:strRef>
          </c:tx>
          <c:spPr>
            <a:ln w="25400"/>
          </c:spPr>
          <c:marker>
            <c:symbol val="none"/>
          </c:marker>
          <c:yVal>
            <c:numRef>
              <c:f>EngrTest2014Jul25!$AM$2:$AM$1250</c:f>
              <c:numCache>
                <c:formatCode>General</c:formatCode>
                <c:ptCount val="1249"/>
                <c:pt idx="37">
                  <c:v>0</c:v>
                </c:pt>
                <c:pt idx="52">
                  <c:v>21.791667</c:v>
                </c:pt>
                <c:pt idx="73">
                  <c:v>21.7</c:v>
                </c:pt>
                <c:pt idx="95">
                  <c:v>21.983332999999998</c:v>
                </c:pt>
                <c:pt idx="117">
                  <c:v>22.05</c:v>
                </c:pt>
                <c:pt idx="139">
                  <c:v>22.216667000000001</c:v>
                </c:pt>
                <c:pt idx="160">
                  <c:v>22.225000000000001</c:v>
                </c:pt>
                <c:pt idx="182">
                  <c:v>22.383333</c:v>
                </c:pt>
                <c:pt idx="204">
                  <c:v>22.441666999999999</c:v>
                </c:pt>
                <c:pt idx="226">
                  <c:v>22.566666999999999</c:v>
                </c:pt>
                <c:pt idx="248">
                  <c:v>22.6</c:v>
                </c:pt>
                <c:pt idx="269">
                  <c:v>22.783332999999999</c:v>
                </c:pt>
                <c:pt idx="291">
                  <c:v>22.9</c:v>
                </c:pt>
                <c:pt idx="313">
                  <c:v>22.908332999999999</c:v>
                </c:pt>
                <c:pt idx="335">
                  <c:v>22.983332999999998</c:v>
                </c:pt>
                <c:pt idx="357">
                  <c:v>22.975000000000001</c:v>
                </c:pt>
                <c:pt idx="378">
                  <c:v>23.05</c:v>
                </c:pt>
                <c:pt idx="400">
                  <c:v>23.116667</c:v>
                </c:pt>
                <c:pt idx="422">
                  <c:v>23.133333</c:v>
                </c:pt>
                <c:pt idx="444">
                  <c:v>23.191666999999999</c:v>
                </c:pt>
                <c:pt idx="466">
                  <c:v>23.216667000000001</c:v>
                </c:pt>
                <c:pt idx="487">
                  <c:v>23.225000000000001</c:v>
                </c:pt>
                <c:pt idx="514">
                  <c:v>23.25</c:v>
                </c:pt>
                <c:pt idx="537">
                  <c:v>23.133333</c:v>
                </c:pt>
                <c:pt idx="559">
                  <c:v>23.383333</c:v>
                </c:pt>
                <c:pt idx="581">
                  <c:v>23.425000000000001</c:v>
                </c:pt>
                <c:pt idx="602">
                  <c:v>23.383333</c:v>
                </c:pt>
                <c:pt idx="625">
                  <c:v>23.441666999999999</c:v>
                </c:pt>
                <c:pt idx="648">
                  <c:v>23.475000000000001</c:v>
                </c:pt>
                <c:pt idx="670">
                  <c:v>23.416667</c:v>
                </c:pt>
                <c:pt idx="692">
                  <c:v>23.45</c:v>
                </c:pt>
                <c:pt idx="713">
                  <c:v>23.65</c:v>
                </c:pt>
                <c:pt idx="735">
                  <c:v>23.516667000000002</c:v>
                </c:pt>
                <c:pt idx="761">
                  <c:v>23.508333</c:v>
                </c:pt>
                <c:pt idx="783">
                  <c:v>23.566666999999999</c:v>
                </c:pt>
                <c:pt idx="805">
                  <c:v>23.608332999999998</c:v>
                </c:pt>
                <c:pt idx="826">
                  <c:v>23.591667000000001</c:v>
                </c:pt>
                <c:pt idx="848">
                  <c:v>23.574999999999999</c:v>
                </c:pt>
                <c:pt idx="870">
                  <c:v>23.733332999999998</c:v>
                </c:pt>
                <c:pt idx="892">
                  <c:v>23.633333</c:v>
                </c:pt>
                <c:pt idx="914">
                  <c:v>23.725000000000001</c:v>
                </c:pt>
                <c:pt idx="935">
                  <c:v>23.9</c:v>
                </c:pt>
                <c:pt idx="957">
                  <c:v>23.774999999999999</c:v>
                </c:pt>
                <c:pt idx="979">
                  <c:v>23.774999999999999</c:v>
                </c:pt>
                <c:pt idx="1001">
                  <c:v>23.8</c:v>
                </c:pt>
                <c:pt idx="1023">
                  <c:v>23.783332999999999</c:v>
                </c:pt>
                <c:pt idx="1044">
                  <c:v>23.716667000000001</c:v>
                </c:pt>
                <c:pt idx="1066">
                  <c:v>23.875</c:v>
                </c:pt>
                <c:pt idx="1088">
                  <c:v>23.774999999999999</c:v>
                </c:pt>
                <c:pt idx="1110">
                  <c:v>23.833333</c:v>
                </c:pt>
                <c:pt idx="1132">
                  <c:v>23.875</c:v>
                </c:pt>
                <c:pt idx="1153">
                  <c:v>23.958333</c:v>
                </c:pt>
                <c:pt idx="1212">
                  <c:v>21.008333</c:v>
                </c:pt>
                <c:pt idx="1233">
                  <c:v>21.008333</c:v>
                </c:pt>
              </c:numCache>
            </c:numRef>
          </c:yVal>
          <c:smooth val="0"/>
        </c:ser>
        <c:ser>
          <c:idx val="3"/>
          <c:order val="3"/>
          <c:tx>
            <c:strRef>
              <c:f>EngrTest2014Jul25!$AN$1</c:f>
              <c:strCache>
                <c:ptCount val="1"/>
                <c:pt idx="0">
                  <c:v>SHT31Humid</c:v>
                </c:pt>
              </c:strCache>
            </c:strRef>
          </c:tx>
          <c:spPr>
            <a:ln w="25400"/>
          </c:spPr>
          <c:marker>
            <c:symbol val="none"/>
          </c:marker>
          <c:yVal>
            <c:numRef>
              <c:f>EngrTest2014Jul25!$AN$2:$AN$1250</c:f>
              <c:numCache>
                <c:formatCode>General</c:formatCode>
                <c:ptCount val="1249"/>
                <c:pt idx="52">
                  <c:v>56.011718999999999</c:v>
                </c:pt>
                <c:pt idx="73">
                  <c:v>55.523437999999999</c:v>
                </c:pt>
                <c:pt idx="95">
                  <c:v>55.523437999999999</c:v>
                </c:pt>
                <c:pt idx="117">
                  <c:v>55.035156000000001</c:v>
                </c:pt>
                <c:pt idx="139">
                  <c:v>55.035156000000001</c:v>
                </c:pt>
                <c:pt idx="160">
                  <c:v>54.546875</c:v>
                </c:pt>
                <c:pt idx="182">
                  <c:v>54.546875</c:v>
                </c:pt>
                <c:pt idx="204">
                  <c:v>54.546875</c:v>
                </c:pt>
                <c:pt idx="226">
                  <c:v>54.058593999999999</c:v>
                </c:pt>
                <c:pt idx="248">
                  <c:v>54.058593999999999</c:v>
                </c:pt>
                <c:pt idx="269">
                  <c:v>54.058593999999999</c:v>
                </c:pt>
                <c:pt idx="291">
                  <c:v>53.570312000000001</c:v>
                </c:pt>
                <c:pt idx="313">
                  <c:v>53.570312000000001</c:v>
                </c:pt>
                <c:pt idx="335">
                  <c:v>53.570312000000001</c:v>
                </c:pt>
                <c:pt idx="357">
                  <c:v>53.570312000000001</c:v>
                </c:pt>
                <c:pt idx="378">
                  <c:v>53.570312000000001</c:v>
                </c:pt>
                <c:pt idx="400">
                  <c:v>53.082031000000001</c:v>
                </c:pt>
                <c:pt idx="422">
                  <c:v>53.082031000000001</c:v>
                </c:pt>
                <c:pt idx="444">
                  <c:v>53.082031000000001</c:v>
                </c:pt>
                <c:pt idx="466">
                  <c:v>53.082031000000001</c:v>
                </c:pt>
                <c:pt idx="487">
                  <c:v>53.082031000000001</c:v>
                </c:pt>
                <c:pt idx="514">
                  <c:v>52.59375</c:v>
                </c:pt>
                <c:pt idx="537">
                  <c:v>52.59375</c:v>
                </c:pt>
                <c:pt idx="559">
                  <c:v>52.59375</c:v>
                </c:pt>
                <c:pt idx="581">
                  <c:v>52.59375</c:v>
                </c:pt>
                <c:pt idx="602">
                  <c:v>52.59375</c:v>
                </c:pt>
                <c:pt idx="625">
                  <c:v>52.59375</c:v>
                </c:pt>
                <c:pt idx="648">
                  <c:v>52.59375</c:v>
                </c:pt>
                <c:pt idx="670">
                  <c:v>52.105468999999999</c:v>
                </c:pt>
                <c:pt idx="692">
                  <c:v>52.105468999999999</c:v>
                </c:pt>
                <c:pt idx="713">
                  <c:v>52.105468999999999</c:v>
                </c:pt>
                <c:pt idx="735">
                  <c:v>52.105468999999999</c:v>
                </c:pt>
                <c:pt idx="761">
                  <c:v>52.59375</c:v>
                </c:pt>
                <c:pt idx="783">
                  <c:v>52.59375</c:v>
                </c:pt>
                <c:pt idx="805">
                  <c:v>52.59375</c:v>
                </c:pt>
                <c:pt idx="826">
                  <c:v>52.59375</c:v>
                </c:pt>
                <c:pt idx="848">
                  <c:v>52.105468999999999</c:v>
                </c:pt>
                <c:pt idx="870">
                  <c:v>52.105468999999999</c:v>
                </c:pt>
                <c:pt idx="892">
                  <c:v>52.105468999999999</c:v>
                </c:pt>
                <c:pt idx="914">
                  <c:v>52.105468999999999</c:v>
                </c:pt>
                <c:pt idx="935">
                  <c:v>52.105468999999999</c:v>
                </c:pt>
                <c:pt idx="957">
                  <c:v>52.105468999999999</c:v>
                </c:pt>
                <c:pt idx="979">
                  <c:v>52.105468999999999</c:v>
                </c:pt>
                <c:pt idx="1001">
                  <c:v>52.105468999999999</c:v>
                </c:pt>
                <c:pt idx="1023">
                  <c:v>52.105468999999999</c:v>
                </c:pt>
                <c:pt idx="1044">
                  <c:v>52.105468999999999</c:v>
                </c:pt>
                <c:pt idx="1066">
                  <c:v>52.105468999999999</c:v>
                </c:pt>
                <c:pt idx="1088">
                  <c:v>52.105468999999999</c:v>
                </c:pt>
                <c:pt idx="1110">
                  <c:v>52.105468999999999</c:v>
                </c:pt>
                <c:pt idx="1132">
                  <c:v>52.105468999999999</c:v>
                </c:pt>
                <c:pt idx="1153">
                  <c:v>52.105468999999999</c:v>
                </c:pt>
                <c:pt idx="1212">
                  <c:v>56.011718999999999</c:v>
                </c:pt>
                <c:pt idx="1233">
                  <c:v>56.011718999999999</c:v>
                </c:pt>
              </c:numCache>
            </c:numRef>
          </c:yVal>
          <c:smooth val="0"/>
        </c:ser>
        <c:dLbls>
          <c:showLegendKey val="0"/>
          <c:showVal val="0"/>
          <c:showCatName val="0"/>
          <c:showSerName val="0"/>
          <c:showPercent val="0"/>
          <c:showBubbleSize val="0"/>
        </c:dLbls>
        <c:axId val="143364864"/>
        <c:axId val="143366400"/>
      </c:scatterChart>
      <c:scatterChart>
        <c:scatterStyle val="lineMarker"/>
        <c:varyColors val="0"/>
        <c:ser>
          <c:idx val="0"/>
          <c:order val="0"/>
          <c:tx>
            <c:strRef>
              <c:f>EngrTest2014Jul25!$C$1</c:f>
              <c:strCache>
                <c:ptCount val="1"/>
                <c:pt idx="0">
                  <c:v>Date Time</c:v>
                </c:pt>
              </c:strCache>
            </c:strRef>
          </c:tx>
          <c:spPr>
            <a:ln w="25400"/>
          </c:spPr>
          <c:marker>
            <c:symbol val="none"/>
          </c:marker>
          <c:yVal>
            <c:numRef>
              <c:f>EngrTest2014Jul25!$C$2:$C$1250</c:f>
              <c:numCache>
                <c:formatCode>0.00000</c:formatCode>
                <c:ptCount val="1249"/>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numCache>
            </c:numRef>
          </c:yVal>
          <c:smooth val="0"/>
        </c:ser>
        <c:ser>
          <c:idx val="4"/>
          <c:order val="4"/>
          <c:tx>
            <c:strRef>
              <c:f>EngrTest2014Jul25!$AO$1</c:f>
              <c:strCache>
                <c:ptCount val="1"/>
                <c:pt idx="0">
                  <c:v>SHT21Temp</c:v>
                </c:pt>
              </c:strCache>
            </c:strRef>
          </c:tx>
          <c:marker>
            <c:symbol val="none"/>
          </c:marker>
          <c:yVal>
            <c:numRef>
              <c:f>EngrTest2014Jul25!$AO$2:$AO$1250</c:f>
              <c:numCache>
                <c:formatCode>General</c:formatCode>
                <c:ptCount val="1249"/>
                <c:pt idx="52">
                  <c:v>22.477031</c:v>
                </c:pt>
                <c:pt idx="73">
                  <c:v>22.477031</c:v>
                </c:pt>
                <c:pt idx="95">
                  <c:v>22.477031</c:v>
                </c:pt>
                <c:pt idx="117">
                  <c:v>23.163436999999998</c:v>
                </c:pt>
                <c:pt idx="139">
                  <c:v>23.163436999999998</c:v>
                </c:pt>
                <c:pt idx="160">
                  <c:v>23.163436999999998</c:v>
                </c:pt>
                <c:pt idx="182">
                  <c:v>23.163436999999998</c:v>
                </c:pt>
                <c:pt idx="204">
                  <c:v>23.163436999999998</c:v>
                </c:pt>
                <c:pt idx="226">
                  <c:v>23.163436999999998</c:v>
                </c:pt>
                <c:pt idx="248">
                  <c:v>23.163436999999998</c:v>
                </c:pt>
                <c:pt idx="269">
                  <c:v>23.849844000000001</c:v>
                </c:pt>
                <c:pt idx="291">
                  <c:v>23.849844000000001</c:v>
                </c:pt>
                <c:pt idx="313">
                  <c:v>23.849844000000001</c:v>
                </c:pt>
                <c:pt idx="335">
                  <c:v>23.849844000000001</c:v>
                </c:pt>
                <c:pt idx="357">
                  <c:v>23.849844000000001</c:v>
                </c:pt>
                <c:pt idx="378">
                  <c:v>23.849844000000001</c:v>
                </c:pt>
                <c:pt idx="400">
                  <c:v>23.849844000000001</c:v>
                </c:pt>
                <c:pt idx="422">
                  <c:v>23.849844000000001</c:v>
                </c:pt>
                <c:pt idx="444">
                  <c:v>23.849844000000001</c:v>
                </c:pt>
                <c:pt idx="466">
                  <c:v>23.849844000000001</c:v>
                </c:pt>
                <c:pt idx="487">
                  <c:v>23.849844000000001</c:v>
                </c:pt>
                <c:pt idx="514">
                  <c:v>23.849844000000001</c:v>
                </c:pt>
                <c:pt idx="537">
                  <c:v>23.849844000000001</c:v>
                </c:pt>
                <c:pt idx="559">
                  <c:v>23.849844000000001</c:v>
                </c:pt>
                <c:pt idx="581">
                  <c:v>23.849844000000001</c:v>
                </c:pt>
                <c:pt idx="602">
                  <c:v>23.849844000000001</c:v>
                </c:pt>
                <c:pt idx="625">
                  <c:v>23.849844000000001</c:v>
                </c:pt>
                <c:pt idx="648">
                  <c:v>24.536249999999999</c:v>
                </c:pt>
                <c:pt idx="670">
                  <c:v>24.536249999999999</c:v>
                </c:pt>
                <c:pt idx="692">
                  <c:v>24.536249999999999</c:v>
                </c:pt>
                <c:pt idx="713">
                  <c:v>24.536249999999999</c:v>
                </c:pt>
                <c:pt idx="735">
                  <c:v>24.536249999999999</c:v>
                </c:pt>
                <c:pt idx="761">
                  <c:v>24.536249999999999</c:v>
                </c:pt>
                <c:pt idx="783">
                  <c:v>24.536249999999999</c:v>
                </c:pt>
                <c:pt idx="805">
                  <c:v>24.536249999999999</c:v>
                </c:pt>
                <c:pt idx="826">
                  <c:v>24.536249999999999</c:v>
                </c:pt>
                <c:pt idx="848">
                  <c:v>24.536249999999999</c:v>
                </c:pt>
                <c:pt idx="870">
                  <c:v>24.536249999999999</c:v>
                </c:pt>
                <c:pt idx="892">
                  <c:v>24.536249999999999</c:v>
                </c:pt>
                <c:pt idx="914">
                  <c:v>24.536249999999999</c:v>
                </c:pt>
                <c:pt idx="935">
                  <c:v>24.536249999999999</c:v>
                </c:pt>
                <c:pt idx="957">
                  <c:v>24.536249999999999</c:v>
                </c:pt>
                <c:pt idx="979">
                  <c:v>24.536249999999999</c:v>
                </c:pt>
                <c:pt idx="1001">
                  <c:v>24.536249999999999</c:v>
                </c:pt>
                <c:pt idx="1023">
                  <c:v>24.536249999999999</c:v>
                </c:pt>
                <c:pt idx="1044">
                  <c:v>24.536249999999999</c:v>
                </c:pt>
                <c:pt idx="1066">
                  <c:v>24.536249999999999</c:v>
                </c:pt>
                <c:pt idx="1088">
                  <c:v>24.536249999999999</c:v>
                </c:pt>
                <c:pt idx="1110">
                  <c:v>24.536249999999999</c:v>
                </c:pt>
                <c:pt idx="1132">
                  <c:v>24.536249999999999</c:v>
                </c:pt>
                <c:pt idx="1153">
                  <c:v>24.536249999999999</c:v>
                </c:pt>
                <c:pt idx="1212">
                  <c:v>21.790624999999999</c:v>
                </c:pt>
                <c:pt idx="1233">
                  <c:v>21.790624999999999</c:v>
                </c:pt>
              </c:numCache>
            </c:numRef>
          </c:yVal>
          <c:smooth val="0"/>
        </c:ser>
        <c:dLbls>
          <c:showLegendKey val="0"/>
          <c:showVal val="0"/>
          <c:showCatName val="0"/>
          <c:showSerName val="0"/>
          <c:showPercent val="0"/>
          <c:showBubbleSize val="0"/>
        </c:dLbls>
        <c:axId val="143373824"/>
        <c:axId val="143372288"/>
      </c:scatterChart>
      <c:valAx>
        <c:axId val="143364864"/>
        <c:scaling>
          <c:orientation val="minMax"/>
        </c:scaling>
        <c:delete val="0"/>
        <c:axPos val="b"/>
        <c:numFmt formatCode="h:mm;@" sourceLinked="0"/>
        <c:majorTickMark val="out"/>
        <c:minorTickMark val="none"/>
        <c:tickLblPos val="nextTo"/>
        <c:crossAx val="143366400"/>
        <c:crosses val="autoZero"/>
        <c:crossBetween val="midCat"/>
      </c:valAx>
      <c:valAx>
        <c:axId val="143366400"/>
        <c:scaling>
          <c:orientation val="minMax"/>
        </c:scaling>
        <c:delete val="0"/>
        <c:axPos val="l"/>
        <c:majorGridlines/>
        <c:numFmt formatCode="General" sourceLinked="1"/>
        <c:majorTickMark val="out"/>
        <c:minorTickMark val="none"/>
        <c:tickLblPos val="nextTo"/>
        <c:crossAx val="143364864"/>
        <c:crosses val="autoZero"/>
        <c:crossBetween val="midCat"/>
      </c:valAx>
      <c:valAx>
        <c:axId val="143372288"/>
        <c:scaling>
          <c:orientation val="minMax"/>
        </c:scaling>
        <c:delete val="0"/>
        <c:axPos val="r"/>
        <c:numFmt formatCode="0.00000" sourceLinked="1"/>
        <c:majorTickMark val="out"/>
        <c:minorTickMark val="none"/>
        <c:tickLblPos val="nextTo"/>
        <c:crossAx val="143373824"/>
        <c:crosses val="max"/>
        <c:crossBetween val="midCat"/>
      </c:valAx>
      <c:valAx>
        <c:axId val="143373824"/>
        <c:scaling>
          <c:orientation val="minMax"/>
        </c:scaling>
        <c:delete val="1"/>
        <c:axPos val="b"/>
        <c:numFmt formatCode="0.00000" sourceLinked="1"/>
        <c:majorTickMark val="out"/>
        <c:minorTickMark val="none"/>
        <c:tickLblPos val="nextTo"/>
        <c:crossAx val="143372288"/>
        <c:crosses val="autoZero"/>
        <c:crossBetween val="midCat"/>
      </c:valAx>
      <c:spPr>
        <a:noFill/>
        <a:ln w="25400">
          <a:noFill/>
        </a:ln>
      </c:spPr>
    </c:plotArea>
    <c:legend>
      <c:legendPos val="r"/>
      <c:overlay val="0"/>
    </c:legend>
    <c:plotVisOnly val="1"/>
    <c:dispBlanksAs val="span"/>
    <c:showDLblsOverMax val="0"/>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968939115771148E-2"/>
          <c:y val="5.1400554097404488E-2"/>
          <c:w val="0.89072160798553035"/>
          <c:h val="0.8326195683872849"/>
        </c:manualLayout>
      </c:layout>
      <c:scatterChart>
        <c:scatterStyle val="lineMarker"/>
        <c:varyColors val="0"/>
        <c:ser>
          <c:idx val="1"/>
          <c:order val="1"/>
          <c:tx>
            <c:strRef>
              <c:f>EngrTest2014Jul25!$AM$1</c:f>
              <c:strCache>
                <c:ptCount val="1"/>
                <c:pt idx="0">
                  <c:v>LPS331Temp</c:v>
                </c:pt>
              </c:strCache>
            </c:strRef>
          </c:tx>
          <c:marker>
            <c:symbol val="none"/>
          </c:marker>
          <c:xVal>
            <c:numRef>
              <c:f>EngrTest2014Jul25!$C$2:$C$1338</c:f>
              <c:numCache>
                <c:formatCode>0.00000</c:formatCode>
                <c:ptCount val="1337"/>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pt idx="1249">
                  <c:v>39084.713554918984</c:v>
                </c:pt>
                <c:pt idx="1250">
                  <c:v>39084.713589942126</c:v>
                </c:pt>
                <c:pt idx="1251">
                  <c:v>39084.713624976852</c:v>
                </c:pt>
                <c:pt idx="1252">
                  <c:v>39084.713659988425</c:v>
                </c:pt>
                <c:pt idx="1253">
                  <c:v>39084.713695011575</c:v>
                </c:pt>
                <c:pt idx="1254">
                  <c:v>39084.713729895833</c:v>
                </c:pt>
                <c:pt idx="1256">
                  <c:v>39084.713731203701</c:v>
                </c:pt>
                <c:pt idx="1257">
                  <c:v>39084.713766226851</c:v>
                </c:pt>
              </c:numCache>
            </c:numRef>
          </c:xVal>
          <c:yVal>
            <c:numRef>
              <c:f>EngrTest2014Jul25!$AM$2:$AM$1338</c:f>
              <c:numCache>
                <c:formatCode>General</c:formatCode>
                <c:ptCount val="1337"/>
                <c:pt idx="37">
                  <c:v>0</c:v>
                </c:pt>
                <c:pt idx="52">
                  <c:v>21.791667</c:v>
                </c:pt>
                <c:pt idx="73">
                  <c:v>21.7</c:v>
                </c:pt>
                <c:pt idx="95">
                  <c:v>21.983332999999998</c:v>
                </c:pt>
                <c:pt idx="117">
                  <c:v>22.05</c:v>
                </c:pt>
                <c:pt idx="139">
                  <c:v>22.216667000000001</c:v>
                </c:pt>
                <c:pt idx="160">
                  <c:v>22.225000000000001</c:v>
                </c:pt>
                <c:pt idx="182">
                  <c:v>22.383333</c:v>
                </c:pt>
                <c:pt idx="204">
                  <c:v>22.441666999999999</c:v>
                </c:pt>
                <c:pt idx="226">
                  <c:v>22.566666999999999</c:v>
                </c:pt>
                <c:pt idx="248">
                  <c:v>22.6</c:v>
                </c:pt>
                <c:pt idx="269">
                  <c:v>22.783332999999999</c:v>
                </c:pt>
                <c:pt idx="291">
                  <c:v>22.9</c:v>
                </c:pt>
                <c:pt idx="313">
                  <c:v>22.908332999999999</c:v>
                </c:pt>
                <c:pt idx="335">
                  <c:v>22.983332999999998</c:v>
                </c:pt>
                <c:pt idx="357">
                  <c:v>22.975000000000001</c:v>
                </c:pt>
                <c:pt idx="378">
                  <c:v>23.05</c:v>
                </c:pt>
                <c:pt idx="400">
                  <c:v>23.116667</c:v>
                </c:pt>
                <c:pt idx="422">
                  <c:v>23.133333</c:v>
                </c:pt>
                <c:pt idx="444">
                  <c:v>23.191666999999999</c:v>
                </c:pt>
                <c:pt idx="466">
                  <c:v>23.216667000000001</c:v>
                </c:pt>
                <c:pt idx="487">
                  <c:v>23.225000000000001</c:v>
                </c:pt>
                <c:pt idx="514">
                  <c:v>23.25</c:v>
                </c:pt>
                <c:pt idx="537">
                  <c:v>23.133333</c:v>
                </c:pt>
                <c:pt idx="559">
                  <c:v>23.383333</c:v>
                </c:pt>
                <c:pt idx="581">
                  <c:v>23.425000000000001</c:v>
                </c:pt>
                <c:pt idx="602">
                  <c:v>23.383333</c:v>
                </c:pt>
                <c:pt idx="625">
                  <c:v>23.441666999999999</c:v>
                </c:pt>
                <c:pt idx="648">
                  <c:v>23.475000000000001</c:v>
                </c:pt>
                <c:pt idx="670">
                  <c:v>23.416667</c:v>
                </c:pt>
                <c:pt idx="692">
                  <c:v>23.45</c:v>
                </c:pt>
                <c:pt idx="713">
                  <c:v>23.65</c:v>
                </c:pt>
                <c:pt idx="735">
                  <c:v>23.516667000000002</c:v>
                </c:pt>
                <c:pt idx="761">
                  <c:v>23.508333</c:v>
                </c:pt>
                <c:pt idx="783">
                  <c:v>23.566666999999999</c:v>
                </c:pt>
                <c:pt idx="805">
                  <c:v>23.608332999999998</c:v>
                </c:pt>
                <c:pt idx="826">
                  <c:v>23.591667000000001</c:v>
                </c:pt>
                <c:pt idx="848">
                  <c:v>23.574999999999999</c:v>
                </c:pt>
                <c:pt idx="870">
                  <c:v>23.733332999999998</c:v>
                </c:pt>
                <c:pt idx="892">
                  <c:v>23.633333</c:v>
                </c:pt>
                <c:pt idx="914">
                  <c:v>23.725000000000001</c:v>
                </c:pt>
                <c:pt idx="935">
                  <c:v>23.9</c:v>
                </c:pt>
                <c:pt idx="957">
                  <c:v>23.774999999999999</c:v>
                </c:pt>
                <c:pt idx="979">
                  <c:v>23.774999999999999</c:v>
                </c:pt>
                <c:pt idx="1001">
                  <c:v>23.8</c:v>
                </c:pt>
                <c:pt idx="1023">
                  <c:v>23.783332999999999</c:v>
                </c:pt>
                <c:pt idx="1044">
                  <c:v>23.716667000000001</c:v>
                </c:pt>
                <c:pt idx="1066">
                  <c:v>23.875</c:v>
                </c:pt>
                <c:pt idx="1088">
                  <c:v>23.774999999999999</c:v>
                </c:pt>
                <c:pt idx="1110">
                  <c:v>23.833333</c:v>
                </c:pt>
                <c:pt idx="1132">
                  <c:v>23.875</c:v>
                </c:pt>
                <c:pt idx="1153">
                  <c:v>23.958333</c:v>
                </c:pt>
                <c:pt idx="1212">
                  <c:v>21.008333</c:v>
                </c:pt>
                <c:pt idx="1233">
                  <c:v>21.008333</c:v>
                </c:pt>
                <c:pt idx="1254">
                  <c:v>21.35</c:v>
                </c:pt>
              </c:numCache>
            </c:numRef>
          </c:yVal>
          <c:smooth val="0"/>
        </c:ser>
        <c:ser>
          <c:idx val="2"/>
          <c:order val="2"/>
          <c:tx>
            <c:strRef>
              <c:f>EngrTest2014Jul25!$AN$1</c:f>
              <c:strCache>
                <c:ptCount val="1"/>
                <c:pt idx="0">
                  <c:v>SHT31Humid</c:v>
                </c:pt>
              </c:strCache>
            </c:strRef>
          </c:tx>
          <c:marker>
            <c:symbol val="none"/>
          </c:marker>
          <c:xVal>
            <c:numRef>
              <c:f>EngrTest2014Jul25!$C$2:$C$1338</c:f>
              <c:numCache>
                <c:formatCode>0.00000</c:formatCode>
                <c:ptCount val="1337"/>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pt idx="1249">
                  <c:v>39084.713554918984</c:v>
                </c:pt>
                <c:pt idx="1250">
                  <c:v>39084.713589942126</c:v>
                </c:pt>
                <c:pt idx="1251">
                  <c:v>39084.713624976852</c:v>
                </c:pt>
                <c:pt idx="1252">
                  <c:v>39084.713659988425</c:v>
                </c:pt>
                <c:pt idx="1253">
                  <c:v>39084.713695011575</c:v>
                </c:pt>
                <c:pt idx="1254">
                  <c:v>39084.713729895833</c:v>
                </c:pt>
                <c:pt idx="1256">
                  <c:v>39084.713731203701</c:v>
                </c:pt>
                <c:pt idx="1257">
                  <c:v>39084.713766226851</c:v>
                </c:pt>
              </c:numCache>
            </c:numRef>
          </c:xVal>
          <c:yVal>
            <c:numRef>
              <c:f>EngrTest2014Jul25!$AN$2:$AN$1338</c:f>
              <c:numCache>
                <c:formatCode>General</c:formatCode>
                <c:ptCount val="1337"/>
                <c:pt idx="52">
                  <c:v>56.011718999999999</c:v>
                </c:pt>
                <c:pt idx="73">
                  <c:v>55.523437999999999</c:v>
                </c:pt>
                <c:pt idx="95">
                  <c:v>55.523437999999999</c:v>
                </c:pt>
                <c:pt idx="117">
                  <c:v>55.035156000000001</c:v>
                </c:pt>
                <c:pt idx="139">
                  <c:v>55.035156000000001</c:v>
                </c:pt>
                <c:pt idx="160">
                  <c:v>54.546875</c:v>
                </c:pt>
                <c:pt idx="182">
                  <c:v>54.546875</c:v>
                </c:pt>
                <c:pt idx="204">
                  <c:v>54.546875</c:v>
                </c:pt>
                <c:pt idx="226">
                  <c:v>54.058593999999999</c:v>
                </c:pt>
                <c:pt idx="248">
                  <c:v>54.058593999999999</c:v>
                </c:pt>
                <c:pt idx="269">
                  <c:v>54.058593999999999</c:v>
                </c:pt>
                <c:pt idx="291">
                  <c:v>53.570312000000001</c:v>
                </c:pt>
                <c:pt idx="313">
                  <c:v>53.570312000000001</c:v>
                </c:pt>
                <c:pt idx="335">
                  <c:v>53.570312000000001</c:v>
                </c:pt>
                <c:pt idx="357">
                  <c:v>53.570312000000001</c:v>
                </c:pt>
                <c:pt idx="378">
                  <c:v>53.570312000000001</c:v>
                </c:pt>
                <c:pt idx="400">
                  <c:v>53.082031000000001</c:v>
                </c:pt>
                <c:pt idx="422">
                  <c:v>53.082031000000001</c:v>
                </c:pt>
                <c:pt idx="444">
                  <c:v>53.082031000000001</c:v>
                </c:pt>
                <c:pt idx="466">
                  <c:v>53.082031000000001</c:v>
                </c:pt>
                <c:pt idx="487">
                  <c:v>53.082031000000001</c:v>
                </c:pt>
                <c:pt idx="514">
                  <c:v>52.59375</c:v>
                </c:pt>
                <c:pt idx="537">
                  <c:v>52.59375</c:v>
                </c:pt>
                <c:pt idx="559">
                  <c:v>52.59375</c:v>
                </c:pt>
                <c:pt idx="581">
                  <c:v>52.59375</c:v>
                </c:pt>
                <c:pt idx="602">
                  <c:v>52.59375</c:v>
                </c:pt>
                <c:pt idx="625">
                  <c:v>52.59375</c:v>
                </c:pt>
                <c:pt idx="648">
                  <c:v>52.59375</c:v>
                </c:pt>
                <c:pt idx="670">
                  <c:v>52.105468999999999</c:v>
                </c:pt>
                <c:pt idx="692">
                  <c:v>52.105468999999999</c:v>
                </c:pt>
                <c:pt idx="713">
                  <c:v>52.105468999999999</c:v>
                </c:pt>
                <c:pt idx="735">
                  <c:v>52.105468999999999</c:v>
                </c:pt>
                <c:pt idx="761">
                  <c:v>52.59375</c:v>
                </c:pt>
                <c:pt idx="783">
                  <c:v>52.59375</c:v>
                </c:pt>
                <c:pt idx="805">
                  <c:v>52.59375</c:v>
                </c:pt>
                <c:pt idx="826">
                  <c:v>52.59375</c:v>
                </c:pt>
                <c:pt idx="848">
                  <c:v>52.105468999999999</c:v>
                </c:pt>
                <c:pt idx="870">
                  <c:v>52.105468999999999</c:v>
                </c:pt>
                <c:pt idx="892">
                  <c:v>52.105468999999999</c:v>
                </c:pt>
                <c:pt idx="914">
                  <c:v>52.105468999999999</c:v>
                </c:pt>
                <c:pt idx="935">
                  <c:v>52.105468999999999</c:v>
                </c:pt>
                <c:pt idx="957">
                  <c:v>52.105468999999999</c:v>
                </c:pt>
                <c:pt idx="979">
                  <c:v>52.105468999999999</c:v>
                </c:pt>
                <c:pt idx="1001">
                  <c:v>52.105468999999999</c:v>
                </c:pt>
                <c:pt idx="1023">
                  <c:v>52.105468999999999</c:v>
                </c:pt>
                <c:pt idx="1044">
                  <c:v>52.105468999999999</c:v>
                </c:pt>
                <c:pt idx="1066">
                  <c:v>52.105468999999999</c:v>
                </c:pt>
                <c:pt idx="1088">
                  <c:v>52.105468999999999</c:v>
                </c:pt>
                <c:pt idx="1110">
                  <c:v>52.105468999999999</c:v>
                </c:pt>
                <c:pt idx="1132">
                  <c:v>52.105468999999999</c:v>
                </c:pt>
                <c:pt idx="1153">
                  <c:v>52.105468999999999</c:v>
                </c:pt>
                <c:pt idx="1212">
                  <c:v>56.011718999999999</c:v>
                </c:pt>
                <c:pt idx="1233">
                  <c:v>56.011718999999999</c:v>
                </c:pt>
                <c:pt idx="1254">
                  <c:v>55.523437999999999</c:v>
                </c:pt>
              </c:numCache>
            </c:numRef>
          </c:yVal>
          <c:smooth val="0"/>
        </c:ser>
        <c:ser>
          <c:idx val="3"/>
          <c:order val="3"/>
          <c:tx>
            <c:strRef>
              <c:f>EngrTest2014Jul25!$AO$1</c:f>
              <c:strCache>
                <c:ptCount val="1"/>
                <c:pt idx="0">
                  <c:v>SHT21Temp</c:v>
                </c:pt>
              </c:strCache>
            </c:strRef>
          </c:tx>
          <c:marker>
            <c:symbol val="none"/>
          </c:marker>
          <c:xVal>
            <c:numRef>
              <c:f>EngrTest2014Jul25!$C$2:$C$1338</c:f>
              <c:numCache>
                <c:formatCode>0.00000</c:formatCode>
                <c:ptCount val="1337"/>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pt idx="1249">
                  <c:v>39084.713554918984</c:v>
                </c:pt>
                <c:pt idx="1250">
                  <c:v>39084.713589942126</c:v>
                </c:pt>
                <c:pt idx="1251">
                  <c:v>39084.713624976852</c:v>
                </c:pt>
                <c:pt idx="1252">
                  <c:v>39084.713659988425</c:v>
                </c:pt>
                <c:pt idx="1253">
                  <c:v>39084.713695011575</c:v>
                </c:pt>
                <c:pt idx="1254">
                  <c:v>39084.713729895833</c:v>
                </c:pt>
                <c:pt idx="1256">
                  <c:v>39084.713731203701</c:v>
                </c:pt>
                <c:pt idx="1257">
                  <c:v>39084.713766226851</c:v>
                </c:pt>
              </c:numCache>
            </c:numRef>
          </c:xVal>
          <c:yVal>
            <c:numRef>
              <c:f>EngrTest2014Jul25!$AO$2:$AO$1338</c:f>
              <c:numCache>
                <c:formatCode>General</c:formatCode>
                <c:ptCount val="1337"/>
                <c:pt idx="52">
                  <c:v>22.477031</c:v>
                </c:pt>
                <c:pt idx="73">
                  <c:v>22.477031</c:v>
                </c:pt>
                <c:pt idx="95">
                  <c:v>22.477031</c:v>
                </c:pt>
                <c:pt idx="117">
                  <c:v>23.163436999999998</c:v>
                </c:pt>
                <c:pt idx="139">
                  <c:v>23.163436999999998</c:v>
                </c:pt>
                <c:pt idx="160">
                  <c:v>23.163436999999998</c:v>
                </c:pt>
                <c:pt idx="182">
                  <c:v>23.163436999999998</c:v>
                </c:pt>
                <c:pt idx="204">
                  <c:v>23.163436999999998</c:v>
                </c:pt>
                <c:pt idx="226">
                  <c:v>23.163436999999998</c:v>
                </c:pt>
                <c:pt idx="248">
                  <c:v>23.163436999999998</c:v>
                </c:pt>
                <c:pt idx="269">
                  <c:v>23.849844000000001</c:v>
                </c:pt>
                <c:pt idx="291">
                  <c:v>23.849844000000001</c:v>
                </c:pt>
                <c:pt idx="313">
                  <c:v>23.849844000000001</c:v>
                </c:pt>
                <c:pt idx="335">
                  <c:v>23.849844000000001</c:v>
                </c:pt>
                <c:pt idx="357">
                  <c:v>23.849844000000001</c:v>
                </c:pt>
                <c:pt idx="378">
                  <c:v>23.849844000000001</c:v>
                </c:pt>
                <c:pt idx="400">
                  <c:v>23.849844000000001</c:v>
                </c:pt>
                <c:pt idx="422">
                  <c:v>23.849844000000001</c:v>
                </c:pt>
                <c:pt idx="444">
                  <c:v>23.849844000000001</c:v>
                </c:pt>
                <c:pt idx="466">
                  <c:v>23.849844000000001</c:v>
                </c:pt>
                <c:pt idx="487">
                  <c:v>23.849844000000001</c:v>
                </c:pt>
                <c:pt idx="514">
                  <c:v>23.849844000000001</c:v>
                </c:pt>
                <c:pt idx="537">
                  <c:v>23.849844000000001</c:v>
                </c:pt>
                <c:pt idx="559">
                  <c:v>23.849844000000001</c:v>
                </c:pt>
                <c:pt idx="581">
                  <c:v>23.849844000000001</c:v>
                </c:pt>
                <c:pt idx="602">
                  <c:v>23.849844000000001</c:v>
                </c:pt>
                <c:pt idx="625">
                  <c:v>23.849844000000001</c:v>
                </c:pt>
                <c:pt idx="648">
                  <c:v>24.536249999999999</c:v>
                </c:pt>
                <c:pt idx="670">
                  <c:v>24.536249999999999</c:v>
                </c:pt>
                <c:pt idx="692">
                  <c:v>24.536249999999999</c:v>
                </c:pt>
                <c:pt idx="713">
                  <c:v>24.536249999999999</c:v>
                </c:pt>
                <c:pt idx="735">
                  <c:v>24.536249999999999</c:v>
                </c:pt>
                <c:pt idx="761">
                  <c:v>24.536249999999999</c:v>
                </c:pt>
                <c:pt idx="783">
                  <c:v>24.536249999999999</c:v>
                </c:pt>
                <c:pt idx="805">
                  <c:v>24.536249999999999</c:v>
                </c:pt>
                <c:pt idx="826">
                  <c:v>24.536249999999999</c:v>
                </c:pt>
                <c:pt idx="848">
                  <c:v>24.536249999999999</c:v>
                </c:pt>
                <c:pt idx="870">
                  <c:v>24.536249999999999</c:v>
                </c:pt>
                <c:pt idx="892">
                  <c:v>24.536249999999999</c:v>
                </c:pt>
                <c:pt idx="914">
                  <c:v>24.536249999999999</c:v>
                </c:pt>
                <c:pt idx="935">
                  <c:v>24.536249999999999</c:v>
                </c:pt>
                <c:pt idx="957">
                  <c:v>24.536249999999999</c:v>
                </c:pt>
                <c:pt idx="979">
                  <c:v>24.536249999999999</c:v>
                </c:pt>
                <c:pt idx="1001">
                  <c:v>24.536249999999999</c:v>
                </c:pt>
                <c:pt idx="1023">
                  <c:v>24.536249999999999</c:v>
                </c:pt>
                <c:pt idx="1044">
                  <c:v>24.536249999999999</c:v>
                </c:pt>
                <c:pt idx="1066">
                  <c:v>24.536249999999999</c:v>
                </c:pt>
                <c:pt idx="1088">
                  <c:v>24.536249999999999</c:v>
                </c:pt>
                <c:pt idx="1110">
                  <c:v>24.536249999999999</c:v>
                </c:pt>
                <c:pt idx="1132">
                  <c:v>24.536249999999999</c:v>
                </c:pt>
                <c:pt idx="1153">
                  <c:v>24.536249999999999</c:v>
                </c:pt>
                <c:pt idx="1212">
                  <c:v>21.790624999999999</c:v>
                </c:pt>
                <c:pt idx="1233">
                  <c:v>21.790624999999999</c:v>
                </c:pt>
                <c:pt idx="1254">
                  <c:v>22.477031</c:v>
                </c:pt>
              </c:numCache>
            </c:numRef>
          </c:yVal>
          <c:smooth val="0"/>
        </c:ser>
        <c:dLbls>
          <c:showLegendKey val="0"/>
          <c:showVal val="0"/>
          <c:showCatName val="0"/>
          <c:showSerName val="0"/>
          <c:showPercent val="0"/>
          <c:showBubbleSize val="0"/>
        </c:dLbls>
        <c:axId val="143418112"/>
        <c:axId val="143419648"/>
      </c:scatterChart>
      <c:scatterChart>
        <c:scatterStyle val="lineMarker"/>
        <c:varyColors val="0"/>
        <c:ser>
          <c:idx val="0"/>
          <c:order val="0"/>
          <c:tx>
            <c:strRef>
              <c:f>EngrTest2014Jul25!$AL$1</c:f>
              <c:strCache>
                <c:ptCount val="1"/>
                <c:pt idx="0">
                  <c:v>LPS331Press</c:v>
                </c:pt>
              </c:strCache>
            </c:strRef>
          </c:tx>
          <c:marker>
            <c:symbol val="none"/>
          </c:marker>
          <c:xVal>
            <c:numRef>
              <c:f>EngrTest2014Jul25!$C$2:$C$1338</c:f>
              <c:numCache>
                <c:formatCode>0.00000</c:formatCode>
                <c:ptCount val="1337"/>
                <c:pt idx="0">
                  <c:v>39083.973831655094</c:v>
                </c:pt>
                <c:pt idx="1">
                  <c:v>39083.973831759256</c:v>
                </c:pt>
                <c:pt idx="2">
                  <c:v>39083.973831863426</c:v>
                </c:pt>
                <c:pt idx="3">
                  <c:v>39083.973832025462</c:v>
                </c:pt>
                <c:pt idx="4">
                  <c:v>39083.973832627315</c:v>
                </c:pt>
                <c:pt idx="5">
                  <c:v>39083.973833587967</c:v>
                </c:pt>
                <c:pt idx="6">
                  <c:v>39083.973834548611</c:v>
                </c:pt>
                <c:pt idx="7">
                  <c:v>39083.973835520832</c:v>
                </c:pt>
                <c:pt idx="8">
                  <c:v>39083.973836481484</c:v>
                </c:pt>
                <c:pt idx="9">
                  <c:v>39083.973837453705</c:v>
                </c:pt>
                <c:pt idx="10">
                  <c:v>39083.973838414349</c:v>
                </c:pt>
                <c:pt idx="11">
                  <c:v>39083.973839375001</c:v>
                </c:pt>
                <c:pt idx="12">
                  <c:v>39083.973840335646</c:v>
                </c:pt>
                <c:pt idx="13">
                  <c:v>39083.973854085649</c:v>
                </c:pt>
                <c:pt idx="14">
                  <c:v>39083.973854178243</c:v>
                </c:pt>
                <c:pt idx="15">
                  <c:v>39083.973854282405</c:v>
                </c:pt>
                <c:pt idx="16">
                  <c:v>39083.973854386575</c:v>
                </c:pt>
                <c:pt idx="17">
                  <c:v>39083.973854479169</c:v>
                </c:pt>
                <c:pt idx="18">
                  <c:v>39083.973855138887</c:v>
                </c:pt>
                <c:pt idx="19">
                  <c:v>39083.973856111108</c:v>
                </c:pt>
                <c:pt idx="20">
                  <c:v>39083.973857083336</c:v>
                </c:pt>
                <c:pt idx="21">
                  <c:v>39083.973858032405</c:v>
                </c:pt>
                <c:pt idx="22">
                  <c:v>39083.973859027778</c:v>
                </c:pt>
                <c:pt idx="23">
                  <c:v>39083.973859999998</c:v>
                </c:pt>
                <c:pt idx="24">
                  <c:v>39083.973860937498</c:v>
                </c:pt>
                <c:pt idx="25">
                  <c:v>39083.97386189815</c:v>
                </c:pt>
                <c:pt idx="26">
                  <c:v>39083.973862881947</c:v>
                </c:pt>
                <c:pt idx="27">
                  <c:v>39083.973863831015</c:v>
                </c:pt>
                <c:pt idx="28">
                  <c:v>39083.973864791667</c:v>
                </c:pt>
                <c:pt idx="29">
                  <c:v>39083.973865752312</c:v>
                </c:pt>
                <c:pt idx="30">
                  <c:v>39083.97386672454</c:v>
                </c:pt>
                <c:pt idx="31">
                  <c:v>39083.973867685185</c:v>
                </c:pt>
                <c:pt idx="32">
                  <c:v>39083.973868657406</c:v>
                </c:pt>
                <c:pt idx="33">
                  <c:v>39083.973869618058</c:v>
                </c:pt>
                <c:pt idx="34">
                  <c:v>39083.973870578702</c:v>
                </c:pt>
                <c:pt idx="35">
                  <c:v>39083.973871539354</c:v>
                </c:pt>
                <c:pt idx="36">
                  <c:v>39083.97387347222</c:v>
                </c:pt>
                <c:pt idx="37">
                  <c:v>39083.973874444448</c:v>
                </c:pt>
                <c:pt idx="38">
                  <c:v>39083.973876377313</c:v>
                </c:pt>
                <c:pt idx="39">
                  <c:v>39083.973877337965</c:v>
                </c:pt>
                <c:pt idx="40">
                  <c:v>39083.97387829861</c:v>
                </c:pt>
                <c:pt idx="41">
                  <c:v>39083.973879259262</c:v>
                </c:pt>
                <c:pt idx="42">
                  <c:v>39083.973880231482</c:v>
                </c:pt>
                <c:pt idx="43">
                  <c:v>39083.973881192127</c:v>
                </c:pt>
                <c:pt idx="44">
                  <c:v>39083.973882152779</c:v>
                </c:pt>
                <c:pt idx="45">
                  <c:v>39083.973883125</c:v>
                </c:pt>
                <c:pt idx="46">
                  <c:v>39083.973884085652</c:v>
                </c:pt>
                <c:pt idx="47">
                  <c:v>39083.973885057872</c:v>
                </c:pt>
                <c:pt idx="48">
                  <c:v>39083.973886018517</c:v>
                </c:pt>
                <c:pt idx="49">
                  <c:v>39083.973886979169</c:v>
                </c:pt>
                <c:pt idx="50">
                  <c:v>39083.973887939814</c:v>
                </c:pt>
                <c:pt idx="51">
                  <c:v>39083.973923761572</c:v>
                </c:pt>
                <c:pt idx="52">
                  <c:v>39083.97392384259</c:v>
                </c:pt>
                <c:pt idx="53">
                  <c:v>0</c:v>
                </c:pt>
                <c:pt idx="54">
                  <c:v>39083.973925150465</c:v>
                </c:pt>
                <c:pt idx="55">
                  <c:v>39083.973960185183</c:v>
                </c:pt>
                <c:pt idx="56">
                  <c:v>39083.973995196757</c:v>
                </c:pt>
                <c:pt idx="57">
                  <c:v>39083.974030243058</c:v>
                </c:pt>
                <c:pt idx="58">
                  <c:v>39083.974065254632</c:v>
                </c:pt>
                <c:pt idx="59">
                  <c:v>39083.974100254629</c:v>
                </c:pt>
                <c:pt idx="60">
                  <c:v>39083.974135266202</c:v>
                </c:pt>
                <c:pt idx="61">
                  <c:v>39083.974170266207</c:v>
                </c:pt>
                <c:pt idx="62">
                  <c:v>39083.974205312501</c:v>
                </c:pt>
                <c:pt idx="63">
                  <c:v>39083.974240312498</c:v>
                </c:pt>
                <c:pt idx="64">
                  <c:v>39083.974275324072</c:v>
                </c:pt>
                <c:pt idx="65">
                  <c:v>39083.974310347221</c:v>
                </c:pt>
                <c:pt idx="66">
                  <c:v>39083.974345347226</c:v>
                </c:pt>
                <c:pt idx="67">
                  <c:v>39083.974380347223</c:v>
                </c:pt>
                <c:pt idx="68">
                  <c:v>39083.974415381941</c:v>
                </c:pt>
                <c:pt idx="69">
                  <c:v>39083.974450393522</c:v>
                </c:pt>
                <c:pt idx="70">
                  <c:v>39083.974485416664</c:v>
                </c:pt>
                <c:pt idx="71">
                  <c:v>39083.974520451389</c:v>
                </c:pt>
                <c:pt idx="72">
                  <c:v>39083.97455564815</c:v>
                </c:pt>
                <c:pt idx="73">
                  <c:v>39083.974590625003</c:v>
                </c:pt>
                <c:pt idx="74">
                  <c:v>0</c:v>
                </c:pt>
                <c:pt idx="75">
                  <c:v>39083.974591817132</c:v>
                </c:pt>
                <c:pt idx="76">
                  <c:v>39083.97462685185</c:v>
                </c:pt>
                <c:pt idx="77">
                  <c:v>39083.974661886576</c:v>
                </c:pt>
                <c:pt idx="78">
                  <c:v>39083.974696898149</c:v>
                </c:pt>
                <c:pt idx="79">
                  <c:v>39083.974731932867</c:v>
                </c:pt>
                <c:pt idx="80">
                  <c:v>39083.974766956017</c:v>
                </c:pt>
                <c:pt idx="81">
                  <c:v>39083.974801979166</c:v>
                </c:pt>
                <c:pt idx="82">
                  <c:v>39083.974837013891</c:v>
                </c:pt>
                <c:pt idx="83">
                  <c:v>39083.974872037033</c:v>
                </c:pt>
                <c:pt idx="84">
                  <c:v>39083.974907060183</c:v>
                </c:pt>
                <c:pt idx="85">
                  <c:v>39083.974942083332</c:v>
                </c:pt>
                <c:pt idx="86">
                  <c:v>39083.974977118058</c:v>
                </c:pt>
                <c:pt idx="87">
                  <c:v>39083.975012233794</c:v>
                </c:pt>
                <c:pt idx="88">
                  <c:v>39083.975047256943</c:v>
                </c:pt>
                <c:pt idx="89">
                  <c:v>39083.975082291669</c:v>
                </c:pt>
                <c:pt idx="90">
                  <c:v>39083.975117314818</c:v>
                </c:pt>
                <c:pt idx="91">
                  <c:v>39083.975152326391</c:v>
                </c:pt>
                <c:pt idx="92">
                  <c:v>39083.975187361109</c:v>
                </c:pt>
                <c:pt idx="93">
                  <c:v>39083.975222384259</c:v>
                </c:pt>
                <c:pt idx="94">
                  <c:v>39083.975257395832</c:v>
                </c:pt>
                <c:pt idx="95">
                  <c:v>39083.975292280091</c:v>
                </c:pt>
                <c:pt idx="96">
                  <c:v>0</c:v>
                </c:pt>
                <c:pt idx="97">
                  <c:v>39083.975293587966</c:v>
                </c:pt>
                <c:pt idx="98">
                  <c:v>39083.975328599539</c:v>
                </c:pt>
                <c:pt idx="99">
                  <c:v>39083.975363622689</c:v>
                </c:pt>
                <c:pt idx="100">
                  <c:v>39083.975398657407</c:v>
                </c:pt>
                <c:pt idx="101">
                  <c:v>39083.975433680556</c:v>
                </c:pt>
                <c:pt idx="102">
                  <c:v>39083.97546869213</c:v>
                </c:pt>
                <c:pt idx="103">
                  <c:v>39083.975503738424</c:v>
                </c:pt>
                <c:pt idx="104">
                  <c:v>39083.975538749997</c:v>
                </c:pt>
                <c:pt idx="105">
                  <c:v>39083.975573773147</c:v>
                </c:pt>
                <c:pt idx="106">
                  <c:v>39083.975608819441</c:v>
                </c:pt>
                <c:pt idx="107">
                  <c:v>39083.97564384259</c:v>
                </c:pt>
                <c:pt idx="108">
                  <c:v>39083.975678854164</c:v>
                </c:pt>
                <c:pt idx="109">
                  <c:v>39083.975713865744</c:v>
                </c:pt>
                <c:pt idx="110">
                  <c:v>39083.975748912038</c:v>
                </c:pt>
                <c:pt idx="111">
                  <c:v>39083.975783923612</c:v>
                </c:pt>
                <c:pt idx="112">
                  <c:v>39083.975818946761</c:v>
                </c:pt>
                <c:pt idx="113">
                  <c:v>39083.975853981479</c:v>
                </c:pt>
                <c:pt idx="114">
                  <c:v>39083.975888993053</c:v>
                </c:pt>
                <c:pt idx="115">
                  <c:v>39083.975924016202</c:v>
                </c:pt>
                <c:pt idx="116">
                  <c:v>39083.975959050927</c:v>
                </c:pt>
                <c:pt idx="117">
                  <c:v>39083.97599392361</c:v>
                </c:pt>
                <c:pt idx="118">
                  <c:v>0</c:v>
                </c:pt>
                <c:pt idx="119">
                  <c:v>39083.975995243054</c:v>
                </c:pt>
                <c:pt idx="120">
                  <c:v>39083.976030254627</c:v>
                </c:pt>
                <c:pt idx="121">
                  <c:v>39083.976065289353</c:v>
                </c:pt>
                <c:pt idx="122">
                  <c:v>39083.976100312502</c:v>
                </c:pt>
                <c:pt idx="123">
                  <c:v>39083.976135324076</c:v>
                </c:pt>
                <c:pt idx="124">
                  <c:v>39083.976170358794</c:v>
                </c:pt>
                <c:pt idx="125">
                  <c:v>39083.976205381943</c:v>
                </c:pt>
                <c:pt idx="126">
                  <c:v>39083.976240405093</c:v>
                </c:pt>
                <c:pt idx="127">
                  <c:v>39083.976275439818</c:v>
                </c:pt>
                <c:pt idx="128">
                  <c:v>39083.976310451391</c:v>
                </c:pt>
                <c:pt idx="129">
                  <c:v>39083.976345486109</c:v>
                </c:pt>
                <c:pt idx="130">
                  <c:v>39083.976380520835</c:v>
                </c:pt>
                <c:pt idx="131">
                  <c:v>39083.976415532408</c:v>
                </c:pt>
                <c:pt idx="132">
                  <c:v>39083.976450555558</c:v>
                </c:pt>
                <c:pt idx="133">
                  <c:v>39083.976485567131</c:v>
                </c:pt>
                <c:pt idx="134">
                  <c:v>39083.976520682867</c:v>
                </c:pt>
                <c:pt idx="135">
                  <c:v>39083.976555694448</c:v>
                </c:pt>
                <c:pt idx="136">
                  <c:v>39083.976590706021</c:v>
                </c:pt>
                <c:pt idx="137">
                  <c:v>39083.976625821757</c:v>
                </c:pt>
                <c:pt idx="138">
                  <c:v>39083.97666083333</c:v>
                </c:pt>
                <c:pt idx="139">
                  <c:v>39083.976695694444</c:v>
                </c:pt>
                <c:pt idx="140">
                  <c:v>0</c:v>
                </c:pt>
                <c:pt idx="141">
                  <c:v>39083.976697025464</c:v>
                </c:pt>
                <c:pt idx="142">
                  <c:v>39083.976732048613</c:v>
                </c:pt>
                <c:pt idx="143">
                  <c:v>39083.976767071763</c:v>
                </c:pt>
                <c:pt idx="144">
                  <c:v>39083.976802083336</c:v>
                </c:pt>
                <c:pt idx="145">
                  <c:v>39083.976837118054</c:v>
                </c:pt>
                <c:pt idx="146">
                  <c:v>39083.976872129628</c:v>
                </c:pt>
                <c:pt idx="147">
                  <c:v>39083.976907141201</c:v>
                </c:pt>
                <c:pt idx="148">
                  <c:v>39083.976942187503</c:v>
                </c:pt>
                <c:pt idx="149">
                  <c:v>39083.976977199076</c:v>
                </c:pt>
                <c:pt idx="150">
                  <c:v>39083.977012199073</c:v>
                </c:pt>
                <c:pt idx="151">
                  <c:v>39083.977047233799</c:v>
                </c:pt>
                <c:pt idx="152">
                  <c:v>39083.977082245372</c:v>
                </c:pt>
                <c:pt idx="153">
                  <c:v>39083.977117256945</c:v>
                </c:pt>
                <c:pt idx="154">
                  <c:v>39083.977152280095</c:v>
                </c:pt>
                <c:pt idx="155">
                  <c:v>39083.977187303244</c:v>
                </c:pt>
                <c:pt idx="156">
                  <c:v>39083.977222314817</c:v>
                </c:pt>
                <c:pt idx="157">
                  <c:v>39083.977257326391</c:v>
                </c:pt>
                <c:pt idx="158">
                  <c:v>39083.977292372685</c:v>
                </c:pt>
                <c:pt idx="159">
                  <c:v>39083.977327384258</c:v>
                </c:pt>
                <c:pt idx="160">
                  <c:v>39083.977362384256</c:v>
                </c:pt>
                <c:pt idx="161">
                  <c:v>0</c:v>
                </c:pt>
                <c:pt idx="162">
                  <c:v>39083.977363599537</c:v>
                </c:pt>
                <c:pt idx="163">
                  <c:v>39083.97739861111</c:v>
                </c:pt>
                <c:pt idx="164">
                  <c:v>39083.977433622684</c:v>
                </c:pt>
                <c:pt idx="165">
                  <c:v>39083.977468657409</c:v>
                </c:pt>
                <c:pt idx="166">
                  <c:v>39083.977503680559</c:v>
                </c:pt>
                <c:pt idx="167">
                  <c:v>39083.977538692132</c:v>
                </c:pt>
                <c:pt idx="168">
                  <c:v>39083.977573703705</c:v>
                </c:pt>
                <c:pt idx="169">
                  <c:v>39083.977608749999</c:v>
                </c:pt>
                <c:pt idx="170">
                  <c:v>39083.977643761573</c:v>
                </c:pt>
                <c:pt idx="171">
                  <c:v>39083.977678773146</c:v>
                </c:pt>
                <c:pt idx="172">
                  <c:v>39083.977713819448</c:v>
                </c:pt>
                <c:pt idx="173">
                  <c:v>39083.977748831021</c:v>
                </c:pt>
                <c:pt idx="174">
                  <c:v>39083.977783865739</c:v>
                </c:pt>
                <c:pt idx="175">
                  <c:v>39083.977818900465</c:v>
                </c:pt>
                <c:pt idx="176">
                  <c:v>39083.977853912038</c:v>
                </c:pt>
                <c:pt idx="177">
                  <c:v>39083.977888935187</c:v>
                </c:pt>
                <c:pt idx="178">
                  <c:v>39083.977923969906</c:v>
                </c:pt>
                <c:pt idx="179">
                  <c:v>39083.977958981479</c:v>
                </c:pt>
                <c:pt idx="180">
                  <c:v>39083.977994004628</c:v>
                </c:pt>
                <c:pt idx="181">
                  <c:v>39083.978029016202</c:v>
                </c:pt>
                <c:pt idx="182">
                  <c:v>39083.978064016206</c:v>
                </c:pt>
                <c:pt idx="183">
                  <c:v>0</c:v>
                </c:pt>
                <c:pt idx="184">
                  <c:v>39083.978065208335</c:v>
                </c:pt>
                <c:pt idx="185">
                  <c:v>39083.978100231485</c:v>
                </c:pt>
                <c:pt idx="186">
                  <c:v>39083.978135277779</c:v>
                </c:pt>
                <c:pt idx="187">
                  <c:v>39083.978170289352</c:v>
                </c:pt>
                <c:pt idx="188">
                  <c:v>39083.978205300926</c:v>
                </c:pt>
                <c:pt idx="189">
                  <c:v>39083.97824034722</c:v>
                </c:pt>
                <c:pt idx="190">
                  <c:v>39083.978275358793</c:v>
                </c:pt>
                <c:pt idx="191">
                  <c:v>39083.978310370374</c:v>
                </c:pt>
                <c:pt idx="192">
                  <c:v>39083.97834548611</c:v>
                </c:pt>
                <c:pt idx="193">
                  <c:v>39083.978380497683</c:v>
                </c:pt>
                <c:pt idx="194">
                  <c:v>39083.978415520833</c:v>
                </c:pt>
                <c:pt idx="195">
                  <c:v>39083.978450532406</c:v>
                </c:pt>
                <c:pt idx="196">
                  <c:v>39083.9784855787</c:v>
                </c:pt>
                <c:pt idx="197">
                  <c:v>39083.978520590281</c:v>
                </c:pt>
                <c:pt idx="198">
                  <c:v>39083.978555601854</c:v>
                </c:pt>
                <c:pt idx="199">
                  <c:v>39083.978590648148</c:v>
                </c:pt>
                <c:pt idx="200">
                  <c:v>39083.978625659722</c:v>
                </c:pt>
                <c:pt idx="201">
                  <c:v>39083.978660694447</c:v>
                </c:pt>
                <c:pt idx="202">
                  <c:v>39083.978695729165</c:v>
                </c:pt>
                <c:pt idx="203">
                  <c:v>39083.978730740739</c:v>
                </c:pt>
                <c:pt idx="204">
                  <c:v>39083.978765613429</c:v>
                </c:pt>
                <c:pt idx="205">
                  <c:v>0</c:v>
                </c:pt>
                <c:pt idx="206">
                  <c:v>39083.978766932873</c:v>
                </c:pt>
                <c:pt idx="207">
                  <c:v>39083.978801967591</c:v>
                </c:pt>
                <c:pt idx="208">
                  <c:v>39083.978836979164</c:v>
                </c:pt>
                <c:pt idx="209">
                  <c:v>39083.978872002313</c:v>
                </c:pt>
                <c:pt idx="210">
                  <c:v>39083.978907037039</c:v>
                </c:pt>
                <c:pt idx="211">
                  <c:v>39083.978942060188</c:v>
                </c:pt>
                <c:pt idx="212">
                  <c:v>39083.97897708333</c:v>
                </c:pt>
                <c:pt idx="213">
                  <c:v>39083.979012118056</c:v>
                </c:pt>
                <c:pt idx="214">
                  <c:v>39083.979047129629</c:v>
                </c:pt>
                <c:pt idx="215">
                  <c:v>39083.979082152779</c:v>
                </c:pt>
                <c:pt idx="216">
                  <c:v>39083.979117164352</c:v>
                </c:pt>
                <c:pt idx="217">
                  <c:v>39083.979152199077</c:v>
                </c:pt>
                <c:pt idx="218">
                  <c:v>39083.979187222219</c:v>
                </c:pt>
                <c:pt idx="219">
                  <c:v>39083.979222233793</c:v>
                </c:pt>
                <c:pt idx="220">
                  <c:v>39083.979257268518</c:v>
                </c:pt>
                <c:pt idx="221">
                  <c:v>39083.979292291668</c:v>
                </c:pt>
                <c:pt idx="222">
                  <c:v>39083.979327303241</c:v>
                </c:pt>
                <c:pt idx="223">
                  <c:v>39083.979362337966</c:v>
                </c:pt>
                <c:pt idx="224">
                  <c:v>39083.979397361109</c:v>
                </c:pt>
                <c:pt idx="225">
                  <c:v>39083.979432372682</c:v>
                </c:pt>
                <c:pt idx="226">
                  <c:v>39083.979467303237</c:v>
                </c:pt>
                <c:pt idx="227">
                  <c:v>0</c:v>
                </c:pt>
                <c:pt idx="228">
                  <c:v>39083.979468622689</c:v>
                </c:pt>
                <c:pt idx="229">
                  <c:v>39083.979503645831</c:v>
                </c:pt>
                <c:pt idx="230">
                  <c:v>39083.979538657404</c:v>
                </c:pt>
                <c:pt idx="231">
                  <c:v>39083.97957369213</c:v>
                </c:pt>
                <c:pt idx="232">
                  <c:v>39083.979608715279</c:v>
                </c:pt>
                <c:pt idx="233">
                  <c:v>39083.979643726852</c:v>
                </c:pt>
                <c:pt idx="234">
                  <c:v>39083.979678761571</c:v>
                </c:pt>
                <c:pt idx="235">
                  <c:v>39083.97971378472</c:v>
                </c:pt>
                <c:pt idx="236">
                  <c:v>39083.979748807869</c:v>
                </c:pt>
                <c:pt idx="237">
                  <c:v>39083.979783842595</c:v>
                </c:pt>
                <c:pt idx="238">
                  <c:v>39083.979818865744</c:v>
                </c:pt>
                <c:pt idx="239">
                  <c:v>39083.979853877318</c:v>
                </c:pt>
                <c:pt idx="240">
                  <c:v>39083.979888888891</c:v>
                </c:pt>
                <c:pt idx="241">
                  <c:v>39083.979923935185</c:v>
                </c:pt>
                <c:pt idx="242">
                  <c:v>39083.979958946758</c:v>
                </c:pt>
                <c:pt idx="243">
                  <c:v>39083.979993958332</c:v>
                </c:pt>
                <c:pt idx="244">
                  <c:v>39083.980028981481</c:v>
                </c:pt>
                <c:pt idx="245">
                  <c:v>39083.980063993055</c:v>
                </c:pt>
                <c:pt idx="246">
                  <c:v>39083.980099016204</c:v>
                </c:pt>
                <c:pt idx="247">
                  <c:v>39083.980134039353</c:v>
                </c:pt>
                <c:pt idx="248">
                  <c:v>39083.980168888891</c:v>
                </c:pt>
                <c:pt idx="249">
                  <c:v>0</c:v>
                </c:pt>
                <c:pt idx="250">
                  <c:v>39083.980170208335</c:v>
                </c:pt>
                <c:pt idx="251">
                  <c:v>39083.980205231484</c:v>
                </c:pt>
                <c:pt idx="252">
                  <c:v>39083.980240243058</c:v>
                </c:pt>
                <c:pt idx="253">
                  <c:v>39083.980275254631</c:v>
                </c:pt>
                <c:pt idx="254">
                  <c:v>39083.980310266204</c:v>
                </c:pt>
                <c:pt idx="255">
                  <c:v>39083.980345312499</c:v>
                </c:pt>
                <c:pt idx="256">
                  <c:v>39083.980380312503</c:v>
                </c:pt>
                <c:pt idx="257">
                  <c:v>39083.980415324077</c:v>
                </c:pt>
                <c:pt idx="258">
                  <c:v>39083.980450347219</c:v>
                </c:pt>
                <c:pt idx="259">
                  <c:v>39083.980485358799</c:v>
                </c:pt>
                <c:pt idx="260">
                  <c:v>39083.980520370373</c:v>
                </c:pt>
                <c:pt idx="261">
                  <c:v>39083.980555405091</c:v>
                </c:pt>
                <c:pt idx="262">
                  <c:v>39083.980590416664</c:v>
                </c:pt>
                <c:pt idx="263">
                  <c:v>39083.980625428238</c:v>
                </c:pt>
                <c:pt idx="264">
                  <c:v>39083.980660451387</c:v>
                </c:pt>
                <c:pt idx="265">
                  <c:v>39083.980695486112</c:v>
                </c:pt>
                <c:pt idx="266">
                  <c:v>39083.980730497686</c:v>
                </c:pt>
                <c:pt idx="267">
                  <c:v>39083.980765520835</c:v>
                </c:pt>
                <c:pt idx="268">
                  <c:v>39083.980800555553</c:v>
                </c:pt>
                <c:pt idx="269">
                  <c:v>39083.980835555558</c:v>
                </c:pt>
                <c:pt idx="270">
                  <c:v>0</c:v>
                </c:pt>
                <c:pt idx="271">
                  <c:v>39083.980836759256</c:v>
                </c:pt>
                <c:pt idx="272">
                  <c:v>39083.980871805557</c:v>
                </c:pt>
                <c:pt idx="273">
                  <c:v>39083.980906828707</c:v>
                </c:pt>
                <c:pt idx="274">
                  <c:v>39083.980941851849</c:v>
                </c:pt>
                <c:pt idx="275">
                  <c:v>39083.98097689815</c:v>
                </c:pt>
                <c:pt idx="276">
                  <c:v>39083.9810119213</c:v>
                </c:pt>
                <c:pt idx="277">
                  <c:v>39083.981046932873</c:v>
                </c:pt>
                <c:pt idx="278">
                  <c:v>39083.981081956015</c:v>
                </c:pt>
                <c:pt idx="279">
                  <c:v>39083.981117002317</c:v>
                </c:pt>
                <c:pt idx="280">
                  <c:v>39083.98115201389</c:v>
                </c:pt>
                <c:pt idx="281">
                  <c:v>39083.981187025463</c:v>
                </c:pt>
                <c:pt idx="282">
                  <c:v>39083.981222071758</c:v>
                </c:pt>
                <c:pt idx="283">
                  <c:v>39083.981257083331</c:v>
                </c:pt>
                <c:pt idx="284">
                  <c:v>39083.981292094904</c:v>
                </c:pt>
                <c:pt idx="285">
                  <c:v>39083.981327141206</c:v>
                </c:pt>
                <c:pt idx="286">
                  <c:v>39083.981362164355</c:v>
                </c:pt>
                <c:pt idx="287">
                  <c:v>39083.981397175929</c:v>
                </c:pt>
                <c:pt idx="288">
                  <c:v>39083.981432210647</c:v>
                </c:pt>
                <c:pt idx="289">
                  <c:v>39083.981467245372</c:v>
                </c:pt>
                <c:pt idx="290">
                  <c:v>39083.981502256946</c:v>
                </c:pt>
                <c:pt idx="291">
                  <c:v>39083.981537245367</c:v>
                </c:pt>
                <c:pt idx="292">
                  <c:v>0</c:v>
                </c:pt>
                <c:pt idx="293">
                  <c:v>39083.981538460648</c:v>
                </c:pt>
                <c:pt idx="294">
                  <c:v>39083.981573483798</c:v>
                </c:pt>
                <c:pt idx="295">
                  <c:v>39083.981608495371</c:v>
                </c:pt>
                <c:pt idx="296">
                  <c:v>39083.981643541665</c:v>
                </c:pt>
                <c:pt idx="297">
                  <c:v>39083.981678553238</c:v>
                </c:pt>
                <c:pt idx="298">
                  <c:v>39083.981713668982</c:v>
                </c:pt>
                <c:pt idx="299">
                  <c:v>39083.981748692131</c:v>
                </c:pt>
                <c:pt idx="300">
                  <c:v>39083.98178371528</c:v>
                </c:pt>
                <c:pt idx="301">
                  <c:v>39083.981818738423</c:v>
                </c:pt>
                <c:pt idx="302">
                  <c:v>39083.981853773148</c:v>
                </c:pt>
                <c:pt idx="303">
                  <c:v>39083.981888807873</c:v>
                </c:pt>
                <c:pt idx="304">
                  <c:v>39083.981923831016</c:v>
                </c:pt>
                <c:pt idx="305">
                  <c:v>39083.981958842596</c:v>
                </c:pt>
                <c:pt idx="306">
                  <c:v>39083.981993877314</c:v>
                </c:pt>
                <c:pt idx="307">
                  <c:v>39083.982028900464</c:v>
                </c:pt>
                <c:pt idx="308">
                  <c:v>39083.982063912037</c:v>
                </c:pt>
                <c:pt idx="309">
                  <c:v>39083.982098958331</c:v>
                </c:pt>
                <c:pt idx="310">
                  <c:v>39083.982133981481</c:v>
                </c:pt>
                <c:pt idx="311">
                  <c:v>39083.982168993054</c:v>
                </c:pt>
                <c:pt idx="312">
                  <c:v>39083.982204108797</c:v>
                </c:pt>
                <c:pt idx="313">
                  <c:v>39083.982238969904</c:v>
                </c:pt>
                <c:pt idx="314">
                  <c:v>0</c:v>
                </c:pt>
                <c:pt idx="315">
                  <c:v>39083.982240277779</c:v>
                </c:pt>
                <c:pt idx="316">
                  <c:v>39083.982275300928</c:v>
                </c:pt>
                <c:pt idx="317">
                  <c:v>39083.982310439817</c:v>
                </c:pt>
                <c:pt idx="318">
                  <c:v>39083.982345462966</c:v>
                </c:pt>
                <c:pt idx="319">
                  <c:v>39083.982380474539</c:v>
                </c:pt>
                <c:pt idx="320">
                  <c:v>39083.982415520833</c:v>
                </c:pt>
                <c:pt idx="321">
                  <c:v>39083.982450543983</c:v>
                </c:pt>
                <c:pt idx="322">
                  <c:v>39083.982485555556</c:v>
                </c:pt>
                <c:pt idx="323">
                  <c:v>39083.98252060185</c:v>
                </c:pt>
                <c:pt idx="324">
                  <c:v>39083.982555625</c:v>
                </c:pt>
                <c:pt idx="325">
                  <c:v>39083.982590636573</c:v>
                </c:pt>
                <c:pt idx="326">
                  <c:v>39083.982625659723</c:v>
                </c:pt>
                <c:pt idx="327">
                  <c:v>39083.982660694448</c:v>
                </c:pt>
                <c:pt idx="328">
                  <c:v>39083.982695706021</c:v>
                </c:pt>
                <c:pt idx="329">
                  <c:v>39083.982730717595</c:v>
                </c:pt>
                <c:pt idx="330">
                  <c:v>39083.982765763889</c:v>
                </c:pt>
                <c:pt idx="331">
                  <c:v>39083.982800787038</c:v>
                </c:pt>
                <c:pt idx="332">
                  <c:v>39083.982835810188</c:v>
                </c:pt>
                <c:pt idx="333">
                  <c:v>39083.982870844906</c:v>
                </c:pt>
                <c:pt idx="334">
                  <c:v>39083.982905856479</c:v>
                </c:pt>
                <c:pt idx="335">
                  <c:v>39083.982940729169</c:v>
                </c:pt>
                <c:pt idx="336">
                  <c:v>0</c:v>
                </c:pt>
                <c:pt idx="337">
                  <c:v>39083.982942037037</c:v>
                </c:pt>
                <c:pt idx="338">
                  <c:v>39083.982977071762</c:v>
                </c:pt>
                <c:pt idx="339">
                  <c:v>39083.983012094905</c:v>
                </c:pt>
                <c:pt idx="340">
                  <c:v>39083.983047106478</c:v>
                </c:pt>
                <c:pt idx="341">
                  <c:v>39083.983082141203</c:v>
                </c:pt>
                <c:pt idx="342">
                  <c:v>39083.983117175929</c:v>
                </c:pt>
                <c:pt idx="343">
                  <c:v>39083.983152187502</c:v>
                </c:pt>
                <c:pt idx="344">
                  <c:v>39083.983187233796</c:v>
                </c:pt>
                <c:pt idx="345">
                  <c:v>39083.98322224537</c:v>
                </c:pt>
                <c:pt idx="346">
                  <c:v>39083.983257268519</c:v>
                </c:pt>
                <c:pt idx="347">
                  <c:v>39083.983292314813</c:v>
                </c:pt>
                <c:pt idx="348">
                  <c:v>39083.983327326387</c:v>
                </c:pt>
                <c:pt idx="349">
                  <c:v>39083.98336233796</c:v>
                </c:pt>
                <c:pt idx="350">
                  <c:v>39083.983397349541</c:v>
                </c:pt>
                <c:pt idx="351">
                  <c:v>39083.983432372683</c:v>
                </c:pt>
                <c:pt idx="352">
                  <c:v>39083.983467384256</c:v>
                </c:pt>
                <c:pt idx="353">
                  <c:v>39083.983502384261</c:v>
                </c:pt>
                <c:pt idx="354">
                  <c:v>39083.983537430555</c:v>
                </c:pt>
                <c:pt idx="355">
                  <c:v>39083.983572442128</c:v>
                </c:pt>
                <c:pt idx="356">
                  <c:v>39083.983607465278</c:v>
                </c:pt>
                <c:pt idx="357">
                  <c:v>39083.983642349536</c:v>
                </c:pt>
                <c:pt idx="358">
                  <c:v>0</c:v>
                </c:pt>
                <c:pt idx="359">
                  <c:v>39083.983643657404</c:v>
                </c:pt>
                <c:pt idx="360">
                  <c:v>39083.983678680554</c:v>
                </c:pt>
                <c:pt idx="361">
                  <c:v>39083.983713692127</c:v>
                </c:pt>
                <c:pt idx="362">
                  <c:v>39083.983748715276</c:v>
                </c:pt>
                <c:pt idx="363">
                  <c:v>39083.98378372685</c:v>
                </c:pt>
                <c:pt idx="364">
                  <c:v>39083.983818738423</c:v>
                </c:pt>
                <c:pt idx="365">
                  <c:v>39083.983853773148</c:v>
                </c:pt>
                <c:pt idx="366">
                  <c:v>39083.983888796298</c:v>
                </c:pt>
                <c:pt idx="367">
                  <c:v>39083.983923819447</c:v>
                </c:pt>
                <c:pt idx="368">
                  <c:v>39083.983958865741</c:v>
                </c:pt>
                <c:pt idx="369">
                  <c:v>39083.983993877315</c:v>
                </c:pt>
                <c:pt idx="370">
                  <c:v>39083.984028900464</c:v>
                </c:pt>
                <c:pt idx="371">
                  <c:v>39083.984063935182</c:v>
                </c:pt>
                <c:pt idx="372">
                  <c:v>39083.984098946756</c:v>
                </c:pt>
                <c:pt idx="373">
                  <c:v>39083.984133969905</c:v>
                </c:pt>
                <c:pt idx="374">
                  <c:v>39083.984168981478</c:v>
                </c:pt>
                <c:pt idx="375">
                  <c:v>39083.984204039349</c:v>
                </c:pt>
                <c:pt idx="376">
                  <c:v>39083.984239039353</c:v>
                </c:pt>
                <c:pt idx="377">
                  <c:v>39083.984274050927</c:v>
                </c:pt>
                <c:pt idx="378">
                  <c:v>39083.9843090625</c:v>
                </c:pt>
                <c:pt idx="379">
                  <c:v>0</c:v>
                </c:pt>
                <c:pt idx="380">
                  <c:v>39083.984310254629</c:v>
                </c:pt>
                <c:pt idx="381">
                  <c:v>39083.984345277779</c:v>
                </c:pt>
                <c:pt idx="382">
                  <c:v>39083.984380312497</c:v>
                </c:pt>
                <c:pt idx="383">
                  <c:v>39083.984415335646</c:v>
                </c:pt>
                <c:pt idx="384">
                  <c:v>39083.98445034722</c:v>
                </c:pt>
                <c:pt idx="385">
                  <c:v>39083.984485370369</c:v>
                </c:pt>
                <c:pt idx="386">
                  <c:v>39083.984520416663</c:v>
                </c:pt>
                <c:pt idx="387">
                  <c:v>39083.984555428244</c:v>
                </c:pt>
                <c:pt idx="388">
                  <c:v>39083.984590451386</c:v>
                </c:pt>
                <c:pt idx="389">
                  <c:v>39083.984625497687</c:v>
                </c:pt>
                <c:pt idx="390">
                  <c:v>39083.984660509261</c:v>
                </c:pt>
                <c:pt idx="391">
                  <c:v>39083.984695520834</c:v>
                </c:pt>
                <c:pt idx="392">
                  <c:v>39083.984730567128</c:v>
                </c:pt>
                <c:pt idx="393">
                  <c:v>39083.984765578702</c:v>
                </c:pt>
                <c:pt idx="394">
                  <c:v>39083.984800590275</c:v>
                </c:pt>
                <c:pt idx="395">
                  <c:v>39083.984835636576</c:v>
                </c:pt>
                <c:pt idx="396">
                  <c:v>39083.984870659726</c:v>
                </c:pt>
                <c:pt idx="397">
                  <c:v>39083.984905671299</c:v>
                </c:pt>
                <c:pt idx="398">
                  <c:v>39083.984940706017</c:v>
                </c:pt>
                <c:pt idx="399">
                  <c:v>39083.984975740743</c:v>
                </c:pt>
                <c:pt idx="400">
                  <c:v>39083.985010717595</c:v>
                </c:pt>
                <c:pt idx="401">
                  <c:v>0</c:v>
                </c:pt>
                <c:pt idx="402">
                  <c:v>39083.985012037039</c:v>
                </c:pt>
                <c:pt idx="403">
                  <c:v>39083.985047060189</c:v>
                </c:pt>
                <c:pt idx="404">
                  <c:v>39083.985082083331</c:v>
                </c:pt>
                <c:pt idx="405">
                  <c:v>39083.985117094904</c:v>
                </c:pt>
                <c:pt idx="406">
                  <c:v>39083.985152141206</c:v>
                </c:pt>
                <c:pt idx="407">
                  <c:v>39083.985187152779</c:v>
                </c:pt>
                <c:pt idx="408">
                  <c:v>39083.985222164352</c:v>
                </c:pt>
                <c:pt idx="409">
                  <c:v>39083.98525719907</c:v>
                </c:pt>
                <c:pt idx="410">
                  <c:v>39083.985292233796</c:v>
                </c:pt>
                <c:pt idx="411">
                  <c:v>39083.985327245369</c:v>
                </c:pt>
                <c:pt idx="412">
                  <c:v>39083.985362268519</c:v>
                </c:pt>
                <c:pt idx="413">
                  <c:v>39083.985397303244</c:v>
                </c:pt>
                <c:pt idx="414">
                  <c:v>39083.985432314817</c:v>
                </c:pt>
                <c:pt idx="415">
                  <c:v>39083.98546733796</c:v>
                </c:pt>
                <c:pt idx="416">
                  <c:v>39083.985502372685</c:v>
                </c:pt>
                <c:pt idx="417">
                  <c:v>39083.985537384258</c:v>
                </c:pt>
                <c:pt idx="418">
                  <c:v>39083.985572407408</c:v>
                </c:pt>
                <c:pt idx="419">
                  <c:v>39083.985607442133</c:v>
                </c:pt>
                <c:pt idx="420">
                  <c:v>39083.985642465275</c:v>
                </c:pt>
                <c:pt idx="421">
                  <c:v>39083.985677476849</c:v>
                </c:pt>
                <c:pt idx="422">
                  <c:v>39083.985712349539</c:v>
                </c:pt>
                <c:pt idx="423">
                  <c:v>0</c:v>
                </c:pt>
                <c:pt idx="424">
                  <c:v>39083.985713680559</c:v>
                </c:pt>
                <c:pt idx="425">
                  <c:v>39083.985748703701</c:v>
                </c:pt>
                <c:pt idx="426">
                  <c:v>39083.985783715281</c:v>
                </c:pt>
                <c:pt idx="427">
                  <c:v>39083.985818749999</c:v>
                </c:pt>
                <c:pt idx="428">
                  <c:v>39083.985853773149</c:v>
                </c:pt>
                <c:pt idx="429">
                  <c:v>39083.985888784722</c:v>
                </c:pt>
                <c:pt idx="430">
                  <c:v>39083.985923819448</c:v>
                </c:pt>
                <c:pt idx="431">
                  <c:v>39083.985958854166</c:v>
                </c:pt>
                <c:pt idx="432">
                  <c:v>39083.985993865739</c:v>
                </c:pt>
                <c:pt idx="433">
                  <c:v>39083.986028877312</c:v>
                </c:pt>
                <c:pt idx="434">
                  <c:v>39083.986063923614</c:v>
                </c:pt>
                <c:pt idx="435">
                  <c:v>39083.986098935187</c:v>
                </c:pt>
                <c:pt idx="436">
                  <c:v>39083.986133946761</c:v>
                </c:pt>
                <c:pt idx="437">
                  <c:v>39083.986168981479</c:v>
                </c:pt>
                <c:pt idx="438">
                  <c:v>39083.986204004628</c:v>
                </c:pt>
                <c:pt idx="439">
                  <c:v>39083.986239027778</c:v>
                </c:pt>
                <c:pt idx="440">
                  <c:v>39083.986274062503</c:v>
                </c:pt>
                <c:pt idx="441">
                  <c:v>39083.986309085645</c:v>
                </c:pt>
                <c:pt idx="442">
                  <c:v>39083.986344097226</c:v>
                </c:pt>
                <c:pt idx="443">
                  <c:v>39083.986379131944</c:v>
                </c:pt>
                <c:pt idx="444">
                  <c:v>39083.986414004627</c:v>
                </c:pt>
                <c:pt idx="445">
                  <c:v>0</c:v>
                </c:pt>
                <c:pt idx="446">
                  <c:v>39083.986415312502</c:v>
                </c:pt>
                <c:pt idx="447">
                  <c:v>39083.986450335651</c:v>
                </c:pt>
                <c:pt idx="448">
                  <c:v>39083.986485428242</c:v>
                </c:pt>
                <c:pt idx="449">
                  <c:v>39083.986520451392</c:v>
                </c:pt>
                <c:pt idx="450">
                  <c:v>39083.986555462965</c:v>
                </c:pt>
                <c:pt idx="451">
                  <c:v>39083.986590497683</c:v>
                </c:pt>
                <c:pt idx="452">
                  <c:v>39083.986625520833</c:v>
                </c:pt>
                <c:pt idx="453">
                  <c:v>39083.986660532406</c:v>
                </c:pt>
                <c:pt idx="454">
                  <c:v>39083.9866955787</c:v>
                </c:pt>
                <c:pt idx="455">
                  <c:v>39083.986730578705</c:v>
                </c:pt>
                <c:pt idx="456">
                  <c:v>39083.986765590278</c:v>
                </c:pt>
                <c:pt idx="457">
                  <c:v>39083.986800601851</c:v>
                </c:pt>
                <c:pt idx="458">
                  <c:v>39083.986835636577</c:v>
                </c:pt>
                <c:pt idx="459">
                  <c:v>39083.98687064815</c:v>
                </c:pt>
                <c:pt idx="460">
                  <c:v>39083.9869056713</c:v>
                </c:pt>
                <c:pt idx="461">
                  <c:v>39083.986940706018</c:v>
                </c:pt>
                <c:pt idx="462">
                  <c:v>39083.986975717591</c:v>
                </c:pt>
                <c:pt idx="463">
                  <c:v>39083.987010729164</c:v>
                </c:pt>
                <c:pt idx="464">
                  <c:v>39083.987045752314</c:v>
                </c:pt>
                <c:pt idx="465">
                  <c:v>39083.987080763887</c:v>
                </c:pt>
                <c:pt idx="466">
                  <c:v>39083.987115636577</c:v>
                </c:pt>
                <c:pt idx="467">
                  <c:v>0</c:v>
                </c:pt>
                <c:pt idx="468">
                  <c:v>39083.987116956021</c:v>
                </c:pt>
                <c:pt idx="469">
                  <c:v>39083.987151990739</c:v>
                </c:pt>
                <c:pt idx="470">
                  <c:v>39083.987187002313</c:v>
                </c:pt>
                <c:pt idx="471">
                  <c:v>39083.987222025462</c:v>
                </c:pt>
                <c:pt idx="472">
                  <c:v>39083.987257060187</c:v>
                </c:pt>
                <c:pt idx="473">
                  <c:v>39083.987292083337</c:v>
                </c:pt>
                <c:pt idx="474">
                  <c:v>39083.98732709491</c:v>
                </c:pt>
                <c:pt idx="475">
                  <c:v>39083.987362129628</c:v>
                </c:pt>
                <c:pt idx="476">
                  <c:v>39083.987397141202</c:v>
                </c:pt>
                <c:pt idx="477">
                  <c:v>39083.987432164351</c:v>
                </c:pt>
                <c:pt idx="478">
                  <c:v>39083.987467199076</c:v>
                </c:pt>
                <c:pt idx="479">
                  <c:v>39083.987502222219</c:v>
                </c:pt>
                <c:pt idx="480">
                  <c:v>39083.987537256944</c:v>
                </c:pt>
                <c:pt idx="481">
                  <c:v>39083.987572268517</c:v>
                </c:pt>
                <c:pt idx="482">
                  <c:v>39083.987607303243</c:v>
                </c:pt>
                <c:pt idx="483">
                  <c:v>39083.987642314816</c:v>
                </c:pt>
                <c:pt idx="484">
                  <c:v>39083.987677337966</c:v>
                </c:pt>
                <c:pt idx="485">
                  <c:v>39083.987712372684</c:v>
                </c:pt>
                <c:pt idx="486">
                  <c:v>39083.987747384257</c:v>
                </c:pt>
                <c:pt idx="487">
                  <c:v>39083.987782372686</c:v>
                </c:pt>
                <c:pt idx="488">
                  <c:v>0</c:v>
                </c:pt>
                <c:pt idx="489">
                  <c:v>39083.98778358796</c:v>
                </c:pt>
                <c:pt idx="490">
                  <c:v>39083.98781846065</c:v>
                </c:pt>
                <c:pt idx="491">
                  <c:v>39083.987818680558</c:v>
                </c:pt>
                <c:pt idx="492">
                  <c:v>39083.987853564817</c:v>
                </c:pt>
                <c:pt idx="493">
                  <c:v>39083.987853634258</c:v>
                </c:pt>
                <c:pt idx="494">
                  <c:v>39083.987853854167</c:v>
                </c:pt>
                <c:pt idx="495">
                  <c:v>39083.987888738426</c:v>
                </c:pt>
                <c:pt idx="496">
                  <c:v>39083.98788896991</c:v>
                </c:pt>
                <c:pt idx="497">
                  <c:v>39083.987924027781</c:v>
                </c:pt>
                <c:pt idx="498">
                  <c:v>39083.987959039354</c:v>
                </c:pt>
                <c:pt idx="499">
                  <c:v>39083.987994039351</c:v>
                </c:pt>
                <c:pt idx="500">
                  <c:v>39083.988029062501</c:v>
                </c:pt>
                <c:pt idx="501">
                  <c:v>39083.988064074074</c:v>
                </c:pt>
                <c:pt idx="502">
                  <c:v>39083.988099074071</c:v>
                </c:pt>
                <c:pt idx="503">
                  <c:v>39083.988134097221</c:v>
                </c:pt>
                <c:pt idx="504">
                  <c:v>39083.988169097225</c:v>
                </c:pt>
                <c:pt idx="505">
                  <c:v>39083.988204108799</c:v>
                </c:pt>
                <c:pt idx="506">
                  <c:v>39083.988239108796</c:v>
                </c:pt>
                <c:pt idx="507">
                  <c:v>39083.988274131945</c:v>
                </c:pt>
                <c:pt idx="508">
                  <c:v>39083.988309143519</c:v>
                </c:pt>
                <c:pt idx="509">
                  <c:v>39083.988344143516</c:v>
                </c:pt>
                <c:pt idx="510">
                  <c:v>39083.988379178241</c:v>
                </c:pt>
                <c:pt idx="511">
                  <c:v>39083.988414178239</c:v>
                </c:pt>
                <c:pt idx="512">
                  <c:v>39083.988449178243</c:v>
                </c:pt>
                <c:pt idx="513">
                  <c:v>39083.98848403935</c:v>
                </c:pt>
                <c:pt idx="514">
                  <c:v>39083.988484224537</c:v>
                </c:pt>
                <c:pt idx="515">
                  <c:v>0</c:v>
                </c:pt>
                <c:pt idx="516">
                  <c:v>39083.988485543981</c:v>
                </c:pt>
                <c:pt idx="517">
                  <c:v>39083.988520416664</c:v>
                </c:pt>
                <c:pt idx="518">
                  <c:v>39083.988520636573</c:v>
                </c:pt>
                <c:pt idx="519">
                  <c:v>39083.988555648146</c:v>
                </c:pt>
                <c:pt idx="520">
                  <c:v>39083.988590682871</c:v>
                </c:pt>
                <c:pt idx="521">
                  <c:v>39083.988625682869</c:v>
                </c:pt>
                <c:pt idx="522">
                  <c:v>39083.988660682873</c:v>
                </c:pt>
                <c:pt idx="523">
                  <c:v>39083.988695717591</c:v>
                </c:pt>
                <c:pt idx="524">
                  <c:v>39083.988730717596</c:v>
                </c:pt>
                <c:pt idx="525">
                  <c:v>39083.988765717593</c:v>
                </c:pt>
                <c:pt idx="526">
                  <c:v>39083.988800740743</c:v>
                </c:pt>
                <c:pt idx="527">
                  <c:v>39083.988835752316</c:v>
                </c:pt>
                <c:pt idx="528">
                  <c:v>39083.988870752313</c:v>
                </c:pt>
                <c:pt idx="529">
                  <c:v>39083.988905752318</c:v>
                </c:pt>
                <c:pt idx="530">
                  <c:v>39083.988940787036</c:v>
                </c:pt>
                <c:pt idx="531">
                  <c:v>39083.988975787041</c:v>
                </c:pt>
                <c:pt idx="532">
                  <c:v>39083.989010787038</c:v>
                </c:pt>
                <c:pt idx="533">
                  <c:v>39083.989045810187</c:v>
                </c:pt>
                <c:pt idx="534">
                  <c:v>39083.989080821761</c:v>
                </c:pt>
                <c:pt idx="535">
                  <c:v>39083.989115821758</c:v>
                </c:pt>
                <c:pt idx="536">
                  <c:v>39083.989150844907</c:v>
                </c:pt>
                <c:pt idx="537">
                  <c:v>39083.989185706021</c:v>
                </c:pt>
                <c:pt idx="538">
                  <c:v>0</c:v>
                </c:pt>
                <c:pt idx="539">
                  <c:v>39083.989187025465</c:v>
                </c:pt>
                <c:pt idx="540">
                  <c:v>39083.989222037038</c:v>
                </c:pt>
                <c:pt idx="541">
                  <c:v>39083.989257060188</c:v>
                </c:pt>
                <c:pt idx="542">
                  <c:v>39083.989292060185</c:v>
                </c:pt>
                <c:pt idx="543">
                  <c:v>39083.989327071758</c:v>
                </c:pt>
                <c:pt idx="544">
                  <c:v>39083.989362094908</c:v>
                </c:pt>
                <c:pt idx="545">
                  <c:v>39083.989397094905</c:v>
                </c:pt>
                <c:pt idx="546">
                  <c:v>39083.98943209491</c:v>
                </c:pt>
                <c:pt idx="547">
                  <c:v>39083.989467129628</c:v>
                </c:pt>
                <c:pt idx="548">
                  <c:v>39083.989502129632</c:v>
                </c:pt>
                <c:pt idx="549">
                  <c:v>39083.98953712963</c:v>
                </c:pt>
                <c:pt idx="550">
                  <c:v>39083.989572164355</c:v>
                </c:pt>
                <c:pt idx="551">
                  <c:v>39083.989607164352</c:v>
                </c:pt>
                <c:pt idx="552">
                  <c:v>39083.98964216435</c:v>
                </c:pt>
                <c:pt idx="553">
                  <c:v>39083.989677164354</c:v>
                </c:pt>
                <c:pt idx="554">
                  <c:v>39083.989712199073</c:v>
                </c:pt>
                <c:pt idx="555">
                  <c:v>39083.989747199077</c:v>
                </c:pt>
                <c:pt idx="556">
                  <c:v>39083.989782199074</c:v>
                </c:pt>
                <c:pt idx="557">
                  <c:v>39083.9898172338</c:v>
                </c:pt>
                <c:pt idx="558">
                  <c:v>39083.989852233797</c:v>
                </c:pt>
                <c:pt idx="559">
                  <c:v>39083.989887094911</c:v>
                </c:pt>
                <c:pt idx="560">
                  <c:v>0</c:v>
                </c:pt>
                <c:pt idx="561">
                  <c:v>39083.989888425924</c:v>
                </c:pt>
                <c:pt idx="562">
                  <c:v>39083.989923437497</c:v>
                </c:pt>
                <c:pt idx="563">
                  <c:v>39083.989958437502</c:v>
                </c:pt>
                <c:pt idx="564">
                  <c:v>39083.989993437499</c:v>
                </c:pt>
                <c:pt idx="565">
                  <c:v>39083.990028472224</c:v>
                </c:pt>
                <c:pt idx="566">
                  <c:v>39083.990063472222</c:v>
                </c:pt>
                <c:pt idx="567">
                  <c:v>39083.990098472219</c:v>
                </c:pt>
                <c:pt idx="568">
                  <c:v>39083.9901334838</c:v>
                </c:pt>
                <c:pt idx="569">
                  <c:v>39083.990168483797</c:v>
                </c:pt>
                <c:pt idx="570">
                  <c:v>39083.990203472225</c:v>
                </c:pt>
                <c:pt idx="571">
                  <c:v>39083.990238483799</c:v>
                </c:pt>
                <c:pt idx="572">
                  <c:v>39083.990273495372</c:v>
                </c:pt>
                <c:pt idx="573">
                  <c:v>39083.990308495369</c:v>
                </c:pt>
                <c:pt idx="574">
                  <c:v>39083.990343495374</c:v>
                </c:pt>
                <c:pt idx="575">
                  <c:v>39083.990378518516</c:v>
                </c:pt>
                <c:pt idx="576">
                  <c:v>39083.990413506945</c:v>
                </c:pt>
                <c:pt idx="577">
                  <c:v>39083.990448495373</c:v>
                </c:pt>
                <c:pt idx="578">
                  <c:v>39083.990483518515</c:v>
                </c:pt>
                <c:pt idx="579">
                  <c:v>39083.99051851852</c:v>
                </c:pt>
                <c:pt idx="580">
                  <c:v>39083.990553530093</c:v>
                </c:pt>
                <c:pt idx="581">
                  <c:v>39083.990588414352</c:v>
                </c:pt>
                <c:pt idx="582">
                  <c:v>0</c:v>
                </c:pt>
                <c:pt idx="583">
                  <c:v>39083.990589733796</c:v>
                </c:pt>
                <c:pt idx="584">
                  <c:v>39083.990624733793</c:v>
                </c:pt>
                <c:pt idx="585">
                  <c:v>39083.990659745374</c:v>
                </c:pt>
                <c:pt idx="586">
                  <c:v>39083.990694768516</c:v>
                </c:pt>
                <c:pt idx="587">
                  <c:v>39083.99072976852</c:v>
                </c:pt>
                <c:pt idx="588">
                  <c:v>39083.990764780094</c:v>
                </c:pt>
                <c:pt idx="589">
                  <c:v>39083.990800266205</c:v>
                </c:pt>
                <c:pt idx="590">
                  <c:v>39083.990835266202</c:v>
                </c:pt>
                <c:pt idx="591">
                  <c:v>39083.990870266207</c:v>
                </c:pt>
                <c:pt idx="592">
                  <c:v>39083.990905613427</c:v>
                </c:pt>
                <c:pt idx="593">
                  <c:v>39083.990940613425</c:v>
                </c:pt>
                <c:pt idx="594">
                  <c:v>39083.990975613429</c:v>
                </c:pt>
                <c:pt idx="595">
                  <c:v>39083.991010636571</c:v>
                </c:pt>
                <c:pt idx="596">
                  <c:v>39083.991045648145</c:v>
                </c:pt>
                <c:pt idx="597">
                  <c:v>39083.991080648149</c:v>
                </c:pt>
                <c:pt idx="598">
                  <c:v>39083.991115671299</c:v>
                </c:pt>
                <c:pt idx="599">
                  <c:v>39083.991150694441</c:v>
                </c:pt>
                <c:pt idx="600">
                  <c:v>39083.991185694445</c:v>
                </c:pt>
                <c:pt idx="601">
                  <c:v>39083.991220706019</c:v>
                </c:pt>
                <c:pt idx="602">
                  <c:v>39083.991255694447</c:v>
                </c:pt>
                <c:pt idx="603">
                  <c:v>0</c:v>
                </c:pt>
                <c:pt idx="604">
                  <c:v>39083.991256886577</c:v>
                </c:pt>
                <c:pt idx="605">
                  <c:v>39083.99129189815</c:v>
                </c:pt>
                <c:pt idx="606">
                  <c:v>39083.991326921299</c:v>
                </c:pt>
                <c:pt idx="607">
                  <c:v>39083.991361932873</c:v>
                </c:pt>
                <c:pt idx="608">
                  <c:v>39083.99139693287</c:v>
                </c:pt>
                <c:pt idx="609">
                  <c:v>39083.991431932867</c:v>
                </c:pt>
                <c:pt idx="610">
                  <c:v>39083.991466967593</c:v>
                </c:pt>
                <c:pt idx="611">
                  <c:v>39083.99150196759</c:v>
                </c:pt>
                <c:pt idx="612">
                  <c:v>39083.991536967595</c:v>
                </c:pt>
                <c:pt idx="613">
                  <c:v>39083.991571990744</c:v>
                </c:pt>
                <c:pt idx="614">
                  <c:v>39083.991607002317</c:v>
                </c:pt>
                <c:pt idx="615">
                  <c:v>39083.991642002315</c:v>
                </c:pt>
                <c:pt idx="616">
                  <c:v>39083.991677025464</c:v>
                </c:pt>
                <c:pt idx="617">
                  <c:v>39083.991712037037</c:v>
                </c:pt>
                <c:pt idx="618">
                  <c:v>39083.991747037035</c:v>
                </c:pt>
                <c:pt idx="619">
                  <c:v>39083.991782060184</c:v>
                </c:pt>
                <c:pt idx="620">
                  <c:v>39083.991817060189</c:v>
                </c:pt>
                <c:pt idx="621">
                  <c:v>39083.991852071762</c:v>
                </c:pt>
                <c:pt idx="622">
                  <c:v>39083.991887164353</c:v>
                </c:pt>
                <c:pt idx="623">
                  <c:v>39083.991922187502</c:v>
                </c:pt>
                <c:pt idx="624">
                  <c:v>39083.99195703704</c:v>
                </c:pt>
                <c:pt idx="625">
                  <c:v>39083.991957094906</c:v>
                </c:pt>
                <c:pt idx="626">
                  <c:v>0</c:v>
                </c:pt>
                <c:pt idx="627">
                  <c:v>39083.99195841435</c:v>
                </c:pt>
                <c:pt idx="628">
                  <c:v>39083.991993298609</c:v>
                </c:pt>
                <c:pt idx="629">
                  <c:v>39083.991993518517</c:v>
                </c:pt>
                <c:pt idx="630">
                  <c:v>39083.992028541667</c:v>
                </c:pt>
                <c:pt idx="631">
                  <c:v>39083.992063541664</c:v>
                </c:pt>
                <c:pt idx="632">
                  <c:v>39083.992098564813</c:v>
                </c:pt>
                <c:pt idx="633">
                  <c:v>39083.992133576387</c:v>
                </c:pt>
                <c:pt idx="634">
                  <c:v>39083.992168576391</c:v>
                </c:pt>
                <c:pt idx="635">
                  <c:v>39083.992203576388</c:v>
                </c:pt>
                <c:pt idx="636">
                  <c:v>39083.992238611114</c:v>
                </c:pt>
                <c:pt idx="637">
                  <c:v>39083.992273611111</c:v>
                </c:pt>
                <c:pt idx="638">
                  <c:v>39083.992308622685</c:v>
                </c:pt>
                <c:pt idx="639">
                  <c:v>39083.992343645834</c:v>
                </c:pt>
                <c:pt idx="640">
                  <c:v>39083.992378645831</c:v>
                </c:pt>
                <c:pt idx="641">
                  <c:v>39083.992413645836</c:v>
                </c:pt>
                <c:pt idx="642">
                  <c:v>39083.992448680554</c:v>
                </c:pt>
                <c:pt idx="643">
                  <c:v>39083.992483680559</c:v>
                </c:pt>
                <c:pt idx="644">
                  <c:v>39083.992518680556</c:v>
                </c:pt>
                <c:pt idx="645">
                  <c:v>39083.992553692129</c:v>
                </c:pt>
                <c:pt idx="646">
                  <c:v>39083.992588715279</c:v>
                </c:pt>
                <c:pt idx="647">
                  <c:v>39083.992623715276</c:v>
                </c:pt>
                <c:pt idx="648">
                  <c:v>39083.99265857639</c:v>
                </c:pt>
                <c:pt idx="649">
                  <c:v>0</c:v>
                </c:pt>
                <c:pt idx="650">
                  <c:v>39083.99265990741</c:v>
                </c:pt>
                <c:pt idx="651">
                  <c:v>39083.992694918983</c:v>
                </c:pt>
                <c:pt idx="652">
                  <c:v>39083.99272991898</c:v>
                </c:pt>
                <c:pt idx="653">
                  <c:v>39083.992764953706</c:v>
                </c:pt>
                <c:pt idx="654">
                  <c:v>39083.992799953703</c:v>
                </c:pt>
                <c:pt idx="655">
                  <c:v>39083.992834965276</c:v>
                </c:pt>
                <c:pt idx="656">
                  <c:v>39083.992869988426</c:v>
                </c:pt>
                <c:pt idx="657">
                  <c:v>39083.992905011575</c:v>
                </c:pt>
                <c:pt idx="658">
                  <c:v>39083.992940011573</c:v>
                </c:pt>
                <c:pt idx="659">
                  <c:v>39083.992975011577</c:v>
                </c:pt>
                <c:pt idx="660">
                  <c:v>39083.993010046295</c:v>
                </c:pt>
                <c:pt idx="661">
                  <c:v>39083.9930450463</c:v>
                </c:pt>
                <c:pt idx="662">
                  <c:v>39083.993080046297</c:v>
                </c:pt>
                <c:pt idx="663">
                  <c:v>39083.993115081015</c:v>
                </c:pt>
                <c:pt idx="664">
                  <c:v>39083.99315008102</c:v>
                </c:pt>
                <c:pt idx="665">
                  <c:v>39083.993185081017</c:v>
                </c:pt>
                <c:pt idx="666">
                  <c:v>39083.993220104167</c:v>
                </c:pt>
                <c:pt idx="667">
                  <c:v>39083.99325511574</c:v>
                </c:pt>
                <c:pt idx="668">
                  <c:v>39083.993290115737</c:v>
                </c:pt>
                <c:pt idx="669">
                  <c:v>39083.993325115742</c:v>
                </c:pt>
                <c:pt idx="670">
                  <c:v>39083.993360011576</c:v>
                </c:pt>
                <c:pt idx="671">
                  <c:v>0</c:v>
                </c:pt>
                <c:pt idx="672">
                  <c:v>39083.993361319444</c:v>
                </c:pt>
                <c:pt idx="673">
                  <c:v>39083.993396331018</c:v>
                </c:pt>
                <c:pt idx="674">
                  <c:v>39083.993431354167</c:v>
                </c:pt>
                <c:pt idx="675">
                  <c:v>39083.993466354164</c:v>
                </c:pt>
                <c:pt idx="676">
                  <c:v>39083.993501354169</c:v>
                </c:pt>
                <c:pt idx="677">
                  <c:v>39083.993536412039</c:v>
                </c:pt>
                <c:pt idx="678">
                  <c:v>39083.993571412037</c:v>
                </c:pt>
                <c:pt idx="679">
                  <c:v>39083.993606412034</c:v>
                </c:pt>
                <c:pt idx="680">
                  <c:v>39083.993641412038</c:v>
                </c:pt>
                <c:pt idx="681">
                  <c:v>39083.993676446757</c:v>
                </c:pt>
                <c:pt idx="682">
                  <c:v>39083.993711446761</c:v>
                </c:pt>
                <c:pt idx="683">
                  <c:v>39083.993746446758</c:v>
                </c:pt>
                <c:pt idx="684">
                  <c:v>39083.993781469908</c:v>
                </c:pt>
                <c:pt idx="685">
                  <c:v>39083.993816458336</c:v>
                </c:pt>
                <c:pt idx="686">
                  <c:v>39083.993851458334</c:v>
                </c:pt>
                <c:pt idx="687">
                  <c:v>39083.993886493059</c:v>
                </c:pt>
                <c:pt idx="688">
                  <c:v>39083.993921493056</c:v>
                </c:pt>
                <c:pt idx="689">
                  <c:v>39083.993956493054</c:v>
                </c:pt>
                <c:pt idx="690">
                  <c:v>39083.993991493058</c:v>
                </c:pt>
                <c:pt idx="691">
                  <c:v>39083.994026493056</c:v>
                </c:pt>
                <c:pt idx="692">
                  <c:v>39083.994061342593</c:v>
                </c:pt>
                <c:pt idx="693">
                  <c:v>0</c:v>
                </c:pt>
                <c:pt idx="694">
                  <c:v>39083.994062650461</c:v>
                </c:pt>
                <c:pt idx="695">
                  <c:v>39083.994097685187</c:v>
                </c:pt>
                <c:pt idx="696">
                  <c:v>39083.994132685184</c:v>
                </c:pt>
                <c:pt idx="697">
                  <c:v>39083.994167685189</c:v>
                </c:pt>
                <c:pt idx="698">
                  <c:v>39083.994202719907</c:v>
                </c:pt>
                <c:pt idx="699">
                  <c:v>39083.994237719904</c:v>
                </c:pt>
                <c:pt idx="700">
                  <c:v>39083.994272719909</c:v>
                </c:pt>
                <c:pt idx="701">
                  <c:v>39083.994307719906</c:v>
                </c:pt>
                <c:pt idx="702">
                  <c:v>39083.9943427662</c:v>
                </c:pt>
                <c:pt idx="703">
                  <c:v>39083.994377766205</c:v>
                </c:pt>
                <c:pt idx="704">
                  <c:v>39083.994412766202</c:v>
                </c:pt>
                <c:pt idx="705">
                  <c:v>39083.994447789351</c:v>
                </c:pt>
                <c:pt idx="706">
                  <c:v>39083.994482789349</c:v>
                </c:pt>
                <c:pt idx="707">
                  <c:v>39083.994517789353</c:v>
                </c:pt>
                <c:pt idx="708">
                  <c:v>39083.994552824071</c:v>
                </c:pt>
                <c:pt idx="709">
                  <c:v>39083.994587824076</c:v>
                </c:pt>
                <c:pt idx="710">
                  <c:v>39083.994622824073</c:v>
                </c:pt>
                <c:pt idx="711">
                  <c:v>39083.994657858799</c:v>
                </c:pt>
                <c:pt idx="712">
                  <c:v>39083.994692858796</c:v>
                </c:pt>
                <c:pt idx="713">
                  <c:v>39083.994727824072</c:v>
                </c:pt>
                <c:pt idx="714">
                  <c:v>0</c:v>
                </c:pt>
                <c:pt idx="715">
                  <c:v>39083.994729016202</c:v>
                </c:pt>
                <c:pt idx="716">
                  <c:v>39083.994764050927</c:v>
                </c:pt>
                <c:pt idx="717">
                  <c:v>39083.994799050924</c:v>
                </c:pt>
                <c:pt idx="718">
                  <c:v>39083.994834062498</c:v>
                </c:pt>
                <c:pt idx="719">
                  <c:v>39083.994869097223</c:v>
                </c:pt>
                <c:pt idx="720">
                  <c:v>39083.994904097221</c:v>
                </c:pt>
                <c:pt idx="721">
                  <c:v>39083.994939097225</c:v>
                </c:pt>
                <c:pt idx="722">
                  <c:v>39083.994974131943</c:v>
                </c:pt>
                <c:pt idx="723">
                  <c:v>39083.995009131948</c:v>
                </c:pt>
                <c:pt idx="724">
                  <c:v>39083.995044131945</c:v>
                </c:pt>
                <c:pt idx="725">
                  <c:v>39083.995079143519</c:v>
                </c:pt>
                <c:pt idx="726">
                  <c:v>39083.995114166668</c:v>
                </c:pt>
                <c:pt idx="727">
                  <c:v>39083.995149166665</c:v>
                </c:pt>
                <c:pt idx="728">
                  <c:v>39083.99518416667</c:v>
                </c:pt>
                <c:pt idx="729">
                  <c:v>39083.995219201388</c:v>
                </c:pt>
                <c:pt idx="730">
                  <c:v>39083.995254201393</c:v>
                </c:pt>
                <c:pt idx="731">
                  <c:v>39083.99528920139</c:v>
                </c:pt>
                <c:pt idx="732">
                  <c:v>39083.995324236108</c:v>
                </c:pt>
                <c:pt idx="733">
                  <c:v>39083.995359328706</c:v>
                </c:pt>
                <c:pt idx="734">
                  <c:v>39083.995394328704</c:v>
                </c:pt>
                <c:pt idx="735">
                  <c:v>39083.995429189818</c:v>
                </c:pt>
                <c:pt idx="736">
                  <c:v>0</c:v>
                </c:pt>
                <c:pt idx="737">
                  <c:v>39083.99543052083</c:v>
                </c:pt>
                <c:pt idx="738">
                  <c:v>39083.99546539352</c:v>
                </c:pt>
                <c:pt idx="739">
                  <c:v>39083.995465601853</c:v>
                </c:pt>
                <c:pt idx="740">
                  <c:v>39083.995500474535</c:v>
                </c:pt>
                <c:pt idx="741">
                  <c:v>39083.99550070602</c:v>
                </c:pt>
                <c:pt idx="742">
                  <c:v>39083.995535740738</c:v>
                </c:pt>
                <c:pt idx="743">
                  <c:v>39083.995570740743</c:v>
                </c:pt>
                <c:pt idx="744">
                  <c:v>39083.995605752316</c:v>
                </c:pt>
                <c:pt idx="745">
                  <c:v>39083.995640775465</c:v>
                </c:pt>
                <c:pt idx="746">
                  <c:v>39083.995675775463</c:v>
                </c:pt>
                <c:pt idx="747">
                  <c:v>39083.995710636576</c:v>
                </c:pt>
                <c:pt idx="748">
                  <c:v>39083.995710868054</c:v>
                </c:pt>
                <c:pt idx="749">
                  <c:v>39083.995745740744</c:v>
                </c:pt>
                <c:pt idx="750">
                  <c:v>39083.995745960645</c:v>
                </c:pt>
                <c:pt idx="751">
                  <c:v>39083.995780983794</c:v>
                </c:pt>
                <c:pt idx="752">
                  <c:v>39083.995815995368</c:v>
                </c:pt>
                <c:pt idx="753">
                  <c:v>39083.995850995372</c:v>
                </c:pt>
                <c:pt idx="754">
                  <c:v>39083.995886018522</c:v>
                </c:pt>
                <c:pt idx="755">
                  <c:v>39083.995921030095</c:v>
                </c:pt>
                <c:pt idx="756">
                  <c:v>39083.995956041668</c:v>
                </c:pt>
                <c:pt idx="757">
                  <c:v>39083.995991064818</c:v>
                </c:pt>
                <c:pt idx="758">
                  <c:v>39083.996026064815</c:v>
                </c:pt>
                <c:pt idx="759">
                  <c:v>39083.996061064812</c:v>
                </c:pt>
                <c:pt idx="760">
                  <c:v>39083.996096099538</c:v>
                </c:pt>
                <c:pt idx="761">
                  <c:v>39083.996130960651</c:v>
                </c:pt>
                <c:pt idx="762">
                  <c:v>0</c:v>
                </c:pt>
                <c:pt idx="763">
                  <c:v>39083.996132280095</c:v>
                </c:pt>
                <c:pt idx="764">
                  <c:v>39083.996167291669</c:v>
                </c:pt>
                <c:pt idx="765">
                  <c:v>39083.996202326387</c:v>
                </c:pt>
                <c:pt idx="766">
                  <c:v>39083.996237326392</c:v>
                </c:pt>
                <c:pt idx="767">
                  <c:v>39083.996272326389</c:v>
                </c:pt>
                <c:pt idx="768">
                  <c:v>39083.996307361114</c:v>
                </c:pt>
                <c:pt idx="769">
                  <c:v>39083.996342361112</c:v>
                </c:pt>
                <c:pt idx="770">
                  <c:v>39083.996377361109</c:v>
                </c:pt>
                <c:pt idx="771">
                  <c:v>39083.996412384258</c:v>
                </c:pt>
                <c:pt idx="772">
                  <c:v>39083.996447395832</c:v>
                </c:pt>
                <c:pt idx="773">
                  <c:v>39083.996482395836</c:v>
                </c:pt>
                <c:pt idx="774">
                  <c:v>39083.996517395834</c:v>
                </c:pt>
                <c:pt idx="775">
                  <c:v>39083.996552430559</c:v>
                </c:pt>
                <c:pt idx="776">
                  <c:v>39083.996587430556</c:v>
                </c:pt>
                <c:pt idx="777">
                  <c:v>39083.996622430554</c:v>
                </c:pt>
                <c:pt idx="778">
                  <c:v>39083.996657465279</c:v>
                </c:pt>
                <c:pt idx="779">
                  <c:v>39083.996692465276</c:v>
                </c:pt>
                <c:pt idx="780">
                  <c:v>39083.996727465281</c:v>
                </c:pt>
                <c:pt idx="781">
                  <c:v>39083.996762488423</c:v>
                </c:pt>
                <c:pt idx="782">
                  <c:v>39083.996797500004</c:v>
                </c:pt>
                <c:pt idx="783">
                  <c:v>39083.99683236111</c:v>
                </c:pt>
                <c:pt idx="784">
                  <c:v>0</c:v>
                </c:pt>
                <c:pt idx="785">
                  <c:v>39083.996833668978</c:v>
                </c:pt>
                <c:pt idx="786">
                  <c:v>39083.996868703704</c:v>
                </c:pt>
                <c:pt idx="787">
                  <c:v>39083.996903703701</c:v>
                </c:pt>
                <c:pt idx="788">
                  <c:v>39083.996938692129</c:v>
                </c:pt>
                <c:pt idx="789">
                  <c:v>39083.996973703703</c:v>
                </c:pt>
                <c:pt idx="790">
                  <c:v>39083.997008703707</c:v>
                </c:pt>
                <c:pt idx="791">
                  <c:v>39083.997043703705</c:v>
                </c:pt>
                <c:pt idx="792">
                  <c:v>39083.997078726854</c:v>
                </c:pt>
                <c:pt idx="793">
                  <c:v>39083.997113726851</c:v>
                </c:pt>
                <c:pt idx="794">
                  <c:v>39083.997148726849</c:v>
                </c:pt>
                <c:pt idx="795">
                  <c:v>39083.997183738429</c:v>
                </c:pt>
                <c:pt idx="796">
                  <c:v>39083.997218761571</c:v>
                </c:pt>
                <c:pt idx="797">
                  <c:v>39083.99725375</c:v>
                </c:pt>
                <c:pt idx="798">
                  <c:v>39083.997288749997</c:v>
                </c:pt>
                <c:pt idx="799">
                  <c:v>39083.99732376157</c:v>
                </c:pt>
                <c:pt idx="800">
                  <c:v>39083.997358761575</c:v>
                </c:pt>
                <c:pt idx="801">
                  <c:v>39083.997393784724</c:v>
                </c:pt>
                <c:pt idx="802">
                  <c:v>39083.997428807874</c:v>
                </c:pt>
                <c:pt idx="803">
                  <c:v>39083.997463796295</c:v>
                </c:pt>
                <c:pt idx="804">
                  <c:v>39083.9974987963</c:v>
                </c:pt>
                <c:pt idx="805">
                  <c:v>39083.997533668982</c:v>
                </c:pt>
                <c:pt idx="806">
                  <c:v>0</c:v>
                </c:pt>
                <c:pt idx="807">
                  <c:v>39083.99753497685</c:v>
                </c:pt>
                <c:pt idx="808">
                  <c:v>39083.997569988423</c:v>
                </c:pt>
                <c:pt idx="809">
                  <c:v>39083.997604988428</c:v>
                </c:pt>
                <c:pt idx="810">
                  <c:v>39083.997640023146</c:v>
                </c:pt>
                <c:pt idx="811">
                  <c:v>39083.997675023151</c:v>
                </c:pt>
                <c:pt idx="812">
                  <c:v>39083.997710023148</c:v>
                </c:pt>
                <c:pt idx="813">
                  <c:v>39083.997745057874</c:v>
                </c:pt>
                <c:pt idx="814">
                  <c:v>39083.997780057871</c:v>
                </c:pt>
                <c:pt idx="815">
                  <c:v>39083.99781508102</c:v>
                </c:pt>
                <c:pt idx="816">
                  <c:v>39083.997850081018</c:v>
                </c:pt>
                <c:pt idx="817">
                  <c:v>39083.997885081022</c:v>
                </c:pt>
                <c:pt idx="818">
                  <c:v>39083.997920081019</c:v>
                </c:pt>
                <c:pt idx="819">
                  <c:v>39083.997955092593</c:v>
                </c:pt>
                <c:pt idx="820">
                  <c:v>39083.997990115742</c:v>
                </c:pt>
                <c:pt idx="821">
                  <c:v>39083.998025115739</c:v>
                </c:pt>
                <c:pt idx="822">
                  <c:v>39083.998060127313</c:v>
                </c:pt>
                <c:pt idx="823">
                  <c:v>39083.998095150462</c:v>
                </c:pt>
                <c:pt idx="824">
                  <c:v>39083.998130150459</c:v>
                </c:pt>
                <c:pt idx="825">
                  <c:v>39083.99816516204</c:v>
                </c:pt>
                <c:pt idx="826">
                  <c:v>39083.998200150461</c:v>
                </c:pt>
                <c:pt idx="827">
                  <c:v>0</c:v>
                </c:pt>
                <c:pt idx="828">
                  <c:v>39083.998201342591</c:v>
                </c:pt>
                <c:pt idx="829">
                  <c:v>39083.998236354164</c:v>
                </c:pt>
                <c:pt idx="830">
                  <c:v>39083.998271354169</c:v>
                </c:pt>
                <c:pt idx="831">
                  <c:v>39083.998306388887</c:v>
                </c:pt>
                <c:pt idx="832">
                  <c:v>39083.998341388891</c:v>
                </c:pt>
                <c:pt idx="833">
                  <c:v>39083.998376388889</c:v>
                </c:pt>
                <c:pt idx="834">
                  <c:v>39083.998411423614</c:v>
                </c:pt>
                <c:pt idx="835">
                  <c:v>39083.998446423611</c:v>
                </c:pt>
                <c:pt idx="836">
                  <c:v>39083.998481423609</c:v>
                </c:pt>
                <c:pt idx="837">
                  <c:v>39083.998516458334</c:v>
                </c:pt>
                <c:pt idx="838">
                  <c:v>39083.998551458331</c:v>
                </c:pt>
                <c:pt idx="839">
                  <c:v>39083.998586458336</c:v>
                </c:pt>
                <c:pt idx="840">
                  <c:v>39083.998621458333</c:v>
                </c:pt>
                <c:pt idx="841">
                  <c:v>39083.998656493059</c:v>
                </c:pt>
                <c:pt idx="842">
                  <c:v>39083.998691493056</c:v>
                </c:pt>
                <c:pt idx="843">
                  <c:v>39083.998726493053</c:v>
                </c:pt>
                <c:pt idx="844">
                  <c:v>39083.998761527779</c:v>
                </c:pt>
                <c:pt idx="845">
                  <c:v>39083.998796527776</c:v>
                </c:pt>
                <c:pt idx="846">
                  <c:v>39083.998831631943</c:v>
                </c:pt>
                <c:pt idx="847">
                  <c:v>39083.998866643517</c:v>
                </c:pt>
                <c:pt idx="848">
                  <c:v>39083.998901516206</c:v>
                </c:pt>
                <c:pt idx="849">
                  <c:v>0</c:v>
                </c:pt>
                <c:pt idx="850">
                  <c:v>39083.998902824074</c:v>
                </c:pt>
                <c:pt idx="851">
                  <c:v>39083.998937835648</c:v>
                </c:pt>
                <c:pt idx="852">
                  <c:v>39083.998972870373</c:v>
                </c:pt>
                <c:pt idx="853">
                  <c:v>39083.99900787037</c:v>
                </c:pt>
                <c:pt idx="854">
                  <c:v>39083.999042870368</c:v>
                </c:pt>
                <c:pt idx="855">
                  <c:v>39083.999077893517</c:v>
                </c:pt>
                <c:pt idx="856">
                  <c:v>39083.99911290509</c:v>
                </c:pt>
                <c:pt idx="857">
                  <c:v>39083.999147905095</c:v>
                </c:pt>
                <c:pt idx="858">
                  <c:v>39083.999182928237</c:v>
                </c:pt>
                <c:pt idx="859">
                  <c:v>39083.999217939818</c:v>
                </c:pt>
                <c:pt idx="860">
                  <c:v>39083.999252939815</c:v>
                </c:pt>
                <c:pt idx="861">
                  <c:v>39083.999287962964</c:v>
                </c:pt>
                <c:pt idx="862">
                  <c:v>39083.999322974538</c:v>
                </c:pt>
                <c:pt idx="863">
                  <c:v>39083.999357974535</c:v>
                </c:pt>
                <c:pt idx="864">
                  <c:v>39083.99939297454</c:v>
                </c:pt>
                <c:pt idx="865">
                  <c:v>39083.999428009258</c:v>
                </c:pt>
                <c:pt idx="866">
                  <c:v>39083.999463009262</c:v>
                </c:pt>
                <c:pt idx="867">
                  <c:v>39083.99949800926</c:v>
                </c:pt>
                <c:pt idx="868">
                  <c:v>39083.999533043978</c:v>
                </c:pt>
                <c:pt idx="869">
                  <c:v>39083.999568043982</c:v>
                </c:pt>
                <c:pt idx="870">
                  <c:v>39083.999602905089</c:v>
                </c:pt>
                <c:pt idx="871">
                  <c:v>0</c:v>
                </c:pt>
                <c:pt idx="872">
                  <c:v>39083.999604236109</c:v>
                </c:pt>
                <c:pt idx="873">
                  <c:v>39083.999639247682</c:v>
                </c:pt>
                <c:pt idx="874">
                  <c:v>39083.999674259256</c:v>
                </c:pt>
                <c:pt idx="875">
                  <c:v>39083.99970925926</c:v>
                </c:pt>
                <c:pt idx="876">
                  <c:v>39083.999744293978</c:v>
                </c:pt>
                <c:pt idx="877">
                  <c:v>39083.999779293983</c:v>
                </c:pt>
                <c:pt idx="878">
                  <c:v>39083.99981429398</c:v>
                </c:pt>
                <c:pt idx="879">
                  <c:v>39083.999849328706</c:v>
                </c:pt>
                <c:pt idx="880">
                  <c:v>39083.999884328703</c:v>
                </c:pt>
                <c:pt idx="881">
                  <c:v>39083.9999193287</c:v>
                </c:pt>
                <c:pt idx="882">
                  <c:v>39083.999954363426</c:v>
                </c:pt>
                <c:pt idx="883">
                  <c:v>39083.999989363423</c:v>
                </c:pt>
                <c:pt idx="884">
                  <c:v>39084.000024363428</c:v>
                </c:pt>
                <c:pt idx="885">
                  <c:v>39084.000059363425</c:v>
                </c:pt>
                <c:pt idx="886">
                  <c:v>39084.00009439815</c:v>
                </c:pt>
                <c:pt idx="887">
                  <c:v>39084.000129398148</c:v>
                </c:pt>
                <c:pt idx="888">
                  <c:v>39084.000164398145</c:v>
                </c:pt>
                <c:pt idx="889">
                  <c:v>39084.000199421294</c:v>
                </c:pt>
                <c:pt idx="890">
                  <c:v>39084.000234432868</c:v>
                </c:pt>
                <c:pt idx="891">
                  <c:v>39084.000269432872</c:v>
                </c:pt>
                <c:pt idx="892">
                  <c:v>39084.000304317131</c:v>
                </c:pt>
                <c:pt idx="893">
                  <c:v>0</c:v>
                </c:pt>
                <c:pt idx="894">
                  <c:v>39084.000305636575</c:v>
                </c:pt>
                <c:pt idx="895">
                  <c:v>39084.000340636572</c:v>
                </c:pt>
                <c:pt idx="896">
                  <c:v>39084.000375648146</c:v>
                </c:pt>
                <c:pt idx="897">
                  <c:v>39084.000410671295</c:v>
                </c:pt>
                <c:pt idx="898">
                  <c:v>39084.000445659723</c:v>
                </c:pt>
                <c:pt idx="899">
                  <c:v>39084.000480648145</c:v>
                </c:pt>
                <c:pt idx="900">
                  <c:v>39084.000515659725</c:v>
                </c:pt>
                <c:pt idx="901">
                  <c:v>39084.000550648147</c:v>
                </c:pt>
                <c:pt idx="902">
                  <c:v>39084.000585636575</c:v>
                </c:pt>
                <c:pt idx="903">
                  <c:v>39084.000620706021</c:v>
                </c:pt>
                <c:pt idx="904">
                  <c:v>39084.000655706019</c:v>
                </c:pt>
                <c:pt idx="905">
                  <c:v>39084.000690717592</c:v>
                </c:pt>
                <c:pt idx="906">
                  <c:v>39084.000725740741</c:v>
                </c:pt>
                <c:pt idx="907">
                  <c:v>39084.00076072917</c:v>
                </c:pt>
                <c:pt idx="908">
                  <c:v>39084.000795729167</c:v>
                </c:pt>
                <c:pt idx="909">
                  <c:v>39084.000830729165</c:v>
                </c:pt>
                <c:pt idx="910">
                  <c:v>39084.000865752314</c:v>
                </c:pt>
                <c:pt idx="911">
                  <c:v>39084.000900763887</c:v>
                </c:pt>
                <c:pt idx="912">
                  <c:v>39084.000935763892</c:v>
                </c:pt>
                <c:pt idx="913">
                  <c:v>39084.000970775465</c:v>
                </c:pt>
                <c:pt idx="914">
                  <c:v>39084.001005636572</c:v>
                </c:pt>
                <c:pt idx="915">
                  <c:v>0</c:v>
                </c:pt>
                <c:pt idx="916">
                  <c:v>39084.001006944447</c:v>
                </c:pt>
                <c:pt idx="917">
                  <c:v>39084.001041967589</c:v>
                </c:pt>
                <c:pt idx="918">
                  <c:v>39084.00107697917</c:v>
                </c:pt>
                <c:pt idx="919">
                  <c:v>39084.001111979167</c:v>
                </c:pt>
                <c:pt idx="920">
                  <c:v>39084.001146979164</c:v>
                </c:pt>
                <c:pt idx="921">
                  <c:v>39084.00118201389</c:v>
                </c:pt>
                <c:pt idx="922">
                  <c:v>39084.001217013887</c:v>
                </c:pt>
                <c:pt idx="923">
                  <c:v>39084.001252013892</c:v>
                </c:pt>
                <c:pt idx="924">
                  <c:v>39084.001287025465</c:v>
                </c:pt>
                <c:pt idx="925">
                  <c:v>39084.001322048614</c:v>
                </c:pt>
                <c:pt idx="926">
                  <c:v>39084.001357037036</c:v>
                </c:pt>
                <c:pt idx="927">
                  <c:v>39084.001392048609</c:v>
                </c:pt>
                <c:pt idx="928">
                  <c:v>39084.001427048614</c:v>
                </c:pt>
                <c:pt idx="929">
                  <c:v>39084.001462060187</c:v>
                </c:pt>
                <c:pt idx="930">
                  <c:v>39084.001497060184</c:v>
                </c:pt>
                <c:pt idx="931">
                  <c:v>39084.001532083334</c:v>
                </c:pt>
                <c:pt idx="932">
                  <c:v>39084.001567083331</c:v>
                </c:pt>
                <c:pt idx="933">
                  <c:v>39084.001602094904</c:v>
                </c:pt>
                <c:pt idx="934">
                  <c:v>39084.001637118054</c:v>
                </c:pt>
                <c:pt idx="935">
                  <c:v>39084.00167208333</c:v>
                </c:pt>
                <c:pt idx="936">
                  <c:v>0</c:v>
                </c:pt>
                <c:pt idx="937">
                  <c:v>39084.001673287035</c:v>
                </c:pt>
                <c:pt idx="938">
                  <c:v>39084.001708310185</c:v>
                </c:pt>
                <c:pt idx="939">
                  <c:v>39084.001743321758</c:v>
                </c:pt>
                <c:pt idx="940">
                  <c:v>39084.001778321763</c:v>
                </c:pt>
                <c:pt idx="941">
                  <c:v>39084.00181332176</c:v>
                </c:pt>
                <c:pt idx="942">
                  <c:v>39084.001848356478</c:v>
                </c:pt>
                <c:pt idx="943">
                  <c:v>39084.001883356483</c:v>
                </c:pt>
                <c:pt idx="944">
                  <c:v>39084.00191835648</c:v>
                </c:pt>
                <c:pt idx="945">
                  <c:v>39084.001953391205</c:v>
                </c:pt>
                <c:pt idx="946">
                  <c:v>39084.001988391203</c:v>
                </c:pt>
                <c:pt idx="947">
                  <c:v>39084.002023391207</c:v>
                </c:pt>
                <c:pt idx="948">
                  <c:v>39084.002058414349</c:v>
                </c:pt>
                <c:pt idx="949">
                  <c:v>39084.002093425923</c:v>
                </c:pt>
                <c:pt idx="950">
                  <c:v>39084.002128425927</c:v>
                </c:pt>
                <c:pt idx="951">
                  <c:v>39084.002163449077</c:v>
                </c:pt>
                <c:pt idx="952">
                  <c:v>39084.002198449074</c:v>
                </c:pt>
                <c:pt idx="953">
                  <c:v>39084.002233460647</c:v>
                </c:pt>
                <c:pt idx="954">
                  <c:v>39084.002268460645</c:v>
                </c:pt>
                <c:pt idx="955">
                  <c:v>39084.002303483794</c:v>
                </c:pt>
                <c:pt idx="956">
                  <c:v>39084.002338587961</c:v>
                </c:pt>
                <c:pt idx="957">
                  <c:v>39084.002373437499</c:v>
                </c:pt>
                <c:pt idx="958">
                  <c:v>0</c:v>
                </c:pt>
                <c:pt idx="959">
                  <c:v>39084.002374768519</c:v>
                </c:pt>
                <c:pt idx="960">
                  <c:v>39084.002409780092</c:v>
                </c:pt>
                <c:pt idx="961">
                  <c:v>39084.00244478009</c:v>
                </c:pt>
                <c:pt idx="962">
                  <c:v>39084.002479814815</c:v>
                </c:pt>
                <c:pt idx="963">
                  <c:v>39084.002514814812</c:v>
                </c:pt>
                <c:pt idx="964">
                  <c:v>39084.002549814817</c:v>
                </c:pt>
                <c:pt idx="965">
                  <c:v>39084.00258482639</c:v>
                </c:pt>
                <c:pt idx="966">
                  <c:v>39084.00261984954</c:v>
                </c:pt>
                <c:pt idx="967">
                  <c:v>39084.002654849537</c:v>
                </c:pt>
                <c:pt idx="968">
                  <c:v>39084.002689872686</c:v>
                </c:pt>
                <c:pt idx="969">
                  <c:v>39084.002724895836</c:v>
                </c:pt>
                <c:pt idx="970">
                  <c:v>39084.002759895833</c:v>
                </c:pt>
                <c:pt idx="971">
                  <c:v>39084.002794907406</c:v>
                </c:pt>
                <c:pt idx="972">
                  <c:v>39084.002829930556</c:v>
                </c:pt>
                <c:pt idx="973">
                  <c:v>39084.002864930553</c:v>
                </c:pt>
                <c:pt idx="974">
                  <c:v>39084.002899930558</c:v>
                </c:pt>
                <c:pt idx="975">
                  <c:v>39084.002934942131</c:v>
                </c:pt>
                <c:pt idx="976">
                  <c:v>39084.00296996528</c:v>
                </c:pt>
                <c:pt idx="977">
                  <c:v>39084.003004965278</c:v>
                </c:pt>
                <c:pt idx="978">
                  <c:v>39084.003039965275</c:v>
                </c:pt>
                <c:pt idx="979">
                  <c:v>39084.00307486111</c:v>
                </c:pt>
                <c:pt idx="980">
                  <c:v>0</c:v>
                </c:pt>
                <c:pt idx="981">
                  <c:v>39084.003076168985</c:v>
                </c:pt>
                <c:pt idx="982">
                  <c:v>39084.003111180558</c:v>
                </c:pt>
                <c:pt idx="983">
                  <c:v>39084.0031462037</c:v>
                </c:pt>
                <c:pt idx="984">
                  <c:v>39084.003181215281</c:v>
                </c:pt>
                <c:pt idx="985">
                  <c:v>39084.003216215278</c:v>
                </c:pt>
                <c:pt idx="986">
                  <c:v>39084.003251215276</c:v>
                </c:pt>
                <c:pt idx="987">
                  <c:v>39084.003286250001</c:v>
                </c:pt>
                <c:pt idx="988">
                  <c:v>39084.003321249998</c:v>
                </c:pt>
                <c:pt idx="989">
                  <c:v>39084.003356250003</c:v>
                </c:pt>
                <c:pt idx="990">
                  <c:v>39084.003391273145</c:v>
                </c:pt>
                <c:pt idx="991">
                  <c:v>39084.003426284726</c:v>
                </c:pt>
                <c:pt idx="992">
                  <c:v>39084.003461284723</c:v>
                </c:pt>
                <c:pt idx="993">
                  <c:v>39084.003496307872</c:v>
                </c:pt>
                <c:pt idx="994">
                  <c:v>39084.00353130787</c:v>
                </c:pt>
                <c:pt idx="995">
                  <c:v>39084.003566319443</c:v>
                </c:pt>
                <c:pt idx="996">
                  <c:v>39084.003601342592</c:v>
                </c:pt>
                <c:pt idx="997">
                  <c:v>39084.00363634259</c:v>
                </c:pt>
                <c:pt idx="998">
                  <c:v>39084.003671354163</c:v>
                </c:pt>
                <c:pt idx="999">
                  <c:v>39084.003706354168</c:v>
                </c:pt>
                <c:pt idx="1000">
                  <c:v>39084.003741377317</c:v>
                </c:pt>
                <c:pt idx="1001">
                  <c:v>39084.003776238424</c:v>
                </c:pt>
                <c:pt idx="1002">
                  <c:v>0</c:v>
                </c:pt>
                <c:pt idx="1003">
                  <c:v>39084.003777557868</c:v>
                </c:pt>
                <c:pt idx="1004">
                  <c:v>39084.003812581017</c:v>
                </c:pt>
                <c:pt idx="1005">
                  <c:v>39084.003847581022</c:v>
                </c:pt>
                <c:pt idx="1006">
                  <c:v>39084.003882592595</c:v>
                </c:pt>
                <c:pt idx="1007">
                  <c:v>39084.003917615744</c:v>
                </c:pt>
                <c:pt idx="1008">
                  <c:v>39084.003952615742</c:v>
                </c:pt>
                <c:pt idx="1009">
                  <c:v>39084.003987615739</c:v>
                </c:pt>
                <c:pt idx="1010">
                  <c:v>39084.004022615743</c:v>
                </c:pt>
                <c:pt idx="1011">
                  <c:v>39084.004057627317</c:v>
                </c:pt>
                <c:pt idx="1012">
                  <c:v>39084.004092615738</c:v>
                </c:pt>
                <c:pt idx="1013">
                  <c:v>39084.004127627311</c:v>
                </c:pt>
                <c:pt idx="1014">
                  <c:v>39084.004162650461</c:v>
                </c:pt>
                <c:pt idx="1015">
                  <c:v>39084.004197662034</c:v>
                </c:pt>
                <c:pt idx="1016">
                  <c:v>39084.004232662039</c:v>
                </c:pt>
                <c:pt idx="1017">
                  <c:v>39084.004267673612</c:v>
                </c:pt>
                <c:pt idx="1018">
                  <c:v>39084.004302673609</c:v>
                </c:pt>
                <c:pt idx="1019">
                  <c:v>39084.004337673614</c:v>
                </c:pt>
                <c:pt idx="1020">
                  <c:v>39084.004372696756</c:v>
                </c:pt>
                <c:pt idx="1021">
                  <c:v>39084.004407708337</c:v>
                </c:pt>
                <c:pt idx="1022">
                  <c:v>39084.004442708334</c:v>
                </c:pt>
                <c:pt idx="1023">
                  <c:v>39084.004477557872</c:v>
                </c:pt>
                <c:pt idx="1024">
                  <c:v>0</c:v>
                </c:pt>
                <c:pt idx="1025">
                  <c:v>39084.004478888892</c:v>
                </c:pt>
                <c:pt idx="1026">
                  <c:v>39084.004513900465</c:v>
                </c:pt>
                <c:pt idx="1027">
                  <c:v>39084.004548900462</c:v>
                </c:pt>
                <c:pt idx="1028">
                  <c:v>39084.004583923612</c:v>
                </c:pt>
                <c:pt idx="1029">
                  <c:v>39084.004618935185</c:v>
                </c:pt>
                <c:pt idx="1030">
                  <c:v>39084.004653935182</c:v>
                </c:pt>
                <c:pt idx="1031">
                  <c:v>39084.004688958332</c:v>
                </c:pt>
                <c:pt idx="1032">
                  <c:v>39084.004723969905</c:v>
                </c:pt>
                <c:pt idx="1033">
                  <c:v>39084.00475896991</c:v>
                </c:pt>
                <c:pt idx="1034">
                  <c:v>39084.004793958331</c:v>
                </c:pt>
                <c:pt idx="1035">
                  <c:v>39084.004828993056</c:v>
                </c:pt>
                <c:pt idx="1036">
                  <c:v>39084.004863993054</c:v>
                </c:pt>
                <c:pt idx="1037">
                  <c:v>39084.004899004627</c:v>
                </c:pt>
                <c:pt idx="1038">
                  <c:v>39084.004934027776</c:v>
                </c:pt>
                <c:pt idx="1039">
                  <c:v>39084.00496903935</c:v>
                </c:pt>
                <c:pt idx="1040">
                  <c:v>39084.005004039354</c:v>
                </c:pt>
                <c:pt idx="1041">
                  <c:v>39084.005039062497</c:v>
                </c:pt>
                <c:pt idx="1042">
                  <c:v>39084.005074062501</c:v>
                </c:pt>
                <c:pt idx="1043">
                  <c:v>39084.005109074074</c:v>
                </c:pt>
                <c:pt idx="1044">
                  <c:v>39084.005144039351</c:v>
                </c:pt>
                <c:pt idx="1045">
                  <c:v>0</c:v>
                </c:pt>
                <c:pt idx="1046">
                  <c:v>39084.005145254632</c:v>
                </c:pt>
                <c:pt idx="1047">
                  <c:v>39084.005180266206</c:v>
                </c:pt>
                <c:pt idx="1048">
                  <c:v>39084.005215266203</c:v>
                </c:pt>
                <c:pt idx="1049">
                  <c:v>39084.005250300928</c:v>
                </c:pt>
                <c:pt idx="1050">
                  <c:v>39084.005285300926</c:v>
                </c:pt>
                <c:pt idx="1051">
                  <c:v>39084.005320300923</c:v>
                </c:pt>
                <c:pt idx="1052">
                  <c:v>39084.005355324072</c:v>
                </c:pt>
                <c:pt idx="1053">
                  <c:v>39084.005390335646</c:v>
                </c:pt>
                <c:pt idx="1054">
                  <c:v>39084.00542533565</c:v>
                </c:pt>
                <c:pt idx="1055">
                  <c:v>39084.005460347224</c:v>
                </c:pt>
                <c:pt idx="1056">
                  <c:v>39084.005495381942</c:v>
                </c:pt>
                <c:pt idx="1057">
                  <c:v>39084.005530381946</c:v>
                </c:pt>
                <c:pt idx="1058">
                  <c:v>39084.005565381944</c:v>
                </c:pt>
                <c:pt idx="1059">
                  <c:v>39084.005600416669</c:v>
                </c:pt>
                <c:pt idx="1060">
                  <c:v>39084.005635416666</c:v>
                </c:pt>
                <c:pt idx="1061">
                  <c:v>39084.00567042824</c:v>
                </c:pt>
                <c:pt idx="1062">
                  <c:v>39084.005705462965</c:v>
                </c:pt>
                <c:pt idx="1063">
                  <c:v>39084.005740462962</c:v>
                </c:pt>
                <c:pt idx="1064">
                  <c:v>39084.00577546296</c:v>
                </c:pt>
                <c:pt idx="1065">
                  <c:v>39084.005810486109</c:v>
                </c:pt>
                <c:pt idx="1066">
                  <c:v>39084.005845451386</c:v>
                </c:pt>
                <c:pt idx="1067">
                  <c:v>0</c:v>
                </c:pt>
                <c:pt idx="1068">
                  <c:v>39084.005846759261</c:v>
                </c:pt>
                <c:pt idx="1069">
                  <c:v>39084.005881770834</c:v>
                </c:pt>
                <c:pt idx="1070">
                  <c:v>39084.005916805552</c:v>
                </c:pt>
                <c:pt idx="1071">
                  <c:v>39084.005951805557</c:v>
                </c:pt>
                <c:pt idx="1072">
                  <c:v>39084.005986805554</c:v>
                </c:pt>
                <c:pt idx="1073">
                  <c:v>39084.00602184028</c:v>
                </c:pt>
                <c:pt idx="1074">
                  <c:v>39084.006056840277</c:v>
                </c:pt>
                <c:pt idx="1075">
                  <c:v>39084.006091840274</c:v>
                </c:pt>
                <c:pt idx="1076">
                  <c:v>39084.006126875</c:v>
                </c:pt>
                <c:pt idx="1077">
                  <c:v>39084.006161874997</c:v>
                </c:pt>
                <c:pt idx="1078">
                  <c:v>39084.006196875001</c:v>
                </c:pt>
                <c:pt idx="1079">
                  <c:v>39084.006231874999</c:v>
                </c:pt>
                <c:pt idx="1080">
                  <c:v>39084.006266909724</c:v>
                </c:pt>
                <c:pt idx="1081">
                  <c:v>39084.006301909722</c:v>
                </c:pt>
                <c:pt idx="1082">
                  <c:v>39084.006336909719</c:v>
                </c:pt>
                <c:pt idx="1083">
                  <c:v>39084.006371944444</c:v>
                </c:pt>
                <c:pt idx="1084">
                  <c:v>39084.006406956018</c:v>
                </c:pt>
                <c:pt idx="1085">
                  <c:v>39084.006441956015</c:v>
                </c:pt>
                <c:pt idx="1086">
                  <c:v>39084.00647699074</c:v>
                </c:pt>
                <c:pt idx="1087">
                  <c:v>39084.006511990738</c:v>
                </c:pt>
                <c:pt idx="1088">
                  <c:v>39084.006546851851</c:v>
                </c:pt>
                <c:pt idx="1089">
                  <c:v>0</c:v>
                </c:pt>
                <c:pt idx="1090">
                  <c:v>39084.006548159719</c:v>
                </c:pt>
                <c:pt idx="1091">
                  <c:v>39084.006583194445</c:v>
                </c:pt>
                <c:pt idx="1092">
                  <c:v>39084.006618194442</c:v>
                </c:pt>
                <c:pt idx="1093">
                  <c:v>39084.006653194447</c:v>
                </c:pt>
                <c:pt idx="1094">
                  <c:v>39084.006688229165</c:v>
                </c:pt>
                <c:pt idx="1095">
                  <c:v>39084.006723229169</c:v>
                </c:pt>
                <c:pt idx="1096">
                  <c:v>39084.006758229167</c:v>
                </c:pt>
                <c:pt idx="1097">
                  <c:v>39084.006793263892</c:v>
                </c:pt>
                <c:pt idx="1098">
                  <c:v>39084.006828263889</c:v>
                </c:pt>
                <c:pt idx="1099">
                  <c:v>39084.006863263887</c:v>
                </c:pt>
                <c:pt idx="1100">
                  <c:v>39084.00689827546</c:v>
                </c:pt>
                <c:pt idx="1101">
                  <c:v>39084.006933310186</c:v>
                </c:pt>
                <c:pt idx="1102">
                  <c:v>39084.006968310183</c:v>
                </c:pt>
                <c:pt idx="1103">
                  <c:v>39084.007003310187</c:v>
                </c:pt>
                <c:pt idx="1104">
                  <c:v>39084.007038344906</c:v>
                </c:pt>
                <c:pt idx="1105">
                  <c:v>39084.00707334491</c:v>
                </c:pt>
                <c:pt idx="1106">
                  <c:v>39084.007108356484</c:v>
                </c:pt>
                <c:pt idx="1107">
                  <c:v>39084.007143379633</c:v>
                </c:pt>
                <c:pt idx="1108">
                  <c:v>39084.007178391206</c:v>
                </c:pt>
                <c:pt idx="1109">
                  <c:v>39084.007213391204</c:v>
                </c:pt>
                <c:pt idx="1110">
                  <c:v>39084.007248275462</c:v>
                </c:pt>
                <c:pt idx="1111">
                  <c:v>0</c:v>
                </c:pt>
                <c:pt idx="1112">
                  <c:v>39084.007249594906</c:v>
                </c:pt>
                <c:pt idx="1113">
                  <c:v>39084.00728460648</c:v>
                </c:pt>
                <c:pt idx="1114">
                  <c:v>39084.007319618053</c:v>
                </c:pt>
                <c:pt idx="1115">
                  <c:v>39084.007354641202</c:v>
                </c:pt>
                <c:pt idx="1116">
                  <c:v>39084.007389641207</c:v>
                </c:pt>
                <c:pt idx="1117">
                  <c:v>39084.00742465278</c:v>
                </c:pt>
                <c:pt idx="1118">
                  <c:v>39084.007459652777</c:v>
                </c:pt>
                <c:pt idx="1119">
                  <c:v>39084.007494652775</c:v>
                </c:pt>
                <c:pt idx="1120">
                  <c:v>39084.007529652779</c:v>
                </c:pt>
                <c:pt idx="1121">
                  <c:v>39084.007564664353</c:v>
                </c:pt>
                <c:pt idx="1122">
                  <c:v>39084.00759966435</c:v>
                </c:pt>
                <c:pt idx="1123">
                  <c:v>39084.007634664355</c:v>
                </c:pt>
                <c:pt idx="1124">
                  <c:v>39084.007669675928</c:v>
                </c:pt>
                <c:pt idx="1125">
                  <c:v>39084.007704745367</c:v>
                </c:pt>
                <c:pt idx="1126">
                  <c:v>39084.007739745372</c:v>
                </c:pt>
                <c:pt idx="1127">
                  <c:v>39084.007774733793</c:v>
                </c:pt>
                <c:pt idx="1128">
                  <c:v>39084.007809756942</c:v>
                </c:pt>
                <c:pt idx="1129">
                  <c:v>39084.007844768515</c:v>
                </c:pt>
                <c:pt idx="1130">
                  <c:v>39084.00787976852</c:v>
                </c:pt>
                <c:pt idx="1131">
                  <c:v>39084.007914791669</c:v>
                </c:pt>
                <c:pt idx="1132">
                  <c:v>39084.007949652776</c:v>
                </c:pt>
                <c:pt idx="1133">
                  <c:v>0</c:v>
                </c:pt>
                <c:pt idx="1134">
                  <c:v>39084.007950960651</c:v>
                </c:pt>
                <c:pt idx="1135">
                  <c:v>39084.007985972225</c:v>
                </c:pt>
                <c:pt idx="1136">
                  <c:v>39084.008020995374</c:v>
                </c:pt>
                <c:pt idx="1137">
                  <c:v>39084.008056006947</c:v>
                </c:pt>
                <c:pt idx="1138">
                  <c:v>39084.008091006945</c:v>
                </c:pt>
                <c:pt idx="1139">
                  <c:v>39084.008126030094</c:v>
                </c:pt>
                <c:pt idx="1140">
                  <c:v>39084.008161041667</c:v>
                </c:pt>
                <c:pt idx="1141">
                  <c:v>39084.008196041665</c:v>
                </c:pt>
                <c:pt idx="1142">
                  <c:v>39084.008231064814</c:v>
                </c:pt>
                <c:pt idx="1143">
                  <c:v>39084.008266076387</c:v>
                </c:pt>
                <c:pt idx="1144">
                  <c:v>39084.008301099537</c:v>
                </c:pt>
                <c:pt idx="1145">
                  <c:v>39084.008336099534</c:v>
                </c:pt>
                <c:pt idx="1146">
                  <c:v>39084.008371111115</c:v>
                </c:pt>
                <c:pt idx="1147">
                  <c:v>39084.008406122688</c:v>
                </c:pt>
                <c:pt idx="1148">
                  <c:v>39084.008441122685</c:v>
                </c:pt>
                <c:pt idx="1149">
                  <c:v>39084.008476157411</c:v>
                </c:pt>
                <c:pt idx="1150">
                  <c:v>39084.008511157408</c:v>
                </c:pt>
                <c:pt idx="1151">
                  <c:v>39084.008546157405</c:v>
                </c:pt>
                <c:pt idx="1152">
                  <c:v>39084.008581192131</c:v>
                </c:pt>
                <c:pt idx="1153">
                  <c:v>39084.008616157407</c:v>
                </c:pt>
                <c:pt idx="1154">
                  <c:v>0</c:v>
                </c:pt>
                <c:pt idx="1155">
                  <c:v>39084.008617349537</c:v>
                </c:pt>
                <c:pt idx="1156">
                  <c:v>39084.008652372686</c:v>
                </c:pt>
                <c:pt idx="1157">
                  <c:v>39084.008687395835</c:v>
                </c:pt>
                <c:pt idx="1159">
                  <c:v>39084.712269143522</c:v>
                </c:pt>
                <c:pt idx="1160">
                  <c:v>39084.712269247684</c:v>
                </c:pt>
                <c:pt idx="1161">
                  <c:v>39084.712269351854</c:v>
                </c:pt>
                <c:pt idx="1162">
                  <c:v>39084.71226951389</c:v>
                </c:pt>
                <c:pt idx="1163">
                  <c:v>39084.712270115742</c:v>
                </c:pt>
                <c:pt idx="1164">
                  <c:v>39084.712271076387</c:v>
                </c:pt>
                <c:pt idx="1165">
                  <c:v>39084.712272048608</c:v>
                </c:pt>
                <c:pt idx="1166">
                  <c:v>39084.71227300926</c:v>
                </c:pt>
                <c:pt idx="1167">
                  <c:v>39084.712274942132</c:v>
                </c:pt>
                <c:pt idx="1168">
                  <c:v>39084.712275902777</c:v>
                </c:pt>
                <c:pt idx="1169">
                  <c:v>39084.712276863429</c:v>
                </c:pt>
                <c:pt idx="1170">
                  <c:v>39084.712277824074</c:v>
                </c:pt>
                <c:pt idx="1171">
                  <c:v>39084.712291574077</c:v>
                </c:pt>
                <c:pt idx="1172">
                  <c:v>39084.712291666663</c:v>
                </c:pt>
                <c:pt idx="1173">
                  <c:v>39084.712291770833</c:v>
                </c:pt>
                <c:pt idx="1174">
                  <c:v>39084.712291875003</c:v>
                </c:pt>
                <c:pt idx="1175">
                  <c:v>39084.712291967589</c:v>
                </c:pt>
                <c:pt idx="1176">
                  <c:v>39084.712292638891</c:v>
                </c:pt>
                <c:pt idx="1177">
                  <c:v>39084.712293599536</c:v>
                </c:pt>
                <c:pt idx="1178">
                  <c:v>39084.712294571757</c:v>
                </c:pt>
                <c:pt idx="1179">
                  <c:v>39084.712295532408</c:v>
                </c:pt>
                <c:pt idx="1180">
                  <c:v>39084.712296527781</c:v>
                </c:pt>
                <c:pt idx="1181">
                  <c:v>39084.712297488426</c:v>
                </c:pt>
                <c:pt idx="1182">
                  <c:v>39084.712298437502</c:v>
                </c:pt>
                <c:pt idx="1183">
                  <c:v>39084.712299398147</c:v>
                </c:pt>
                <c:pt idx="1184">
                  <c:v>39084.712300370367</c:v>
                </c:pt>
                <c:pt idx="1185">
                  <c:v>39084.712301319443</c:v>
                </c:pt>
                <c:pt idx="1186">
                  <c:v>39084.712302280095</c:v>
                </c:pt>
                <c:pt idx="1187">
                  <c:v>39084.712303252316</c:v>
                </c:pt>
                <c:pt idx="1188">
                  <c:v>39084.712304212961</c:v>
                </c:pt>
                <c:pt idx="1189">
                  <c:v>39084.712305173613</c:v>
                </c:pt>
                <c:pt idx="1190">
                  <c:v>39084.712306145833</c:v>
                </c:pt>
                <c:pt idx="1191">
                  <c:v>39084.712307106478</c:v>
                </c:pt>
                <c:pt idx="1192">
                  <c:v>39084.71230806713</c:v>
                </c:pt>
                <c:pt idx="1193">
                  <c:v>39084.712309039351</c:v>
                </c:pt>
                <c:pt idx="1194">
                  <c:v>39084.712310000003</c:v>
                </c:pt>
                <c:pt idx="1195">
                  <c:v>39084.712310960647</c:v>
                </c:pt>
                <c:pt idx="1196">
                  <c:v>39084.712311932868</c:v>
                </c:pt>
                <c:pt idx="1197">
                  <c:v>39084.71231289352</c:v>
                </c:pt>
                <c:pt idx="1198">
                  <c:v>39084.712313865741</c:v>
                </c:pt>
                <c:pt idx="1199">
                  <c:v>39084.712314826385</c:v>
                </c:pt>
                <c:pt idx="1200">
                  <c:v>39084.712315787037</c:v>
                </c:pt>
                <c:pt idx="1201">
                  <c:v>39084.712316747682</c:v>
                </c:pt>
                <c:pt idx="1202">
                  <c:v>39084.71231771991</c:v>
                </c:pt>
                <c:pt idx="1203">
                  <c:v>39084.712318680555</c:v>
                </c:pt>
                <c:pt idx="1204">
                  <c:v>39084.712319652775</c:v>
                </c:pt>
                <c:pt idx="1205">
                  <c:v>39084.712320613427</c:v>
                </c:pt>
                <c:pt idx="1206">
                  <c:v>39084.712321574072</c:v>
                </c:pt>
                <c:pt idx="1207">
                  <c:v>39084.712322546293</c:v>
                </c:pt>
                <c:pt idx="1208">
                  <c:v>39084.712323506945</c:v>
                </c:pt>
                <c:pt idx="1209">
                  <c:v>39084.712324467589</c:v>
                </c:pt>
                <c:pt idx="1210">
                  <c:v>39084.712325428241</c:v>
                </c:pt>
                <c:pt idx="1211">
                  <c:v>39084.71236125</c:v>
                </c:pt>
                <c:pt idx="1212">
                  <c:v>39084.712361342594</c:v>
                </c:pt>
                <c:pt idx="1214">
                  <c:v>39084.712362650462</c:v>
                </c:pt>
                <c:pt idx="1215">
                  <c:v>39084.712397685187</c:v>
                </c:pt>
                <c:pt idx="1216">
                  <c:v>39084.712432708337</c:v>
                </c:pt>
                <c:pt idx="1217">
                  <c:v>39084.712467754631</c:v>
                </c:pt>
                <c:pt idx="1218">
                  <c:v>39084.71250277778</c:v>
                </c:pt>
                <c:pt idx="1219">
                  <c:v>39084.712537789354</c:v>
                </c:pt>
                <c:pt idx="1220">
                  <c:v>39084.712572812503</c:v>
                </c:pt>
                <c:pt idx="1221">
                  <c:v>39084.712607824076</c:v>
                </c:pt>
                <c:pt idx="1222">
                  <c:v>39084.712642893515</c:v>
                </c:pt>
                <c:pt idx="1223">
                  <c:v>39084.712677905096</c:v>
                </c:pt>
                <c:pt idx="1224">
                  <c:v>39084.712712928238</c:v>
                </c:pt>
                <c:pt idx="1225">
                  <c:v>39084.712747962963</c:v>
                </c:pt>
                <c:pt idx="1226">
                  <c:v>39084.712782974537</c:v>
                </c:pt>
                <c:pt idx="1227">
                  <c:v>39084.712817997686</c:v>
                </c:pt>
                <c:pt idx="1228">
                  <c:v>39084.712853032404</c:v>
                </c:pt>
                <c:pt idx="1229">
                  <c:v>39084.712888043985</c:v>
                </c:pt>
                <c:pt idx="1230">
                  <c:v>39084.712923067127</c:v>
                </c:pt>
                <c:pt idx="1231">
                  <c:v>39084.712958101853</c:v>
                </c:pt>
                <c:pt idx="1232">
                  <c:v>39084.712993298614</c:v>
                </c:pt>
                <c:pt idx="1233">
                  <c:v>39084.713028275466</c:v>
                </c:pt>
                <c:pt idx="1235">
                  <c:v>39084.713029467595</c:v>
                </c:pt>
                <c:pt idx="1236">
                  <c:v>39084.71306451389</c:v>
                </c:pt>
                <c:pt idx="1237">
                  <c:v>39084.713099525463</c:v>
                </c:pt>
                <c:pt idx="1238">
                  <c:v>39084.713134548612</c:v>
                </c:pt>
                <c:pt idx="1239">
                  <c:v>39084.713204618056</c:v>
                </c:pt>
                <c:pt idx="1240">
                  <c:v>39084.713239629629</c:v>
                </c:pt>
                <c:pt idx="1241">
                  <c:v>39084.713274664355</c:v>
                </c:pt>
                <c:pt idx="1242">
                  <c:v>39084.713309675928</c:v>
                </c:pt>
                <c:pt idx="1243">
                  <c:v>39084.713344699077</c:v>
                </c:pt>
                <c:pt idx="1244">
                  <c:v>39084.713379710651</c:v>
                </c:pt>
                <c:pt idx="1245">
                  <c:v>39084.713414849539</c:v>
                </c:pt>
                <c:pt idx="1246">
                  <c:v>39084.713449849536</c:v>
                </c:pt>
                <c:pt idx="1247">
                  <c:v>39084.713484872686</c:v>
                </c:pt>
                <c:pt idx="1248">
                  <c:v>39084.713519907411</c:v>
                </c:pt>
                <c:pt idx="1249">
                  <c:v>39084.713554918984</c:v>
                </c:pt>
                <c:pt idx="1250">
                  <c:v>39084.713589942126</c:v>
                </c:pt>
                <c:pt idx="1251">
                  <c:v>39084.713624976852</c:v>
                </c:pt>
                <c:pt idx="1252">
                  <c:v>39084.713659988425</c:v>
                </c:pt>
                <c:pt idx="1253">
                  <c:v>39084.713695011575</c:v>
                </c:pt>
                <c:pt idx="1254">
                  <c:v>39084.713729895833</c:v>
                </c:pt>
                <c:pt idx="1256">
                  <c:v>39084.713731203701</c:v>
                </c:pt>
                <c:pt idx="1257">
                  <c:v>39084.713766226851</c:v>
                </c:pt>
              </c:numCache>
            </c:numRef>
          </c:xVal>
          <c:yVal>
            <c:numRef>
              <c:f>EngrTest2014Jul25!$AL$2:$AL$1338</c:f>
              <c:numCache>
                <c:formatCode>General</c:formatCode>
                <c:ptCount val="1337"/>
                <c:pt idx="37">
                  <c:v>1532</c:v>
                </c:pt>
                <c:pt idx="52">
                  <c:v>1205.9582519999999</c:v>
                </c:pt>
                <c:pt idx="73">
                  <c:v>1205.929932</c:v>
                </c:pt>
                <c:pt idx="95">
                  <c:v>1207.717529</c:v>
                </c:pt>
                <c:pt idx="117">
                  <c:v>1206.893311</c:v>
                </c:pt>
                <c:pt idx="139">
                  <c:v>1207.0166019999999</c:v>
                </c:pt>
                <c:pt idx="160">
                  <c:v>1207.0395510000001</c:v>
                </c:pt>
                <c:pt idx="182">
                  <c:v>1206.6914059999999</c:v>
                </c:pt>
                <c:pt idx="204">
                  <c:v>1206.8522949999999</c:v>
                </c:pt>
                <c:pt idx="226">
                  <c:v>1207.869629</c:v>
                </c:pt>
                <c:pt idx="248">
                  <c:v>1206.5039059999999</c:v>
                </c:pt>
                <c:pt idx="269">
                  <c:v>1207.4582519999999</c:v>
                </c:pt>
                <c:pt idx="291">
                  <c:v>1206.9951169999999</c:v>
                </c:pt>
                <c:pt idx="313">
                  <c:v>1206.9057620000001</c:v>
                </c:pt>
                <c:pt idx="335">
                  <c:v>1206.5517580000001</c:v>
                </c:pt>
                <c:pt idx="357">
                  <c:v>1207.7631839999999</c:v>
                </c:pt>
                <c:pt idx="378">
                  <c:v>1206.9602050000001</c:v>
                </c:pt>
                <c:pt idx="400">
                  <c:v>1207.7055660000001</c:v>
                </c:pt>
                <c:pt idx="422">
                  <c:v>1206.4045410000001</c:v>
                </c:pt>
                <c:pt idx="444">
                  <c:v>1207.2392580000001</c:v>
                </c:pt>
                <c:pt idx="466">
                  <c:v>1206.6345209999999</c:v>
                </c:pt>
                <c:pt idx="487">
                  <c:v>1207.4436040000001</c:v>
                </c:pt>
                <c:pt idx="514">
                  <c:v>1175.8500979999999</c:v>
                </c:pt>
                <c:pt idx="537">
                  <c:v>1176.770264</c:v>
                </c:pt>
                <c:pt idx="559">
                  <c:v>1177.445068</c:v>
                </c:pt>
                <c:pt idx="581">
                  <c:v>1177.669922</c:v>
                </c:pt>
                <c:pt idx="602">
                  <c:v>1176.8835449999999</c:v>
                </c:pt>
                <c:pt idx="625">
                  <c:v>1177.602783</c:v>
                </c:pt>
                <c:pt idx="648">
                  <c:v>1176.4570309999999</c:v>
                </c:pt>
                <c:pt idx="670">
                  <c:v>1176.4121090000001</c:v>
                </c:pt>
                <c:pt idx="692">
                  <c:v>1176.2773440000001</c:v>
                </c:pt>
                <c:pt idx="713">
                  <c:v>1177.2666019999999</c:v>
                </c:pt>
                <c:pt idx="735">
                  <c:v>1176.794189</c:v>
                </c:pt>
                <c:pt idx="761">
                  <c:v>1183.849121</c:v>
                </c:pt>
                <c:pt idx="783">
                  <c:v>1184.1198730000001</c:v>
                </c:pt>
                <c:pt idx="805">
                  <c:v>1185.131836</c:v>
                </c:pt>
                <c:pt idx="826">
                  <c:v>1182.8396</c:v>
                </c:pt>
                <c:pt idx="848">
                  <c:v>1183.693115</c:v>
                </c:pt>
                <c:pt idx="870">
                  <c:v>1184.909668</c:v>
                </c:pt>
                <c:pt idx="892">
                  <c:v>1182.9526370000001</c:v>
                </c:pt>
                <c:pt idx="914">
                  <c:v>1183.9882809999999</c:v>
                </c:pt>
                <c:pt idx="935">
                  <c:v>1184.126221</c:v>
                </c:pt>
                <c:pt idx="957">
                  <c:v>1184.3486330000001</c:v>
                </c:pt>
                <c:pt idx="979">
                  <c:v>1183.786621</c:v>
                </c:pt>
                <c:pt idx="1001">
                  <c:v>1183.5173339999999</c:v>
                </c:pt>
                <c:pt idx="1023">
                  <c:v>1185.158203</c:v>
                </c:pt>
                <c:pt idx="1044">
                  <c:v>1184.751953</c:v>
                </c:pt>
                <c:pt idx="1066">
                  <c:v>1184.5078120000001</c:v>
                </c:pt>
                <c:pt idx="1088">
                  <c:v>1183.8991699999999</c:v>
                </c:pt>
                <c:pt idx="1110">
                  <c:v>1184.169922</c:v>
                </c:pt>
                <c:pt idx="1132">
                  <c:v>1183.8332519999999</c:v>
                </c:pt>
                <c:pt idx="1153">
                  <c:v>1184.0600589999999</c:v>
                </c:pt>
                <c:pt idx="1212">
                  <c:v>1236.773682</c:v>
                </c:pt>
                <c:pt idx="1233">
                  <c:v>1237.444336</c:v>
                </c:pt>
                <c:pt idx="1254">
                  <c:v>1238.294189</c:v>
                </c:pt>
              </c:numCache>
            </c:numRef>
          </c:yVal>
          <c:smooth val="0"/>
        </c:ser>
        <c:dLbls>
          <c:showLegendKey val="0"/>
          <c:showVal val="0"/>
          <c:showCatName val="0"/>
          <c:showSerName val="0"/>
          <c:showPercent val="0"/>
          <c:showBubbleSize val="0"/>
        </c:dLbls>
        <c:axId val="143422976"/>
        <c:axId val="143421440"/>
      </c:scatterChart>
      <c:valAx>
        <c:axId val="143418112"/>
        <c:scaling>
          <c:orientation val="minMax"/>
          <c:max val="39084.75"/>
          <c:min val="39083.97"/>
        </c:scaling>
        <c:delete val="0"/>
        <c:axPos val="b"/>
        <c:numFmt formatCode="0.00000" sourceLinked="1"/>
        <c:majorTickMark val="out"/>
        <c:minorTickMark val="none"/>
        <c:tickLblPos val="nextTo"/>
        <c:crossAx val="143419648"/>
        <c:crosses val="autoZero"/>
        <c:crossBetween val="midCat"/>
      </c:valAx>
      <c:valAx>
        <c:axId val="143419648"/>
        <c:scaling>
          <c:orientation val="minMax"/>
        </c:scaling>
        <c:delete val="0"/>
        <c:axPos val="l"/>
        <c:majorGridlines/>
        <c:numFmt formatCode="General" sourceLinked="1"/>
        <c:majorTickMark val="out"/>
        <c:minorTickMark val="none"/>
        <c:tickLblPos val="nextTo"/>
        <c:crossAx val="143418112"/>
        <c:crosses val="autoZero"/>
        <c:crossBetween val="midCat"/>
      </c:valAx>
      <c:valAx>
        <c:axId val="143421440"/>
        <c:scaling>
          <c:orientation val="minMax"/>
        </c:scaling>
        <c:delete val="0"/>
        <c:axPos val="r"/>
        <c:numFmt formatCode="General" sourceLinked="1"/>
        <c:majorTickMark val="out"/>
        <c:minorTickMark val="none"/>
        <c:tickLblPos val="nextTo"/>
        <c:crossAx val="143422976"/>
        <c:crosses val="max"/>
        <c:crossBetween val="midCat"/>
      </c:valAx>
      <c:valAx>
        <c:axId val="143422976"/>
        <c:scaling>
          <c:orientation val="minMax"/>
        </c:scaling>
        <c:delete val="1"/>
        <c:axPos val="b"/>
        <c:numFmt formatCode="0.00000" sourceLinked="1"/>
        <c:majorTickMark val="out"/>
        <c:minorTickMark val="none"/>
        <c:tickLblPos val="nextTo"/>
        <c:crossAx val="143421440"/>
        <c:crosses val="autoZero"/>
        <c:crossBetween val="midCat"/>
      </c:valAx>
    </c:plotArea>
    <c:legend>
      <c:legendPos val="r"/>
      <c:layout>
        <c:manualLayout>
          <c:xMode val="edge"/>
          <c:yMode val="edge"/>
          <c:x val="0.80398591108753903"/>
          <c:y val="0.2121952464275299"/>
          <c:w val="0.11449422708171841"/>
          <c:h val="0.33486876640419949"/>
        </c:manualLayout>
      </c:layout>
      <c:overlay val="0"/>
    </c:legend>
    <c:plotVisOnly val="1"/>
    <c:dispBlanksAs val="span"/>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xVal>
            <c:numRef>
              <c:f>'Lab Book'!$D$234:$H$234</c:f>
              <c:numCache>
                <c:formatCode>General</c:formatCode>
                <c:ptCount val="5"/>
                <c:pt idx="0">
                  <c:v>1</c:v>
                </c:pt>
                <c:pt idx="1">
                  <c:v>2</c:v>
                </c:pt>
                <c:pt idx="2">
                  <c:v>3</c:v>
                </c:pt>
                <c:pt idx="3">
                  <c:v>4</c:v>
                </c:pt>
                <c:pt idx="4">
                  <c:v>5</c:v>
                </c:pt>
              </c:numCache>
            </c:numRef>
          </c:xVal>
          <c:yVal>
            <c:numRef>
              <c:f>'Lab Book'!$D$228:$H$228</c:f>
              <c:numCache>
                <c:formatCode>General</c:formatCode>
                <c:ptCount val="5"/>
                <c:pt idx="0">
                  <c:v>2.0188000000000001</c:v>
                </c:pt>
                <c:pt idx="1">
                  <c:v>2.0606</c:v>
                </c:pt>
                <c:pt idx="2">
                  <c:v>2.1036999999999999</c:v>
                </c:pt>
                <c:pt idx="3">
                  <c:v>2.1389</c:v>
                </c:pt>
                <c:pt idx="4">
                  <c:v>2.1726000000000001</c:v>
                </c:pt>
              </c:numCache>
            </c:numRef>
          </c:yVal>
          <c:smooth val="0"/>
        </c:ser>
        <c:ser>
          <c:idx val="1"/>
          <c:order val="1"/>
          <c:xVal>
            <c:numRef>
              <c:f>'Lab Book'!$D$234:$H$234</c:f>
              <c:numCache>
                <c:formatCode>General</c:formatCode>
                <c:ptCount val="5"/>
                <c:pt idx="0">
                  <c:v>1</c:v>
                </c:pt>
                <c:pt idx="1">
                  <c:v>2</c:v>
                </c:pt>
                <c:pt idx="2">
                  <c:v>3</c:v>
                </c:pt>
                <c:pt idx="3">
                  <c:v>4</c:v>
                </c:pt>
                <c:pt idx="4">
                  <c:v>5</c:v>
                </c:pt>
              </c:numCache>
            </c:numRef>
          </c:xVal>
          <c:yVal>
            <c:numRef>
              <c:f>'Lab Book'!$D$229:$H$229</c:f>
              <c:numCache>
                <c:formatCode>General</c:formatCode>
                <c:ptCount val="5"/>
                <c:pt idx="0">
                  <c:v>2.2387999999999999</c:v>
                </c:pt>
                <c:pt idx="1">
                  <c:v>2.2753000000000001</c:v>
                </c:pt>
                <c:pt idx="2">
                  <c:v>2.3098000000000001</c:v>
                </c:pt>
                <c:pt idx="3">
                  <c:v>2.3466999999999998</c:v>
                </c:pt>
                <c:pt idx="4">
                  <c:v>2.3841000000000001</c:v>
                </c:pt>
              </c:numCache>
            </c:numRef>
          </c:yVal>
          <c:smooth val="0"/>
        </c:ser>
        <c:dLbls>
          <c:showLegendKey val="0"/>
          <c:showVal val="0"/>
          <c:showCatName val="0"/>
          <c:showSerName val="0"/>
          <c:showPercent val="0"/>
          <c:showBubbleSize val="0"/>
        </c:dLbls>
        <c:axId val="112603520"/>
        <c:axId val="112605056"/>
      </c:scatterChart>
      <c:valAx>
        <c:axId val="112603520"/>
        <c:scaling>
          <c:orientation val="minMax"/>
        </c:scaling>
        <c:delete val="0"/>
        <c:axPos val="b"/>
        <c:numFmt formatCode="General" sourceLinked="1"/>
        <c:majorTickMark val="out"/>
        <c:minorTickMark val="none"/>
        <c:tickLblPos val="nextTo"/>
        <c:crossAx val="112605056"/>
        <c:crosses val="autoZero"/>
        <c:crossBetween val="midCat"/>
      </c:valAx>
      <c:valAx>
        <c:axId val="112605056"/>
        <c:scaling>
          <c:orientation val="minMax"/>
        </c:scaling>
        <c:delete val="0"/>
        <c:axPos val="l"/>
        <c:majorGridlines/>
        <c:numFmt formatCode="General" sourceLinked="1"/>
        <c:majorTickMark val="out"/>
        <c:minorTickMark val="none"/>
        <c:tickLblPos val="nextTo"/>
        <c:crossAx val="11260352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xVal>
            <c:numRef>
              <c:f>'Lab Book'!$D$234:$H$234</c:f>
              <c:numCache>
                <c:formatCode>General</c:formatCode>
                <c:ptCount val="5"/>
                <c:pt idx="0">
                  <c:v>1</c:v>
                </c:pt>
                <c:pt idx="1">
                  <c:v>2</c:v>
                </c:pt>
                <c:pt idx="2">
                  <c:v>3</c:v>
                </c:pt>
                <c:pt idx="3">
                  <c:v>4</c:v>
                </c:pt>
                <c:pt idx="4">
                  <c:v>5</c:v>
                </c:pt>
              </c:numCache>
            </c:numRef>
          </c:xVal>
          <c:yVal>
            <c:numRef>
              <c:f>'Lab Book'!$D$235:$H$235</c:f>
              <c:numCache>
                <c:formatCode>General</c:formatCode>
                <c:ptCount val="5"/>
                <c:pt idx="0">
                  <c:v>2.4620000000000002</c:v>
                </c:pt>
                <c:pt idx="1">
                  <c:v>2.4655999999999998</c:v>
                </c:pt>
                <c:pt idx="2">
                  <c:v>2.4437000000000002</c:v>
                </c:pt>
                <c:pt idx="3">
                  <c:v>2.4243000000000001</c:v>
                </c:pt>
                <c:pt idx="4">
                  <c:v>2.4127000000000001</c:v>
                </c:pt>
              </c:numCache>
            </c:numRef>
          </c:yVal>
          <c:smooth val="0"/>
        </c:ser>
        <c:ser>
          <c:idx val="1"/>
          <c:order val="1"/>
          <c:xVal>
            <c:numRef>
              <c:f>'Lab Book'!$D$234:$H$234</c:f>
              <c:numCache>
                <c:formatCode>General</c:formatCode>
                <c:ptCount val="5"/>
                <c:pt idx="0">
                  <c:v>1</c:v>
                </c:pt>
                <c:pt idx="1">
                  <c:v>2</c:v>
                </c:pt>
                <c:pt idx="2">
                  <c:v>3</c:v>
                </c:pt>
                <c:pt idx="3">
                  <c:v>4</c:v>
                </c:pt>
                <c:pt idx="4">
                  <c:v>5</c:v>
                </c:pt>
              </c:numCache>
            </c:numRef>
          </c:xVal>
          <c:yVal>
            <c:numRef>
              <c:f>'Lab Book'!$D$236:$H$236</c:f>
              <c:numCache>
                <c:formatCode>General</c:formatCode>
                <c:ptCount val="5"/>
                <c:pt idx="0">
                  <c:v>2.6743999999999999</c:v>
                </c:pt>
                <c:pt idx="1">
                  <c:v>2.6589999999999998</c:v>
                </c:pt>
                <c:pt idx="2">
                  <c:v>2.6465999999999998</c:v>
                </c:pt>
                <c:pt idx="3">
                  <c:v>2.6343000000000001</c:v>
                </c:pt>
                <c:pt idx="4">
                  <c:v>2.6187</c:v>
                </c:pt>
              </c:numCache>
            </c:numRef>
          </c:yVal>
          <c:smooth val="0"/>
        </c:ser>
        <c:ser>
          <c:idx val="2"/>
          <c:order val="2"/>
          <c:xVal>
            <c:numRef>
              <c:f>'Lab Book'!$D$234:$H$234</c:f>
              <c:numCache>
                <c:formatCode>General</c:formatCode>
                <c:ptCount val="5"/>
                <c:pt idx="0">
                  <c:v>1</c:v>
                </c:pt>
                <c:pt idx="1">
                  <c:v>2</c:v>
                </c:pt>
                <c:pt idx="2">
                  <c:v>3</c:v>
                </c:pt>
                <c:pt idx="3">
                  <c:v>4</c:v>
                </c:pt>
                <c:pt idx="4">
                  <c:v>5</c:v>
                </c:pt>
              </c:numCache>
            </c:numRef>
          </c:xVal>
          <c:yVal>
            <c:numRef>
              <c:f>'Lab Book'!$D$237:$H$237</c:f>
              <c:numCache>
                <c:formatCode>General</c:formatCode>
                <c:ptCount val="5"/>
                <c:pt idx="0">
                  <c:v>0.2123999999999997</c:v>
                </c:pt>
                <c:pt idx="1">
                  <c:v>0.19340000000000002</c:v>
                </c:pt>
                <c:pt idx="2">
                  <c:v>0.20289999999999964</c:v>
                </c:pt>
                <c:pt idx="3">
                  <c:v>0.20999999999999996</c:v>
                </c:pt>
                <c:pt idx="4">
                  <c:v>0.20599999999999996</c:v>
                </c:pt>
              </c:numCache>
            </c:numRef>
          </c:yVal>
          <c:smooth val="0"/>
        </c:ser>
        <c:ser>
          <c:idx val="3"/>
          <c:order val="3"/>
          <c:xVal>
            <c:numRef>
              <c:f>'Lab Book'!$D$234:$H$234</c:f>
              <c:numCache>
                <c:formatCode>General</c:formatCode>
                <c:ptCount val="5"/>
                <c:pt idx="0">
                  <c:v>1</c:v>
                </c:pt>
                <c:pt idx="1">
                  <c:v>2</c:v>
                </c:pt>
                <c:pt idx="2">
                  <c:v>3</c:v>
                </c:pt>
                <c:pt idx="3">
                  <c:v>4</c:v>
                </c:pt>
                <c:pt idx="4">
                  <c:v>5</c:v>
                </c:pt>
              </c:numCache>
            </c:numRef>
          </c:xVal>
          <c:yVal>
            <c:numRef>
              <c:f>'Lab Book'!$D$238:$H$238</c:f>
              <c:numCache>
                <c:formatCode>General</c:formatCode>
                <c:ptCount val="5"/>
                <c:pt idx="0">
                  <c:v>-0.2088000000000001</c:v>
                </c:pt>
                <c:pt idx="1">
                  <c:v>-0.2152999999999996</c:v>
                </c:pt>
                <c:pt idx="2">
                  <c:v>-0.22229999999999972</c:v>
                </c:pt>
                <c:pt idx="3">
                  <c:v>-0.22160000000000002</c:v>
                </c:pt>
                <c:pt idx="4">
                  <c:v>-0.21609999999999996</c:v>
                </c:pt>
              </c:numCache>
            </c:numRef>
          </c:yVal>
          <c:smooth val="0"/>
        </c:ser>
        <c:dLbls>
          <c:showLegendKey val="0"/>
          <c:showVal val="0"/>
          <c:showCatName val="0"/>
          <c:showSerName val="0"/>
          <c:showPercent val="0"/>
          <c:showBubbleSize val="0"/>
        </c:dLbls>
        <c:axId val="112627712"/>
        <c:axId val="112629248"/>
      </c:scatterChart>
      <c:valAx>
        <c:axId val="112627712"/>
        <c:scaling>
          <c:orientation val="minMax"/>
        </c:scaling>
        <c:delete val="0"/>
        <c:axPos val="b"/>
        <c:numFmt formatCode="General" sourceLinked="1"/>
        <c:majorTickMark val="out"/>
        <c:minorTickMark val="none"/>
        <c:tickLblPos val="nextTo"/>
        <c:crossAx val="112629248"/>
        <c:crosses val="autoZero"/>
        <c:crossBetween val="midCat"/>
      </c:valAx>
      <c:valAx>
        <c:axId val="112629248"/>
        <c:scaling>
          <c:orientation val="minMax"/>
        </c:scaling>
        <c:delete val="0"/>
        <c:axPos val="l"/>
        <c:majorGridlines/>
        <c:numFmt formatCode="General" sourceLinked="1"/>
        <c:majorTickMark val="out"/>
        <c:minorTickMark val="none"/>
        <c:tickLblPos val="nextTo"/>
        <c:crossAx val="11262771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rendline>
            <c:trendlineType val="linear"/>
            <c:dispRSqr val="0"/>
            <c:dispEq val="1"/>
            <c:trendlineLbl>
              <c:numFmt formatCode="General" sourceLinked="0"/>
            </c:trendlineLbl>
          </c:trendline>
          <c:xVal>
            <c:numRef>
              <c:f>'Lab Book'!$C$252:$C$255</c:f>
              <c:numCache>
                <c:formatCode>General</c:formatCode>
                <c:ptCount val="4"/>
                <c:pt idx="0">
                  <c:v>100</c:v>
                </c:pt>
                <c:pt idx="1">
                  <c:v>80</c:v>
                </c:pt>
                <c:pt idx="2">
                  <c:v>60</c:v>
                </c:pt>
                <c:pt idx="3">
                  <c:v>40</c:v>
                </c:pt>
              </c:numCache>
            </c:numRef>
          </c:xVal>
          <c:yVal>
            <c:numRef>
              <c:f>'Lab Book'!$E$252:$E$255</c:f>
              <c:numCache>
                <c:formatCode>General</c:formatCode>
                <c:ptCount val="4"/>
                <c:pt idx="0">
                  <c:v>5525.95</c:v>
                </c:pt>
                <c:pt idx="1">
                  <c:v>4398.01</c:v>
                </c:pt>
                <c:pt idx="2">
                  <c:v>3189.24</c:v>
                </c:pt>
                <c:pt idx="3">
                  <c:v>2096.37</c:v>
                </c:pt>
              </c:numCache>
            </c:numRef>
          </c:yVal>
          <c:smooth val="0"/>
        </c:ser>
        <c:dLbls>
          <c:showLegendKey val="0"/>
          <c:showVal val="0"/>
          <c:showCatName val="0"/>
          <c:showSerName val="0"/>
          <c:showPercent val="0"/>
          <c:showBubbleSize val="0"/>
        </c:dLbls>
        <c:axId val="113836032"/>
        <c:axId val="113837568"/>
      </c:scatterChart>
      <c:valAx>
        <c:axId val="113836032"/>
        <c:scaling>
          <c:orientation val="minMax"/>
        </c:scaling>
        <c:delete val="0"/>
        <c:axPos val="b"/>
        <c:numFmt formatCode="General" sourceLinked="1"/>
        <c:majorTickMark val="out"/>
        <c:minorTickMark val="none"/>
        <c:tickLblPos val="nextTo"/>
        <c:crossAx val="113837568"/>
        <c:crosses val="autoZero"/>
        <c:crossBetween val="midCat"/>
      </c:valAx>
      <c:valAx>
        <c:axId val="113837568"/>
        <c:scaling>
          <c:orientation val="minMax"/>
        </c:scaling>
        <c:delete val="0"/>
        <c:axPos val="l"/>
        <c:majorGridlines/>
        <c:numFmt formatCode="General" sourceLinked="1"/>
        <c:majorTickMark val="out"/>
        <c:minorTickMark val="none"/>
        <c:tickLblPos val="nextTo"/>
        <c:crossAx val="11383603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4006326132310385E-2"/>
          <c:y val="1.7700576620033399E-2"/>
          <c:w val="0.88019364750032592"/>
          <c:h val="0.89531909053333103"/>
        </c:manualLayout>
      </c:layout>
      <c:scatterChart>
        <c:scatterStyle val="lineMarker"/>
        <c:varyColors val="0"/>
        <c:ser>
          <c:idx val="0"/>
          <c:order val="0"/>
          <c:tx>
            <c:strRef>
              <c:f>'Lab Book'!$F$263</c:f>
              <c:strCache>
                <c:ptCount val="1"/>
                <c:pt idx="0">
                  <c:v>Top of bottom plate
to bottom of bellows
bottom plate measured at edge (mm)</c:v>
                </c:pt>
              </c:strCache>
            </c:strRef>
          </c:tx>
          <c:xVal>
            <c:numRef>
              <c:f>'Lab Book'!$H$264:$H$280</c:f>
              <c:numCache>
                <c:formatCode>General</c:formatCode>
                <c:ptCount val="17"/>
                <c:pt idx="0">
                  <c:v>-4394859</c:v>
                </c:pt>
                <c:pt idx="1">
                  <c:v>-4194859</c:v>
                </c:pt>
                <c:pt idx="2">
                  <c:v>-3794859</c:v>
                </c:pt>
                <c:pt idx="3">
                  <c:v>-2794859</c:v>
                </c:pt>
                <c:pt idx="4">
                  <c:v>-1794859</c:v>
                </c:pt>
                <c:pt idx="5">
                  <c:v>-794859</c:v>
                </c:pt>
                <c:pt idx="6">
                  <c:v>205141</c:v>
                </c:pt>
                <c:pt idx="7">
                  <c:v>2205141</c:v>
                </c:pt>
                <c:pt idx="9">
                  <c:v>2106134</c:v>
                </c:pt>
                <c:pt idx="10">
                  <c:v>106134</c:v>
                </c:pt>
                <c:pt idx="11">
                  <c:v>-893866</c:v>
                </c:pt>
                <c:pt idx="12">
                  <c:v>-1893866</c:v>
                </c:pt>
                <c:pt idx="13">
                  <c:v>-2893866</c:v>
                </c:pt>
                <c:pt idx="14">
                  <c:v>-3893866</c:v>
                </c:pt>
                <c:pt idx="15">
                  <c:v>-4293866</c:v>
                </c:pt>
                <c:pt idx="16">
                  <c:v>-4493866</c:v>
                </c:pt>
              </c:numCache>
            </c:numRef>
          </c:xVal>
          <c:yVal>
            <c:numRef>
              <c:f>'Lab Book'!$F$264:$F$280</c:f>
              <c:numCache>
                <c:formatCode>0.00</c:formatCode>
                <c:ptCount val="17"/>
                <c:pt idx="0">
                  <c:v>46.710599999999999</c:v>
                </c:pt>
                <c:pt idx="1">
                  <c:v>48.209199999999996</c:v>
                </c:pt>
                <c:pt idx="2">
                  <c:v>51.053999999999995</c:v>
                </c:pt>
                <c:pt idx="3">
                  <c:v>58.724799999999995</c:v>
                </c:pt>
                <c:pt idx="4" formatCode="General">
                  <c:v>65.55</c:v>
                </c:pt>
                <c:pt idx="5" formatCode="General">
                  <c:v>71.680000000000007</c:v>
                </c:pt>
                <c:pt idx="6" formatCode="General">
                  <c:v>78.25</c:v>
                </c:pt>
                <c:pt idx="7" formatCode="General">
                  <c:v>90.7</c:v>
                </c:pt>
                <c:pt idx="9" formatCode="General">
                  <c:v>90.75</c:v>
                </c:pt>
                <c:pt idx="10" formatCode="General">
                  <c:v>78.37</c:v>
                </c:pt>
                <c:pt idx="11" formatCode="General">
                  <c:v>72.040000000000006</c:v>
                </c:pt>
                <c:pt idx="12" formatCode="General">
                  <c:v>65.81</c:v>
                </c:pt>
                <c:pt idx="13" formatCode="General">
                  <c:v>59.29</c:v>
                </c:pt>
                <c:pt idx="14" formatCode="General">
                  <c:v>52.86</c:v>
                </c:pt>
                <c:pt idx="15" formatCode="General">
                  <c:v>49.88</c:v>
                </c:pt>
                <c:pt idx="16" formatCode="General">
                  <c:v>48.7</c:v>
                </c:pt>
              </c:numCache>
            </c:numRef>
          </c:yVal>
          <c:smooth val="0"/>
        </c:ser>
        <c:dLbls>
          <c:showLegendKey val="0"/>
          <c:showVal val="0"/>
          <c:showCatName val="0"/>
          <c:showSerName val="0"/>
          <c:showPercent val="0"/>
          <c:showBubbleSize val="0"/>
        </c:dLbls>
        <c:axId val="113875968"/>
        <c:axId val="113877760"/>
      </c:scatterChart>
      <c:scatterChart>
        <c:scatterStyle val="lineMarker"/>
        <c:varyColors val="0"/>
        <c:ser>
          <c:idx val="1"/>
          <c:order val="1"/>
          <c:tx>
            <c:strRef>
              <c:f>'Lab Book'!$D$263</c:f>
              <c:strCache>
                <c:ptCount val="1"/>
                <c:pt idx="0">
                  <c:v>DMM (mm)</c:v>
                </c:pt>
              </c:strCache>
            </c:strRef>
          </c:tx>
          <c:xVal>
            <c:numRef>
              <c:f>'Lab Book'!$H$264:$H$280</c:f>
              <c:numCache>
                <c:formatCode>General</c:formatCode>
                <c:ptCount val="17"/>
                <c:pt idx="0">
                  <c:v>-4394859</c:v>
                </c:pt>
                <c:pt idx="1">
                  <c:v>-4194859</c:v>
                </c:pt>
                <c:pt idx="2">
                  <c:v>-3794859</c:v>
                </c:pt>
                <c:pt idx="3">
                  <c:v>-2794859</c:v>
                </c:pt>
                <c:pt idx="4">
                  <c:v>-1794859</c:v>
                </c:pt>
                <c:pt idx="5">
                  <c:v>-794859</c:v>
                </c:pt>
                <c:pt idx="6">
                  <c:v>205141</c:v>
                </c:pt>
                <c:pt idx="7">
                  <c:v>2205141</c:v>
                </c:pt>
                <c:pt idx="9">
                  <c:v>2106134</c:v>
                </c:pt>
                <c:pt idx="10">
                  <c:v>106134</c:v>
                </c:pt>
                <c:pt idx="11">
                  <c:v>-893866</c:v>
                </c:pt>
                <c:pt idx="12">
                  <c:v>-1893866</c:v>
                </c:pt>
                <c:pt idx="13">
                  <c:v>-2893866</c:v>
                </c:pt>
                <c:pt idx="14">
                  <c:v>-3893866</c:v>
                </c:pt>
                <c:pt idx="15">
                  <c:v>-4293866</c:v>
                </c:pt>
                <c:pt idx="16">
                  <c:v>-4493866</c:v>
                </c:pt>
              </c:numCache>
            </c:numRef>
          </c:xVal>
          <c:yVal>
            <c:numRef>
              <c:f>'Lab Book'!$D$264:$D$280</c:f>
              <c:numCache>
                <c:formatCode>0.00</c:formatCode>
                <c:ptCount val="17"/>
                <c:pt idx="0">
                  <c:v>30.813519100000001</c:v>
                </c:pt>
                <c:pt idx="1">
                  <c:v>32.387616099999995</c:v>
                </c:pt>
                <c:pt idx="2">
                  <c:v>35.421745099999995</c:v>
                </c:pt>
                <c:pt idx="3">
                  <c:v>42.600996199999997</c:v>
                </c:pt>
                <c:pt idx="4">
                  <c:v>49.383301099999997</c:v>
                </c:pt>
                <c:pt idx="5">
                  <c:v>56.0720727</c:v>
                </c:pt>
                <c:pt idx="6">
                  <c:v>62.525870400000002</c:v>
                </c:pt>
                <c:pt idx="7">
                  <c:v>75.168835000000001</c:v>
                </c:pt>
                <c:pt idx="9">
                  <c:v>75.177960199999987</c:v>
                </c:pt>
                <c:pt idx="10">
                  <c:v>62.459712699999997</c:v>
                </c:pt>
                <c:pt idx="11">
                  <c:v>56.208950699999988</c:v>
                </c:pt>
                <c:pt idx="12">
                  <c:v>49.796216399999992</c:v>
                </c:pt>
                <c:pt idx="13">
                  <c:v>43.431389399999993</c:v>
                </c:pt>
                <c:pt idx="14">
                  <c:v>37.077968899999995</c:v>
                </c:pt>
                <c:pt idx="15">
                  <c:v>34.262844700000002</c:v>
                </c:pt>
                <c:pt idx="16">
                  <c:v>32.805093999999997</c:v>
                </c:pt>
              </c:numCache>
            </c:numRef>
          </c:yVal>
          <c:smooth val="0"/>
        </c:ser>
        <c:dLbls>
          <c:showLegendKey val="0"/>
          <c:showVal val="0"/>
          <c:showCatName val="0"/>
          <c:showSerName val="0"/>
          <c:showPercent val="0"/>
          <c:showBubbleSize val="0"/>
        </c:dLbls>
        <c:axId val="113885184"/>
        <c:axId val="113879296"/>
      </c:scatterChart>
      <c:valAx>
        <c:axId val="113875968"/>
        <c:scaling>
          <c:orientation val="minMax"/>
        </c:scaling>
        <c:delete val="0"/>
        <c:axPos val="b"/>
        <c:numFmt formatCode="General" sourceLinked="1"/>
        <c:majorTickMark val="out"/>
        <c:minorTickMark val="none"/>
        <c:tickLblPos val="nextTo"/>
        <c:crossAx val="113877760"/>
        <c:crosses val="autoZero"/>
        <c:crossBetween val="midCat"/>
      </c:valAx>
      <c:valAx>
        <c:axId val="113877760"/>
        <c:scaling>
          <c:orientation val="minMax"/>
        </c:scaling>
        <c:delete val="0"/>
        <c:axPos val="l"/>
        <c:majorGridlines/>
        <c:numFmt formatCode="0.00" sourceLinked="1"/>
        <c:majorTickMark val="out"/>
        <c:minorTickMark val="none"/>
        <c:tickLblPos val="nextTo"/>
        <c:crossAx val="113875968"/>
        <c:crosses val="autoZero"/>
        <c:crossBetween val="midCat"/>
      </c:valAx>
      <c:valAx>
        <c:axId val="113879296"/>
        <c:scaling>
          <c:orientation val="minMax"/>
        </c:scaling>
        <c:delete val="0"/>
        <c:axPos val="r"/>
        <c:numFmt formatCode="0.00" sourceLinked="1"/>
        <c:majorTickMark val="out"/>
        <c:minorTickMark val="none"/>
        <c:tickLblPos val="nextTo"/>
        <c:crossAx val="113885184"/>
        <c:crosses val="max"/>
        <c:crossBetween val="midCat"/>
      </c:valAx>
      <c:valAx>
        <c:axId val="113885184"/>
        <c:scaling>
          <c:orientation val="minMax"/>
        </c:scaling>
        <c:delete val="1"/>
        <c:axPos val="b"/>
        <c:numFmt formatCode="General" sourceLinked="1"/>
        <c:majorTickMark val="out"/>
        <c:minorTickMark val="none"/>
        <c:tickLblPos val="nextTo"/>
        <c:crossAx val="113879296"/>
        <c:crosses val="autoZero"/>
        <c:crossBetween val="midCat"/>
      </c:valAx>
    </c:plotArea>
    <c:legend>
      <c:legendPos val="r"/>
      <c:layout>
        <c:manualLayout>
          <c:xMode val="edge"/>
          <c:yMode val="edge"/>
          <c:x val="7.9646377896067502E-2"/>
          <c:y val="0.61799121484507424"/>
          <c:w val="0.33949912510936131"/>
          <c:h val="0.31394227520929691"/>
        </c:manualLayout>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'Lab Book'!$O$263</c:f>
              <c:strCache>
                <c:ptCount val="1"/>
                <c:pt idx="0">
                  <c:v>Vol flow
rate (cc/sec)</c:v>
                </c:pt>
              </c:strCache>
            </c:strRef>
          </c:tx>
          <c:val>
            <c:numRef>
              <c:f>'Lab Book'!$O$264:$O$280</c:f>
              <c:numCache>
                <c:formatCode>0.00</c:formatCode>
                <c:ptCount val="17"/>
                <c:pt idx="1">
                  <c:v>1.2209399999999984</c:v>
                </c:pt>
                <c:pt idx="2">
                  <c:v>1.1696400000000005</c:v>
                </c:pt>
                <c:pt idx="3">
                  <c:v>1.1087640000000001</c:v>
                </c:pt>
                <c:pt idx="4">
                  <c:v>3.0619999999999981</c:v>
                </c:pt>
                <c:pt idx="5">
                  <c:v>3.0200000000000005</c:v>
                </c:pt>
                <c:pt idx="6">
                  <c:v>2.9170000000000003</c:v>
                </c:pt>
                <c:pt idx="7">
                  <c:v>2.854000000000001</c:v>
                </c:pt>
                <c:pt idx="10">
                  <c:v>2.8715000000000002</c:v>
                </c:pt>
                <c:pt idx="11">
                  <c:v>2.8220000000000001</c:v>
                </c:pt>
                <c:pt idx="12">
                  <c:v>2.8950000000000036</c:v>
                </c:pt>
                <c:pt idx="13">
                  <c:v>2.8759999999999986</c:v>
                </c:pt>
                <c:pt idx="14">
                  <c:v>2.8669999999999991</c:v>
                </c:pt>
                <c:pt idx="15">
                  <c:v>1.0892699999999997</c:v>
                </c:pt>
                <c:pt idx="16">
                  <c:v>1.120050000000002</c:v>
                </c:pt>
              </c:numCache>
            </c:numRef>
          </c:val>
          <c:smooth val="0"/>
        </c:ser>
        <c:dLbls>
          <c:showLegendKey val="0"/>
          <c:showVal val="0"/>
          <c:showCatName val="0"/>
          <c:showSerName val="0"/>
          <c:showPercent val="0"/>
          <c:showBubbleSize val="0"/>
        </c:dLbls>
        <c:marker val="1"/>
        <c:smooth val="0"/>
        <c:axId val="113896832"/>
        <c:axId val="113898624"/>
      </c:lineChart>
      <c:catAx>
        <c:axId val="113896832"/>
        <c:scaling>
          <c:orientation val="minMax"/>
        </c:scaling>
        <c:delete val="0"/>
        <c:axPos val="b"/>
        <c:majorTickMark val="out"/>
        <c:minorTickMark val="none"/>
        <c:tickLblPos val="nextTo"/>
        <c:crossAx val="113898624"/>
        <c:crosses val="autoZero"/>
        <c:auto val="1"/>
        <c:lblAlgn val="ctr"/>
        <c:lblOffset val="100"/>
        <c:noMultiLvlLbl val="0"/>
      </c:catAx>
      <c:valAx>
        <c:axId val="113898624"/>
        <c:scaling>
          <c:orientation val="minMax"/>
        </c:scaling>
        <c:delete val="0"/>
        <c:axPos val="l"/>
        <c:majorGridlines/>
        <c:numFmt formatCode="0.00" sourceLinked="1"/>
        <c:majorTickMark val="out"/>
        <c:minorTickMark val="none"/>
        <c:tickLblPos val="nextTo"/>
        <c:crossAx val="11389683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lineMarker"/>
        <c:varyColors val="0"/>
        <c:ser>
          <c:idx val="0"/>
          <c:order val="0"/>
          <c:tx>
            <c:strRef>
              <c:f>'Lab Book'!$O$309</c:f>
              <c:strCache>
                <c:ptCount val="1"/>
              </c:strCache>
            </c:strRef>
          </c:tx>
          <c:xVal>
            <c:numRef>
              <c:f>'Lab Book'!$H$313:$H$320</c:f>
              <c:numCache>
                <c:formatCode>0.00</c:formatCode>
                <c:ptCount val="8"/>
                <c:pt idx="1">
                  <c:v>3.3033033033033031E-2</c:v>
                </c:pt>
                <c:pt idx="2">
                  <c:v>6.6000000000000003E-2</c:v>
                </c:pt>
                <c:pt idx="3">
                  <c:v>0.16499999999999998</c:v>
                </c:pt>
                <c:pt idx="4">
                  <c:v>0.32999999999999996</c:v>
                </c:pt>
                <c:pt idx="5">
                  <c:v>0.65999999999999992</c:v>
                </c:pt>
                <c:pt idx="6">
                  <c:v>1.65</c:v>
                </c:pt>
                <c:pt idx="7">
                  <c:v>2.5384615384615383</c:v>
                </c:pt>
              </c:numCache>
            </c:numRef>
          </c:xVal>
          <c:yVal>
            <c:numRef>
              <c:f>'Lab Book'!$M$313:$M$320</c:f>
              <c:numCache>
                <c:formatCode>0.00%</c:formatCode>
                <c:ptCount val="8"/>
                <c:pt idx="1">
                  <c:v>0.95421051303404236</c:v>
                </c:pt>
                <c:pt idx="2">
                  <c:v>0.84733893557422968</c:v>
                </c:pt>
                <c:pt idx="3">
                  <c:v>0.8289185239313116</c:v>
                </c:pt>
                <c:pt idx="4">
                  <c:v>0.8867500488567519</c:v>
                </c:pt>
                <c:pt idx="5">
                  <c:v>0.89718240237271363</c:v>
                </c:pt>
                <c:pt idx="6">
                  <c:v>0.93916877095665852</c:v>
                </c:pt>
                <c:pt idx="7">
                  <c:v>0.94009497290040267</c:v>
                </c:pt>
              </c:numCache>
            </c:numRef>
          </c:yVal>
          <c:smooth val="0"/>
        </c:ser>
        <c:dLbls>
          <c:showLegendKey val="0"/>
          <c:showVal val="0"/>
          <c:showCatName val="0"/>
          <c:showSerName val="0"/>
          <c:showPercent val="0"/>
          <c:showBubbleSize val="0"/>
        </c:dLbls>
        <c:axId val="120026240"/>
        <c:axId val="120028160"/>
      </c:scatterChart>
      <c:valAx>
        <c:axId val="120026240"/>
        <c:scaling>
          <c:orientation val="minMax"/>
        </c:scaling>
        <c:delete val="0"/>
        <c:axPos val="b"/>
        <c:title>
          <c:overlay val="0"/>
        </c:title>
        <c:numFmt formatCode="0.00" sourceLinked="1"/>
        <c:majorTickMark val="out"/>
        <c:minorTickMark val="none"/>
        <c:tickLblPos val="nextTo"/>
        <c:crossAx val="120028160"/>
        <c:crosses val="autoZero"/>
        <c:crossBetween val="midCat"/>
      </c:valAx>
      <c:valAx>
        <c:axId val="120028160"/>
        <c:scaling>
          <c:orientation val="minMax"/>
        </c:scaling>
        <c:delete val="0"/>
        <c:axPos val="l"/>
        <c:majorGridlines/>
        <c:numFmt formatCode="0.00%" sourceLinked="1"/>
        <c:majorTickMark val="out"/>
        <c:minorTickMark val="none"/>
        <c:tickLblPos val="nextTo"/>
        <c:crossAx val="12002624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scatterChart>
        <c:scatterStyle val="smoothMarker"/>
        <c:varyColors val="0"/>
        <c:ser>
          <c:idx val="0"/>
          <c:order val="0"/>
          <c:tx>
            <c:strRef>
              <c:f>'Lab Book'!$E$356</c:f>
              <c:strCache>
                <c:ptCount val="1"/>
                <c:pt idx="0">
                  <c:v>Bellows Pos
(inches from dial indicator corrected for 1" step)</c:v>
                </c:pt>
              </c:strCache>
            </c:strRef>
          </c:tx>
          <c:trendline>
            <c:trendlineType val="linear"/>
            <c:dispRSqr val="1"/>
            <c:dispEq val="1"/>
            <c:trendlineLbl>
              <c:numFmt formatCode="General" sourceLinked="0"/>
            </c:trendlineLbl>
          </c:trendline>
          <c:xVal>
            <c:numRef>
              <c:f>'Lab Book'!$C$357:$C$369</c:f>
              <c:numCache>
                <c:formatCode>General</c:formatCode>
                <c:ptCount val="13"/>
                <c:pt idx="0">
                  <c:v>27.6</c:v>
                </c:pt>
                <c:pt idx="1">
                  <c:v>31.53</c:v>
                </c:pt>
                <c:pt idx="2">
                  <c:v>35.4</c:v>
                </c:pt>
                <c:pt idx="3">
                  <c:v>39.17</c:v>
                </c:pt>
                <c:pt idx="4">
                  <c:v>42.93</c:v>
                </c:pt>
                <c:pt idx="5">
                  <c:v>46.67</c:v>
                </c:pt>
                <c:pt idx="6">
                  <c:v>50.31</c:v>
                </c:pt>
                <c:pt idx="7">
                  <c:v>54.05</c:v>
                </c:pt>
                <c:pt idx="8">
                  <c:v>57.67</c:v>
                </c:pt>
                <c:pt idx="9">
                  <c:v>61.3</c:v>
                </c:pt>
                <c:pt idx="10">
                  <c:v>65</c:v>
                </c:pt>
                <c:pt idx="11">
                  <c:v>68.53</c:v>
                </c:pt>
                <c:pt idx="12">
                  <c:v>72.13</c:v>
                </c:pt>
              </c:numCache>
            </c:numRef>
          </c:xVal>
          <c:yVal>
            <c:numRef>
              <c:f>'Lab Book'!$E$357:$E$369</c:f>
              <c:numCache>
                <c:formatCode>General</c:formatCode>
                <c:ptCount val="13"/>
                <c:pt idx="0">
                  <c:v>0.26500000000000001</c:v>
                </c:pt>
                <c:pt idx="1">
                  <c:v>0.42299999999999999</c:v>
                </c:pt>
                <c:pt idx="2">
                  <c:v>0.57199999999999995</c:v>
                </c:pt>
                <c:pt idx="3">
                  <c:v>0.72199999999999998</c:v>
                </c:pt>
                <c:pt idx="4">
                  <c:v>0.871</c:v>
                </c:pt>
                <c:pt idx="5">
                  <c:v>1.0149999999999999</c:v>
                </c:pt>
                <c:pt idx="6">
                  <c:v>1.1583070866141734</c:v>
                </c:pt>
                <c:pt idx="7">
                  <c:v>1.3053070866141732</c:v>
                </c:pt>
                <c:pt idx="8">
                  <c:v>1.4473070866141733</c:v>
                </c:pt>
                <c:pt idx="9">
                  <c:v>1.5913070866141732</c:v>
                </c:pt>
                <c:pt idx="10">
                  <c:v>1.7561070866141733</c:v>
                </c:pt>
                <c:pt idx="11">
                  <c:v>1.8763070866141733</c:v>
                </c:pt>
                <c:pt idx="12">
                  <c:v>2.0193070866141731</c:v>
                </c:pt>
              </c:numCache>
            </c:numRef>
          </c:yVal>
          <c:smooth val="1"/>
        </c:ser>
        <c:dLbls>
          <c:showLegendKey val="0"/>
          <c:showVal val="0"/>
          <c:showCatName val="0"/>
          <c:showSerName val="0"/>
          <c:showPercent val="0"/>
          <c:showBubbleSize val="0"/>
        </c:dLbls>
        <c:axId val="120055680"/>
        <c:axId val="120057216"/>
      </c:scatterChart>
      <c:valAx>
        <c:axId val="120055680"/>
        <c:scaling>
          <c:orientation val="minMax"/>
        </c:scaling>
        <c:delete val="0"/>
        <c:axPos val="b"/>
        <c:numFmt formatCode="General" sourceLinked="1"/>
        <c:majorTickMark val="out"/>
        <c:minorTickMark val="none"/>
        <c:tickLblPos val="nextTo"/>
        <c:crossAx val="120057216"/>
        <c:crosses val="autoZero"/>
        <c:crossBetween val="midCat"/>
      </c:valAx>
      <c:valAx>
        <c:axId val="120057216"/>
        <c:scaling>
          <c:orientation val="minMax"/>
        </c:scaling>
        <c:delete val="0"/>
        <c:axPos val="l"/>
        <c:majorGridlines/>
        <c:numFmt formatCode="General" sourceLinked="1"/>
        <c:majorTickMark val="out"/>
        <c:minorTickMark val="none"/>
        <c:tickLblPos val="nextTo"/>
        <c:crossAx val="12005568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 Id="rId5" Type="http://schemas.openxmlformats.org/officeDocument/2006/relationships/chart" Target="../charts/chart25.xml"/><Relationship Id="rId4" Type="http://schemas.openxmlformats.org/officeDocument/2006/relationships/chart" Target="../charts/chart24.xml"/></Relationships>
</file>

<file path=xl/drawings/_rels/drawing7.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9.emf"/><Relationship Id="rId13" Type="http://schemas.openxmlformats.org/officeDocument/2006/relationships/image" Target="../media/image14.emf"/><Relationship Id="rId3" Type="http://schemas.openxmlformats.org/officeDocument/2006/relationships/image" Target="../media/image4.emf"/><Relationship Id="rId7" Type="http://schemas.openxmlformats.org/officeDocument/2006/relationships/image" Target="../media/image8.emf"/><Relationship Id="rId12" Type="http://schemas.openxmlformats.org/officeDocument/2006/relationships/image" Target="../media/image13.emf"/><Relationship Id="rId2" Type="http://schemas.openxmlformats.org/officeDocument/2006/relationships/image" Target="../media/image3.emf"/><Relationship Id="rId16" Type="http://schemas.openxmlformats.org/officeDocument/2006/relationships/image" Target="../media/image17.emf"/><Relationship Id="rId1" Type="http://schemas.openxmlformats.org/officeDocument/2006/relationships/image" Target="../media/image2.emf"/><Relationship Id="rId6" Type="http://schemas.openxmlformats.org/officeDocument/2006/relationships/image" Target="../media/image7.emf"/><Relationship Id="rId11" Type="http://schemas.openxmlformats.org/officeDocument/2006/relationships/image" Target="../media/image12.emf"/><Relationship Id="rId5" Type="http://schemas.openxmlformats.org/officeDocument/2006/relationships/image" Target="../media/image6.emf"/><Relationship Id="rId15" Type="http://schemas.openxmlformats.org/officeDocument/2006/relationships/image" Target="../media/image16.emf"/><Relationship Id="rId10" Type="http://schemas.openxmlformats.org/officeDocument/2006/relationships/image" Target="../media/image11.emf"/><Relationship Id="rId4" Type="http://schemas.openxmlformats.org/officeDocument/2006/relationships/image" Target="../media/image5.emf"/><Relationship Id="rId9" Type="http://schemas.openxmlformats.org/officeDocument/2006/relationships/image" Target="../media/image10.emf"/><Relationship Id="rId14"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xdr:from>
      <xdr:col>16</xdr:col>
      <xdr:colOff>495300</xdr:colOff>
      <xdr:row>264</xdr:row>
      <xdr:rowOff>100012</xdr:rowOff>
    </xdr:from>
    <xdr:to>
      <xdr:col>24</xdr:col>
      <xdr:colOff>190500</xdr:colOff>
      <xdr:row>278</xdr:row>
      <xdr:rowOff>176212</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904875</xdr:colOff>
      <xdr:row>197</xdr:row>
      <xdr:rowOff>95250</xdr:rowOff>
    </xdr:from>
    <xdr:to>
      <xdr:col>4</xdr:col>
      <xdr:colOff>990600</xdr:colOff>
      <xdr:row>211</xdr:row>
      <xdr:rowOff>171450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390525</xdr:colOff>
      <xdr:row>217</xdr:row>
      <xdr:rowOff>90487</xdr:rowOff>
    </xdr:from>
    <xdr:to>
      <xdr:col>15</xdr:col>
      <xdr:colOff>180975</xdr:colOff>
      <xdr:row>231</xdr:row>
      <xdr:rowOff>166687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190500</xdr:colOff>
      <xdr:row>235</xdr:row>
      <xdr:rowOff>52387</xdr:rowOff>
    </xdr:from>
    <xdr:to>
      <xdr:col>14</xdr:col>
      <xdr:colOff>590550</xdr:colOff>
      <xdr:row>251</xdr:row>
      <xdr:rowOff>128587</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577215</xdr:colOff>
      <xdr:row>243</xdr:row>
      <xdr:rowOff>156210</xdr:rowOff>
    </xdr:from>
    <xdr:to>
      <xdr:col>19</xdr:col>
      <xdr:colOff>100965</xdr:colOff>
      <xdr:row>262</xdr:row>
      <xdr:rowOff>346710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190500</xdr:colOff>
      <xdr:row>282</xdr:row>
      <xdr:rowOff>138111</xdr:rowOff>
    </xdr:from>
    <xdr:to>
      <xdr:col>8</xdr:col>
      <xdr:colOff>142875</xdr:colOff>
      <xdr:row>305</xdr:row>
      <xdr:rowOff>152400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390525</xdr:colOff>
      <xdr:row>260</xdr:row>
      <xdr:rowOff>119062</xdr:rowOff>
    </xdr:from>
    <xdr:to>
      <xdr:col>19</xdr:col>
      <xdr:colOff>85725</xdr:colOff>
      <xdr:row>270</xdr:row>
      <xdr:rowOff>4762</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819150</xdr:colOff>
      <xdr:row>304</xdr:row>
      <xdr:rowOff>49530</xdr:rowOff>
    </xdr:from>
    <xdr:to>
      <xdr:col>19</xdr:col>
      <xdr:colOff>407670</xdr:colOff>
      <xdr:row>318</xdr:row>
      <xdr:rowOff>163830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914399</xdr:colOff>
      <xdr:row>349</xdr:row>
      <xdr:rowOff>47624</xdr:rowOff>
    </xdr:from>
    <xdr:to>
      <xdr:col>11</xdr:col>
      <xdr:colOff>523874</xdr:colOff>
      <xdr:row>376</xdr:row>
      <xdr:rowOff>38099</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1028700</xdr:colOff>
      <xdr:row>366</xdr:row>
      <xdr:rowOff>95250</xdr:rowOff>
    </xdr:from>
    <xdr:to>
      <xdr:col>18</xdr:col>
      <xdr:colOff>257175</xdr:colOff>
      <xdr:row>394</xdr:row>
      <xdr:rowOff>57150</xdr:rowOff>
    </xdr:to>
    <xdr:pic>
      <xdr:nvPicPr>
        <xdr:cNvPr id="6" name="Picture 5"/>
        <xdr:cNvPicPr>
          <a:picLocks noChangeAspect="1"/>
        </xdr:cNvPicPr>
      </xdr:nvPicPr>
      <xdr:blipFill rotWithShape="1">
        <a:blip xmlns:r="http://schemas.openxmlformats.org/officeDocument/2006/relationships" r:embed="rId10"/>
        <a:srcRect l="30598" t="21022" r="30016" b="27491"/>
        <a:stretch/>
      </xdr:blipFill>
      <xdr:spPr>
        <a:xfrm>
          <a:off x="12106275" y="71046975"/>
          <a:ext cx="7200900" cy="5295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281940</xdr:colOff>
      <xdr:row>2</xdr:row>
      <xdr:rowOff>129540</xdr:rowOff>
    </xdr:from>
    <xdr:to>
      <xdr:col>21</xdr:col>
      <xdr:colOff>68580</xdr:colOff>
      <xdr:row>24</xdr:row>
      <xdr:rowOff>160020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419100</xdr:colOff>
      <xdr:row>26</xdr:row>
      <xdr:rowOff>41910</xdr:rowOff>
    </xdr:from>
    <xdr:to>
      <xdr:col>14</xdr:col>
      <xdr:colOff>114300</xdr:colOff>
      <xdr:row>41</xdr:row>
      <xdr:rowOff>41910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236220</xdr:colOff>
      <xdr:row>15</xdr:row>
      <xdr:rowOff>121920</xdr:rowOff>
    </xdr:from>
    <xdr:to>
      <xdr:col>12</xdr:col>
      <xdr:colOff>571500</xdr:colOff>
      <xdr:row>33</xdr:row>
      <xdr:rowOff>144780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914400</xdr:colOff>
          <xdr:row>6</xdr:row>
          <xdr:rowOff>45720</xdr:rowOff>
        </xdr:to>
        <xdr:sp macro="" textlink="">
          <xdr:nvSpPr>
            <xdr:cNvPr id="10241" name="Control 1" hidden="1">
              <a:extLst>
                <a:ext uri="{63B3BB69-23CF-44E3-9099-C40C66FF867C}">
                  <a14:compatExt spid="_x0000_s102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914400</xdr:colOff>
          <xdr:row>7</xdr:row>
          <xdr:rowOff>45720</xdr:rowOff>
        </xdr:to>
        <xdr:sp macro="" textlink="">
          <xdr:nvSpPr>
            <xdr:cNvPr id="10242" name="Control 2" hidden="1">
              <a:extLst>
                <a:ext uri="{63B3BB69-23CF-44E3-9099-C40C66FF867C}">
                  <a14:compatExt spid="_x0000_s10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914400</xdr:colOff>
          <xdr:row>9</xdr:row>
          <xdr:rowOff>45720</xdr:rowOff>
        </xdr:to>
        <xdr:sp macro="" textlink="">
          <xdr:nvSpPr>
            <xdr:cNvPr id="10243" name="Control 3" hidden="1">
              <a:extLst>
                <a:ext uri="{63B3BB69-23CF-44E3-9099-C40C66FF867C}">
                  <a14:compatExt spid="_x0000_s102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914400</xdr:colOff>
          <xdr:row>10</xdr:row>
          <xdr:rowOff>45720</xdr:rowOff>
        </xdr:to>
        <xdr:sp macro="" textlink="">
          <xdr:nvSpPr>
            <xdr:cNvPr id="10244" name="Control 4" hidden="1">
              <a:extLst>
                <a:ext uri="{63B3BB69-23CF-44E3-9099-C40C66FF867C}">
                  <a14:compatExt spid="_x0000_s102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304800</xdr:colOff>
          <xdr:row>14</xdr:row>
          <xdr:rowOff>45720</xdr:rowOff>
        </xdr:to>
        <xdr:sp macro="" textlink="">
          <xdr:nvSpPr>
            <xdr:cNvPr id="10245" name="Control 5" hidden="1">
              <a:extLst>
                <a:ext uri="{63B3BB69-23CF-44E3-9099-C40C66FF867C}">
                  <a14:compatExt spid="_x0000_s10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4</xdr:col>
          <xdr:colOff>304800</xdr:colOff>
          <xdr:row>14</xdr:row>
          <xdr:rowOff>45720</xdr:rowOff>
        </xdr:to>
        <xdr:sp macro="" textlink="">
          <xdr:nvSpPr>
            <xdr:cNvPr id="10246" name="Control 6" hidden="1">
              <a:extLst>
                <a:ext uri="{63B3BB69-23CF-44E3-9099-C40C66FF867C}">
                  <a14:compatExt spid="_x0000_s10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304800</xdr:colOff>
          <xdr:row>14</xdr:row>
          <xdr:rowOff>45720</xdr:rowOff>
        </xdr:to>
        <xdr:sp macro="" textlink="">
          <xdr:nvSpPr>
            <xdr:cNvPr id="10247" name="Control 7" hidden="1">
              <a:extLst>
                <a:ext uri="{63B3BB69-23CF-44E3-9099-C40C66FF867C}">
                  <a14:compatExt spid="_x0000_s10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3</xdr:col>
          <xdr:colOff>304800</xdr:colOff>
          <xdr:row>15</xdr:row>
          <xdr:rowOff>45720</xdr:rowOff>
        </xdr:to>
        <xdr:sp macro="" textlink="">
          <xdr:nvSpPr>
            <xdr:cNvPr id="10248" name="Control 8" hidden="1">
              <a:extLst>
                <a:ext uri="{63B3BB69-23CF-44E3-9099-C40C66FF867C}">
                  <a14:compatExt spid="_x0000_s10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4</xdr:col>
          <xdr:colOff>304800</xdr:colOff>
          <xdr:row>15</xdr:row>
          <xdr:rowOff>45720</xdr:rowOff>
        </xdr:to>
        <xdr:sp macro="" textlink="">
          <xdr:nvSpPr>
            <xdr:cNvPr id="10249" name="Control 9" hidden="1">
              <a:extLst>
                <a:ext uri="{63B3BB69-23CF-44E3-9099-C40C66FF867C}">
                  <a14:compatExt spid="_x0000_s10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5</xdr:col>
          <xdr:colOff>304800</xdr:colOff>
          <xdr:row>15</xdr:row>
          <xdr:rowOff>45720</xdr:rowOff>
        </xdr:to>
        <xdr:sp macro="" textlink="">
          <xdr:nvSpPr>
            <xdr:cNvPr id="10250" name="Control 10" hidden="1">
              <a:extLst>
                <a:ext uri="{63B3BB69-23CF-44E3-9099-C40C66FF867C}">
                  <a14:compatExt spid="_x0000_s10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304800</xdr:colOff>
          <xdr:row>16</xdr:row>
          <xdr:rowOff>45720</xdr:rowOff>
        </xdr:to>
        <xdr:sp macro="" textlink="">
          <xdr:nvSpPr>
            <xdr:cNvPr id="10251" name="Control 11" hidden="1">
              <a:extLst>
                <a:ext uri="{63B3BB69-23CF-44E3-9099-C40C66FF867C}">
                  <a14:compatExt spid="_x0000_s10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304800</xdr:colOff>
          <xdr:row>16</xdr:row>
          <xdr:rowOff>45720</xdr:rowOff>
        </xdr:to>
        <xdr:sp macro="" textlink="">
          <xdr:nvSpPr>
            <xdr:cNvPr id="10252" name="Control 12" hidden="1">
              <a:extLst>
                <a:ext uri="{63B3BB69-23CF-44E3-9099-C40C66FF867C}">
                  <a14:compatExt spid="_x0000_s10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5</xdr:col>
          <xdr:colOff>304800</xdr:colOff>
          <xdr:row>16</xdr:row>
          <xdr:rowOff>45720</xdr:rowOff>
        </xdr:to>
        <xdr:sp macro="" textlink="">
          <xdr:nvSpPr>
            <xdr:cNvPr id="10253" name="Control 13" hidden="1">
              <a:extLst>
                <a:ext uri="{63B3BB69-23CF-44E3-9099-C40C66FF867C}">
                  <a14:compatExt spid="_x0000_s10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304800</xdr:colOff>
          <xdr:row>17</xdr:row>
          <xdr:rowOff>45720</xdr:rowOff>
        </xdr:to>
        <xdr:sp macro="" textlink="">
          <xdr:nvSpPr>
            <xdr:cNvPr id="10254" name="Control 14" hidden="1">
              <a:extLst>
                <a:ext uri="{63B3BB69-23CF-44E3-9099-C40C66FF867C}">
                  <a14:compatExt spid="_x0000_s10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304800</xdr:colOff>
          <xdr:row>17</xdr:row>
          <xdr:rowOff>45720</xdr:rowOff>
        </xdr:to>
        <xdr:sp macro="" textlink="">
          <xdr:nvSpPr>
            <xdr:cNvPr id="10255" name="Control 15" hidden="1">
              <a:extLst>
                <a:ext uri="{63B3BB69-23CF-44E3-9099-C40C66FF867C}">
                  <a14:compatExt spid="_x0000_s10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5</xdr:col>
          <xdr:colOff>304800</xdr:colOff>
          <xdr:row>17</xdr:row>
          <xdr:rowOff>45720</xdr:rowOff>
        </xdr:to>
        <xdr:sp macro="" textlink="">
          <xdr:nvSpPr>
            <xdr:cNvPr id="10256" name="Control 16" hidden="1">
              <a:extLst>
                <a:ext uri="{63B3BB69-23CF-44E3-9099-C40C66FF867C}">
                  <a14:compatExt spid="_x0000_s10256"/>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12</xdr:col>
      <xdr:colOff>204787</xdr:colOff>
      <xdr:row>8</xdr:row>
      <xdr:rowOff>28575</xdr:rowOff>
    </xdr:from>
    <xdr:to>
      <xdr:col>19</xdr:col>
      <xdr:colOff>509587</xdr:colOff>
      <xdr:row>20</xdr:row>
      <xdr:rowOff>104775</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919162</xdr:colOff>
      <xdr:row>24</xdr:row>
      <xdr:rowOff>71437</xdr:rowOff>
    </xdr:from>
    <xdr:to>
      <xdr:col>14</xdr:col>
      <xdr:colOff>71437</xdr:colOff>
      <xdr:row>36</xdr:row>
      <xdr:rowOff>147637</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523875</xdr:colOff>
      <xdr:row>40</xdr:row>
      <xdr:rowOff>14287</xdr:rowOff>
    </xdr:from>
    <xdr:to>
      <xdr:col>20</xdr:col>
      <xdr:colOff>219075</xdr:colOff>
      <xdr:row>53</xdr:row>
      <xdr:rowOff>90487</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457200</xdr:colOff>
      <xdr:row>51</xdr:row>
      <xdr:rowOff>61912</xdr:rowOff>
    </xdr:from>
    <xdr:to>
      <xdr:col>19</xdr:col>
      <xdr:colOff>152400</xdr:colOff>
      <xdr:row>65</xdr:row>
      <xdr:rowOff>138112</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904875</xdr:colOff>
      <xdr:row>57</xdr:row>
      <xdr:rowOff>80962</xdr:rowOff>
    </xdr:from>
    <xdr:to>
      <xdr:col>17</xdr:col>
      <xdr:colOff>323850</xdr:colOff>
      <xdr:row>71</xdr:row>
      <xdr:rowOff>157162</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400050</xdr:colOff>
      <xdr:row>59</xdr:row>
      <xdr:rowOff>519112</xdr:rowOff>
    </xdr:from>
    <xdr:to>
      <xdr:col>24</xdr:col>
      <xdr:colOff>95250</xdr:colOff>
      <xdr:row>73</xdr:row>
      <xdr:rowOff>23812</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133350</xdr:colOff>
      <xdr:row>56</xdr:row>
      <xdr:rowOff>166687</xdr:rowOff>
    </xdr:from>
    <xdr:to>
      <xdr:col>10</xdr:col>
      <xdr:colOff>238125</xdr:colOff>
      <xdr:row>68</xdr:row>
      <xdr:rowOff>52387</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1114425</xdr:colOff>
      <xdr:row>113</xdr:row>
      <xdr:rowOff>33337</xdr:rowOff>
    </xdr:from>
    <xdr:to>
      <xdr:col>15</xdr:col>
      <xdr:colOff>266700</xdr:colOff>
      <xdr:row>127</xdr:row>
      <xdr:rowOff>90487</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14</xdr:col>
      <xdr:colOff>457200</xdr:colOff>
      <xdr:row>1</xdr:row>
      <xdr:rowOff>14286</xdr:rowOff>
    </xdr:from>
    <xdr:to>
      <xdr:col>22</xdr:col>
      <xdr:colOff>257175</xdr:colOff>
      <xdr:row>33</xdr:row>
      <xdr:rowOff>76199</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514350</xdr:colOff>
      <xdr:row>9</xdr:row>
      <xdr:rowOff>100011</xdr:rowOff>
    </xdr:from>
    <xdr:to>
      <xdr:col>35</xdr:col>
      <xdr:colOff>0</xdr:colOff>
      <xdr:row>31</xdr:row>
      <xdr:rowOff>180974</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342900</xdr:colOff>
      <xdr:row>231</xdr:row>
      <xdr:rowOff>171450</xdr:rowOff>
    </xdr:from>
    <xdr:to>
      <xdr:col>32</xdr:col>
      <xdr:colOff>38100</xdr:colOff>
      <xdr:row>246</xdr:row>
      <xdr:rowOff>57150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38</xdr:col>
      <xdr:colOff>904875</xdr:colOff>
      <xdr:row>10</xdr:row>
      <xdr:rowOff>57150</xdr:rowOff>
    </xdr:from>
    <xdr:to>
      <xdr:col>44</xdr:col>
      <xdr:colOff>504825</xdr:colOff>
      <xdr:row>31</xdr:row>
      <xdr:rowOff>57150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55</xdr:col>
      <xdr:colOff>276225</xdr:colOff>
      <xdr:row>3</xdr:row>
      <xdr:rowOff>47625</xdr:rowOff>
    </xdr:from>
    <xdr:to>
      <xdr:col>62</xdr:col>
      <xdr:colOff>581025</xdr:colOff>
      <xdr:row>19</xdr:row>
      <xdr:rowOff>57150</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514350</xdr:colOff>
      <xdr:row>6</xdr:row>
      <xdr:rowOff>61912</xdr:rowOff>
    </xdr:from>
    <xdr:to>
      <xdr:col>24</xdr:col>
      <xdr:colOff>590550</xdr:colOff>
      <xdr:row>20</xdr:row>
      <xdr:rowOff>138112</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29</xdr:col>
      <xdr:colOff>600074</xdr:colOff>
      <xdr:row>11</xdr:row>
      <xdr:rowOff>33337</xdr:rowOff>
    </xdr:from>
    <xdr:to>
      <xdr:col>45</xdr:col>
      <xdr:colOff>38099</xdr:colOff>
      <xdr:row>25</xdr:row>
      <xdr:rowOff>109537</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8" Type="http://schemas.openxmlformats.org/officeDocument/2006/relationships/image" Target="../media/image4.emf"/><Relationship Id="rId13" Type="http://schemas.openxmlformats.org/officeDocument/2006/relationships/control" Target="../activeX/activeX6.xml"/><Relationship Id="rId18" Type="http://schemas.openxmlformats.org/officeDocument/2006/relationships/image" Target="../media/image9.emf"/><Relationship Id="rId26" Type="http://schemas.openxmlformats.org/officeDocument/2006/relationships/image" Target="../media/image13.emf"/><Relationship Id="rId3" Type="http://schemas.openxmlformats.org/officeDocument/2006/relationships/control" Target="../activeX/activeX1.xml"/><Relationship Id="rId21" Type="http://schemas.openxmlformats.org/officeDocument/2006/relationships/control" Target="../activeX/activeX10.xml"/><Relationship Id="rId34" Type="http://schemas.openxmlformats.org/officeDocument/2006/relationships/image" Target="../media/image17.emf"/><Relationship Id="rId7" Type="http://schemas.openxmlformats.org/officeDocument/2006/relationships/control" Target="../activeX/activeX3.xml"/><Relationship Id="rId12" Type="http://schemas.openxmlformats.org/officeDocument/2006/relationships/image" Target="../media/image6.emf"/><Relationship Id="rId17" Type="http://schemas.openxmlformats.org/officeDocument/2006/relationships/control" Target="../activeX/activeX8.xml"/><Relationship Id="rId25" Type="http://schemas.openxmlformats.org/officeDocument/2006/relationships/control" Target="../activeX/activeX12.xml"/><Relationship Id="rId33" Type="http://schemas.openxmlformats.org/officeDocument/2006/relationships/control" Target="../activeX/activeX16.xml"/><Relationship Id="rId2" Type="http://schemas.openxmlformats.org/officeDocument/2006/relationships/vmlDrawing" Target="../drawings/vmlDrawing1.vml"/><Relationship Id="rId16" Type="http://schemas.openxmlformats.org/officeDocument/2006/relationships/image" Target="../media/image8.emf"/><Relationship Id="rId20" Type="http://schemas.openxmlformats.org/officeDocument/2006/relationships/image" Target="../media/image10.emf"/><Relationship Id="rId29" Type="http://schemas.openxmlformats.org/officeDocument/2006/relationships/control" Target="../activeX/activeX14.xml"/><Relationship Id="rId1" Type="http://schemas.openxmlformats.org/officeDocument/2006/relationships/drawing" Target="../drawings/drawing4.xml"/><Relationship Id="rId6" Type="http://schemas.openxmlformats.org/officeDocument/2006/relationships/image" Target="../media/image3.emf"/><Relationship Id="rId11" Type="http://schemas.openxmlformats.org/officeDocument/2006/relationships/control" Target="../activeX/activeX5.xml"/><Relationship Id="rId24" Type="http://schemas.openxmlformats.org/officeDocument/2006/relationships/image" Target="../media/image12.emf"/><Relationship Id="rId32" Type="http://schemas.openxmlformats.org/officeDocument/2006/relationships/image" Target="../media/image16.emf"/><Relationship Id="rId5" Type="http://schemas.openxmlformats.org/officeDocument/2006/relationships/control" Target="../activeX/activeX2.xml"/><Relationship Id="rId15" Type="http://schemas.openxmlformats.org/officeDocument/2006/relationships/control" Target="../activeX/activeX7.xml"/><Relationship Id="rId23" Type="http://schemas.openxmlformats.org/officeDocument/2006/relationships/control" Target="../activeX/activeX11.xml"/><Relationship Id="rId28" Type="http://schemas.openxmlformats.org/officeDocument/2006/relationships/image" Target="../media/image14.emf"/><Relationship Id="rId10" Type="http://schemas.openxmlformats.org/officeDocument/2006/relationships/image" Target="../media/image5.emf"/><Relationship Id="rId19" Type="http://schemas.openxmlformats.org/officeDocument/2006/relationships/control" Target="../activeX/activeX9.xml"/><Relationship Id="rId31" Type="http://schemas.openxmlformats.org/officeDocument/2006/relationships/control" Target="../activeX/activeX15.xml"/><Relationship Id="rId4" Type="http://schemas.openxmlformats.org/officeDocument/2006/relationships/image" Target="../media/image2.emf"/><Relationship Id="rId9" Type="http://schemas.openxmlformats.org/officeDocument/2006/relationships/control" Target="../activeX/activeX4.xml"/><Relationship Id="rId14" Type="http://schemas.openxmlformats.org/officeDocument/2006/relationships/image" Target="../media/image7.emf"/><Relationship Id="rId22" Type="http://schemas.openxmlformats.org/officeDocument/2006/relationships/image" Target="../media/image11.emf"/><Relationship Id="rId27" Type="http://schemas.openxmlformats.org/officeDocument/2006/relationships/control" Target="../activeX/activeX13.xml"/><Relationship Id="rId30" Type="http://schemas.openxmlformats.org/officeDocument/2006/relationships/image" Target="../media/image15.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0"/>
  <sheetViews>
    <sheetView topLeftCell="A399" zoomScaleNormal="100" workbookViewId="0">
      <selection activeCell="C435" sqref="C435"/>
    </sheetView>
  </sheetViews>
  <sheetFormatPr defaultRowHeight="14.4" x14ac:dyDescent="0.3"/>
  <cols>
    <col min="1" max="1" width="11.88671875" style="1" bestFit="1" customWidth="1"/>
    <col min="2" max="2" width="37.5546875" customWidth="1"/>
    <col min="3" max="3" width="19.21875" customWidth="1"/>
    <col min="4" max="4" width="16.88671875" customWidth="1"/>
    <col min="5" max="5" width="19.88671875" bestFit="1" customWidth="1"/>
    <col min="6" max="6" width="19.6640625" bestFit="1" customWidth="1"/>
    <col min="7" max="7" width="16.5546875" customWidth="1"/>
    <col min="8" max="8" width="16.88671875" bestFit="1" customWidth="1"/>
    <col min="9" max="9" width="14" customWidth="1"/>
    <col min="10" max="10" width="15.6640625" customWidth="1"/>
    <col min="11" max="11" width="18.5546875" customWidth="1"/>
    <col min="12" max="12" width="20.33203125" customWidth="1"/>
    <col min="13" max="13" width="19.33203125" customWidth="1"/>
  </cols>
  <sheetData>
    <row r="1" spans="1:6" x14ac:dyDescent="0.3">
      <c r="B1" t="s">
        <v>0</v>
      </c>
      <c r="E1">
        <v>2.2000000000000002</v>
      </c>
    </row>
    <row r="2" spans="1:6" x14ac:dyDescent="0.3">
      <c r="B2" t="s">
        <v>1</v>
      </c>
      <c r="C2">
        <v>901206</v>
      </c>
    </row>
    <row r="4" spans="1:6" x14ac:dyDescent="0.3">
      <c r="A4" s="1">
        <v>41219</v>
      </c>
    </row>
    <row r="5" spans="1:6" x14ac:dyDescent="0.3">
      <c r="B5" t="s">
        <v>2</v>
      </c>
      <c r="C5">
        <v>-4523.8999999999996</v>
      </c>
      <c r="D5" t="s">
        <v>11</v>
      </c>
    </row>
    <row r="6" spans="1:6" x14ac:dyDescent="0.3">
      <c r="B6" t="s">
        <v>3</v>
      </c>
      <c r="C6">
        <v>4392.3</v>
      </c>
    </row>
    <row r="7" spans="1:6" x14ac:dyDescent="0.3">
      <c r="B7" t="s">
        <v>30</v>
      </c>
      <c r="F7">
        <f>SUM(C5:C6)</f>
        <v>-131.59999999999945</v>
      </c>
    </row>
    <row r="8" spans="1:6" x14ac:dyDescent="0.3">
      <c r="B8" t="s">
        <v>4</v>
      </c>
      <c r="C8">
        <v>42</v>
      </c>
      <c r="E8">
        <f t="shared" ref="E8:E13" si="0">+C8/$E$1</f>
        <v>19.09090909090909</v>
      </c>
    </row>
    <row r="9" spans="1:6" x14ac:dyDescent="0.3">
      <c r="B9" t="s">
        <v>5</v>
      </c>
      <c r="C9">
        <v>22</v>
      </c>
      <c r="E9">
        <f t="shared" si="0"/>
        <v>10</v>
      </c>
    </row>
    <row r="10" spans="1:6" x14ac:dyDescent="0.3">
      <c r="B10" t="s">
        <v>6</v>
      </c>
      <c r="C10">
        <v>10</v>
      </c>
      <c r="E10">
        <f t="shared" si="0"/>
        <v>4.545454545454545</v>
      </c>
    </row>
    <row r="11" spans="1:6" x14ac:dyDescent="0.3">
      <c r="B11" t="s">
        <v>7</v>
      </c>
      <c r="C11">
        <v>15.4</v>
      </c>
      <c r="E11">
        <f t="shared" si="0"/>
        <v>7</v>
      </c>
    </row>
    <row r="12" spans="1:6" x14ac:dyDescent="0.3">
      <c r="B12" t="s">
        <v>8</v>
      </c>
      <c r="C12">
        <v>4.5999999999999996</v>
      </c>
      <c r="E12">
        <f t="shared" si="0"/>
        <v>2.0909090909090904</v>
      </c>
    </row>
    <row r="13" spans="1:6" x14ac:dyDescent="0.3">
      <c r="B13" t="s">
        <v>9</v>
      </c>
      <c r="C13">
        <v>48</v>
      </c>
      <c r="E13">
        <f t="shared" si="0"/>
        <v>21.818181818181817</v>
      </c>
    </row>
    <row r="15" spans="1:6" x14ac:dyDescent="0.3">
      <c r="B15" t="s">
        <v>10</v>
      </c>
      <c r="C15">
        <f>SUM(C5:C14)</f>
        <v>10.400000000000546</v>
      </c>
      <c r="D15" t="s">
        <v>12</v>
      </c>
      <c r="E15">
        <f>SUM(E8:E14)</f>
        <v>64.545454545454547</v>
      </c>
    </row>
    <row r="17" spans="1:5" x14ac:dyDescent="0.3">
      <c r="A17" s="1">
        <v>41225</v>
      </c>
      <c r="B17" t="s">
        <v>13</v>
      </c>
      <c r="D17" t="s">
        <v>14</v>
      </c>
    </row>
    <row r="19" spans="1:5" x14ac:dyDescent="0.3">
      <c r="A19" s="1">
        <v>41232</v>
      </c>
      <c r="B19" t="s">
        <v>15</v>
      </c>
    </row>
    <row r="20" spans="1:5" x14ac:dyDescent="0.3">
      <c r="B20" t="s">
        <v>16</v>
      </c>
    </row>
    <row r="21" spans="1:5" x14ac:dyDescent="0.3">
      <c r="B21" t="s">
        <v>17</v>
      </c>
    </row>
    <row r="22" spans="1:5" x14ac:dyDescent="0.3">
      <c r="B22" t="s">
        <v>22</v>
      </c>
      <c r="C22">
        <v>24.04</v>
      </c>
      <c r="D22" t="s">
        <v>23</v>
      </c>
      <c r="E22" t="s">
        <v>27</v>
      </c>
    </row>
    <row r="24" spans="1:5" x14ac:dyDescent="0.3">
      <c r="A24" s="1">
        <v>41233</v>
      </c>
      <c r="B24" t="s">
        <v>18</v>
      </c>
    </row>
    <row r="25" spans="1:5" x14ac:dyDescent="0.3">
      <c r="B25" t="s">
        <v>19</v>
      </c>
    </row>
    <row r="26" spans="1:5" x14ac:dyDescent="0.3">
      <c r="B26" t="s">
        <v>20</v>
      </c>
    </row>
    <row r="27" spans="1:5" x14ac:dyDescent="0.3">
      <c r="B27" t="s">
        <v>21</v>
      </c>
    </row>
    <row r="29" spans="1:5" x14ac:dyDescent="0.3">
      <c r="B29" t="s">
        <v>24</v>
      </c>
    </row>
    <row r="30" spans="1:5" x14ac:dyDescent="0.3">
      <c r="B30" t="s">
        <v>25</v>
      </c>
    </row>
    <row r="31" spans="1:5" x14ac:dyDescent="0.3">
      <c r="B31" t="s">
        <v>20</v>
      </c>
    </row>
    <row r="32" spans="1:5" x14ac:dyDescent="0.3">
      <c r="B32" t="s">
        <v>21</v>
      </c>
    </row>
    <row r="33" spans="1:12" x14ac:dyDescent="0.3">
      <c r="B33" t="s">
        <v>28</v>
      </c>
      <c r="C33">
        <v>24.04</v>
      </c>
      <c r="D33" t="s">
        <v>26</v>
      </c>
      <c r="E33" t="s">
        <v>27</v>
      </c>
    </row>
    <row r="35" spans="1:12" x14ac:dyDescent="0.3">
      <c r="A35" s="1">
        <v>41234</v>
      </c>
      <c r="B35" t="s">
        <v>29</v>
      </c>
    </row>
    <row r="36" spans="1:12" x14ac:dyDescent="0.3">
      <c r="B36" t="s">
        <v>25</v>
      </c>
    </row>
    <row r="37" spans="1:12" x14ac:dyDescent="0.3">
      <c r="B37" t="s">
        <v>20</v>
      </c>
    </row>
    <row r="38" spans="1:12" x14ac:dyDescent="0.3">
      <c r="B38" t="s">
        <v>21</v>
      </c>
    </row>
    <row r="39" spans="1:12" x14ac:dyDescent="0.3">
      <c r="B39" t="s">
        <v>28</v>
      </c>
      <c r="C39">
        <v>24.04</v>
      </c>
      <c r="D39" t="s">
        <v>26</v>
      </c>
      <c r="E39" t="s">
        <v>27</v>
      </c>
    </row>
    <row r="41" spans="1:12" x14ac:dyDescent="0.3">
      <c r="A41" s="1">
        <v>41338</v>
      </c>
      <c r="B41" t="s">
        <v>31</v>
      </c>
    </row>
    <row r="42" spans="1:12" x14ac:dyDescent="0.3">
      <c r="B42" t="s">
        <v>47</v>
      </c>
      <c r="C42">
        <v>151</v>
      </c>
      <c r="D42" t="s">
        <v>11</v>
      </c>
      <c r="F42" t="s">
        <v>37</v>
      </c>
      <c r="G42">
        <v>16.559999999999999</v>
      </c>
      <c r="H42" t="s">
        <v>36</v>
      </c>
      <c r="K42">
        <v>1</v>
      </c>
      <c r="L42" t="s">
        <v>39</v>
      </c>
    </row>
    <row r="43" spans="1:12" x14ac:dyDescent="0.3">
      <c r="C43">
        <v>0.4536</v>
      </c>
      <c r="D43" t="s">
        <v>42</v>
      </c>
      <c r="F43" t="s">
        <v>50</v>
      </c>
      <c r="G43">
        <f>+G42/K43</f>
        <v>57.301038062283737</v>
      </c>
      <c r="H43" t="s">
        <v>51</v>
      </c>
      <c r="I43">
        <f>+G43/12^3</f>
        <v>3.3160322952710493E-2</v>
      </c>
      <c r="J43" t="s">
        <v>52</v>
      </c>
      <c r="K43">
        <v>0.28899999999999998</v>
      </c>
      <c r="L43" t="s">
        <v>38</v>
      </c>
    </row>
    <row r="44" spans="1:12" x14ac:dyDescent="0.3">
      <c r="C44">
        <v>4.4480000000000004</v>
      </c>
      <c r="D44" t="s">
        <v>43</v>
      </c>
      <c r="F44" t="s">
        <v>45</v>
      </c>
      <c r="G44">
        <v>11.03</v>
      </c>
      <c r="H44" t="s">
        <v>36</v>
      </c>
      <c r="K44">
        <v>0.375</v>
      </c>
      <c r="L44" t="s">
        <v>40</v>
      </c>
    </row>
    <row r="45" spans="1:12" x14ac:dyDescent="0.3">
      <c r="C45">
        <f>+C42*C43</f>
        <v>68.493600000000001</v>
      </c>
      <c r="D45" t="s">
        <v>32</v>
      </c>
      <c r="F45" t="s">
        <v>54</v>
      </c>
      <c r="G45">
        <v>64.2</v>
      </c>
      <c r="H45" t="s">
        <v>55</v>
      </c>
      <c r="K45">
        <f>+K42*(PI()/4)*K44*K43</f>
        <v>8.5117525958198451E-2</v>
      </c>
      <c r="L45" t="s">
        <v>41</v>
      </c>
    </row>
    <row r="46" spans="1:12" x14ac:dyDescent="0.3">
      <c r="C46">
        <f>+C42*C44</f>
        <v>671.64800000000002</v>
      </c>
      <c r="D46" t="s">
        <v>33</v>
      </c>
      <c r="G46">
        <f>+G45/12^3</f>
        <v>3.7152777777777778E-2</v>
      </c>
      <c r="H46" t="s">
        <v>56</v>
      </c>
      <c r="K46">
        <f>+K45*C43*1000</f>
        <v>38.609309774638817</v>
      </c>
      <c r="L46" t="s">
        <v>44</v>
      </c>
    </row>
    <row r="48" spans="1:12" x14ac:dyDescent="0.3">
      <c r="B48" t="s">
        <v>34</v>
      </c>
      <c r="C48">
        <v>-31</v>
      </c>
      <c r="D48" t="s">
        <v>35</v>
      </c>
    </row>
    <row r="50" spans="1:9" x14ac:dyDescent="0.3">
      <c r="B50" t="s">
        <v>46</v>
      </c>
    </row>
    <row r="51" spans="1:9" x14ac:dyDescent="0.3">
      <c r="B51" t="s">
        <v>48</v>
      </c>
      <c r="C51">
        <f>+C42-2*G42</f>
        <v>117.88</v>
      </c>
      <c r="D51" t="s">
        <v>11</v>
      </c>
    </row>
    <row r="52" spans="1:9" x14ac:dyDescent="0.3">
      <c r="C52">
        <f>+C51*C43</f>
        <v>53.470368000000001</v>
      </c>
      <c r="D52" t="s">
        <v>32</v>
      </c>
    </row>
    <row r="54" spans="1:9" x14ac:dyDescent="0.3">
      <c r="B54" t="s">
        <v>49</v>
      </c>
      <c r="C54">
        <f>+C48+(2*G42)-(2*G43*G46)</f>
        <v>-2.1377854671280305</v>
      </c>
      <c r="D54" t="s">
        <v>53</v>
      </c>
    </row>
    <row r="55" spans="1:9" x14ac:dyDescent="0.3">
      <c r="B55" t="s">
        <v>57</v>
      </c>
    </row>
    <row r="57" spans="1:9" x14ac:dyDescent="0.3">
      <c r="B57" t="s">
        <v>58</v>
      </c>
    </row>
    <row r="59" spans="1:9" x14ac:dyDescent="0.3">
      <c r="A59" s="1">
        <v>41339</v>
      </c>
      <c r="B59" t="s">
        <v>59</v>
      </c>
    </row>
    <row r="60" spans="1:9" x14ac:dyDescent="0.3">
      <c r="B60" t="s">
        <v>64</v>
      </c>
      <c r="C60" t="s">
        <v>60</v>
      </c>
      <c r="D60" t="s">
        <v>62</v>
      </c>
      <c r="E60" t="s">
        <v>61</v>
      </c>
      <c r="F60" t="s">
        <v>63</v>
      </c>
      <c r="I60" s="2" t="s">
        <v>65</v>
      </c>
    </row>
    <row r="61" spans="1:9" x14ac:dyDescent="0.3">
      <c r="B61">
        <v>500</v>
      </c>
      <c r="C61">
        <v>10</v>
      </c>
      <c r="D61">
        <v>47.23</v>
      </c>
      <c r="E61">
        <f>+C61/D61</f>
        <v>0.21172983273343216</v>
      </c>
      <c r="F61">
        <f>+B61/E61</f>
        <v>2361.5</v>
      </c>
      <c r="I61" s="2" t="s">
        <v>66</v>
      </c>
    </row>
    <row r="62" spans="1:9" x14ac:dyDescent="0.3">
      <c r="B62">
        <v>-1000</v>
      </c>
      <c r="C62">
        <v>10</v>
      </c>
      <c r="D62">
        <v>22.7</v>
      </c>
      <c r="E62">
        <f>+C62/D62</f>
        <v>0.44052863436123352</v>
      </c>
      <c r="F62">
        <f>+B62/E62</f>
        <v>-2270</v>
      </c>
      <c r="I62" s="2" t="s">
        <v>67</v>
      </c>
    </row>
    <row r="63" spans="1:9" x14ac:dyDescent="0.3">
      <c r="I63" s="2" t="s">
        <v>68</v>
      </c>
    </row>
    <row r="64" spans="1:9" x14ac:dyDescent="0.3">
      <c r="B64" t="s">
        <v>69</v>
      </c>
      <c r="C64" t="s">
        <v>73</v>
      </c>
      <c r="I64" s="2" t="s">
        <v>74</v>
      </c>
    </row>
    <row r="65" spans="1:10" x14ac:dyDescent="0.3">
      <c r="C65" t="s">
        <v>70</v>
      </c>
      <c r="I65" s="2" t="s">
        <v>75</v>
      </c>
    </row>
    <row r="66" spans="1:10" x14ac:dyDescent="0.3">
      <c r="C66" t="s">
        <v>71</v>
      </c>
    </row>
    <row r="67" spans="1:10" x14ac:dyDescent="0.3">
      <c r="C67" t="s">
        <v>72</v>
      </c>
    </row>
    <row r="69" spans="1:10" x14ac:dyDescent="0.3">
      <c r="B69" t="s">
        <v>76</v>
      </c>
    </row>
    <row r="71" spans="1:10" x14ac:dyDescent="0.3">
      <c r="A71" s="1">
        <v>41353</v>
      </c>
      <c r="B71" t="s">
        <v>77</v>
      </c>
    </row>
    <row r="72" spans="1:10" x14ac:dyDescent="0.3">
      <c r="B72" t="s">
        <v>64</v>
      </c>
    </row>
    <row r="73" spans="1:10" x14ac:dyDescent="0.3">
      <c r="B73">
        <v>-1500</v>
      </c>
      <c r="C73">
        <v>10</v>
      </c>
      <c r="D73">
        <v>13.4</v>
      </c>
      <c r="E73">
        <f>+C73/D73</f>
        <v>0.74626865671641784</v>
      </c>
      <c r="F73">
        <f>+B73/E73</f>
        <v>-2010.0000000000002</v>
      </c>
      <c r="I73">
        <f>50000*(1/2000)*60</f>
        <v>1500</v>
      </c>
    </row>
    <row r="74" spans="1:10" x14ac:dyDescent="0.3">
      <c r="B74">
        <v>2000</v>
      </c>
      <c r="C74">
        <v>10</v>
      </c>
      <c r="D74">
        <v>10.08</v>
      </c>
      <c r="E74">
        <f>+C74/D74</f>
        <v>0.99206349206349209</v>
      </c>
      <c r="F74">
        <f>+B74/E74</f>
        <v>2016</v>
      </c>
    </row>
    <row r="77" spans="1:10" x14ac:dyDescent="0.3">
      <c r="B77" t="s">
        <v>79</v>
      </c>
      <c r="F77">
        <v>0.69199999999999995</v>
      </c>
      <c r="G77" t="s">
        <v>82</v>
      </c>
      <c r="I77">
        <f>+F77*50000/2000</f>
        <v>17.3</v>
      </c>
      <c r="J77" t="s">
        <v>83</v>
      </c>
    </row>
    <row r="78" spans="1:10" x14ac:dyDescent="0.3">
      <c r="B78" s="3">
        <v>2.9202523148148151E-2</v>
      </c>
      <c r="C78" t="s">
        <v>78</v>
      </c>
      <c r="D78">
        <v>92.828999999999994</v>
      </c>
      <c r="E78" t="s">
        <v>80</v>
      </c>
      <c r="F78" s="3"/>
    </row>
    <row r="79" spans="1:10" x14ac:dyDescent="0.3">
      <c r="B79" s="3">
        <v>2.9214351851851852E-2</v>
      </c>
      <c r="C79" t="s">
        <v>78</v>
      </c>
      <c r="D79">
        <v>92.856999999999999</v>
      </c>
      <c r="E79" t="s">
        <v>80</v>
      </c>
      <c r="F79" s="4">
        <f>+(D79-D78)/((B79-B78)*24*60*60)</f>
        <v>2.7397260273983613E-2</v>
      </c>
      <c r="G79" t="s">
        <v>81</v>
      </c>
      <c r="I79">
        <f>+(PI()/4)*(30^2)*F79/10</f>
        <v>1.936598211117774</v>
      </c>
      <c r="J79" t="s">
        <v>83</v>
      </c>
    </row>
    <row r="80" spans="1:10" x14ac:dyDescent="0.3">
      <c r="B80" s="3">
        <v>2.9226180555555561E-2</v>
      </c>
      <c r="C80" t="s">
        <v>78</v>
      </c>
      <c r="D80">
        <v>92.888000000000005</v>
      </c>
      <c r="E80" t="s">
        <v>80</v>
      </c>
      <c r="F80" s="4">
        <f t="shared" ref="F80:F110" si="1">+(D80-D79)/((B80-B79)*24*60*60)</f>
        <v>3.0332681017606427E-2</v>
      </c>
      <c r="I80">
        <f t="shared" ref="I80:I110" si="2">+(PI()/4)*(30^2)*F80/10</f>
        <v>2.1440908765933857</v>
      </c>
    </row>
    <row r="81" spans="2:9" x14ac:dyDescent="0.3">
      <c r="B81" s="3">
        <v>2.9238009259259259E-2</v>
      </c>
      <c r="C81" t="s">
        <v>78</v>
      </c>
      <c r="D81">
        <v>92.921999999999997</v>
      </c>
      <c r="E81" t="s">
        <v>80</v>
      </c>
      <c r="F81" s="4">
        <f t="shared" si="1"/>
        <v>3.3268101761260681E-2</v>
      </c>
      <c r="I81">
        <f t="shared" si="2"/>
        <v>2.3515835420712197</v>
      </c>
    </row>
    <row r="82" spans="2:9" x14ac:dyDescent="0.3">
      <c r="B82" s="3">
        <v>2.9249826388888889E-2</v>
      </c>
      <c r="C82" t="s">
        <v>78</v>
      </c>
      <c r="D82">
        <v>92.95</v>
      </c>
      <c r="E82" t="s">
        <v>80</v>
      </c>
      <c r="F82" s="4">
        <f t="shared" si="1"/>
        <v>2.7424094025468384E-2</v>
      </c>
      <c r="I82">
        <f t="shared" si="2"/>
        <v>1.9384949772397622</v>
      </c>
    </row>
    <row r="83" spans="2:9" x14ac:dyDescent="0.3">
      <c r="B83" s="3">
        <v>2.9261655092592594E-2</v>
      </c>
      <c r="C83" t="s">
        <v>78</v>
      </c>
      <c r="D83">
        <v>92.98</v>
      </c>
      <c r="E83" t="s">
        <v>80</v>
      </c>
      <c r="F83" s="4">
        <f t="shared" si="1"/>
        <v>2.9354207436397439E-2</v>
      </c>
      <c r="I83">
        <f t="shared" si="2"/>
        <v>2.0749266547680838</v>
      </c>
    </row>
    <row r="84" spans="2:9" x14ac:dyDescent="0.3">
      <c r="B84" s="3">
        <v>2.9273472222222222E-2</v>
      </c>
      <c r="C84" t="s">
        <v>78</v>
      </c>
      <c r="D84">
        <v>93.010999999999996</v>
      </c>
      <c r="E84" t="s">
        <v>80</v>
      </c>
      <c r="F84" s="4">
        <f t="shared" si="1"/>
        <v>3.0362389813905922E-2</v>
      </c>
      <c r="I84">
        <f t="shared" si="2"/>
        <v>2.1461908676579191</v>
      </c>
    </row>
    <row r="85" spans="2:9" x14ac:dyDescent="0.3">
      <c r="B85" s="3">
        <v>2.9285289351851849E-2</v>
      </c>
      <c r="C85" t="s">
        <v>78</v>
      </c>
      <c r="D85">
        <v>93.045000000000002</v>
      </c>
      <c r="E85" t="s">
        <v>80</v>
      </c>
      <c r="F85" s="4">
        <f t="shared" si="1"/>
        <v>3.3300685602363246E-2</v>
      </c>
      <c r="I85">
        <f t="shared" si="2"/>
        <v>2.3538867580774747</v>
      </c>
    </row>
    <row r="86" spans="2:9" x14ac:dyDescent="0.3">
      <c r="B86" s="3">
        <v>2.9297118055555554E-2</v>
      </c>
      <c r="C86" t="s">
        <v>78</v>
      </c>
      <c r="D86">
        <v>93.076999999999998</v>
      </c>
      <c r="E86" t="s">
        <v>80</v>
      </c>
      <c r="F86" s="4">
        <f t="shared" si="1"/>
        <v>3.13111545988193E-2</v>
      </c>
      <c r="I86">
        <f t="shared" si="2"/>
        <v>2.2132550984189621</v>
      </c>
    </row>
    <row r="87" spans="2:9" x14ac:dyDescent="0.3">
      <c r="B87" s="3">
        <v>2.9308946759259259E-2</v>
      </c>
      <c r="C87" t="s">
        <v>78</v>
      </c>
      <c r="D87">
        <v>93.105999999999995</v>
      </c>
      <c r="E87" t="s">
        <v>80</v>
      </c>
      <c r="F87" s="4">
        <f t="shared" si="1"/>
        <v>2.8375733855179556E-2</v>
      </c>
      <c r="I87">
        <f t="shared" si="2"/>
        <v>2.0057624329421535</v>
      </c>
    </row>
    <row r="88" spans="2:9" x14ac:dyDescent="0.3">
      <c r="B88" s="3">
        <v>2.9320763888888889E-2</v>
      </c>
      <c r="C88" t="s">
        <v>78</v>
      </c>
      <c r="D88">
        <v>93.14</v>
      </c>
      <c r="E88" t="s">
        <v>80</v>
      </c>
      <c r="F88" s="4">
        <f t="shared" si="1"/>
        <v>3.3300685602353469E-2</v>
      </c>
      <c r="I88">
        <f t="shared" si="2"/>
        <v>2.3538867580767837</v>
      </c>
    </row>
    <row r="89" spans="2:9" x14ac:dyDescent="0.3">
      <c r="B89" s="3">
        <v>2.9332592592592594E-2</v>
      </c>
      <c r="C89" t="s">
        <v>78</v>
      </c>
      <c r="D89">
        <v>93.173000000000002</v>
      </c>
      <c r="E89" t="s">
        <v>80</v>
      </c>
      <c r="F89" s="4">
        <f t="shared" si="1"/>
        <v>3.2289628180037187E-2</v>
      </c>
      <c r="I89">
        <f t="shared" si="2"/>
        <v>2.2824193202448928</v>
      </c>
    </row>
    <row r="90" spans="2:9" x14ac:dyDescent="0.3">
      <c r="B90" s="3">
        <v>2.9344409722222218E-2</v>
      </c>
      <c r="C90" t="s">
        <v>78</v>
      </c>
      <c r="D90">
        <v>93.201999999999998</v>
      </c>
      <c r="E90" t="s">
        <v>80</v>
      </c>
      <c r="F90" s="4">
        <f t="shared" si="1"/>
        <v>2.840352595495663E-2</v>
      </c>
      <c r="I90">
        <f t="shared" si="2"/>
        <v>2.0077269407131224</v>
      </c>
    </row>
    <row r="91" spans="2:9" x14ac:dyDescent="0.3">
      <c r="B91" s="3">
        <v>2.9356238425925926E-2</v>
      </c>
      <c r="C91" t="s">
        <v>78</v>
      </c>
      <c r="D91">
        <v>93.233000000000004</v>
      </c>
      <c r="E91" t="s">
        <v>80</v>
      </c>
      <c r="F91" s="4">
        <f t="shared" si="1"/>
        <v>3.0332681017606427E-2</v>
      </c>
      <c r="I91">
        <f t="shared" si="2"/>
        <v>2.1440908765933857</v>
      </c>
    </row>
    <row r="92" spans="2:9" x14ac:dyDescent="0.3">
      <c r="B92" s="3">
        <v>2.9368055555555553E-2</v>
      </c>
      <c r="C92" t="s">
        <v>78</v>
      </c>
      <c r="D92">
        <v>93.266000000000005</v>
      </c>
      <c r="E92" t="s">
        <v>80</v>
      </c>
      <c r="F92" s="4">
        <f t="shared" si="1"/>
        <v>3.232125367287747E-2</v>
      </c>
      <c r="I92">
        <f t="shared" si="2"/>
        <v>2.2846547946042897</v>
      </c>
    </row>
    <row r="93" spans="2:9" x14ac:dyDescent="0.3">
      <c r="B93" s="3">
        <v>2.9379884259259262E-2</v>
      </c>
      <c r="C93" t="s">
        <v>78</v>
      </c>
      <c r="D93">
        <v>93.298000000000002</v>
      </c>
      <c r="E93" t="s">
        <v>80</v>
      </c>
      <c r="F93" s="4">
        <f t="shared" si="1"/>
        <v>3.131115459881012E-2</v>
      </c>
      <c r="I93">
        <f t="shared" si="2"/>
        <v>2.2132550984183128</v>
      </c>
    </row>
    <row r="94" spans="2:9" x14ac:dyDescent="0.3">
      <c r="B94" s="3">
        <v>2.9391701388888889E-2</v>
      </c>
      <c r="C94" t="s">
        <v>78</v>
      </c>
      <c r="D94">
        <v>93.328000000000003</v>
      </c>
      <c r="E94" t="s">
        <v>80</v>
      </c>
      <c r="F94" s="4">
        <f t="shared" si="1"/>
        <v>2.9382957884434065E-2</v>
      </c>
      <c r="I94">
        <f t="shared" si="2"/>
        <v>2.0769589041857177</v>
      </c>
    </row>
    <row r="95" spans="2:9" x14ac:dyDescent="0.3">
      <c r="B95" s="3">
        <v>2.9403530092592587E-2</v>
      </c>
      <c r="C95" t="s">
        <v>78</v>
      </c>
      <c r="D95">
        <v>93.358000000000004</v>
      </c>
      <c r="E95" t="s">
        <v>80</v>
      </c>
      <c r="F95" s="4">
        <f t="shared" si="1"/>
        <v>2.9354207436414658E-2</v>
      </c>
      <c r="I95">
        <f t="shared" si="2"/>
        <v>2.074926654769301</v>
      </c>
    </row>
    <row r="96" spans="2:9" x14ac:dyDescent="0.3">
      <c r="B96" s="3">
        <v>2.9415347222222221E-2</v>
      </c>
      <c r="C96" t="s">
        <v>78</v>
      </c>
      <c r="D96">
        <v>93.388999999999996</v>
      </c>
      <c r="E96" t="s">
        <v>80</v>
      </c>
      <c r="F96" s="4">
        <f t="shared" si="1"/>
        <v>3.0362389813888092E-2</v>
      </c>
      <c r="I96">
        <f t="shared" si="2"/>
        <v>2.1461908676566592</v>
      </c>
    </row>
    <row r="97" spans="1:9" x14ac:dyDescent="0.3">
      <c r="B97" s="3">
        <v>2.9427175925925923E-2</v>
      </c>
      <c r="C97" t="s">
        <v>78</v>
      </c>
      <c r="D97">
        <v>93.421999999999997</v>
      </c>
      <c r="E97" t="s">
        <v>80</v>
      </c>
      <c r="F97" s="4">
        <f t="shared" si="1"/>
        <v>3.2289628180046652E-2</v>
      </c>
      <c r="I97">
        <f t="shared" si="2"/>
        <v>2.2824193202455616</v>
      </c>
    </row>
    <row r="98" spans="1:9" x14ac:dyDescent="0.3">
      <c r="B98" s="3">
        <v>2.9438993055555557E-2</v>
      </c>
      <c r="C98" t="s">
        <v>78</v>
      </c>
      <c r="D98">
        <v>93.450999999999993</v>
      </c>
      <c r="E98" t="s">
        <v>80</v>
      </c>
      <c r="F98" s="4">
        <f t="shared" si="1"/>
        <v>2.8403525954931612E-2</v>
      </c>
      <c r="I98">
        <f t="shared" si="2"/>
        <v>2.0077269407113536</v>
      </c>
    </row>
    <row r="99" spans="1:9" x14ac:dyDescent="0.3">
      <c r="B99" s="3">
        <v>2.9450810185185184E-2</v>
      </c>
      <c r="C99" t="s">
        <v>78</v>
      </c>
      <c r="D99">
        <v>93.483000000000004</v>
      </c>
      <c r="E99" t="s">
        <v>80</v>
      </c>
      <c r="F99" s="4">
        <f t="shared" si="1"/>
        <v>3.1341821743405614E-2</v>
      </c>
      <c r="I99">
        <f t="shared" si="2"/>
        <v>2.2154228311320883</v>
      </c>
    </row>
    <row r="100" spans="1:9" x14ac:dyDescent="0.3">
      <c r="B100" s="3">
        <v>2.9462638888888889E-2</v>
      </c>
      <c r="C100" t="s">
        <v>78</v>
      </c>
      <c r="D100">
        <v>93.516999999999996</v>
      </c>
      <c r="E100" t="s">
        <v>80</v>
      </c>
      <c r="F100" s="4">
        <f t="shared" si="1"/>
        <v>3.3268101761241162E-2</v>
      </c>
      <c r="I100">
        <f t="shared" si="2"/>
        <v>2.3515835420698403</v>
      </c>
    </row>
    <row r="101" spans="1:9" x14ac:dyDescent="0.3">
      <c r="B101" s="3">
        <v>2.9474456018518516E-2</v>
      </c>
      <c r="C101" t="s">
        <v>78</v>
      </c>
      <c r="D101">
        <v>93.546999999999997</v>
      </c>
      <c r="E101" t="s">
        <v>80</v>
      </c>
      <c r="F101" s="4">
        <f t="shared" si="1"/>
        <v>2.9382957884434065E-2</v>
      </c>
      <c r="I101">
        <f t="shared" si="2"/>
        <v>2.0769589041857177</v>
      </c>
    </row>
    <row r="102" spans="1:9" x14ac:dyDescent="0.3">
      <c r="B102" s="3">
        <v>2.9486284722222224E-2</v>
      </c>
      <c r="C102" t="s">
        <v>78</v>
      </c>
      <c r="D102">
        <v>93.576999999999998</v>
      </c>
      <c r="E102" t="s">
        <v>80</v>
      </c>
      <c r="F102" s="4">
        <f t="shared" si="1"/>
        <v>2.9354207436388832E-2</v>
      </c>
      <c r="I102">
        <f t="shared" si="2"/>
        <v>2.0749266547674758</v>
      </c>
    </row>
    <row r="103" spans="1:9" x14ac:dyDescent="0.3">
      <c r="B103" s="3">
        <v>2.9498101851851852E-2</v>
      </c>
      <c r="C103" t="s">
        <v>78</v>
      </c>
      <c r="D103">
        <v>93.608000000000004</v>
      </c>
      <c r="E103" t="s">
        <v>80</v>
      </c>
      <c r="F103" s="4">
        <f t="shared" si="1"/>
        <v>3.0362389813919841E-2</v>
      </c>
      <c r="I103">
        <f t="shared" si="2"/>
        <v>2.1461908676589028</v>
      </c>
    </row>
    <row r="104" spans="1:9" x14ac:dyDescent="0.3">
      <c r="B104" s="3">
        <v>2.950993055555556E-2</v>
      </c>
      <c r="C104" t="s">
        <v>78</v>
      </c>
      <c r="D104">
        <v>93.641000000000005</v>
      </c>
      <c r="E104" t="s">
        <v>80</v>
      </c>
      <c r="F104" s="4">
        <f t="shared" si="1"/>
        <v>3.2289628180027716E-2</v>
      </c>
      <c r="I104">
        <f t="shared" si="2"/>
        <v>2.2824193202442231</v>
      </c>
    </row>
    <row r="105" spans="1:9" x14ac:dyDescent="0.3">
      <c r="B105" s="3">
        <v>2.9521747685185184E-2</v>
      </c>
      <c r="C105" t="s">
        <v>78</v>
      </c>
      <c r="D105">
        <v>93.671999999999997</v>
      </c>
      <c r="E105" t="s">
        <v>80</v>
      </c>
      <c r="F105" s="4">
        <f t="shared" si="1"/>
        <v>3.0362389813914835E-2</v>
      </c>
      <c r="I105">
        <f t="shared" si="2"/>
        <v>2.1461908676585493</v>
      </c>
    </row>
    <row r="106" spans="1:9" x14ac:dyDescent="0.3">
      <c r="B106" s="3">
        <v>2.9533576388888889E-2</v>
      </c>
      <c r="C106" t="s">
        <v>78</v>
      </c>
      <c r="D106">
        <v>93.703000000000003</v>
      </c>
      <c r="E106" t="s">
        <v>80</v>
      </c>
      <c r="F106" s="4">
        <f t="shared" si="1"/>
        <v>3.0332681017615323E-2</v>
      </c>
      <c r="I106">
        <f t="shared" si="2"/>
        <v>2.1440908765940145</v>
      </c>
    </row>
    <row r="107" spans="1:9" x14ac:dyDescent="0.3">
      <c r="B107" s="3">
        <v>2.9545393518518519E-2</v>
      </c>
      <c r="C107" t="s">
        <v>78</v>
      </c>
      <c r="D107">
        <v>93.736000000000004</v>
      </c>
      <c r="E107" t="s">
        <v>80</v>
      </c>
      <c r="F107" s="4">
        <f t="shared" si="1"/>
        <v>3.2321253672867985E-2</v>
      </c>
      <c r="I107">
        <f t="shared" si="2"/>
        <v>2.2846547946036191</v>
      </c>
    </row>
    <row r="108" spans="1:9" x14ac:dyDescent="0.3">
      <c r="B108" s="3">
        <v>2.9557222222222221E-2</v>
      </c>
      <c r="C108" t="s">
        <v>78</v>
      </c>
      <c r="D108">
        <v>93.766999999999996</v>
      </c>
      <c r="E108" t="s">
        <v>80</v>
      </c>
      <c r="F108" s="4">
        <f t="shared" si="1"/>
        <v>3.0332681017610316E-2</v>
      </c>
      <c r="I108">
        <f t="shared" si="2"/>
        <v>2.1440908765936606</v>
      </c>
    </row>
    <row r="109" spans="1:9" x14ac:dyDescent="0.3">
      <c r="B109" s="3">
        <v>2.9569039351851855E-2</v>
      </c>
      <c r="C109" t="s">
        <v>78</v>
      </c>
      <c r="D109">
        <v>93.798000000000002</v>
      </c>
      <c r="E109" t="s">
        <v>80</v>
      </c>
      <c r="F109" s="4">
        <f t="shared" si="1"/>
        <v>3.0362389813902012E-2</v>
      </c>
      <c r="I109">
        <f t="shared" si="2"/>
        <v>2.1461908676576429</v>
      </c>
    </row>
    <row r="110" spans="1:9" x14ac:dyDescent="0.3">
      <c r="B110" s="3">
        <v>2.9580868055555553E-2</v>
      </c>
      <c r="C110" t="s">
        <v>78</v>
      </c>
      <c r="D110">
        <v>93.826999999999998</v>
      </c>
      <c r="E110" t="s">
        <v>80</v>
      </c>
      <c r="F110" s="4">
        <f t="shared" si="1"/>
        <v>2.8375733855196202E-2</v>
      </c>
      <c r="I110">
        <f t="shared" si="2"/>
        <v>2.0057624329433303</v>
      </c>
    </row>
    <row r="112" spans="1:9" x14ac:dyDescent="0.3">
      <c r="A112" s="1">
        <v>41424</v>
      </c>
      <c r="B112" t="s">
        <v>84</v>
      </c>
    </row>
    <row r="113" spans="2:6" x14ac:dyDescent="0.3">
      <c r="B113" t="s">
        <v>85</v>
      </c>
    </row>
    <row r="114" spans="2:6" x14ac:dyDescent="0.3">
      <c r="B114" t="s">
        <v>86</v>
      </c>
    </row>
    <row r="115" spans="2:6" x14ac:dyDescent="0.3">
      <c r="B115" t="s">
        <v>87</v>
      </c>
    </row>
    <row r="116" spans="2:6" x14ac:dyDescent="0.3">
      <c r="B116" t="s">
        <v>90</v>
      </c>
      <c r="C116" t="s">
        <v>92</v>
      </c>
      <c r="E116" t="s">
        <v>93</v>
      </c>
    </row>
    <row r="117" spans="2:6" x14ac:dyDescent="0.3">
      <c r="B117" t="s">
        <v>88</v>
      </c>
      <c r="C117">
        <v>41.4</v>
      </c>
      <c r="D117" t="s">
        <v>89</v>
      </c>
    </row>
    <row r="119" spans="2:6" x14ac:dyDescent="0.3">
      <c r="B119" t="s">
        <v>91</v>
      </c>
      <c r="C119">
        <v>116.9</v>
      </c>
      <c r="D119" t="s">
        <v>89</v>
      </c>
      <c r="E119">
        <f>+C119-$C$117</f>
        <v>75.5</v>
      </c>
    </row>
    <row r="121" spans="2:6" x14ac:dyDescent="0.3">
      <c r="B121" t="s">
        <v>94</v>
      </c>
    </row>
    <row r="122" spans="2:6" x14ac:dyDescent="0.3">
      <c r="B122" t="s">
        <v>99</v>
      </c>
      <c r="C122">
        <v>164</v>
      </c>
      <c r="D122" t="s">
        <v>89</v>
      </c>
      <c r="E122">
        <f>+C122-$C$117</f>
        <v>122.6</v>
      </c>
      <c r="F122" s="5" t="s">
        <v>96</v>
      </c>
    </row>
    <row r="123" spans="2:6" x14ac:dyDescent="0.3">
      <c r="B123" t="s">
        <v>100</v>
      </c>
      <c r="C123">
        <v>70.45</v>
      </c>
      <c r="E123">
        <f>+C123-$C$117</f>
        <v>29.050000000000004</v>
      </c>
      <c r="F123" s="5"/>
    </row>
    <row r="124" spans="2:6" x14ac:dyDescent="0.3">
      <c r="B124" t="s">
        <v>101</v>
      </c>
      <c r="C124">
        <v>59.45</v>
      </c>
      <c r="E124">
        <f>+C124-$C$117</f>
        <v>18.050000000000004</v>
      </c>
      <c r="F124" s="5"/>
    </row>
    <row r="125" spans="2:6" x14ac:dyDescent="0.3">
      <c r="B125" t="s">
        <v>102</v>
      </c>
      <c r="C125">
        <v>102</v>
      </c>
      <c r="E125">
        <f>+C125-C117-E123</f>
        <v>31.549999999999997</v>
      </c>
      <c r="F125" s="5" t="s">
        <v>103</v>
      </c>
    </row>
    <row r="126" spans="2:6" x14ac:dyDescent="0.3">
      <c r="F126" s="5"/>
    </row>
    <row r="127" spans="2:6" x14ac:dyDescent="0.3">
      <c r="B127" t="s">
        <v>95</v>
      </c>
    </row>
    <row r="128" spans="2:6" x14ac:dyDescent="0.3">
      <c r="B128" t="s">
        <v>104</v>
      </c>
      <c r="C128">
        <v>133.69999999999999</v>
      </c>
      <c r="D128" t="s">
        <v>89</v>
      </c>
      <c r="E128">
        <f>+C128-$C$117</f>
        <v>92.299999999999983</v>
      </c>
    </row>
    <row r="132" spans="1:5" x14ac:dyDescent="0.3">
      <c r="B132" t="s">
        <v>98</v>
      </c>
      <c r="E132">
        <f>+C117+E119+E122+E128</f>
        <v>331.79999999999995</v>
      </c>
    </row>
    <row r="134" spans="1:5" x14ac:dyDescent="0.3">
      <c r="B134" t="s">
        <v>97</v>
      </c>
      <c r="C134">
        <v>337</v>
      </c>
      <c r="D134" t="s">
        <v>89</v>
      </c>
    </row>
    <row r="136" spans="1:5" x14ac:dyDescent="0.3">
      <c r="A136" s="1">
        <v>41429</v>
      </c>
      <c r="C136" t="s">
        <v>105</v>
      </c>
      <c r="D136">
        <v>20</v>
      </c>
      <c r="E136" t="s">
        <v>106</v>
      </c>
    </row>
    <row r="137" spans="1:5" x14ac:dyDescent="0.3">
      <c r="C137" t="s">
        <v>107</v>
      </c>
      <c r="D137">
        <v>1.2E-2</v>
      </c>
      <c r="E137" t="s">
        <v>106</v>
      </c>
    </row>
    <row r="138" spans="1:5" x14ac:dyDescent="0.3">
      <c r="C138" t="s">
        <v>108</v>
      </c>
      <c r="D138">
        <v>1000</v>
      </c>
      <c r="E138" t="s">
        <v>106</v>
      </c>
    </row>
    <row r="139" spans="1:5" x14ac:dyDescent="0.3">
      <c r="C139" t="s">
        <v>109</v>
      </c>
      <c r="D139">
        <v>0.153</v>
      </c>
    </row>
    <row r="140" spans="1:5" x14ac:dyDescent="0.3">
      <c r="C140" t="s">
        <v>110</v>
      </c>
      <c r="D140">
        <f>+D139*D136/(D137*D138)</f>
        <v>0.255</v>
      </c>
    </row>
    <row r="142" spans="1:5" x14ac:dyDescent="0.3">
      <c r="A142" s="1">
        <v>41445</v>
      </c>
      <c r="B142" t="s">
        <v>371</v>
      </c>
      <c r="D142">
        <v>10</v>
      </c>
    </row>
    <row r="143" spans="1:5" x14ac:dyDescent="0.3">
      <c r="B143" t="s">
        <v>380</v>
      </c>
      <c r="D143">
        <v>10</v>
      </c>
    </row>
    <row r="144" spans="1:5" x14ac:dyDescent="0.3">
      <c r="B144" t="s">
        <v>381</v>
      </c>
      <c r="D144">
        <v>3</v>
      </c>
    </row>
    <row r="146" spans="1:13" ht="29.4" customHeight="1" x14ac:dyDescent="0.3">
      <c r="C146" t="s">
        <v>378</v>
      </c>
      <c r="D146" t="s">
        <v>377</v>
      </c>
      <c r="E146" t="s">
        <v>385</v>
      </c>
      <c r="F146" t="s">
        <v>388</v>
      </c>
      <c r="G146" t="s">
        <v>387</v>
      </c>
      <c r="H146" t="s">
        <v>386</v>
      </c>
      <c r="I146" t="s">
        <v>389</v>
      </c>
      <c r="K146" t="s">
        <v>382</v>
      </c>
      <c r="L146" t="s">
        <v>383</v>
      </c>
      <c r="M146" t="s">
        <v>384</v>
      </c>
    </row>
    <row r="147" spans="1:13" x14ac:dyDescent="0.3">
      <c r="B147" t="s">
        <v>379</v>
      </c>
      <c r="C147" s="9">
        <v>60000</v>
      </c>
      <c r="D147" s="9">
        <v>0</v>
      </c>
      <c r="E147">
        <v>3</v>
      </c>
      <c r="K147" s="9">
        <f t="shared" ref="K147:K152" si="3">+$D$142*C147</f>
        <v>600000</v>
      </c>
      <c r="L147" s="9" t="e">
        <f>+(D147*D143)+(D142*C147/J147)</f>
        <v>#DIV/0!</v>
      </c>
    </row>
    <row r="148" spans="1:13" x14ac:dyDescent="0.3">
      <c r="B148" t="s">
        <v>372</v>
      </c>
      <c r="C148" s="9">
        <v>22000</v>
      </c>
      <c r="D148" s="9">
        <v>0</v>
      </c>
      <c r="E148">
        <v>5</v>
      </c>
      <c r="F148">
        <v>4</v>
      </c>
      <c r="G148">
        <f>+(1/E148)</f>
        <v>0.2</v>
      </c>
      <c r="H148">
        <f>+G148*($D$142/F148)</f>
        <v>0.5</v>
      </c>
      <c r="I148" s="9">
        <v>500</v>
      </c>
      <c r="K148" s="9">
        <f t="shared" si="3"/>
        <v>220000</v>
      </c>
    </row>
    <row r="149" spans="1:13" x14ac:dyDescent="0.3">
      <c r="B149" t="s">
        <v>373</v>
      </c>
      <c r="C149" s="9">
        <v>25000</v>
      </c>
      <c r="D149" s="9">
        <v>600</v>
      </c>
      <c r="E149">
        <v>5</v>
      </c>
      <c r="F149">
        <v>3</v>
      </c>
      <c r="G149">
        <v>2</v>
      </c>
      <c r="H149" s="10">
        <f>+G149*($D$142/F149)</f>
        <v>6.666666666666667</v>
      </c>
      <c r="I149" s="9">
        <v>500</v>
      </c>
      <c r="K149" s="9">
        <f t="shared" si="3"/>
        <v>250000</v>
      </c>
    </row>
    <row r="150" spans="1:13" x14ac:dyDescent="0.3">
      <c r="B150" t="s">
        <v>374</v>
      </c>
      <c r="C150" s="9">
        <v>250000</v>
      </c>
      <c r="D150" s="9">
        <v>50000</v>
      </c>
      <c r="E150">
        <v>5</v>
      </c>
      <c r="F150">
        <v>3</v>
      </c>
      <c r="G150">
        <v>6</v>
      </c>
      <c r="H150">
        <f>+G150*($D$142/F150)</f>
        <v>20</v>
      </c>
      <c r="I150" s="9">
        <v>500</v>
      </c>
      <c r="K150" s="9">
        <f t="shared" si="3"/>
        <v>2500000</v>
      </c>
    </row>
    <row r="151" spans="1:13" x14ac:dyDescent="0.3">
      <c r="B151" t="s">
        <v>375</v>
      </c>
      <c r="C151" s="9">
        <v>400000</v>
      </c>
      <c r="D151" s="9"/>
      <c r="E151">
        <v>5</v>
      </c>
      <c r="F151">
        <v>3</v>
      </c>
      <c r="G151">
        <v>12</v>
      </c>
      <c r="H151">
        <f>+G151*($D$142/F151)</f>
        <v>40</v>
      </c>
      <c r="I151" s="9">
        <v>500</v>
      </c>
      <c r="K151" s="9">
        <f t="shared" si="3"/>
        <v>4000000</v>
      </c>
    </row>
    <row r="152" spans="1:13" x14ac:dyDescent="0.3">
      <c r="B152" t="s">
        <v>376</v>
      </c>
      <c r="C152" s="9">
        <v>400000</v>
      </c>
      <c r="D152" s="9">
        <v>50000</v>
      </c>
      <c r="E152">
        <v>4</v>
      </c>
      <c r="F152">
        <v>1</v>
      </c>
      <c r="G152">
        <v>2</v>
      </c>
      <c r="H152">
        <f>+G152*($D$142/F152)</f>
        <v>20</v>
      </c>
      <c r="I152" s="9">
        <v>25000</v>
      </c>
      <c r="K152" s="9">
        <f t="shared" si="3"/>
        <v>4000000</v>
      </c>
    </row>
    <row r="155" spans="1:13" ht="15" x14ac:dyDescent="0.25">
      <c r="C155" s="11">
        <v>41488</v>
      </c>
      <c r="D155" t="s">
        <v>394</v>
      </c>
      <c r="E155">
        <v>69</v>
      </c>
      <c r="F155" t="s">
        <v>11</v>
      </c>
      <c r="G155">
        <f>+E155/2.205</f>
        <v>31.292517006802719</v>
      </c>
      <c r="H155" t="s">
        <v>32</v>
      </c>
    </row>
    <row r="158" spans="1:13" ht="15" x14ac:dyDescent="0.25">
      <c r="A158" s="1">
        <v>41563</v>
      </c>
      <c r="B158" t="s">
        <v>401</v>
      </c>
    </row>
    <row r="159" spans="1:13" ht="15" x14ac:dyDescent="0.25">
      <c r="B159" t="s">
        <v>402</v>
      </c>
      <c r="D159">
        <v>1.2E-2</v>
      </c>
      <c r="E159" t="s">
        <v>403</v>
      </c>
      <c r="F159" t="s">
        <v>408</v>
      </c>
      <c r="G159" t="s">
        <v>409</v>
      </c>
      <c r="H159" t="s">
        <v>412</v>
      </c>
      <c r="I159" t="s">
        <v>410</v>
      </c>
      <c r="K159" t="s">
        <v>574</v>
      </c>
    </row>
    <row r="160" spans="1:13" ht="15" x14ac:dyDescent="0.25">
      <c r="B160" t="s">
        <v>406</v>
      </c>
      <c r="D160">
        <v>20</v>
      </c>
      <c r="E160" t="s">
        <v>403</v>
      </c>
    </row>
    <row r="161" spans="1:9" ht="15" x14ac:dyDescent="0.25">
      <c r="B161" t="s">
        <v>108</v>
      </c>
      <c r="D161">
        <v>1000</v>
      </c>
      <c r="E161" t="s">
        <v>403</v>
      </c>
    </row>
    <row r="162" spans="1:9" ht="15" x14ac:dyDescent="0.25">
      <c r="B162" t="s">
        <v>407</v>
      </c>
      <c r="D162">
        <f>+D161/D160</f>
        <v>50</v>
      </c>
    </row>
    <row r="163" spans="1:9" ht="15" x14ac:dyDescent="0.25">
      <c r="B163" t="s">
        <v>413</v>
      </c>
      <c r="D163">
        <v>25.9</v>
      </c>
      <c r="E163" t="s">
        <v>317</v>
      </c>
    </row>
    <row r="164" spans="1:9" ht="15" x14ac:dyDescent="0.25">
      <c r="B164" t="s">
        <v>404</v>
      </c>
      <c r="D164">
        <v>0.16900000000000001</v>
      </c>
      <c r="E164" t="s">
        <v>405</v>
      </c>
      <c r="F164">
        <f>+D164/$D$162</f>
        <v>3.3800000000000002E-3</v>
      </c>
      <c r="G164" s="6">
        <f>+F164/$D$159</f>
        <v>0.28166666666666668</v>
      </c>
      <c r="H164" s="10">
        <f>+$D$163*G164</f>
        <v>7.2951666666666668</v>
      </c>
    </row>
    <row r="165" spans="1:9" ht="15" x14ac:dyDescent="0.25">
      <c r="B165">
        <v>1000</v>
      </c>
      <c r="C165" t="s">
        <v>411</v>
      </c>
      <c r="D165">
        <v>0.186</v>
      </c>
      <c r="E165" t="s">
        <v>405</v>
      </c>
      <c r="F165">
        <f>+D165/$D$162</f>
        <v>3.7199999999999998E-3</v>
      </c>
      <c r="G165">
        <f>+F165/$D$159</f>
        <v>0.31</v>
      </c>
      <c r="H165" s="10">
        <f>+$D$163*G165</f>
        <v>8.0289999999999999</v>
      </c>
      <c r="I165">
        <f>+G165/                        B165</f>
        <v>3.1E-4</v>
      </c>
    </row>
    <row r="166" spans="1:9" x14ac:dyDescent="0.3">
      <c r="B166">
        <v>10000</v>
      </c>
      <c r="C166" t="s">
        <v>411</v>
      </c>
      <c r="D166">
        <v>0.312</v>
      </c>
      <c r="E166" t="s">
        <v>405</v>
      </c>
      <c r="F166">
        <f>+D166/$D$162</f>
        <v>6.2399999999999999E-3</v>
      </c>
      <c r="G166">
        <f>+F166/$D$159</f>
        <v>0.52</v>
      </c>
      <c r="H166" s="10">
        <f>+$D$163*G166</f>
        <v>13.468</v>
      </c>
      <c r="I166">
        <f>+G166/                        B166</f>
        <v>5.2000000000000004E-5</v>
      </c>
    </row>
    <row r="167" spans="1:9" x14ac:dyDescent="0.3">
      <c r="B167">
        <v>50000</v>
      </c>
      <c r="C167" t="s">
        <v>411</v>
      </c>
      <c r="D167">
        <v>0.96599999999999997</v>
      </c>
      <c r="E167" t="s">
        <v>405</v>
      </c>
      <c r="F167">
        <f>+D167/$D$162</f>
        <v>1.932E-2</v>
      </c>
      <c r="G167">
        <f>+F167/$D$159</f>
        <v>1.61</v>
      </c>
      <c r="H167" s="10">
        <f>+$D$163*G167</f>
        <v>41.698999999999998</v>
      </c>
      <c r="I167">
        <f>+G167/                        B167</f>
        <v>3.2200000000000003E-5</v>
      </c>
    </row>
    <row r="169" spans="1:9" x14ac:dyDescent="0.3">
      <c r="A169" s="1">
        <v>41585</v>
      </c>
      <c r="B169" t="s">
        <v>414</v>
      </c>
    </row>
    <row r="170" spans="1:9" x14ac:dyDescent="0.3">
      <c r="B170" t="s">
        <v>415</v>
      </c>
    </row>
    <row r="171" spans="1:9" x14ac:dyDescent="0.3">
      <c r="B171" t="s">
        <v>416</v>
      </c>
    </row>
    <row r="172" spans="1:9" x14ac:dyDescent="0.3">
      <c r="B172" t="s">
        <v>417</v>
      </c>
    </row>
    <row r="173" spans="1:9" ht="15" x14ac:dyDescent="0.25">
      <c r="B173" t="s">
        <v>423</v>
      </c>
    </row>
    <row r="174" spans="1:9" ht="15" x14ac:dyDescent="0.25">
      <c r="B174" t="s">
        <v>418</v>
      </c>
    </row>
    <row r="175" spans="1:9" ht="15" x14ac:dyDescent="0.25">
      <c r="B175" t="s">
        <v>419</v>
      </c>
    </row>
    <row r="176" spans="1:9" ht="15" x14ac:dyDescent="0.25">
      <c r="B176" t="s">
        <v>420</v>
      </c>
    </row>
    <row r="177" spans="1:4" ht="15" x14ac:dyDescent="0.25">
      <c r="B177" t="s">
        <v>457</v>
      </c>
    </row>
    <row r="178" spans="1:4" ht="15" x14ac:dyDescent="0.25">
      <c r="B178" t="s">
        <v>424</v>
      </c>
    </row>
    <row r="179" spans="1:4" ht="15" x14ac:dyDescent="0.25">
      <c r="B179" t="s">
        <v>425</v>
      </c>
    </row>
    <row r="180" spans="1:4" ht="15" x14ac:dyDescent="0.25">
      <c r="B180" t="s">
        <v>458</v>
      </c>
    </row>
    <row r="181" spans="1:4" ht="15" x14ac:dyDescent="0.25">
      <c r="B181" t="s">
        <v>604</v>
      </c>
    </row>
    <row r="182" spans="1:4" ht="15" x14ac:dyDescent="0.25">
      <c r="B182" t="s">
        <v>605</v>
      </c>
    </row>
    <row r="183" spans="1:4" ht="15" x14ac:dyDescent="0.25">
      <c r="B183" t="s">
        <v>606</v>
      </c>
    </row>
    <row r="184" spans="1:4" ht="15" x14ac:dyDescent="0.25">
      <c r="B184" t="s">
        <v>607</v>
      </c>
    </row>
    <row r="185" spans="1:4" ht="15" x14ac:dyDescent="0.25">
      <c r="B185" t="s">
        <v>608</v>
      </c>
    </row>
    <row r="192" spans="1:4" ht="45" x14ac:dyDescent="0.25">
      <c r="A192" s="1">
        <v>41600</v>
      </c>
      <c r="B192" s="12" t="s">
        <v>422</v>
      </c>
      <c r="C192">
        <v>4.07</v>
      </c>
      <c r="D192" t="s">
        <v>421</v>
      </c>
    </row>
    <row r="194" spans="1:7" ht="15" x14ac:dyDescent="0.25">
      <c r="A194" s="1">
        <v>41607</v>
      </c>
      <c r="B194" t="s">
        <v>426</v>
      </c>
    </row>
    <row r="195" spans="1:7" ht="15" x14ac:dyDescent="0.25">
      <c r="B195" t="s">
        <v>427</v>
      </c>
    </row>
    <row r="196" spans="1:7" ht="15" x14ac:dyDescent="0.25">
      <c r="A196" s="1">
        <v>41608</v>
      </c>
      <c r="B196" t="s">
        <v>428</v>
      </c>
    </row>
    <row r="197" spans="1:7" ht="15" x14ac:dyDescent="0.25">
      <c r="A197" s="1">
        <v>41611</v>
      </c>
      <c r="B197" t="s">
        <v>429</v>
      </c>
    </row>
    <row r="198" spans="1:7" ht="15" x14ac:dyDescent="0.25">
      <c r="B198" t="s">
        <v>430</v>
      </c>
    </row>
    <row r="199" spans="1:7" ht="15" x14ac:dyDescent="0.25">
      <c r="C199" t="s">
        <v>431</v>
      </c>
      <c r="E199">
        <v>2.2888999999999999</v>
      </c>
      <c r="F199">
        <v>3.4007000000000001</v>
      </c>
      <c r="G199">
        <v>4.3579999999999997</v>
      </c>
    </row>
    <row r="200" spans="1:7" ht="15" x14ac:dyDescent="0.25">
      <c r="C200" t="s">
        <v>433</v>
      </c>
      <c r="E200">
        <v>3.2263799999999998</v>
      </c>
      <c r="F200">
        <v>4.1982900000000001</v>
      </c>
      <c r="G200">
        <v>4.6771500000000001</v>
      </c>
    </row>
    <row r="201" spans="1:7" ht="15" x14ac:dyDescent="0.25">
      <c r="C201" t="s">
        <v>434</v>
      </c>
      <c r="E201">
        <v>169155</v>
      </c>
      <c r="F201">
        <v>220111</v>
      </c>
      <c r="G201">
        <v>245217</v>
      </c>
    </row>
    <row r="202" spans="1:7" ht="15" x14ac:dyDescent="0.25">
      <c r="C202" t="s">
        <v>435</v>
      </c>
      <c r="E202">
        <v>2.2888999999999999</v>
      </c>
      <c r="F202">
        <v>3.4009</v>
      </c>
      <c r="G202">
        <v>4.3570000000000002</v>
      </c>
    </row>
    <row r="203" spans="1:7" ht="15" x14ac:dyDescent="0.25">
      <c r="C203" t="s">
        <v>432</v>
      </c>
      <c r="E203">
        <f>+E200-E199</f>
        <v>0.93747999999999987</v>
      </c>
      <c r="F203">
        <f>+F200-F199</f>
        <v>0.79759000000000002</v>
      </c>
      <c r="G203">
        <f>+G200-G199</f>
        <v>0.31915000000000049</v>
      </c>
    </row>
    <row r="204" spans="1:7" ht="15" x14ac:dyDescent="0.25">
      <c r="C204" t="s">
        <v>436</v>
      </c>
      <c r="F204">
        <f>+F199/E199</f>
        <v>1.4857355061383197</v>
      </c>
      <c r="G204">
        <f>+G199/F199</f>
        <v>1.2815008674684623</v>
      </c>
    </row>
    <row r="205" spans="1:7" ht="15" x14ac:dyDescent="0.25">
      <c r="C205" t="s">
        <v>437</v>
      </c>
      <c r="F205">
        <f>+F201/E201</f>
        <v>1.301238509059738</v>
      </c>
      <c r="G205">
        <f>+G201/F201</f>
        <v>1.1140606330442369</v>
      </c>
    </row>
    <row r="208" spans="1:7" ht="15" x14ac:dyDescent="0.25">
      <c r="C208" t="s">
        <v>438</v>
      </c>
      <c r="D208">
        <f>2^18</f>
        <v>262144</v>
      </c>
    </row>
    <row r="209" spans="1:10" ht="15" x14ac:dyDescent="0.25">
      <c r="C209" t="s">
        <v>439</v>
      </c>
      <c r="D209">
        <f>+D208/2</f>
        <v>131072</v>
      </c>
    </row>
    <row r="210" spans="1:10" ht="15" x14ac:dyDescent="0.25">
      <c r="C210" t="s">
        <v>440</v>
      </c>
      <c r="D210">
        <v>5</v>
      </c>
      <c r="H210" t="s">
        <v>444</v>
      </c>
    </row>
    <row r="211" spans="1:10" ht="15" x14ac:dyDescent="0.25">
      <c r="C211" t="s">
        <v>441</v>
      </c>
      <c r="D211">
        <f>+D210/D209</f>
        <v>3.814697265625E-5</v>
      </c>
    </row>
    <row r="212" spans="1:10" ht="15" x14ac:dyDescent="0.25">
      <c r="C212" t="s">
        <v>443</v>
      </c>
      <c r="E212">
        <f>+E201-(E199/$D$211)</f>
        <v>109152.85984</v>
      </c>
      <c r="F212">
        <f>+F201-(F199/$D$211)</f>
        <v>130963.68992</v>
      </c>
      <c r="G212">
        <f>+G201-(G199/$D$211)</f>
        <v>130974.64480000001</v>
      </c>
    </row>
    <row r="214" spans="1:10" ht="15" x14ac:dyDescent="0.25">
      <c r="C214" t="s">
        <v>442</v>
      </c>
      <c r="E214">
        <f>+(E201-E212)*$D$211</f>
        <v>2.2888999999999999</v>
      </c>
      <c r="F214">
        <f>+(F201-F212)*$D$211</f>
        <v>3.4006999999999996</v>
      </c>
      <c r="G214">
        <f>+(G201-G212)*$D$211</f>
        <v>4.3579999999999997</v>
      </c>
    </row>
    <row r="216" spans="1:10" ht="15" x14ac:dyDescent="0.25">
      <c r="A216" s="1">
        <v>41612</v>
      </c>
      <c r="B216" t="s">
        <v>445</v>
      </c>
    </row>
    <row r="217" spans="1:10" ht="15" x14ac:dyDescent="0.25">
      <c r="C217" t="s">
        <v>446</v>
      </c>
      <c r="E217">
        <v>0.6</v>
      </c>
      <c r="F217">
        <v>1</v>
      </c>
      <c r="G217">
        <v>2</v>
      </c>
      <c r="H217">
        <v>3</v>
      </c>
      <c r="I217">
        <v>4</v>
      </c>
      <c r="J217">
        <v>4.9000000000000004</v>
      </c>
    </row>
    <row r="218" spans="1:10" ht="15" x14ac:dyDescent="0.25">
      <c r="C218" t="s">
        <v>447</v>
      </c>
      <c r="E218">
        <v>-4.9870000000000001</v>
      </c>
      <c r="F218">
        <v>-4.6289999999999996</v>
      </c>
      <c r="G218">
        <v>-3.7109999999999999</v>
      </c>
      <c r="H218">
        <v>-2.8180000000000001</v>
      </c>
      <c r="I218">
        <v>-1.8839999999999999</v>
      </c>
      <c r="J218">
        <v>-0.63700000000000001</v>
      </c>
    </row>
    <row r="220" spans="1:10" ht="15" x14ac:dyDescent="0.25">
      <c r="B220" t="s">
        <v>448</v>
      </c>
      <c r="C220" t="s">
        <v>446</v>
      </c>
      <c r="E220">
        <v>0</v>
      </c>
      <c r="F220">
        <v>0.1</v>
      </c>
      <c r="G220">
        <v>0.2</v>
      </c>
    </row>
    <row r="221" spans="1:10" ht="15" x14ac:dyDescent="0.25">
      <c r="B221" t="s">
        <v>449</v>
      </c>
      <c r="C221" t="s">
        <v>455</v>
      </c>
      <c r="E221">
        <v>0.94310799999999995</v>
      </c>
      <c r="F221">
        <v>2.4163199999999998</v>
      </c>
      <c r="G221">
        <v>2.4163199999999998</v>
      </c>
    </row>
    <row r="222" spans="1:10" ht="15" x14ac:dyDescent="0.25">
      <c r="B222" t="s">
        <v>450</v>
      </c>
      <c r="C222" t="s">
        <v>456</v>
      </c>
      <c r="E222">
        <v>49446</v>
      </c>
      <c r="F222">
        <v>126685</v>
      </c>
      <c r="G222">
        <v>126685</v>
      </c>
    </row>
    <row r="223" spans="1:10" ht="15" x14ac:dyDescent="0.25">
      <c r="B223" t="s">
        <v>451</v>
      </c>
      <c r="C223" t="s">
        <v>454</v>
      </c>
      <c r="E223">
        <v>8.0000000000000004E-4</v>
      </c>
      <c r="F223">
        <v>0.1019</v>
      </c>
      <c r="G223">
        <v>0.2001</v>
      </c>
    </row>
    <row r="224" spans="1:10" ht="15" x14ac:dyDescent="0.25">
      <c r="B224" t="s">
        <v>452</v>
      </c>
    </row>
    <row r="225" spans="1:9" ht="15" x14ac:dyDescent="0.25">
      <c r="B225" t="s">
        <v>453</v>
      </c>
    </row>
    <row r="227" spans="1:9" ht="15" x14ac:dyDescent="0.25">
      <c r="A227" s="1">
        <v>41618</v>
      </c>
      <c r="B227" t="s">
        <v>495</v>
      </c>
      <c r="D227">
        <v>1</v>
      </c>
      <c r="E227">
        <v>2</v>
      </c>
      <c r="F227">
        <v>3</v>
      </c>
      <c r="G227">
        <v>4</v>
      </c>
      <c r="H227">
        <v>5</v>
      </c>
    </row>
    <row r="228" spans="1:9" ht="15" x14ac:dyDescent="0.25">
      <c r="B228" t="s">
        <v>496</v>
      </c>
      <c r="D228">
        <v>2.0188000000000001</v>
      </c>
      <c r="E228">
        <v>2.0606</v>
      </c>
      <c r="F228">
        <v>2.1036999999999999</v>
      </c>
      <c r="G228">
        <v>2.1389</v>
      </c>
      <c r="H228">
        <v>2.1726000000000001</v>
      </c>
    </row>
    <row r="229" spans="1:9" ht="15" x14ac:dyDescent="0.25">
      <c r="B229" t="s">
        <v>497</v>
      </c>
      <c r="D229">
        <v>2.2387999999999999</v>
      </c>
      <c r="E229">
        <v>2.2753000000000001</v>
      </c>
      <c r="F229">
        <v>2.3098000000000001</v>
      </c>
      <c r="G229">
        <v>2.3466999999999998</v>
      </c>
      <c r="H229">
        <v>2.3841000000000001</v>
      </c>
    </row>
    <row r="230" spans="1:9" ht="15" x14ac:dyDescent="0.25">
      <c r="D230">
        <f>+D229-D228</f>
        <v>0.21999999999999975</v>
      </c>
      <c r="E230">
        <f t="shared" ref="E230:H230" si="4">+E229-E228</f>
        <v>0.21470000000000011</v>
      </c>
      <c r="F230">
        <f t="shared" si="4"/>
        <v>0.20610000000000017</v>
      </c>
      <c r="G230">
        <f t="shared" si="4"/>
        <v>0.20779999999999976</v>
      </c>
      <c r="H230">
        <f t="shared" si="4"/>
        <v>0.21150000000000002</v>
      </c>
    </row>
    <row r="231" spans="1:9" ht="15" x14ac:dyDescent="0.25">
      <c r="E231">
        <f>+E228-D228</f>
        <v>4.1799999999999837E-2</v>
      </c>
      <c r="F231">
        <f t="shared" ref="F231:H231" si="5">+F228-E228</f>
        <v>4.3099999999999916E-2</v>
      </c>
      <c r="G231">
        <f t="shared" si="5"/>
        <v>3.520000000000012E-2</v>
      </c>
      <c r="H231">
        <f t="shared" si="5"/>
        <v>3.3700000000000063E-2</v>
      </c>
    </row>
    <row r="232" spans="1:9" ht="15" x14ac:dyDescent="0.25">
      <c r="E232">
        <f>+E230/E231</f>
        <v>5.1363636363636589</v>
      </c>
      <c r="F232">
        <f t="shared" ref="F232:H232" si="6">+F230/F231</f>
        <v>4.7819025522041896</v>
      </c>
      <c r="G232">
        <f t="shared" si="6"/>
        <v>5.9034090909090642</v>
      </c>
      <c r="H232">
        <f t="shared" si="6"/>
        <v>6.2759643916913834</v>
      </c>
    </row>
    <row r="234" spans="1:9" ht="15" x14ac:dyDescent="0.25">
      <c r="D234">
        <v>1</v>
      </c>
      <c r="E234">
        <v>2</v>
      </c>
      <c r="F234">
        <v>3</v>
      </c>
      <c r="G234">
        <v>4</v>
      </c>
      <c r="H234">
        <v>5</v>
      </c>
    </row>
    <row r="235" spans="1:9" ht="15" x14ac:dyDescent="0.25">
      <c r="B235" t="s">
        <v>495</v>
      </c>
      <c r="D235">
        <v>2.4620000000000002</v>
      </c>
      <c r="E235">
        <v>2.4655999999999998</v>
      </c>
      <c r="F235">
        <v>2.4437000000000002</v>
      </c>
      <c r="G235">
        <v>2.4243000000000001</v>
      </c>
      <c r="H235">
        <v>2.4127000000000001</v>
      </c>
      <c r="I235">
        <v>2.4026000000000001</v>
      </c>
    </row>
    <row r="236" spans="1:9" ht="15" x14ac:dyDescent="0.25">
      <c r="B236" t="s">
        <v>498</v>
      </c>
      <c r="D236">
        <v>2.6743999999999999</v>
      </c>
      <c r="E236">
        <v>2.6589999999999998</v>
      </c>
      <c r="F236">
        <v>2.6465999999999998</v>
      </c>
      <c r="G236">
        <v>2.6343000000000001</v>
      </c>
      <c r="H236">
        <v>2.6187</v>
      </c>
    </row>
    <row r="237" spans="1:9" ht="15" x14ac:dyDescent="0.25">
      <c r="B237" t="s">
        <v>497</v>
      </c>
      <c r="D237">
        <f>+D236-D235</f>
        <v>0.2123999999999997</v>
      </c>
      <c r="E237">
        <f t="shared" ref="E237" si="7">+E236-E235</f>
        <v>0.19340000000000002</v>
      </c>
      <c r="F237">
        <f t="shared" ref="F237" si="8">+F236-F235</f>
        <v>0.20289999999999964</v>
      </c>
      <c r="G237">
        <f t="shared" ref="G237" si="9">+G236-G235</f>
        <v>0.20999999999999996</v>
      </c>
      <c r="H237">
        <f t="shared" ref="H237" si="10">+H236-H235</f>
        <v>0.20599999999999996</v>
      </c>
    </row>
    <row r="238" spans="1:9" ht="15" x14ac:dyDescent="0.25">
      <c r="D238">
        <f>+E235-D236</f>
        <v>-0.2088000000000001</v>
      </c>
      <c r="E238">
        <f>+F235-E236</f>
        <v>-0.2152999999999996</v>
      </c>
      <c r="F238">
        <f>+G235-F236</f>
        <v>-0.22229999999999972</v>
      </c>
      <c r="G238">
        <f>+H235-G236</f>
        <v>-0.22160000000000002</v>
      </c>
      <c r="H238">
        <f>+I235-H236</f>
        <v>-0.21609999999999996</v>
      </c>
    </row>
    <row r="240" spans="1:9" ht="15" x14ac:dyDescent="0.25">
      <c r="A240" s="1">
        <v>41619</v>
      </c>
      <c r="B240" t="s">
        <v>500</v>
      </c>
      <c r="C240" s="6">
        <v>20</v>
      </c>
      <c r="D240" s="6" t="s">
        <v>421</v>
      </c>
      <c r="E240" s="6">
        <v>44</v>
      </c>
      <c r="F240" t="s">
        <v>11</v>
      </c>
    </row>
    <row r="241" spans="1:7" ht="15" x14ac:dyDescent="0.25">
      <c r="B241" t="s">
        <v>501</v>
      </c>
      <c r="C241" s="6">
        <v>19</v>
      </c>
      <c r="D241" s="6" t="s">
        <v>421</v>
      </c>
      <c r="E241" s="6">
        <v>41.5</v>
      </c>
      <c r="F241" t="s">
        <v>11</v>
      </c>
    </row>
    <row r="242" spans="1:7" ht="15" x14ac:dyDescent="0.25">
      <c r="B242" t="s">
        <v>502</v>
      </c>
      <c r="C242" s="6">
        <v>-1.4</v>
      </c>
      <c r="D242" s="6" t="s">
        <v>421</v>
      </c>
      <c r="E242" s="6">
        <v>-3</v>
      </c>
      <c r="F242" t="s">
        <v>11</v>
      </c>
    </row>
    <row r="243" spans="1:7" ht="15" x14ac:dyDescent="0.25">
      <c r="B243" t="s">
        <v>503</v>
      </c>
      <c r="C243" s="6">
        <v>6.8</v>
      </c>
      <c r="D243" s="6" t="s">
        <v>421</v>
      </c>
      <c r="E243" s="6">
        <v>15</v>
      </c>
      <c r="F243" t="s">
        <v>11</v>
      </c>
    </row>
    <row r="244" spans="1:7" ht="15" x14ac:dyDescent="0.25">
      <c r="B244" t="s">
        <v>504</v>
      </c>
      <c r="C244" s="6">
        <f>+E244/2.204</f>
        <v>1.9419237749546279</v>
      </c>
      <c r="D244" s="6" t="s">
        <v>421</v>
      </c>
      <c r="E244" s="6">
        <v>4.28</v>
      </c>
      <c r="F244" t="s">
        <v>11</v>
      </c>
    </row>
    <row r="245" spans="1:7" ht="15" x14ac:dyDescent="0.25">
      <c r="B245" t="s">
        <v>505</v>
      </c>
      <c r="C245" s="6">
        <f>+E245/2.204</f>
        <v>1.1070780399274045</v>
      </c>
      <c r="D245" s="6" t="s">
        <v>421</v>
      </c>
      <c r="E245" s="6">
        <v>2.44</v>
      </c>
      <c r="F245" t="s">
        <v>11</v>
      </c>
    </row>
    <row r="246" spans="1:7" ht="15" x14ac:dyDescent="0.25">
      <c r="B246" t="s">
        <v>507</v>
      </c>
      <c r="C246" s="6">
        <f>SUM(C240:C245)</f>
        <v>47.449001814882031</v>
      </c>
      <c r="D246" s="6" t="s">
        <v>421</v>
      </c>
      <c r="E246" s="6">
        <f>SUM(E240:E245)</f>
        <v>104.22</v>
      </c>
      <c r="F246" t="s">
        <v>11</v>
      </c>
    </row>
    <row r="247" spans="1:7" ht="15" x14ac:dyDescent="0.25">
      <c r="C247" s="6"/>
      <c r="D247" s="6"/>
      <c r="E247" s="6"/>
    </row>
    <row r="248" spans="1:7" ht="15" x14ac:dyDescent="0.25">
      <c r="B248" t="s">
        <v>506</v>
      </c>
      <c r="C248" s="6">
        <f>+E248/2.204</f>
        <v>-10.30399274047187</v>
      </c>
      <c r="D248" s="6" t="s">
        <v>421</v>
      </c>
      <c r="E248" s="6">
        <f>18.79-E241</f>
        <v>-22.71</v>
      </c>
      <c r="F248" t="s">
        <v>11</v>
      </c>
    </row>
    <row r="249" spans="1:7" ht="15" x14ac:dyDescent="0.25">
      <c r="B249" t="s">
        <v>508</v>
      </c>
      <c r="C249" s="6">
        <f>SUM(C246:C248)</f>
        <v>37.145009074410162</v>
      </c>
      <c r="D249" s="6" t="s">
        <v>421</v>
      </c>
      <c r="E249" s="6">
        <f>SUM(E246:E248)</f>
        <v>81.509999999999991</v>
      </c>
      <c r="F249" t="s">
        <v>11</v>
      </c>
    </row>
    <row r="251" spans="1:7" ht="15" x14ac:dyDescent="0.25">
      <c r="A251" s="1">
        <v>41620</v>
      </c>
      <c r="B251" t="s">
        <v>509</v>
      </c>
      <c r="C251" t="s">
        <v>510</v>
      </c>
      <c r="D251" s="6" t="s">
        <v>511</v>
      </c>
      <c r="F251" t="s">
        <v>516</v>
      </c>
    </row>
    <row r="252" spans="1:7" ht="15" x14ac:dyDescent="0.25">
      <c r="C252">
        <v>100</v>
      </c>
      <c r="D252" s="6" t="s">
        <v>80</v>
      </c>
      <c r="E252">
        <v>5525.95</v>
      </c>
      <c r="F252" t="s">
        <v>512</v>
      </c>
    </row>
    <row r="253" spans="1:7" ht="15" x14ac:dyDescent="0.25">
      <c r="C253">
        <v>80</v>
      </c>
      <c r="D253" s="6" t="s">
        <v>80</v>
      </c>
      <c r="E253">
        <v>4398.01</v>
      </c>
      <c r="F253" t="s">
        <v>513</v>
      </c>
      <c r="G253">
        <f>+E252-E253</f>
        <v>1127.9399999999996</v>
      </c>
    </row>
    <row r="254" spans="1:7" ht="15" x14ac:dyDescent="0.25">
      <c r="C254">
        <v>60</v>
      </c>
      <c r="D254" s="6" t="s">
        <v>80</v>
      </c>
      <c r="E254">
        <v>3189.24</v>
      </c>
      <c r="F254" t="s">
        <v>514</v>
      </c>
      <c r="G254">
        <f t="shared" ref="G254:G255" si="11">+E253-E254</f>
        <v>1208.7700000000004</v>
      </c>
    </row>
    <row r="255" spans="1:7" ht="15" x14ac:dyDescent="0.25">
      <c r="C255">
        <v>40</v>
      </c>
      <c r="D255" s="6" t="s">
        <v>80</v>
      </c>
      <c r="E255">
        <v>2096.37</v>
      </c>
      <c r="F255" t="s">
        <v>515</v>
      </c>
      <c r="G255">
        <f t="shared" si="11"/>
        <v>1092.8699999999999</v>
      </c>
    </row>
    <row r="259" spans="1:22" ht="15" x14ac:dyDescent="0.25">
      <c r="A259" s="1">
        <v>41625</v>
      </c>
      <c r="B259" t="s">
        <v>517</v>
      </c>
    </row>
    <row r="260" spans="1:22" ht="15" x14ac:dyDescent="0.25">
      <c r="B260" t="s">
        <v>518</v>
      </c>
    </row>
    <row r="261" spans="1:22" ht="15" x14ac:dyDescent="0.25">
      <c r="B261" t="s">
        <v>519</v>
      </c>
    </row>
    <row r="262" spans="1:22" ht="15" x14ac:dyDescent="0.25">
      <c r="B262" t="s">
        <v>520</v>
      </c>
    </row>
    <row r="263" spans="1:22" ht="90" x14ac:dyDescent="0.25">
      <c r="C263" t="s">
        <v>530</v>
      </c>
      <c r="D263" t="s">
        <v>538</v>
      </c>
      <c r="E263" t="s">
        <v>542</v>
      </c>
      <c r="F263" s="12" t="s">
        <v>535</v>
      </c>
      <c r="G263" t="s">
        <v>524</v>
      </c>
      <c r="H263" t="s">
        <v>522</v>
      </c>
      <c r="I263" t="s">
        <v>524</v>
      </c>
      <c r="J263" t="s">
        <v>523</v>
      </c>
      <c r="K263" t="s">
        <v>528</v>
      </c>
      <c r="L263" t="s">
        <v>529</v>
      </c>
      <c r="M263" t="s">
        <v>541</v>
      </c>
      <c r="N263" s="12" t="s">
        <v>543</v>
      </c>
      <c r="O263" s="12" t="s">
        <v>544</v>
      </c>
      <c r="P263" t="s">
        <v>82</v>
      </c>
      <c r="U263" t="s">
        <v>539</v>
      </c>
      <c r="V263" t="s">
        <v>540</v>
      </c>
    </row>
    <row r="264" spans="1:22" ht="15" x14ac:dyDescent="0.25">
      <c r="B264" t="s">
        <v>521</v>
      </c>
      <c r="C264">
        <v>1.4507000000000001</v>
      </c>
      <c r="D264" s="6">
        <f>+C264*22.813-2.2813</f>
        <v>30.813519100000001</v>
      </c>
      <c r="F264" s="6">
        <f>1.839*25.4</f>
        <v>46.710599999999999</v>
      </c>
      <c r="H264">
        <v>-4394859</v>
      </c>
      <c r="M264" s="6"/>
      <c r="N264" s="6">
        <v>1.3924000000000001</v>
      </c>
      <c r="O264" s="6"/>
      <c r="U264">
        <v>0.1</v>
      </c>
      <c r="V264">
        <v>0</v>
      </c>
    </row>
    <row r="265" spans="1:22" ht="15" x14ac:dyDescent="0.25">
      <c r="B265" t="s">
        <v>525</v>
      </c>
      <c r="C265">
        <v>1.5197000000000001</v>
      </c>
      <c r="D265" s="6">
        <f t="shared" ref="D265:D280" si="12">+C265*22.813-2.2813</f>
        <v>32.387616099999995</v>
      </c>
      <c r="E265" s="18">
        <f>+(D265-D264)/M265</f>
        <v>2.6917058699999909E-2</v>
      </c>
      <c r="F265" s="6">
        <f>1.898*25.4</f>
        <v>48.209199999999996</v>
      </c>
      <c r="G265">
        <f t="shared" ref="G265:G271" si="13">+F265-F264</f>
        <v>1.4985999999999962</v>
      </c>
      <c r="H265">
        <v>-4194859</v>
      </c>
      <c r="I265">
        <f t="shared" ref="I265:I271" si="14">+H265-H264</f>
        <v>200000</v>
      </c>
      <c r="K265">
        <v>3420</v>
      </c>
      <c r="L265">
        <f t="shared" ref="L265:L271" si="15">+K265*60/2000</f>
        <v>102.6</v>
      </c>
      <c r="M265" s="6">
        <f>+I265/K265</f>
        <v>58.479532163742689</v>
      </c>
      <c r="N265" s="6">
        <v>1.4638</v>
      </c>
      <c r="O265" s="6">
        <f>1000*(N265-N264)/M265</f>
        <v>1.2209399999999984</v>
      </c>
      <c r="P265">
        <f>+O265*2000/K265</f>
        <v>0.71399999999999908</v>
      </c>
      <c r="U265">
        <v>4.9000000000000004</v>
      </c>
      <c r="V265">
        <v>109.5</v>
      </c>
    </row>
    <row r="266" spans="1:22" ht="15" x14ac:dyDescent="0.25">
      <c r="B266" t="s">
        <v>526</v>
      </c>
      <c r="C266">
        <v>1.6527000000000001</v>
      </c>
      <c r="D266" s="6">
        <f t="shared" si="12"/>
        <v>35.421745099999995</v>
      </c>
      <c r="E266" s="18">
        <f t="shared" ref="E266:E280" si="16">+(D266-D265)/M266</f>
        <v>2.5941802950000002E-2</v>
      </c>
      <c r="F266" s="6">
        <f>2.01*25.4</f>
        <v>51.053999999999995</v>
      </c>
      <c r="G266">
        <f t="shared" si="13"/>
        <v>2.8447999999999993</v>
      </c>
      <c r="H266">
        <v>-3794859</v>
      </c>
      <c r="I266">
        <f t="shared" si="14"/>
        <v>400000</v>
      </c>
      <c r="K266">
        <v>3420</v>
      </c>
      <c r="L266">
        <f t="shared" si="15"/>
        <v>102.6</v>
      </c>
      <c r="M266" s="6">
        <f t="shared" ref="M266:M280" si="17">+I266/K266</f>
        <v>116.95906432748538</v>
      </c>
      <c r="N266" s="6">
        <v>1.6006</v>
      </c>
      <c r="O266" s="6">
        <f t="shared" ref="O266:O280" si="18">1000*(N266-N265)/M266</f>
        <v>1.1696400000000005</v>
      </c>
      <c r="P266">
        <f t="shared" ref="P266:P280" si="19">+O266*2000/K266</f>
        <v>0.68400000000000027</v>
      </c>
    </row>
    <row r="267" spans="1:22" ht="15" x14ac:dyDescent="0.25">
      <c r="B267" t="s">
        <v>527</v>
      </c>
      <c r="C267">
        <v>1.9674</v>
      </c>
      <c r="D267" s="6">
        <f t="shared" si="12"/>
        <v>42.600996199999997</v>
      </c>
      <c r="E267" s="18">
        <f t="shared" si="16"/>
        <v>2.4553038762000004E-2</v>
      </c>
      <c r="F267" s="6">
        <f>2.312*25.4</f>
        <v>58.724799999999995</v>
      </c>
      <c r="G267">
        <f t="shared" si="13"/>
        <v>7.6707999999999998</v>
      </c>
      <c r="H267">
        <v>-2794859</v>
      </c>
      <c r="I267">
        <f t="shared" si="14"/>
        <v>1000000</v>
      </c>
      <c r="K267">
        <v>3420</v>
      </c>
      <c r="L267">
        <f t="shared" si="15"/>
        <v>102.6</v>
      </c>
      <c r="M267" s="6">
        <f t="shared" si="17"/>
        <v>292.39766081871346</v>
      </c>
      <c r="N267" s="6">
        <v>1.9248000000000001</v>
      </c>
      <c r="O267" s="6">
        <f t="shared" si="18"/>
        <v>1.1087640000000001</v>
      </c>
      <c r="P267">
        <f t="shared" si="19"/>
        <v>0.64840000000000009</v>
      </c>
    </row>
    <row r="268" spans="1:22" ht="15" x14ac:dyDescent="0.25">
      <c r="B268" t="s">
        <v>527</v>
      </c>
      <c r="C268">
        <v>2.2646999999999999</v>
      </c>
      <c r="D268" s="6">
        <f t="shared" si="12"/>
        <v>49.383301099999997</v>
      </c>
      <c r="E268" s="18">
        <f t="shared" si="16"/>
        <v>6.7823048999999996E-2</v>
      </c>
      <c r="F268">
        <v>65.55</v>
      </c>
      <c r="G268">
        <f t="shared" si="13"/>
        <v>6.8252000000000024</v>
      </c>
      <c r="H268">
        <v>-1794859</v>
      </c>
      <c r="I268">
        <f t="shared" si="14"/>
        <v>1000000</v>
      </c>
      <c r="K268">
        <v>10000</v>
      </c>
      <c r="L268">
        <f t="shared" si="15"/>
        <v>300</v>
      </c>
      <c r="M268" s="6">
        <f t="shared" si="17"/>
        <v>100</v>
      </c>
      <c r="N268" s="6">
        <v>2.2309999999999999</v>
      </c>
      <c r="O268" s="6">
        <f t="shared" si="18"/>
        <v>3.0619999999999981</v>
      </c>
      <c r="P268">
        <f t="shared" si="19"/>
        <v>0.61239999999999961</v>
      </c>
    </row>
    <row r="269" spans="1:22" ht="15" x14ac:dyDescent="0.25">
      <c r="B269" t="s">
        <v>527</v>
      </c>
      <c r="C269">
        <v>2.5579000000000001</v>
      </c>
      <c r="D269" s="6">
        <f t="shared" si="12"/>
        <v>56.0720727</v>
      </c>
      <c r="E269" s="18">
        <f t="shared" si="16"/>
        <v>6.6887716000000028E-2</v>
      </c>
      <c r="F269">
        <v>71.680000000000007</v>
      </c>
      <c r="G269">
        <f t="shared" si="13"/>
        <v>6.1300000000000097</v>
      </c>
      <c r="H269">
        <v>-794859</v>
      </c>
      <c r="I269">
        <f t="shared" si="14"/>
        <v>1000000</v>
      </c>
      <c r="J269">
        <v>9980</v>
      </c>
      <c r="K269">
        <v>10000</v>
      </c>
      <c r="L269">
        <f t="shared" si="15"/>
        <v>300</v>
      </c>
      <c r="M269" s="6">
        <f t="shared" si="17"/>
        <v>100</v>
      </c>
      <c r="N269" s="6">
        <v>2.5329999999999999</v>
      </c>
      <c r="O269" s="6">
        <f t="shared" si="18"/>
        <v>3.0200000000000005</v>
      </c>
      <c r="P269">
        <f t="shared" si="19"/>
        <v>0.60400000000000009</v>
      </c>
    </row>
    <row r="270" spans="1:22" ht="15" x14ac:dyDescent="0.25">
      <c r="B270" t="s">
        <v>527</v>
      </c>
      <c r="C270">
        <v>2.8408000000000002</v>
      </c>
      <c r="D270" s="6">
        <f t="shared" si="12"/>
        <v>62.525870400000002</v>
      </c>
      <c r="E270" s="18">
        <f t="shared" si="16"/>
        <v>6.4537977000000024E-2</v>
      </c>
      <c r="F270">
        <v>78.25</v>
      </c>
      <c r="G270">
        <f t="shared" si="13"/>
        <v>6.5699999999999932</v>
      </c>
      <c r="H270">
        <v>205141</v>
      </c>
      <c r="I270">
        <f t="shared" si="14"/>
        <v>1000000</v>
      </c>
      <c r="K270">
        <v>10000</v>
      </c>
      <c r="L270">
        <f t="shared" si="15"/>
        <v>300</v>
      </c>
      <c r="M270" s="6">
        <f t="shared" si="17"/>
        <v>100</v>
      </c>
      <c r="N270" s="6">
        <v>2.8247</v>
      </c>
      <c r="O270" s="6">
        <f t="shared" si="18"/>
        <v>2.9170000000000003</v>
      </c>
      <c r="P270">
        <f t="shared" si="19"/>
        <v>0.58340000000000014</v>
      </c>
    </row>
    <row r="271" spans="1:22" ht="15" x14ac:dyDescent="0.25">
      <c r="B271" t="s">
        <v>532</v>
      </c>
      <c r="C271">
        <v>3.395</v>
      </c>
      <c r="D271" s="6">
        <f t="shared" si="12"/>
        <v>75.168835000000001</v>
      </c>
      <c r="E271" s="18">
        <f t="shared" si="16"/>
        <v>6.3214822999999989E-2</v>
      </c>
      <c r="F271">
        <v>90.7</v>
      </c>
      <c r="G271">
        <f t="shared" si="13"/>
        <v>12.450000000000003</v>
      </c>
      <c r="H271">
        <v>2205141</v>
      </c>
      <c r="I271">
        <f t="shared" si="14"/>
        <v>2000000</v>
      </c>
      <c r="K271">
        <v>10000</v>
      </c>
      <c r="L271">
        <f t="shared" si="15"/>
        <v>300</v>
      </c>
      <c r="M271" s="6">
        <f t="shared" si="17"/>
        <v>200</v>
      </c>
      <c r="N271" s="6">
        <v>3.3955000000000002</v>
      </c>
      <c r="O271" s="6">
        <f t="shared" si="18"/>
        <v>2.854000000000001</v>
      </c>
      <c r="P271">
        <f t="shared" si="19"/>
        <v>0.5708000000000002</v>
      </c>
    </row>
    <row r="272" spans="1:22" ht="15" x14ac:dyDescent="0.25">
      <c r="B272" t="s">
        <v>531</v>
      </c>
      <c r="D272" s="6"/>
      <c r="E272" s="18"/>
      <c r="M272" s="6"/>
      <c r="N272" s="6"/>
      <c r="O272" s="6"/>
    </row>
    <row r="273" spans="2:16" ht="15" x14ac:dyDescent="0.25">
      <c r="B273" t="s">
        <v>533</v>
      </c>
      <c r="C273">
        <v>3.3954</v>
      </c>
      <c r="D273" s="6">
        <f t="shared" si="12"/>
        <v>75.177960199999987</v>
      </c>
      <c r="E273" s="18"/>
      <c r="F273">
        <v>90.75</v>
      </c>
      <c r="H273">
        <v>2106134</v>
      </c>
      <c r="M273" s="6"/>
      <c r="N273" s="6">
        <v>3.3959000000000001</v>
      </c>
      <c r="O273" s="6"/>
    </row>
    <row r="274" spans="2:16" ht="15" x14ac:dyDescent="0.25">
      <c r="B274" t="s">
        <v>531</v>
      </c>
      <c r="C274">
        <v>2.8378999999999999</v>
      </c>
      <c r="D274" s="6">
        <f t="shared" si="12"/>
        <v>62.459712699999997</v>
      </c>
      <c r="E274" s="18">
        <f t="shared" si="16"/>
        <v>6.3591237499999953E-2</v>
      </c>
      <c r="F274">
        <v>78.37</v>
      </c>
      <c r="G274">
        <f>+F274-F273</f>
        <v>-12.379999999999995</v>
      </c>
      <c r="H274">
        <v>106134</v>
      </c>
      <c r="I274">
        <f t="shared" ref="I274:I280" si="20">+H274-H273</f>
        <v>-2000000</v>
      </c>
      <c r="K274">
        <v>10000</v>
      </c>
      <c r="M274" s="6">
        <f t="shared" si="17"/>
        <v>-200</v>
      </c>
      <c r="N274" s="6">
        <v>2.8216000000000001</v>
      </c>
      <c r="O274" s="6">
        <f t="shared" si="18"/>
        <v>2.8715000000000002</v>
      </c>
      <c r="P274">
        <f t="shared" si="19"/>
        <v>0.57430000000000003</v>
      </c>
    </row>
    <row r="275" spans="2:16" ht="15" x14ac:dyDescent="0.25">
      <c r="B275" t="s">
        <v>534</v>
      </c>
      <c r="C275">
        <v>2.5638999999999998</v>
      </c>
      <c r="D275" s="6">
        <f t="shared" si="12"/>
        <v>56.208950699999988</v>
      </c>
      <c r="E275" s="18">
        <f t="shared" si="16"/>
        <v>6.2507620000000083E-2</v>
      </c>
      <c r="F275">
        <v>72.040000000000006</v>
      </c>
      <c r="G275">
        <f t="shared" ref="G275:G280" si="21">+F275-F274</f>
        <v>-6.3299999999999983</v>
      </c>
      <c r="H275">
        <v>-893866</v>
      </c>
      <c r="I275">
        <f t="shared" si="20"/>
        <v>-1000000</v>
      </c>
      <c r="K275">
        <v>10000</v>
      </c>
      <c r="M275" s="6">
        <f t="shared" si="17"/>
        <v>-100</v>
      </c>
      <c r="N275" s="6">
        <v>2.5394000000000001</v>
      </c>
      <c r="O275" s="6">
        <f t="shared" si="18"/>
        <v>2.8220000000000001</v>
      </c>
      <c r="P275">
        <f t="shared" si="19"/>
        <v>0.56440000000000001</v>
      </c>
    </row>
    <row r="276" spans="2:16" ht="15" x14ac:dyDescent="0.25">
      <c r="B276" t="s">
        <v>534</v>
      </c>
      <c r="C276">
        <v>2.2827999999999999</v>
      </c>
      <c r="D276" s="6">
        <f t="shared" si="12"/>
        <v>49.796216399999992</v>
      </c>
      <c r="E276" s="18">
        <f t="shared" si="16"/>
        <v>6.4127342999999962E-2</v>
      </c>
      <c r="F276">
        <v>65.81</v>
      </c>
      <c r="G276">
        <f t="shared" si="21"/>
        <v>-6.230000000000004</v>
      </c>
      <c r="H276">
        <v>-1893866</v>
      </c>
      <c r="I276">
        <f t="shared" si="20"/>
        <v>-1000000</v>
      </c>
      <c r="K276">
        <v>10000</v>
      </c>
      <c r="M276" s="6">
        <f t="shared" si="17"/>
        <v>-100</v>
      </c>
      <c r="N276" s="6">
        <v>2.2498999999999998</v>
      </c>
      <c r="O276" s="6">
        <f t="shared" si="18"/>
        <v>2.8950000000000036</v>
      </c>
      <c r="P276">
        <f t="shared" si="19"/>
        <v>0.57900000000000074</v>
      </c>
    </row>
    <row r="277" spans="2:16" ht="15" x14ac:dyDescent="0.25">
      <c r="B277" t="s">
        <v>534</v>
      </c>
      <c r="C277">
        <v>2.0038</v>
      </c>
      <c r="D277" s="6">
        <f t="shared" si="12"/>
        <v>43.431389399999993</v>
      </c>
      <c r="E277" s="18">
        <f t="shared" si="16"/>
        <v>6.3648269999999979E-2</v>
      </c>
      <c r="F277">
        <v>59.29</v>
      </c>
      <c r="G277">
        <f t="shared" si="21"/>
        <v>-6.5200000000000031</v>
      </c>
      <c r="H277">
        <v>-2893866</v>
      </c>
      <c r="I277">
        <f t="shared" si="20"/>
        <v>-1000000</v>
      </c>
      <c r="K277">
        <v>10000</v>
      </c>
      <c r="M277" s="6">
        <f t="shared" si="17"/>
        <v>-100</v>
      </c>
      <c r="N277" s="6">
        <v>1.9622999999999999</v>
      </c>
      <c r="O277" s="6">
        <f t="shared" si="18"/>
        <v>2.8759999999999986</v>
      </c>
      <c r="P277">
        <f t="shared" si="19"/>
        <v>0.57519999999999971</v>
      </c>
    </row>
    <row r="278" spans="2:16" ht="15" x14ac:dyDescent="0.25">
      <c r="B278" t="s">
        <v>534</v>
      </c>
      <c r="C278">
        <v>1.7253000000000001</v>
      </c>
      <c r="D278" s="6">
        <f t="shared" si="12"/>
        <v>37.077968899999995</v>
      </c>
      <c r="E278" s="18">
        <f t="shared" si="16"/>
        <v>6.3534204999999982E-2</v>
      </c>
      <c r="F278">
        <v>52.86</v>
      </c>
      <c r="G278">
        <f t="shared" si="21"/>
        <v>-6.43</v>
      </c>
      <c r="H278">
        <v>-3893866</v>
      </c>
      <c r="I278">
        <f t="shared" si="20"/>
        <v>-1000000</v>
      </c>
      <c r="K278">
        <v>10000</v>
      </c>
      <c r="M278" s="6">
        <f t="shared" si="17"/>
        <v>-100</v>
      </c>
      <c r="N278" s="6">
        <v>1.6756</v>
      </c>
      <c r="O278" s="6">
        <f t="shared" si="18"/>
        <v>2.8669999999999991</v>
      </c>
      <c r="P278">
        <f t="shared" si="19"/>
        <v>0.5733999999999998</v>
      </c>
    </row>
    <row r="279" spans="2:16" ht="15" x14ac:dyDescent="0.25">
      <c r="B279" t="s">
        <v>536</v>
      </c>
      <c r="C279">
        <v>1.6019000000000001</v>
      </c>
      <c r="D279" s="6">
        <f t="shared" si="12"/>
        <v>34.262844700000002</v>
      </c>
      <c r="E279" s="18">
        <f t="shared" si="16"/>
        <v>2.4069311909999936E-2</v>
      </c>
      <c r="F279">
        <v>49.88</v>
      </c>
      <c r="G279">
        <f t="shared" si="21"/>
        <v>-2.9799999999999969</v>
      </c>
      <c r="H279">
        <v>-4293866</v>
      </c>
      <c r="I279">
        <f t="shared" si="20"/>
        <v>-400000</v>
      </c>
      <c r="K279">
        <v>3420</v>
      </c>
      <c r="M279" s="6">
        <f t="shared" si="17"/>
        <v>-116.95906432748538</v>
      </c>
      <c r="N279" s="6">
        <v>1.5482</v>
      </c>
      <c r="O279" s="6">
        <f t="shared" si="18"/>
        <v>1.0892699999999997</v>
      </c>
      <c r="P279">
        <f t="shared" si="19"/>
        <v>0.6369999999999999</v>
      </c>
    </row>
    <row r="280" spans="2:16" ht="15" x14ac:dyDescent="0.25">
      <c r="B280" t="s">
        <v>537</v>
      </c>
      <c r="C280">
        <v>1.538</v>
      </c>
      <c r="D280" s="6">
        <f t="shared" si="12"/>
        <v>32.805093999999997</v>
      </c>
      <c r="E280" s="18">
        <f t="shared" si="16"/>
        <v>2.4927536970000091E-2</v>
      </c>
      <c r="F280">
        <v>48.7</v>
      </c>
      <c r="G280">
        <f t="shared" si="21"/>
        <v>-1.1799999999999997</v>
      </c>
      <c r="H280">
        <v>-4493866</v>
      </c>
      <c r="I280">
        <f t="shared" si="20"/>
        <v>-200000</v>
      </c>
      <c r="K280">
        <v>3420</v>
      </c>
      <c r="M280" s="6">
        <f t="shared" si="17"/>
        <v>-58.479532163742689</v>
      </c>
      <c r="N280" s="6">
        <v>1.4826999999999999</v>
      </c>
      <c r="O280" s="6">
        <f t="shared" si="18"/>
        <v>1.120050000000002</v>
      </c>
      <c r="P280">
        <f t="shared" si="19"/>
        <v>0.65500000000000114</v>
      </c>
    </row>
    <row r="310" spans="1:13" ht="15" x14ac:dyDescent="0.25">
      <c r="A310" s="1">
        <v>41688</v>
      </c>
      <c r="C310" t="s">
        <v>575</v>
      </c>
    </row>
    <row r="311" spans="1:13" ht="15" x14ac:dyDescent="0.25">
      <c r="C311" t="s">
        <v>576</v>
      </c>
      <c r="D311" t="s">
        <v>577</v>
      </c>
      <c r="I311" t="s">
        <v>587</v>
      </c>
      <c r="J311">
        <v>0.02</v>
      </c>
    </row>
    <row r="312" spans="1:13" ht="15" x14ac:dyDescent="0.25">
      <c r="D312" t="s">
        <v>578</v>
      </c>
      <c r="E312" t="s">
        <v>579</v>
      </c>
      <c r="F312" t="s">
        <v>580</v>
      </c>
      <c r="G312" t="s">
        <v>581</v>
      </c>
      <c r="H312" t="s">
        <v>582</v>
      </c>
      <c r="I312" t="s">
        <v>586</v>
      </c>
      <c r="J312" t="s">
        <v>588</v>
      </c>
      <c r="K312" t="s">
        <v>583</v>
      </c>
      <c r="L312" t="s">
        <v>584</v>
      </c>
      <c r="M312" t="s">
        <v>585</v>
      </c>
    </row>
    <row r="313" spans="1:13" ht="15" x14ac:dyDescent="0.25">
      <c r="D313">
        <v>28.56</v>
      </c>
      <c r="E313">
        <v>0</v>
      </c>
      <c r="F313">
        <v>3.3</v>
      </c>
      <c r="G313">
        <v>1000000</v>
      </c>
      <c r="H313" s="6"/>
      <c r="J313" s="6">
        <f t="shared" ref="J313:J319" si="22">+I313/(20*$J$311)</f>
        <v>0</v>
      </c>
      <c r="K313" s="6">
        <f t="shared" ref="K313:K320" si="23">+$D$313*E313</f>
        <v>0</v>
      </c>
      <c r="L313" s="6">
        <f t="shared" ref="L313:L320" si="24">+$F$313*H313</f>
        <v>0</v>
      </c>
      <c r="M313" s="30"/>
    </row>
    <row r="314" spans="1:13" ht="15" x14ac:dyDescent="0.25">
      <c r="E314">
        <v>4.0000000000000001E-3</v>
      </c>
      <c r="G314">
        <v>99.9</v>
      </c>
      <c r="H314" s="6">
        <f t="shared" ref="H314:H320" si="25">+$F$313/G314</f>
        <v>3.3033033033033031E-2</v>
      </c>
      <c r="I314">
        <v>6.0000000000000002E-5</v>
      </c>
      <c r="J314" s="6">
        <f t="shared" si="22"/>
        <v>1.4999999999999999E-4</v>
      </c>
      <c r="K314" s="6">
        <f t="shared" si="23"/>
        <v>0.11423999999999999</v>
      </c>
      <c r="L314" s="6">
        <f t="shared" si="24"/>
        <v>0.10900900900900899</v>
      </c>
      <c r="M314" s="30">
        <f t="shared" ref="M314:M320" si="26">+L314/K314</f>
        <v>0.95421051303404236</v>
      </c>
    </row>
    <row r="315" spans="1:13" ht="15" x14ac:dyDescent="0.25">
      <c r="E315">
        <v>8.9999999999999993E-3</v>
      </c>
      <c r="G315">
        <v>50</v>
      </c>
      <c r="H315" s="6">
        <f t="shared" si="25"/>
        <v>6.6000000000000003E-2</v>
      </c>
      <c r="I315">
        <v>1.1E-4</v>
      </c>
      <c r="J315" s="6">
        <f t="shared" si="22"/>
        <v>2.7500000000000002E-4</v>
      </c>
      <c r="K315" s="6">
        <f t="shared" si="23"/>
        <v>0.25703999999999999</v>
      </c>
      <c r="L315" s="6">
        <f t="shared" si="24"/>
        <v>0.21779999999999999</v>
      </c>
      <c r="M315" s="30">
        <f t="shared" si="26"/>
        <v>0.84733893557422968</v>
      </c>
    </row>
    <row r="316" spans="1:13" ht="15" x14ac:dyDescent="0.25">
      <c r="E316">
        <v>2.3E-2</v>
      </c>
      <c r="G316">
        <v>20</v>
      </c>
      <c r="H316" s="6">
        <f t="shared" si="25"/>
        <v>0.16499999999999998</v>
      </c>
      <c r="I316">
        <v>2.1000000000000001E-4</v>
      </c>
      <c r="J316" s="6">
        <f t="shared" si="22"/>
        <v>5.2499999999999997E-4</v>
      </c>
      <c r="K316" s="6">
        <f t="shared" si="23"/>
        <v>0.65687999999999991</v>
      </c>
      <c r="L316" s="6">
        <f t="shared" si="24"/>
        <v>0.54449999999999987</v>
      </c>
      <c r="M316" s="30">
        <f t="shared" si="26"/>
        <v>0.8289185239313116</v>
      </c>
    </row>
    <row r="317" spans="1:13" ht="15" x14ac:dyDescent="0.25">
      <c r="E317">
        <v>4.2999999999999997E-2</v>
      </c>
      <c r="G317">
        <v>10</v>
      </c>
      <c r="H317" s="6">
        <f t="shared" si="25"/>
        <v>0.32999999999999996</v>
      </c>
      <c r="I317">
        <v>0.15049999999999999</v>
      </c>
      <c r="J317" s="6">
        <f t="shared" si="22"/>
        <v>0.37624999999999997</v>
      </c>
      <c r="K317" s="6">
        <f t="shared" si="23"/>
        <v>1.2280799999999998</v>
      </c>
      <c r="L317" s="6">
        <f t="shared" si="24"/>
        <v>1.0889999999999997</v>
      </c>
      <c r="M317" s="30">
        <f t="shared" si="26"/>
        <v>0.8867500488567519</v>
      </c>
    </row>
    <row r="318" spans="1:13" ht="15" x14ac:dyDescent="0.25">
      <c r="E318">
        <v>8.5000000000000006E-2</v>
      </c>
      <c r="G318">
        <v>5</v>
      </c>
      <c r="H318" s="6">
        <f t="shared" si="25"/>
        <v>0.65999999999999992</v>
      </c>
      <c r="I318">
        <v>0.2752</v>
      </c>
      <c r="J318" s="6">
        <f t="shared" si="22"/>
        <v>0.68799999999999994</v>
      </c>
      <c r="K318" s="6">
        <f t="shared" si="23"/>
        <v>2.4276</v>
      </c>
      <c r="L318" s="6">
        <f t="shared" si="24"/>
        <v>2.1779999999999995</v>
      </c>
      <c r="M318" s="30">
        <f t="shared" si="26"/>
        <v>0.89718240237271363</v>
      </c>
    </row>
    <row r="319" spans="1:13" ht="15" x14ac:dyDescent="0.25">
      <c r="E319">
        <v>0.20300000000000001</v>
      </c>
      <c r="G319">
        <v>2</v>
      </c>
      <c r="H319" s="6">
        <f t="shared" si="25"/>
        <v>1.65</v>
      </c>
      <c r="I319">
        <v>0.63490000000000002</v>
      </c>
      <c r="J319" s="6">
        <f t="shared" si="22"/>
        <v>1.58725</v>
      </c>
      <c r="K319" s="6">
        <f t="shared" si="23"/>
        <v>5.7976799999999997</v>
      </c>
      <c r="L319" s="6">
        <f t="shared" si="24"/>
        <v>5.4449999999999994</v>
      </c>
      <c r="M319" s="30">
        <f t="shared" si="26"/>
        <v>0.93916877095665852</v>
      </c>
    </row>
    <row r="320" spans="1:13" ht="15" x14ac:dyDescent="0.25">
      <c r="E320">
        <v>0.312</v>
      </c>
      <c r="G320">
        <v>1.3</v>
      </c>
      <c r="H320" s="6">
        <f t="shared" si="25"/>
        <v>2.5384615384615383</v>
      </c>
      <c r="I320">
        <v>0.93799999999999994</v>
      </c>
      <c r="J320" s="6">
        <f>+I320/(20*$J$311)</f>
        <v>2.3449999999999998</v>
      </c>
      <c r="K320" s="6">
        <f t="shared" si="23"/>
        <v>8.9107199999999995</v>
      </c>
      <c r="L320" s="6">
        <f t="shared" si="24"/>
        <v>8.3769230769230756</v>
      </c>
      <c r="M320" s="30">
        <f t="shared" si="26"/>
        <v>0.94009497290040267</v>
      </c>
    </row>
    <row r="322" spans="1:3" ht="15" x14ac:dyDescent="0.25">
      <c r="A322" s="1">
        <v>41694</v>
      </c>
      <c r="B322" s="34" t="s">
        <v>593</v>
      </c>
      <c r="C322">
        <v>0.62</v>
      </c>
    </row>
    <row r="323" spans="1:3" ht="15" x14ac:dyDescent="0.25">
      <c r="B323" s="34" t="s">
        <v>107</v>
      </c>
      <c r="C323">
        <v>1.2999999999999999E-2</v>
      </c>
    </row>
    <row r="324" spans="1:3" ht="15" x14ac:dyDescent="0.25">
      <c r="B324" s="34" t="s">
        <v>108</v>
      </c>
      <c r="C324">
        <v>1000</v>
      </c>
    </row>
    <row r="325" spans="1:3" ht="15" x14ac:dyDescent="0.25">
      <c r="B325" s="34" t="s">
        <v>105</v>
      </c>
      <c r="C325">
        <v>20</v>
      </c>
    </row>
    <row r="326" spans="1:3" ht="15" x14ac:dyDescent="0.25">
      <c r="B326" s="34"/>
    </row>
    <row r="327" spans="1:3" ht="15" x14ac:dyDescent="0.25">
      <c r="B327" s="34" t="s">
        <v>589</v>
      </c>
      <c r="C327">
        <f>+C322/(C323*(C324/C325))</f>
        <v>0.95384615384615379</v>
      </c>
    </row>
    <row r="328" spans="1:3" ht="15" x14ac:dyDescent="0.25">
      <c r="B328" s="34"/>
    </row>
    <row r="329" spans="1:3" ht="15" x14ac:dyDescent="0.25">
      <c r="B329" s="34"/>
    </row>
    <row r="330" spans="1:3" ht="15" x14ac:dyDescent="0.25">
      <c r="B330" s="34" t="s">
        <v>592</v>
      </c>
      <c r="C330">
        <v>392000</v>
      </c>
    </row>
    <row r="331" spans="1:3" ht="15" x14ac:dyDescent="0.25">
      <c r="B331" s="34" t="s">
        <v>590</v>
      </c>
      <c r="C331">
        <v>10000</v>
      </c>
    </row>
    <row r="332" spans="1:3" ht="15" x14ac:dyDescent="0.25">
      <c r="B332" s="34" t="s">
        <v>591</v>
      </c>
      <c r="C332">
        <f>+C331/(C330+C331)</f>
        <v>2.4875621890547265E-2</v>
      </c>
    </row>
    <row r="334" spans="1:3" ht="15" x14ac:dyDescent="0.25">
      <c r="A334" s="1">
        <v>41721</v>
      </c>
      <c r="B334" s="34" t="s">
        <v>600</v>
      </c>
    </row>
    <row r="335" spans="1:3" ht="15" x14ac:dyDescent="0.25">
      <c r="B335" t="s">
        <v>594</v>
      </c>
    </row>
    <row r="336" spans="1:3" ht="15" x14ac:dyDescent="0.25">
      <c r="B336" t="s">
        <v>595</v>
      </c>
    </row>
    <row r="337" spans="1:6" ht="15" x14ac:dyDescent="0.25">
      <c r="B337" t="s">
        <v>596</v>
      </c>
    </row>
    <row r="338" spans="1:6" ht="15" x14ac:dyDescent="0.25">
      <c r="B338" t="s">
        <v>597</v>
      </c>
    </row>
    <row r="339" spans="1:6" ht="15" x14ac:dyDescent="0.25">
      <c r="B339" t="s">
        <v>598</v>
      </c>
    </row>
    <row r="340" spans="1:6" ht="15" x14ac:dyDescent="0.25">
      <c r="B340" t="s">
        <v>599</v>
      </c>
    </row>
    <row r="342" spans="1:6" ht="15" x14ac:dyDescent="0.25">
      <c r="D342" t="s">
        <v>601</v>
      </c>
      <c r="E342" t="s">
        <v>602</v>
      </c>
      <c r="F342" t="s">
        <v>603</v>
      </c>
    </row>
    <row r="344" spans="1:6" ht="15" x14ac:dyDescent="0.25">
      <c r="A344" s="1">
        <v>41739</v>
      </c>
      <c r="B344" t="s">
        <v>609</v>
      </c>
    </row>
    <row r="345" spans="1:6" ht="15" x14ac:dyDescent="0.25">
      <c r="F345">
        <v>0.91600000000000004</v>
      </c>
    </row>
    <row r="346" spans="1:6" ht="15" x14ac:dyDescent="0.25">
      <c r="A346" s="1">
        <v>41745</v>
      </c>
      <c r="B346" t="s">
        <v>649</v>
      </c>
      <c r="D346" t="s">
        <v>653</v>
      </c>
      <c r="E346">
        <f>+(392000+10000)/10000</f>
        <v>40.200000000000003</v>
      </c>
      <c r="F346">
        <v>0.14499999999999999</v>
      </c>
    </row>
    <row r="347" spans="1:6" ht="45" x14ac:dyDescent="0.25">
      <c r="C347" t="s">
        <v>650</v>
      </c>
      <c r="D347" t="s">
        <v>651</v>
      </c>
      <c r="E347" t="s">
        <v>652</v>
      </c>
      <c r="F347" s="12" t="s">
        <v>654</v>
      </c>
    </row>
    <row r="348" spans="1:6" ht="15" x14ac:dyDescent="0.25">
      <c r="C348">
        <v>0.74409999999999998</v>
      </c>
      <c r="D348">
        <v>29.91</v>
      </c>
      <c r="E348">
        <f>+C348*$E$346</f>
        <v>29.91282</v>
      </c>
      <c r="F348">
        <f>+((C348*$F$345)+$F$346)*$E$346</f>
        <v>33.229143120000003</v>
      </c>
    </row>
    <row r="349" spans="1:6" ht="15" x14ac:dyDescent="0.25">
      <c r="C349">
        <v>0.73650000000000004</v>
      </c>
      <c r="D349">
        <v>29.03</v>
      </c>
      <c r="E349">
        <f>+C349*$E$346</f>
        <v>29.607300000000002</v>
      </c>
      <c r="F349">
        <f>+((C349*$F$345)+$F$346)*$E$346</f>
        <v>32.949286800000003</v>
      </c>
    </row>
    <row r="352" spans="1:6" ht="15" x14ac:dyDescent="0.25">
      <c r="A352" s="1">
        <v>41750</v>
      </c>
      <c r="B352" t="s">
        <v>758</v>
      </c>
    </row>
    <row r="353" spans="2:5" ht="15" x14ac:dyDescent="0.25">
      <c r="B353" t="s">
        <v>760</v>
      </c>
    </row>
    <row r="354" spans="2:5" ht="15" x14ac:dyDescent="0.25">
      <c r="B354" t="s">
        <v>759</v>
      </c>
    </row>
    <row r="355" spans="2:5" ht="15" x14ac:dyDescent="0.25">
      <c r="B355" t="s">
        <v>761</v>
      </c>
      <c r="C355">
        <v>23.6</v>
      </c>
      <c r="D355" t="s">
        <v>80</v>
      </c>
      <c r="E355" t="s">
        <v>762</v>
      </c>
    </row>
    <row r="356" spans="2:5" ht="60" x14ac:dyDescent="0.25">
      <c r="C356" s="12" t="s">
        <v>764</v>
      </c>
      <c r="D356" s="12" t="s">
        <v>763</v>
      </c>
      <c r="E356" s="12" t="s">
        <v>765</v>
      </c>
    </row>
    <row r="357" spans="2:5" ht="15" x14ac:dyDescent="0.25">
      <c r="C357">
        <v>27.6</v>
      </c>
      <c r="D357">
        <v>0.26500000000000001</v>
      </c>
      <c r="E357">
        <v>0.26500000000000001</v>
      </c>
    </row>
    <row r="358" spans="2:5" ht="15" x14ac:dyDescent="0.25">
      <c r="C358">
        <v>31.53</v>
      </c>
      <c r="D358">
        <v>0.42299999999999999</v>
      </c>
      <c r="E358">
        <v>0.42299999999999999</v>
      </c>
    </row>
    <row r="359" spans="2:5" ht="15" x14ac:dyDescent="0.25">
      <c r="C359">
        <v>35.4</v>
      </c>
      <c r="D359">
        <v>0.57199999999999995</v>
      </c>
      <c r="E359">
        <v>0.57199999999999995</v>
      </c>
    </row>
    <row r="360" spans="2:5" ht="15" x14ac:dyDescent="0.25">
      <c r="C360">
        <v>39.17</v>
      </c>
      <c r="D360">
        <v>0.72199999999999998</v>
      </c>
      <c r="E360">
        <v>0.72199999999999998</v>
      </c>
    </row>
    <row r="361" spans="2:5" ht="15" x14ac:dyDescent="0.25">
      <c r="C361">
        <v>42.93</v>
      </c>
      <c r="D361">
        <v>0.871</v>
      </c>
      <c r="E361">
        <v>0.871</v>
      </c>
    </row>
    <row r="362" spans="2:5" ht="15" x14ac:dyDescent="0.25">
      <c r="C362">
        <v>46.67</v>
      </c>
      <c r="D362">
        <v>1.0149999999999999</v>
      </c>
      <c r="E362">
        <v>1.0149999999999999</v>
      </c>
    </row>
    <row r="363" spans="2:5" ht="15" x14ac:dyDescent="0.25">
      <c r="B363">
        <f>+C363-C362</f>
        <v>3.6400000000000006</v>
      </c>
      <c r="C363">
        <v>50.31</v>
      </c>
      <c r="D363">
        <v>0.1</v>
      </c>
      <c r="E363">
        <f>+D363-$B$366</f>
        <v>1.1583070866141734</v>
      </c>
    </row>
    <row r="364" spans="2:5" ht="15" x14ac:dyDescent="0.25">
      <c r="B364">
        <f>+B363/25.4</f>
        <v>0.14330708661417327</v>
      </c>
      <c r="C364">
        <v>54.05</v>
      </c>
      <c r="D364">
        <v>0.247</v>
      </c>
      <c r="E364">
        <f t="shared" ref="E364:E369" si="27">+D364-$B$366</f>
        <v>1.3053070866141732</v>
      </c>
    </row>
    <row r="365" spans="2:5" ht="15" x14ac:dyDescent="0.25">
      <c r="B365">
        <f>+D363-D362</f>
        <v>-0.91499999999999992</v>
      </c>
      <c r="C365">
        <v>57.67</v>
      </c>
      <c r="D365">
        <v>0.38900000000000001</v>
      </c>
      <c r="E365">
        <f t="shared" si="27"/>
        <v>1.4473070866141733</v>
      </c>
    </row>
    <row r="366" spans="2:5" ht="15" x14ac:dyDescent="0.25">
      <c r="B366">
        <f>+B365-B364</f>
        <v>-1.0583070866141733</v>
      </c>
      <c r="C366">
        <v>61.3</v>
      </c>
      <c r="D366">
        <v>0.53300000000000003</v>
      </c>
      <c r="E366">
        <f t="shared" si="27"/>
        <v>1.5913070866141732</v>
      </c>
    </row>
    <row r="367" spans="2:5" ht="15" x14ac:dyDescent="0.25">
      <c r="C367">
        <v>65</v>
      </c>
      <c r="D367">
        <v>0.69779999999999998</v>
      </c>
      <c r="E367">
        <f t="shared" si="27"/>
        <v>1.7561070866141733</v>
      </c>
    </row>
    <row r="368" spans="2:5" ht="15" x14ac:dyDescent="0.25">
      <c r="C368">
        <v>68.53</v>
      </c>
      <c r="D368">
        <v>0.81799999999999995</v>
      </c>
      <c r="E368">
        <f t="shared" si="27"/>
        <v>1.8763070866141733</v>
      </c>
    </row>
    <row r="369" spans="1:5" ht="15" x14ac:dyDescent="0.25">
      <c r="B369" t="s">
        <v>771</v>
      </c>
      <c r="C369">
        <v>72.13</v>
      </c>
      <c r="D369">
        <v>0.96099999999999997</v>
      </c>
      <c r="E369">
        <f t="shared" si="27"/>
        <v>2.0193070866141731</v>
      </c>
    </row>
    <row r="372" spans="1:5" ht="15" x14ac:dyDescent="0.25">
      <c r="B372" t="s">
        <v>766</v>
      </c>
      <c r="C372">
        <v>24</v>
      </c>
      <c r="D372" t="s">
        <v>767</v>
      </c>
    </row>
    <row r="373" spans="1:5" ht="15" x14ac:dyDescent="0.25">
      <c r="B373" t="s">
        <v>768</v>
      </c>
      <c r="C373">
        <v>3</v>
      </c>
      <c r="D373" t="s">
        <v>767</v>
      </c>
    </row>
    <row r="374" spans="1:5" ht="15" x14ac:dyDescent="0.25">
      <c r="B374" t="s">
        <v>769</v>
      </c>
      <c r="C374" s="6">
        <f>+(PI()/4)*((C372+C373)^2)*0.1</f>
        <v>57.25552611167398</v>
      </c>
      <c r="D374" t="s">
        <v>512</v>
      </c>
    </row>
    <row r="375" spans="1:5" ht="15" x14ac:dyDescent="0.25">
      <c r="B375" t="s">
        <v>772</v>
      </c>
      <c r="C375">
        <f>+C369-C355</f>
        <v>48.529999999999994</v>
      </c>
      <c r="D375" t="s">
        <v>80</v>
      </c>
    </row>
    <row r="376" spans="1:5" ht="15" x14ac:dyDescent="0.25">
      <c r="B376" t="s">
        <v>770</v>
      </c>
      <c r="C376" s="6">
        <f>+C375*C374</f>
        <v>2778.6106821995381</v>
      </c>
      <c r="D376" t="s">
        <v>512</v>
      </c>
    </row>
    <row r="379" spans="1:5" ht="15" x14ac:dyDescent="0.25">
      <c r="A379" s="1">
        <v>41752</v>
      </c>
      <c r="B379" t="s">
        <v>787</v>
      </c>
      <c r="C379" t="s">
        <v>788</v>
      </c>
    </row>
    <row r="380" spans="1:5" ht="15" x14ac:dyDescent="0.25">
      <c r="B380" t="s">
        <v>789</v>
      </c>
      <c r="C380" t="s">
        <v>790</v>
      </c>
    </row>
    <row r="383" spans="1:5" ht="15" x14ac:dyDescent="0.25">
      <c r="A383" s="1">
        <v>41794</v>
      </c>
      <c r="B383" t="s">
        <v>860</v>
      </c>
    </row>
    <row r="384" spans="1:5" ht="15" x14ac:dyDescent="0.25">
      <c r="B384" t="s">
        <v>861</v>
      </c>
      <c r="C384" t="s">
        <v>862</v>
      </c>
    </row>
    <row r="385" spans="1:7" x14ac:dyDescent="0.3">
      <c r="C385" t="s">
        <v>863</v>
      </c>
    </row>
    <row r="386" spans="1:7" x14ac:dyDescent="0.3">
      <c r="B386" t="s">
        <v>864</v>
      </c>
      <c r="E386" t="s">
        <v>865</v>
      </c>
    </row>
    <row r="387" spans="1:7" x14ac:dyDescent="0.3">
      <c r="E387" t="s">
        <v>866</v>
      </c>
    </row>
    <row r="388" spans="1:7" x14ac:dyDescent="0.3">
      <c r="E388">
        <v>45335</v>
      </c>
      <c r="F388" t="s">
        <v>867</v>
      </c>
    </row>
    <row r="389" spans="1:7" x14ac:dyDescent="0.3">
      <c r="E389">
        <v>1.5</v>
      </c>
      <c r="F389" t="s">
        <v>868</v>
      </c>
    </row>
    <row r="390" spans="1:7" x14ac:dyDescent="0.3">
      <c r="E390">
        <f>+E389*E388</f>
        <v>68002.5</v>
      </c>
      <c r="F390" t="s">
        <v>869</v>
      </c>
    </row>
    <row r="391" spans="1:7" x14ac:dyDescent="0.3">
      <c r="E391">
        <f>+E390/3600</f>
        <v>18.889583333333334</v>
      </c>
      <c r="F391" t="s">
        <v>870</v>
      </c>
    </row>
    <row r="395" spans="1:7" x14ac:dyDescent="0.3">
      <c r="A395" s="1">
        <v>41843</v>
      </c>
      <c r="B395" t="s">
        <v>882</v>
      </c>
      <c r="C395" t="s">
        <v>887</v>
      </c>
      <c r="E395" t="s">
        <v>885</v>
      </c>
      <c r="F395" t="s">
        <v>886</v>
      </c>
    </row>
    <row r="396" spans="1:7" x14ac:dyDescent="0.3">
      <c r="B396" t="s">
        <v>883</v>
      </c>
      <c r="C396">
        <v>24</v>
      </c>
      <c r="D396" t="s">
        <v>80</v>
      </c>
      <c r="E396">
        <v>1.5649999999999999</v>
      </c>
      <c r="F396">
        <v>39.75</v>
      </c>
    </row>
    <row r="397" spans="1:7" x14ac:dyDescent="0.3">
      <c r="B397" t="s">
        <v>884</v>
      </c>
      <c r="C397">
        <v>73.709999999999994</v>
      </c>
      <c r="D397" t="s">
        <v>80</v>
      </c>
      <c r="E397">
        <v>3.5230000000000001</v>
      </c>
      <c r="F397">
        <v>89.48</v>
      </c>
    </row>
    <row r="398" spans="1:7" x14ac:dyDescent="0.3">
      <c r="C398">
        <f t="shared" ref="C398:E398" si="28">+C397-C396</f>
        <v>49.709999999999994</v>
      </c>
      <c r="E398">
        <f t="shared" si="28"/>
        <v>1.9580000000000002</v>
      </c>
      <c r="F398">
        <f>+F397-F396</f>
        <v>49.730000000000004</v>
      </c>
    </row>
    <row r="399" spans="1:7" x14ac:dyDescent="0.3">
      <c r="B399" t="s">
        <v>888</v>
      </c>
      <c r="C399" t="s">
        <v>889</v>
      </c>
      <c r="G399" t="s">
        <v>892</v>
      </c>
    </row>
    <row r="400" spans="1:7" x14ac:dyDescent="0.3">
      <c r="C400" t="s">
        <v>890</v>
      </c>
      <c r="G400" t="s">
        <v>893</v>
      </c>
    </row>
    <row r="401" spans="1:21" x14ac:dyDescent="0.3">
      <c r="C401" t="s">
        <v>891</v>
      </c>
      <c r="G401" t="s">
        <v>894</v>
      </c>
    </row>
    <row r="402" spans="1:21" x14ac:dyDescent="0.3">
      <c r="G402" t="s">
        <v>895</v>
      </c>
    </row>
    <row r="403" spans="1:21" x14ac:dyDescent="0.3">
      <c r="G403" t="s">
        <v>896</v>
      </c>
    </row>
    <row r="404" spans="1:21" x14ac:dyDescent="0.3">
      <c r="G404" t="s">
        <v>897</v>
      </c>
    </row>
    <row r="405" spans="1:21" x14ac:dyDescent="0.3">
      <c r="G405" t="s">
        <v>898</v>
      </c>
    </row>
    <row r="406" spans="1:21" x14ac:dyDescent="0.3">
      <c r="G406" t="s">
        <v>899</v>
      </c>
    </row>
    <row r="407" spans="1:21" x14ac:dyDescent="0.3">
      <c r="A407" s="1">
        <v>41855</v>
      </c>
      <c r="B407" t="s">
        <v>1049</v>
      </c>
      <c r="C407" t="s">
        <v>1050</v>
      </c>
      <c r="D407">
        <v>0</v>
      </c>
      <c r="E407" t="s">
        <v>1069</v>
      </c>
    </row>
    <row r="408" spans="1:21" x14ac:dyDescent="0.3">
      <c r="C408" t="s">
        <v>1051</v>
      </c>
      <c r="D408" t="s">
        <v>1052</v>
      </c>
    </row>
    <row r="409" spans="1:21" x14ac:dyDescent="0.3">
      <c r="C409" t="s">
        <v>1055</v>
      </c>
      <c r="D409" t="s">
        <v>1053</v>
      </c>
      <c r="E409" t="s">
        <v>1054</v>
      </c>
    </row>
    <row r="411" spans="1:21" x14ac:dyDescent="0.3">
      <c r="B411" t="s">
        <v>1056</v>
      </c>
      <c r="C411" t="s">
        <v>1070</v>
      </c>
      <c r="D411" s="34" t="s">
        <v>1071</v>
      </c>
      <c r="E411" t="s">
        <v>1072</v>
      </c>
      <c r="F411" t="s">
        <v>1073</v>
      </c>
      <c r="G411" t="s">
        <v>1074</v>
      </c>
      <c r="H411" t="s">
        <v>1076</v>
      </c>
      <c r="I411" t="s">
        <v>1075</v>
      </c>
      <c r="J411" t="s">
        <v>1073</v>
      </c>
      <c r="K411" t="s">
        <v>1074</v>
      </c>
      <c r="L411" t="s">
        <v>1076</v>
      </c>
      <c r="M411" t="s">
        <v>1075</v>
      </c>
      <c r="N411" t="s">
        <v>1073</v>
      </c>
      <c r="O411" t="s">
        <v>1074</v>
      </c>
      <c r="P411" t="s">
        <v>1076</v>
      </c>
      <c r="Q411" t="s">
        <v>1075</v>
      </c>
    </row>
    <row r="412" spans="1:21" ht="15" hidden="1" x14ac:dyDescent="0.25"/>
    <row r="413" spans="1:21" x14ac:dyDescent="0.3">
      <c r="B413" t="s">
        <v>1058</v>
      </c>
      <c r="C413">
        <v>5</v>
      </c>
      <c r="D413">
        <v>1</v>
      </c>
      <c r="E413">
        <v>17</v>
      </c>
      <c r="F413">
        <v>3</v>
      </c>
      <c r="G413">
        <v>23</v>
      </c>
      <c r="H413">
        <v>46</v>
      </c>
      <c r="I413">
        <v>17</v>
      </c>
      <c r="J413">
        <v>5</v>
      </c>
      <c r="K413">
        <v>19</v>
      </c>
      <c r="L413">
        <v>274</v>
      </c>
      <c r="M413">
        <v>20</v>
      </c>
      <c r="N413">
        <v>7</v>
      </c>
      <c r="O413">
        <v>55</v>
      </c>
      <c r="P413">
        <v>67</v>
      </c>
      <c r="Q413">
        <v>14</v>
      </c>
      <c r="R413">
        <v>8</v>
      </c>
      <c r="S413">
        <v>63</v>
      </c>
      <c r="T413">
        <v>32</v>
      </c>
      <c r="U413" t="s">
        <v>1059</v>
      </c>
    </row>
    <row r="414" spans="1:21" x14ac:dyDescent="0.3">
      <c r="B414" t="s">
        <v>1058</v>
      </c>
      <c r="C414">
        <v>5</v>
      </c>
      <c r="D414">
        <v>2</v>
      </c>
      <c r="E414">
        <v>17</v>
      </c>
      <c r="F414">
        <v>9</v>
      </c>
      <c r="G414">
        <v>57</v>
      </c>
      <c r="H414">
        <v>173</v>
      </c>
      <c r="J414">
        <v>10</v>
      </c>
      <c r="K414">
        <v>15</v>
      </c>
      <c r="L414">
        <v>223</v>
      </c>
      <c r="M414">
        <v>17</v>
      </c>
      <c r="N414">
        <v>11</v>
      </c>
      <c r="O414">
        <v>16</v>
      </c>
      <c r="P414">
        <v>104</v>
      </c>
      <c r="Q414">
        <v>19</v>
      </c>
      <c r="R414">
        <v>13</v>
      </c>
      <c r="S414">
        <v>24</v>
      </c>
      <c r="T414">
        <v>149</v>
      </c>
      <c r="U414" t="s">
        <v>1060</v>
      </c>
    </row>
    <row r="415" spans="1:21" x14ac:dyDescent="0.3">
      <c r="B415" t="s">
        <v>1058</v>
      </c>
      <c r="C415">
        <v>5</v>
      </c>
      <c r="D415">
        <v>3</v>
      </c>
      <c r="E415">
        <v>17</v>
      </c>
      <c r="F415">
        <v>17</v>
      </c>
      <c r="G415">
        <v>14</v>
      </c>
      <c r="H415">
        <v>186</v>
      </c>
      <c r="J415">
        <v>19</v>
      </c>
      <c r="K415">
        <v>26</v>
      </c>
      <c r="L415">
        <v>52</v>
      </c>
      <c r="M415">
        <v>24</v>
      </c>
      <c r="N415">
        <v>26</v>
      </c>
      <c r="O415">
        <v>23</v>
      </c>
      <c r="P415">
        <v>317</v>
      </c>
      <c r="Q415">
        <v>27</v>
      </c>
      <c r="R415">
        <v>27</v>
      </c>
      <c r="S415">
        <v>4</v>
      </c>
      <c r="T415">
        <v>34</v>
      </c>
      <c r="U415" t="s">
        <v>1061</v>
      </c>
    </row>
    <row r="416" spans="1:21" x14ac:dyDescent="0.3">
      <c r="B416" t="s">
        <v>1058</v>
      </c>
      <c r="C416">
        <v>5</v>
      </c>
      <c r="D416">
        <v>4</v>
      </c>
      <c r="E416">
        <v>17</v>
      </c>
      <c r="F416">
        <v>28</v>
      </c>
      <c r="G416">
        <v>63</v>
      </c>
      <c r="H416">
        <v>255</v>
      </c>
      <c r="I416">
        <v>8</v>
      </c>
      <c r="J416">
        <v>30</v>
      </c>
      <c r="K416">
        <v>67</v>
      </c>
      <c r="L416">
        <v>355</v>
      </c>
      <c r="M416">
        <v>22</v>
      </c>
      <c r="N416">
        <v>46</v>
      </c>
      <c r="O416">
        <v>42</v>
      </c>
      <c r="P416">
        <v>142</v>
      </c>
      <c r="R416">
        <v>48</v>
      </c>
      <c r="S416">
        <v>46</v>
      </c>
      <c r="T416">
        <v>198</v>
      </c>
      <c r="U416" t="s">
        <v>1062</v>
      </c>
    </row>
    <row r="417" spans="1:21" x14ac:dyDescent="0.3">
      <c r="B417" t="s">
        <v>1058</v>
      </c>
      <c r="C417">
        <v>5</v>
      </c>
      <c r="D417">
        <v>5</v>
      </c>
      <c r="E417">
        <v>17</v>
      </c>
      <c r="F417">
        <v>51</v>
      </c>
      <c r="G417">
        <v>45</v>
      </c>
      <c r="H417">
        <v>157</v>
      </c>
      <c r="I417" t="s">
        <v>1063</v>
      </c>
    </row>
    <row r="419" spans="1:21" x14ac:dyDescent="0.3">
      <c r="B419" t="s">
        <v>1057</v>
      </c>
    </row>
    <row r="420" spans="1:21" x14ac:dyDescent="0.3">
      <c r="B420" t="s">
        <v>1064</v>
      </c>
      <c r="C420">
        <v>4</v>
      </c>
      <c r="D420">
        <v>1</v>
      </c>
      <c r="E420">
        <v>14</v>
      </c>
      <c r="F420">
        <v>3</v>
      </c>
      <c r="G420">
        <v>22</v>
      </c>
      <c r="H420">
        <v>46</v>
      </c>
      <c r="I420">
        <v>34</v>
      </c>
      <c r="J420">
        <v>5</v>
      </c>
      <c r="K420">
        <v>19</v>
      </c>
      <c r="L420">
        <v>273</v>
      </c>
      <c r="M420">
        <v>32</v>
      </c>
      <c r="N420">
        <v>7</v>
      </c>
      <c r="O420">
        <v>55</v>
      </c>
      <c r="P420">
        <v>67</v>
      </c>
      <c r="Q420">
        <v>18</v>
      </c>
      <c r="R420">
        <v>8</v>
      </c>
      <c r="S420">
        <v>63</v>
      </c>
      <c r="T420">
        <v>32</v>
      </c>
      <c r="U420" t="s">
        <v>1065</v>
      </c>
    </row>
    <row r="421" spans="1:21" x14ac:dyDescent="0.3">
      <c r="B421" t="s">
        <v>1064</v>
      </c>
      <c r="C421">
        <v>4</v>
      </c>
      <c r="D421">
        <v>2</v>
      </c>
      <c r="E421">
        <v>14</v>
      </c>
      <c r="F421">
        <v>9</v>
      </c>
      <c r="G421">
        <v>57</v>
      </c>
      <c r="H421">
        <v>173</v>
      </c>
      <c r="J421">
        <v>10</v>
      </c>
      <c r="K421">
        <v>15</v>
      </c>
      <c r="L421">
        <v>222</v>
      </c>
      <c r="M421">
        <v>26</v>
      </c>
      <c r="N421">
        <v>11</v>
      </c>
      <c r="O421">
        <v>16</v>
      </c>
      <c r="P421">
        <v>104</v>
      </c>
      <c r="Q421">
        <v>19</v>
      </c>
      <c r="R421">
        <v>13</v>
      </c>
      <c r="S421">
        <v>24</v>
      </c>
      <c r="T421">
        <v>148</v>
      </c>
      <c r="U421" t="s">
        <v>1066</v>
      </c>
    </row>
    <row r="422" spans="1:21" x14ac:dyDescent="0.3">
      <c r="B422" t="s">
        <v>1064</v>
      </c>
      <c r="C422">
        <v>4</v>
      </c>
      <c r="D422">
        <v>3</v>
      </c>
      <c r="E422">
        <v>14</v>
      </c>
      <c r="F422">
        <v>17</v>
      </c>
      <c r="G422">
        <v>14</v>
      </c>
      <c r="H422">
        <v>185</v>
      </c>
      <c r="J422">
        <v>19</v>
      </c>
      <c r="K422">
        <v>26</v>
      </c>
      <c r="L422">
        <v>51</v>
      </c>
      <c r="M422">
        <v>36</v>
      </c>
      <c r="N422">
        <v>26</v>
      </c>
      <c r="O422">
        <v>24</v>
      </c>
      <c r="P422">
        <v>316</v>
      </c>
      <c r="Q422">
        <v>26</v>
      </c>
      <c r="R422">
        <v>27</v>
      </c>
      <c r="S422">
        <v>4</v>
      </c>
      <c r="T422">
        <v>33</v>
      </c>
      <c r="U422" t="s">
        <v>1067</v>
      </c>
    </row>
    <row r="423" spans="1:21" x14ac:dyDescent="0.3">
      <c r="B423" t="s">
        <v>1064</v>
      </c>
      <c r="C423">
        <v>4</v>
      </c>
      <c r="D423">
        <v>4</v>
      </c>
      <c r="E423">
        <v>14</v>
      </c>
      <c r="F423">
        <v>28</v>
      </c>
      <c r="G423">
        <v>64</v>
      </c>
      <c r="H423">
        <v>257</v>
      </c>
      <c r="I423">
        <v>20</v>
      </c>
      <c r="J423">
        <v>30</v>
      </c>
      <c r="K423">
        <v>67</v>
      </c>
      <c r="L423">
        <v>358</v>
      </c>
      <c r="M423" t="s">
        <v>1068</v>
      </c>
    </row>
    <row r="425" spans="1:21" x14ac:dyDescent="0.3">
      <c r="A425" s="1">
        <v>41887</v>
      </c>
      <c r="C425" t="s">
        <v>1916</v>
      </c>
    </row>
    <row r="426" spans="1:21" x14ac:dyDescent="0.3">
      <c r="C426" t="s">
        <v>1917</v>
      </c>
    </row>
    <row r="427" spans="1:21" x14ac:dyDescent="0.3">
      <c r="B427" s="53">
        <v>0.625</v>
      </c>
      <c r="C427" t="s">
        <v>1918</v>
      </c>
    </row>
    <row r="429" spans="1:21" x14ac:dyDescent="0.3">
      <c r="A429" s="1">
        <v>41891</v>
      </c>
      <c r="B429" s="53">
        <v>0.5</v>
      </c>
      <c r="C429" t="s">
        <v>1919</v>
      </c>
    </row>
    <row r="430" spans="1:21" x14ac:dyDescent="0.3">
      <c r="B430" s="54">
        <f>(A429+B429)-(A425+B427)</f>
        <v>3.875</v>
      </c>
      <c r="C430" t="s">
        <v>1920</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4"/>
  <sheetViews>
    <sheetView topLeftCell="A94" workbookViewId="0">
      <selection activeCell="F30" sqref="F30"/>
    </sheetView>
  </sheetViews>
  <sheetFormatPr defaultRowHeight="14.4" x14ac:dyDescent="0.3"/>
  <cols>
    <col min="1" max="1" width="14.88671875" customWidth="1"/>
    <col min="2" max="2" width="12" customWidth="1"/>
    <col min="3" max="3" width="15.6640625" customWidth="1"/>
    <col min="4" max="4" width="11.88671875" customWidth="1"/>
    <col min="5" max="5" width="15.6640625" customWidth="1"/>
    <col min="6" max="6" width="12.88671875" customWidth="1"/>
    <col min="7" max="7" width="17.33203125" customWidth="1"/>
    <col min="8" max="8" width="14.109375" customWidth="1"/>
    <col min="9" max="9" width="26.44140625" customWidth="1"/>
  </cols>
  <sheetData>
    <row r="1" spans="1:10" ht="15" x14ac:dyDescent="0.25">
      <c r="A1" s="35">
        <v>41743</v>
      </c>
    </row>
    <row r="2" spans="1:10" ht="15" x14ac:dyDescent="0.25">
      <c r="A2" t="s">
        <v>610</v>
      </c>
    </row>
    <row r="4" spans="1:10" ht="15" x14ac:dyDescent="0.25">
      <c r="A4" t="s">
        <v>611</v>
      </c>
      <c r="B4" t="s">
        <v>612</v>
      </c>
    </row>
    <row r="5" spans="1:10" ht="15" x14ac:dyDescent="0.25">
      <c r="B5" t="s">
        <v>613</v>
      </c>
    </row>
    <row r="6" spans="1:10" ht="15" x14ac:dyDescent="0.25">
      <c r="B6" t="s">
        <v>614</v>
      </c>
    </row>
    <row r="7" spans="1:10" ht="15" x14ac:dyDescent="0.25">
      <c r="B7" t="s">
        <v>615</v>
      </c>
    </row>
    <row r="8" spans="1:10" ht="15" x14ac:dyDescent="0.25">
      <c r="B8" t="s">
        <v>620</v>
      </c>
      <c r="I8" t="s">
        <v>627</v>
      </c>
    </row>
    <row r="9" spans="1:10" ht="15" x14ac:dyDescent="0.25">
      <c r="I9" t="s">
        <v>622</v>
      </c>
    </row>
    <row r="10" spans="1:10" ht="15" x14ac:dyDescent="0.25">
      <c r="I10">
        <v>0.02</v>
      </c>
      <c r="J10" t="s">
        <v>403</v>
      </c>
    </row>
    <row r="11" spans="1:10" ht="30" x14ac:dyDescent="0.25">
      <c r="A11" t="s">
        <v>616</v>
      </c>
      <c r="B11" t="s">
        <v>618</v>
      </c>
      <c r="C11" t="s">
        <v>617</v>
      </c>
      <c r="D11" s="12" t="s">
        <v>628</v>
      </c>
      <c r="E11" s="12" t="s">
        <v>629</v>
      </c>
      <c r="F11" t="s">
        <v>619</v>
      </c>
      <c r="G11" s="12" t="s">
        <v>630</v>
      </c>
      <c r="I11" t="s">
        <v>623</v>
      </c>
    </row>
    <row r="12" spans="1:10" ht="15" x14ac:dyDescent="0.25">
      <c r="A12">
        <v>100</v>
      </c>
      <c r="B12">
        <v>32.68</v>
      </c>
      <c r="C12">
        <v>0.129</v>
      </c>
      <c r="D12">
        <v>0.23</v>
      </c>
      <c r="E12">
        <f>+D12-$D$18</f>
        <v>3.4000000000000002E-2</v>
      </c>
      <c r="F12">
        <v>0.115</v>
      </c>
      <c r="G12">
        <f>+E12*2.783 + 0.0046</f>
        <v>9.9222000000000005E-2</v>
      </c>
      <c r="I12" t="s">
        <v>624</v>
      </c>
    </row>
    <row r="13" spans="1:10" ht="15" x14ac:dyDescent="0.25">
      <c r="A13">
        <v>50</v>
      </c>
      <c r="B13">
        <v>32.659999999999997</v>
      </c>
      <c r="C13">
        <v>0.129</v>
      </c>
      <c r="D13">
        <v>0.27100000000000002</v>
      </c>
      <c r="E13">
        <f t="shared" ref="E13:E17" si="0">+D13-$D$18</f>
        <v>7.5000000000000011E-2</v>
      </c>
      <c r="F13">
        <v>0.23499999999999999</v>
      </c>
      <c r="G13">
        <f t="shared" ref="G13:G17" si="1">+E13*2.783 + 0.0046</f>
        <v>0.21332500000000001</v>
      </c>
      <c r="I13" t="s">
        <v>625</v>
      </c>
    </row>
    <row r="14" spans="1:10" ht="15" x14ac:dyDescent="0.25">
      <c r="A14">
        <v>20</v>
      </c>
      <c r="B14">
        <v>32.630000000000003</v>
      </c>
      <c r="C14">
        <v>0.128</v>
      </c>
      <c r="D14">
        <v>0.40899999999999997</v>
      </c>
      <c r="E14">
        <f t="shared" si="0"/>
        <v>0.21299999999999997</v>
      </c>
      <c r="F14">
        <v>0.58899999999999997</v>
      </c>
      <c r="G14">
        <f t="shared" si="1"/>
        <v>0.59737899999999999</v>
      </c>
      <c r="I14" t="s">
        <v>626</v>
      </c>
    </row>
    <row r="15" spans="1:10" ht="15" x14ac:dyDescent="0.25">
      <c r="A15">
        <v>10</v>
      </c>
      <c r="B15">
        <v>32.58</v>
      </c>
      <c r="C15">
        <v>0.128</v>
      </c>
      <c r="D15">
        <v>0.63600000000000001</v>
      </c>
      <c r="E15">
        <f t="shared" si="0"/>
        <v>0.44</v>
      </c>
      <c r="F15">
        <v>1.17</v>
      </c>
      <c r="G15">
        <f t="shared" si="1"/>
        <v>1.22912</v>
      </c>
    </row>
    <row r="16" spans="1:10" ht="15" x14ac:dyDescent="0.25">
      <c r="A16">
        <v>7</v>
      </c>
      <c r="B16">
        <v>32.53</v>
      </c>
      <c r="C16">
        <v>0.127</v>
      </c>
      <c r="D16">
        <v>0.79200000000000004</v>
      </c>
      <c r="E16">
        <f t="shared" si="0"/>
        <v>0.59600000000000009</v>
      </c>
      <c r="F16">
        <v>1.6579999999999999</v>
      </c>
      <c r="G16">
        <f t="shared" si="1"/>
        <v>1.6632680000000002</v>
      </c>
    </row>
    <row r="17" spans="1:7" ht="15" x14ac:dyDescent="0.25">
      <c r="A17">
        <v>5</v>
      </c>
      <c r="B17">
        <v>32.49</v>
      </c>
      <c r="C17">
        <v>0.126</v>
      </c>
      <c r="D17">
        <v>1.0049999999999999</v>
      </c>
      <c r="E17">
        <f t="shared" si="0"/>
        <v>0.80899999999999994</v>
      </c>
      <c r="F17">
        <v>2.2919999999999998</v>
      </c>
      <c r="G17">
        <f t="shared" si="1"/>
        <v>2.2560469999999997</v>
      </c>
    </row>
    <row r="18" spans="1:7" ht="15" x14ac:dyDescent="0.25">
      <c r="A18" t="s">
        <v>621</v>
      </c>
      <c r="B18">
        <v>32.69</v>
      </c>
      <c r="C18">
        <v>0.12970000000000001</v>
      </c>
      <c r="D18">
        <v>0.19600000000000001</v>
      </c>
    </row>
    <row r="21" spans="1:7" ht="15" x14ac:dyDescent="0.25">
      <c r="A21" s="35">
        <v>41744</v>
      </c>
    </row>
    <row r="22" spans="1:7" ht="15" x14ac:dyDescent="0.25">
      <c r="A22" t="s">
        <v>631</v>
      </c>
      <c r="B22" t="s">
        <v>647</v>
      </c>
    </row>
    <row r="23" spans="1:7" ht="15" x14ac:dyDescent="0.25">
      <c r="A23" t="s">
        <v>107</v>
      </c>
      <c r="B23">
        <v>1.2E-2</v>
      </c>
      <c r="C23" t="s">
        <v>634</v>
      </c>
      <c r="D23" t="s">
        <v>635</v>
      </c>
      <c r="E23" t="s">
        <v>636</v>
      </c>
    </row>
    <row r="24" spans="1:7" ht="15" x14ac:dyDescent="0.25">
      <c r="A24" t="s">
        <v>105</v>
      </c>
      <c r="B24">
        <v>20</v>
      </c>
      <c r="C24" t="s">
        <v>634</v>
      </c>
      <c r="D24" t="s">
        <v>638</v>
      </c>
      <c r="E24" t="s">
        <v>639</v>
      </c>
    </row>
    <row r="25" spans="1:7" ht="15" x14ac:dyDescent="0.25">
      <c r="A25" t="s">
        <v>108</v>
      </c>
      <c r="B25">
        <v>1000</v>
      </c>
      <c r="C25" t="s">
        <v>634</v>
      </c>
      <c r="D25" t="s">
        <v>640</v>
      </c>
      <c r="E25" t="s">
        <v>641</v>
      </c>
    </row>
    <row r="26" spans="1:7" ht="15" x14ac:dyDescent="0.25">
      <c r="D26" t="s">
        <v>637</v>
      </c>
      <c r="E26" t="s">
        <v>642</v>
      </c>
    </row>
    <row r="27" spans="1:7" ht="15" x14ac:dyDescent="0.25">
      <c r="D27" t="s">
        <v>637</v>
      </c>
      <c r="E27" t="s">
        <v>643</v>
      </c>
    </row>
    <row r="28" spans="1:7" ht="15" x14ac:dyDescent="0.25">
      <c r="D28" t="s">
        <v>637</v>
      </c>
      <c r="E28" t="s">
        <v>644</v>
      </c>
      <c r="F28">
        <f>+B24/(B23*B25)</f>
        <v>1.6666666666666667</v>
      </c>
    </row>
    <row r="29" spans="1:7" ht="45" x14ac:dyDescent="0.25">
      <c r="A29" s="12" t="s">
        <v>632</v>
      </c>
      <c r="B29" s="12" t="s">
        <v>633</v>
      </c>
      <c r="C29" s="12" t="s">
        <v>648</v>
      </c>
      <c r="D29" s="12" t="s">
        <v>645</v>
      </c>
      <c r="E29" s="12" t="s">
        <v>646</v>
      </c>
    </row>
    <row r="30" spans="1:7" ht="15" x14ac:dyDescent="0.25">
      <c r="A30">
        <v>99.9</v>
      </c>
      <c r="B30">
        <v>0.34239999999999998</v>
      </c>
      <c r="C30">
        <f>+B30-$B$36</f>
        <v>0.18849999999999997</v>
      </c>
      <c r="D30">
        <v>3.2799999999999999E-3</v>
      </c>
      <c r="E30">
        <v>32.195999999999998</v>
      </c>
    </row>
    <row r="31" spans="1:7" ht="15" x14ac:dyDescent="0.25">
      <c r="A31">
        <v>50</v>
      </c>
      <c r="B31">
        <v>0.53490000000000004</v>
      </c>
      <c r="C31">
        <f t="shared" ref="C31:C35" si="2">+B31-$B$36</f>
        <v>0.38100000000000001</v>
      </c>
      <c r="D31">
        <v>0.68300000000000005</v>
      </c>
      <c r="E31">
        <v>32.018999999999998</v>
      </c>
    </row>
    <row r="32" spans="1:7" ht="15" x14ac:dyDescent="0.25">
      <c r="A32">
        <v>40</v>
      </c>
      <c r="B32">
        <v>0.62509999999999999</v>
      </c>
      <c r="C32">
        <f t="shared" si="2"/>
        <v>0.47119999999999995</v>
      </c>
      <c r="D32">
        <v>0.83399999999999996</v>
      </c>
      <c r="E32">
        <v>31.934999999999999</v>
      </c>
    </row>
    <row r="33" spans="1:9" ht="15" x14ac:dyDescent="0.25">
      <c r="A33">
        <v>30</v>
      </c>
      <c r="B33">
        <v>0.75509999999999999</v>
      </c>
      <c r="C33">
        <f t="shared" si="2"/>
        <v>0.60119999999999996</v>
      </c>
      <c r="D33">
        <v>1.0900000000000001</v>
      </c>
      <c r="E33">
        <v>31.854500000000002</v>
      </c>
    </row>
    <row r="34" spans="1:9" ht="15" x14ac:dyDescent="0.25">
      <c r="A34">
        <v>20</v>
      </c>
      <c r="B34">
        <v>1.012</v>
      </c>
      <c r="C34">
        <f t="shared" si="2"/>
        <v>0.85809999999999997</v>
      </c>
      <c r="D34">
        <v>1.5940000000000001</v>
      </c>
      <c r="E34">
        <v>31.588999999999999</v>
      </c>
    </row>
    <row r="35" spans="1:9" ht="15" x14ac:dyDescent="0.25">
      <c r="A35">
        <v>18</v>
      </c>
      <c r="B35">
        <v>1.1092</v>
      </c>
      <c r="C35">
        <f t="shared" si="2"/>
        <v>0.95529999999999993</v>
      </c>
      <c r="D35">
        <v>1.7509999999999999</v>
      </c>
      <c r="E35">
        <v>31.468599999999999</v>
      </c>
    </row>
    <row r="36" spans="1:9" ht="15" x14ac:dyDescent="0.25">
      <c r="A36" t="s">
        <v>565</v>
      </c>
      <c r="B36">
        <v>0.15390000000000001</v>
      </c>
      <c r="D36">
        <v>3.2499999999999999E-3</v>
      </c>
      <c r="E36">
        <v>32.405000000000001</v>
      </c>
    </row>
    <row r="38" spans="1:9" ht="15" x14ac:dyDescent="0.25">
      <c r="B38">
        <f>0.506*2.174-0.259</f>
        <v>0.84104400000000001</v>
      </c>
    </row>
    <row r="42" spans="1:9" ht="15" x14ac:dyDescent="0.25">
      <c r="A42" s="35">
        <v>41745</v>
      </c>
    </row>
    <row r="43" spans="1:9" ht="15" x14ac:dyDescent="0.25">
      <c r="A43" t="s">
        <v>655</v>
      </c>
    </row>
    <row r="44" spans="1:9" ht="15" x14ac:dyDescent="0.25">
      <c r="A44" s="35" t="s">
        <v>658</v>
      </c>
    </row>
    <row r="45" spans="1:9" ht="15" x14ac:dyDescent="0.25">
      <c r="A45" t="s">
        <v>659</v>
      </c>
      <c r="C45">
        <f>+(392000+10000)/10000</f>
        <v>40.200000000000003</v>
      </c>
      <c r="G45" t="s">
        <v>668</v>
      </c>
      <c r="H45">
        <f>+(392000 + 10000)/10000</f>
        <v>40.200000000000003</v>
      </c>
    </row>
    <row r="46" spans="1:9" ht="30" x14ac:dyDescent="0.25">
      <c r="A46" t="s">
        <v>656</v>
      </c>
      <c r="B46" s="12" t="s">
        <v>660</v>
      </c>
      <c r="C46" s="12" t="s">
        <v>657</v>
      </c>
      <c r="D46" t="s">
        <v>656</v>
      </c>
      <c r="E46" t="s">
        <v>664</v>
      </c>
      <c r="F46" s="12" t="s">
        <v>665</v>
      </c>
      <c r="G46" s="12" t="s">
        <v>666</v>
      </c>
      <c r="H46" s="12" t="s">
        <v>667</v>
      </c>
      <c r="I46" s="12"/>
    </row>
    <row r="47" spans="1:9" ht="15" x14ac:dyDescent="0.25">
      <c r="A47">
        <v>0</v>
      </c>
      <c r="B47">
        <f>+A47/$C$45</f>
        <v>0</v>
      </c>
      <c r="C47">
        <v>0.26429999999999998</v>
      </c>
      <c r="D47">
        <v>0</v>
      </c>
      <c r="E47">
        <f>+C47*59.471-14.353</f>
        <v>1.3651852999999985</v>
      </c>
      <c r="H47">
        <f>+C47*$H$45</f>
        <v>10.62486</v>
      </c>
    </row>
    <row r="48" spans="1:9" ht="15" x14ac:dyDescent="0.25">
      <c r="A48">
        <v>1</v>
      </c>
      <c r="B48">
        <f>+A48/$C$45</f>
        <v>2.4875621890547261E-2</v>
      </c>
      <c r="C48">
        <v>0.2646</v>
      </c>
      <c r="D48">
        <v>1</v>
      </c>
      <c r="E48">
        <f t="shared" ref="E48:E56" si="3">+C48*59.471-14.353</f>
        <v>1.3830265999999991</v>
      </c>
      <c r="H48">
        <f t="shared" ref="H48:H53" si="4">+C48*$H$45</f>
        <v>10.636920000000002</v>
      </c>
    </row>
    <row r="49" spans="1:11" ht="15" x14ac:dyDescent="0.25">
      <c r="A49">
        <v>2</v>
      </c>
      <c r="B49">
        <f t="shared" ref="B49:B54" si="5">+A49/$C$45</f>
        <v>4.9751243781094523E-2</v>
      </c>
      <c r="C49">
        <v>0.26529999999999998</v>
      </c>
      <c r="D49">
        <v>2</v>
      </c>
      <c r="E49">
        <f t="shared" si="3"/>
        <v>1.4246562999999988</v>
      </c>
      <c r="F49">
        <f>+C49*57.909-13.25</f>
        <v>2.1132576999999984</v>
      </c>
      <c r="H49">
        <f t="shared" si="4"/>
        <v>10.66506</v>
      </c>
    </row>
    <row r="50" spans="1:11" ht="15" x14ac:dyDescent="0.25">
      <c r="A50">
        <v>5</v>
      </c>
      <c r="B50">
        <f t="shared" si="5"/>
        <v>0.12437810945273631</v>
      </c>
      <c r="C50">
        <v>0.31630000000000003</v>
      </c>
      <c r="D50">
        <v>5</v>
      </c>
      <c r="E50">
        <f t="shared" si="3"/>
        <v>4.4576773000000021</v>
      </c>
      <c r="F50">
        <f t="shared" ref="F50:F56" si="6">+C50*57.909-13.25</f>
        <v>5.0666167000000009</v>
      </c>
      <c r="H50">
        <f t="shared" si="4"/>
        <v>12.715260000000002</v>
      </c>
    </row>
    <row r="51" spans="1:11" ht="15" x14ac:dyDescent="0.25">
      <c r="A51">
        <v>10</v>
      </c>
      <c r="B51">
        <f t="shared" si="5"/>
        <v>0.24875621890547261</v>
      </c>
      <c r="C51">
        <v>0.40429999999999999</v>
      </c>
      <c r="D51">
        <v>10</v>
      </c>
      <c r="E51">
        <f t="shared" si="3"/>
        <v>9.6911252999999977</v>
      </c>
      <c r="F51">
        <f t="shared" si="6"/>
        <v>10.1626087</v>
      </c>
      <c r="H51">
        <f t="shared" si="4"/>
        <v>16.252860000000002</v>
      </c>
    </row>
    <row r="52" spans="1:11" ht="15" x14ac:dyDescent="0.25">
      <c r="A52">
        <v>18.672999999999998</v>
      </c>
      <c r="B52">
        <f t="shared" si="5"/>
        <v>0.46450248756218898</v>
      </c>
      <c r="C52">
        <v>0.54310000000000003</v>
      </c>
      <c r="D52">
        <v>18.672999999999998</v>
      </c>
      <c r="E52">
        <f t="shared" si="3"/>
        <v>17.945700099999996</v>
      </c>
      <c r="F52">
        <f t="shared" si="6"/>
        <v>18.200377899999999</v>
      </c>
      <c r="G52">
        <f t="shared" ref="G52:G53" si="7">+C52*55.646-11.525</f>
        <v>18.696342600000001</v>
      </c>
      <c r="H52">
        <f t="shared" si="4"/>
        <v>21.832620000000002</v>
      </c>
      <c r="K52" t="s">
        <v>661</v>
      </c>
    </row>
    <row r="53" spans="1:11" ht="15" x14ac:dyDescent="0.25">
      <c r="A53">
        <v>28.221</v>
      </c>
      <c r="B53">
        <f t="shared" si="5"/>
        <v>0.70201492537313426</v>
      </c>
      <c r="C53">
        <v>0.71340000000000003</v>
      </c>
      <c r="D53">
        <v>28.221</v>
      </c>
      <c r="E53">
        <f t="shared" si="3"/>
        <v>28.073611399999997</v>
      </c>
      <c r="F53">
        <f t="shared" si="6"/>
        <v>28.062280600000001</v>
      </c>
      <c r="G53">
        <f t="shared" si="7"/>
        <v>28.172856400000001</v>
      </c>
      <c r="H53">
        <f t="shared" si="4"/>
        <v>28.678680000000004</v>
      </c>
      <c r="K53" t="s">
        <v>663</v>
      </c>
    </row>
    <row r="54" spans="1:11" ht="15" x14ac:dyDescent="0.25">
      <c r="A54">
        <v>37.335999999999999</v>
      </c>
      <c r="B54">
        <f t="shared" si="5"/>
        <v>0.92875621890547255</v>
      </c>
      <c r="C54">
        <v>0.87849999999999995</v>
      </c>
      <c r="D54">
        <v>37.335999999999999</v>
      </c>
      <c r="E54">
        <f t="shared" si="3"/>
        <v>37.892273499999995</v>
      </c>
      <c r="F54">
        <f t="shared" si="6"/>
        <v>37.623056499999997</v>
      </c>
      <c r="G54">
        <f>+C54*55.646-11.525</f>
        <v>37.360011</v>
      </c>
      <c r="H54">
        <f>+C54*$H$45</f>
        <v>35.3157</v>
      </c>
      <c r="K54" t="s">
        <v>662</v>
      </c>
    </row>
    <row r="55" spans="1:11" ht="15" x14ac:dyDescent="0.25">
      <c r="C55">
        <f>32.78712/$H$45</f>
        <v>0.81559999999999999</v>
      </c>
      <c r="E55">
        <f t="shared" si="3"/>
        <v>34.151547599999994</v>
      </c>
      <c r="F55">
        <f t="shared" si="6"/>
        <v>33.980580400000001</v>
      </c>
      <c r="G55">
        <f t="shared" ref="G55:G56" si="8">+C55*55.646-11.525</f>
        <v>33.859877600000004</v>
      </c>
      <c r="H55">
        <f>+C55*$H$45</f>
        <v>32.787120000000002</v>
      </c>
    </row>
    <row r="56" spans="1:11" ht="15" x14ac:dyDescent="0.25">
      <c r="C56">
        <f>29.63946/$H$45</f>
        <v>0.73729999999999996</v>
      </c>
      <c r="E56">
        <f t="shared" si="3"/>
        <v>29.494968299999996</v>
      </c>
      <c r="F56">
        <f t="shared" si="6"/>
        <v>29.446305699999996</v>
      </c>
      <c r="G56">
        <f t="shared" si="8"/>
        <v>29.502795800000001</v>
      </c>
      <c r="H56">
        <f>+C56*$H$45</f>
        <v>29.63946</v>
      </c>
    </row>
    <row r="60" spans="1:11" ht="60" x14ac:dyDescent="0.25">
      <c r="C60" s="12" t="s">
        <v>657</v>
      </c>
      <c r="D60" s="12" t="s">
        <v>669</v>
      </c>
      <c r="E60" t="s">
        <v>656</v>
      </c>
    </row>
    <row r="61" spans="1:11" ht="15" x14ac:dyDescent="0.25">
      <c r="C61">
        <v>0.26429999999999998</v>
      </c>
      <c r="D61">
        <f>+C61-$C$61</f>
        <v>0</v>
      </c>
      <c r="E61">
        <v>0</v>
      </c>
    </row>
    <row r="62" spans="1:11" ht="15" x14ac:dyDescent="0.25">
      <c r="C62">
        <v>0.2646</v>
      </c>
      <c r="D62">
        <f t="shared" ref="D62:D70" si="9">+C62-$C$61</f>
        <v>3.0000000000002247E-4</v>
      </c>
      <c r="E62">
        <v>1</v>
      </c>
    </row>
    <row r="63" spans="1:11" ht="15" x14ac:dyDescent="0.25">
      <c r="C63">
        <v>0.26529999999999998</v>
      </c>
      <c r="D63">
        <f t="shared" si="9"/>
        <v>1.0000000000000009E-3</v>
      </c>
      <c r="E63">
        <v>2</v>
      </c>
    </row>
    <row r="64" spans="1:11" ht="15" x14ac:dyDescent="0.25">
      <c r="C64">
        <v>0.31630000000000003</v>
      </c>
      <c r="D64">
        <f t="shared" si="9"/>
        <v>5.2000000000000046E-2</v>
      </c>
      <c r="E64">
        <v>5</v>
      </c>
    </row>
    <row r="65" spans="1:17" x14ac:dyDescent="0.3">
      <c r="C65">
        <v>0.40429999999999999</v>
      </c>
      <c r="D65">
        <f t="shared" si="9"/>
        <v>0.14000000000000001</v>
      </c>
      <c r="E65">
        <v>10</v>
      </c>
    </row>
    <row r="66" spans="1:17" x14ac:dyDescent="0.3">
      <c r="C66">
        <v>0.54310000000000003</v>
      </c>
      <c r="D66">
        <f t="shared" si="9"/>
        <v>0.27880000000000005</v>
      </c>
      <c r="E66">
        <v>18.672999999999998</v>
      </c>
      <c r="G66">
        <f>+D66*55.646+3.1824</f>
        <v>18.696504800000003</v>
      </c>
    </row>
    <row r="67" spans="1:17" x14ac:dyDescent="0.3">
      <c r="C67">
        <v>0.71340000000000003</v>
      </c>
      <c r="D67">
        <f t="shared" si="9"/>
        <v>0.44910000000000005</v>
      </c>
      <c r="E67">
        <v>28.221</v>
      </c>
      <c r="G67">
        <f t="shared" ref="G67:G70" si="10">+D67*55.646+3.1824</f>
        <v>28.173018600000006</v>
      </c>
    </row>
    <row r="68" spans="1:17" x14ac:dyDescent="0.3">
      <c r="C68">
        <v>0.87849999999999995</v>
      </c>
      <c r="D68">
        <f t="shared" si="9"/>
        <v>0.61419999999999997</v>
      </c>
      <c r="E68">
        <v>37.335999999999999</v>
      </c>
      <c r="G68">
        <f t="shared" si="10"/>
        <v>37.360173199999998</v>
      </c>
    </row>
    <row r="69" spans="1:17" x14ac:dyDescent="0.3">
      <c r="C69">
        <f>32.78712/$H$45</f>
        <v>0.81559999999999999</v>
      </c>
      <c r="D69">
        <f t="shared" si="9"/>
        <v>0.55130000000000001</v>
      </c>
      <c r="G69">
        <f t="shared" si="10"/>
        <v>33.860039800000003</v>
      </c>
    </row>
    <row r="70" spans="1:17" x14ac:dyDescent="0.3">
      <c r="C70">
        <f>29.63946/$H$45</f>
        <v>0.73729999999999996</v>
      </c>
      <c r="D70">
        <f t="shared" si="9"/>
        <v>0.47299999999999998</v>
      </c>
      <c r="G70">
        <f t="shared" si="10"/>
        <v>29.502958</v>
      </c>
    </row>
    <row r="72" spans="1:17" x14ac:dyDescent="0.3">
      <c r="A72" t="s">
        <v>670</v>
      </c>
    </row>
    <row r="73" spans="1:17" x14ac:dyDescent="0.3">
      <c r="A73" t="s">
        <v>671</v>
      </c>
    </row>
    <row r="74" spans="1:17" x14ac:dyDescent="0.3">
      <c r="A74" t="s">
        <v>672</v>
      </c>
      <c r="B74" t="s">
        <v>673</v>
      </c>
    </row>
    <row r="75" spans="1:17" x14ac:dyDescent="0.3">
      <c r="A75" t="s">
        <v>675</v>
      </c>
      <c r="B75">
        <v>64439</v>
      </c>
      <c r="C75">
        <v>59189</v>
      </c>
      <c r="D75">
        <v>43436</v>
      </c>
      <c r="E75">
        <v>38185</v>
      </c>
      <c r="F75">
        <v>35559</v>
      </c>
      <c r="G75">
        <v>33985</v>
      </c>
      <c r="H75">
        <v>33460</v>
      </c>
      <c r="I75">
        <v>32934</v>
      </c>
      <c r="J75">
        <v>32409</v>
      </c>
      <c r="K75">
        <v>31885</v>
      </c>
      <c r="L75">
        <v>30309</v>
      </c>
      <c r="M75">
        <v>27683</v>
      </c>
      <c r="N75">
        <v>22431</v>
      </c>
      <c r="O75">
        <v>6680</v>
      </c>
      <c r="P75">
        <v>1430</v>
      </c>
      <c r="Q75">
        <v>55</v>
      </c>
    </row>
    <row r="76" spans="1:17" x14ac:dyDescent="0.3">
      <c r="A76" t="s">
        <v>674</v>
      </c>
      <c r="B76">
        <v>-6</v>
      </c>
      <c r="C76">
        <v>-5</v>
      </c>
      <c r="D76">
        <v>-2</v>
      </c>
      <c r="E76">
        <v>-1</v>
      </c>
      <c r="F76">
        <v>-0.5</v>
      </c>
      <c r="G76">
        <v>-0.2</v>
      </c>
      <c r="H76">
        <v>-0.1</v>
      </c>
      <c r="I76">
        <v>0</v>
      </c>
      <c r="J76">
        <v>0.1</v>
      </c>
      <c r="K76">
        <v>0.2</v>
      </c>
      <c r="L76">
        <v>0.5</v>
      </c>
      <c r="M76">
        <v>1</v>
      </c>
      <c r="N76">
        <v>2</v>
      </c>
      <c r="O76">
        <v>5</v>
      </c>
      <c r="P76">
        <v>6</v>
      </c>
      <c r="Q76">
        <v>7</v>
      </c>
    </row>
    <row r="77" spans="1:17" x14ac:dyDescent="0.3">
      <c r="B77">
        <f>+(B75*-0.0001904)+6.2721743</f>
        <v>-5.9970113000000005</v>
      </c>
      <c r="C77">
        <f t="shared" ref="C77:P77" si="11">+(C75*-0.0001904)+6.2721743</f>
        <v>-4.9974112999999996</v>
      </c>
      <c r="D77">
        <f t="shared" si="11"/>
        <v>-1.9980401000000008</v>
      </c>
      <c r="E77">
        <f t="shared" si="11"/>
        <v>-0.99824969999999968</v>
      </c>
      <c r="F77">
        <f t="shared" si="11"/>
        <v>-0.49825929999999996</v>
      </c>
      <c r="G77">
        <f t="shared" si="11"/>
        <v>-0.19856970000000018</v>
      </c>
      <c r="H77">
        <f t="shared" si="11"/>
        <v>-9.8609699999999911E-2</v>
      </c>
      <c r="I77">
        <f t="shared" si="11"/>
        <v>1.5406999999996174E-3</v>
      </c>
      <c r="J77">
        <f t="shared" si="11"/>
        <v>0.10150069999999989</v>
      </c>
      <c r="K77">
        <f t="shared" si="11"/>
        <v>0.20127030000000001</v>
      </c>
      <c r="L77">
        <f t="shared" si="11"/>
        <v>0.50134070000000008</v>
      </c>
      <c r="M77">
        <f t="shared" si="11"/>
        <v>1.0013310999999998</v>
      </c>
      <c r="N77">
        <f t="shared" si="11"/>
        <v>2.0013119000000001</v>
      </c>
      <c r="O77">
        <f t="shared" si="11"/>
        <v>5.0003022999999995</v>
      </c>
      <c r="P77">
        <f t="shared" si="11"/>
        <v>5.9999022999999996</v>
      </c>
    </row>
    <row r="81" spans="1:10" x14ac:dyDescent="0.3">
      <c r="A81" t="s">
        <v>676</v>
      </c>
      <c r="B81" t="s">
        <v>677</v>
      </c>
    </row>
    <row r="82" spans="1:10" ht="15" thickBot="1" x14ac:dyDescent="0.35"/>
    <row r="83" spans="1:10" x14ac:dyDescent="0.3">
      <c r="B83" s="39" t="s">
        <v>678</v>
      </c>
      <c r="C83" s="39"/>
    </row>
    <row r="84" spans="1:10" x14ac:dyDescent="0.3">
      <c r="B84" s="36" t="s">
        <v>679</v>
      </c>
      <c r="C84" s="36">
        <v>0.99999999889742952</v>
      </c>
    </row>
    <row r="85" spans="1:10" x14ac:dyDescent="0.3">
      <c r="B85" s="36" t="s">
        <v>680</v>
      </c>
      <c r="C85" s="36">
        <v>0.99999999779485915</v>
      </c>
    </row>
    <row r="86" spans="1:10" x14ac:dyDescent="0.3">
      <c r="B86" s="36" t="s">
        <v>681</v>
      </c>
      <c r="C86" s="36">
        <v>-1.1666666666666667</v>
      </c>
    </row>
    <row r="87" spans="1:10" x14ac:dyDescent="0.3">
      <c r="B87" s="36" t="s">
        <v>682</v>
      </c>
      <c r="C87" s="36">
        <v>1.3144905467509313E-4</v>
      </c>
    </row>
    <row r="88" spans="1:10" ht="15" thickBot="1" x14ac:dyDescent="0.35">
      <c r="B88" s="37" t="s">
        <v>683</v>
      </c>
      <c r="C88" s="37">
        <v>1</v>
      </c>
    </row>
    <row r="90" spans="1:10" ht="15" thickBot="1" x14ac:dyDescent="0.35">
      <c r="B90" t="s">
        <v>684</v>
      </c>
    </row>
    <row r="91" spans="1:10" x14ac:dyDescent="0.3">
      <c r="B91" s="38"/>
      <c r="C91" s="38" t="s">
        <v>688</v>
      </c>
      <c r="D91" s="38" t="s">
        <v>689</v>
      </c>
      <c r="E91" s="38" t="s">
        <v>690</v>
      </c>
      <c r="F91" s="38" t="s">
        <v>691</v>
      </c>
      <c r="G91" s="38" t="s">
        <v>692</v>
      </c>
    </row>
    <row r="92" spans="1:10" x14ac:dyDescent="0.3">
      <c r="B92" s="36" t="s">
        <v>685</v>
      </c>
      <c r="C92" s="36">
        <v>14</v>
      </c>
      <c r="D92" s="36">
        <v>94.028571221225192</v>
      </c>
      <c r="E92" s="36">
        <v>6.7163265158017991</v>
      </c>
      <c r="F92" s="36">
        <v>5441829148.9356623</v>
      </c>
      <c r="G92" s="36" t="e">
        <v>#NUM!</v>
      </c>
    </row>
    <row r="93" spans="1:10" x14ac:dyDescent="0.3">
      <c r="B93" s="36" t="s">
        <v>686</v>
      </c>
      <c r="C93" s="36">
        <v>12</v>
      </c>
      <c r="D93" s="36">
        <v>2.0734624769970748E-7</v>
      </c>
      <c r="E93" s="36">
        <v>1.7278853974975624E-8</v>
      </c>
      <c r="F93" s="36"/>
      <c r="G93" s="36"/>
    </row>
    <row r="94" spans="1:10" ht="15" thickBot="1" x14ac:dyDescent="0.35">
      <c r="B94" s="37" t="s">
        <v>98</v>
      </c>
      <c r="C94" s="37">
        <v>26</v>
      </c>
      <c r="D94" s="37">
        <v>94.028571428571439</v>
      </c>
      <c r="E94" s="37"/>
      <c r="F94" s="37"/>
      <c r="G94" s="37"/>
    </row>
    <row r="95" spans="1:10" ht="15" thickBot="1" x14ac:dyDescent="0.35"/>
    <row r="96" spans="1:10" x14ac:dyDescent="0.3">
      <c r="B96" s="38"/>
      <c r="C96" s="38" t="s">
        <v>693</v>
      </c>
      <c r="D96" s="38" t="s">
        <v>682</v>
      </c>
      <c r="E96" s="38" t="s">
        <v>694</v>
      </c>
      <c r="F96" s="38" t="s">
        <v>695</v>
      </c>
      <c r="G96" s="38" t="s">
        <v>696</v>
      </c>
      <c r="H96" s="38" t="s">
        <v>697</v>
      </c>
      <c r="I96" s="38" t="s">
        <v>698</v>
      </c>
      <c r="J96" s="38" t="s">
        <v>699</v>
      </c>
    </row>
    <row r="97" spans="2:10" x14ac:dyDescent="0.3">
      <c r="B97" s="36" t="s">
        <v>687</v>
      </c>
      <c r="C97" s="36"/>
      <c r="D97" s="36"/>
      <c r="E97" s="36"/>
      <c r="F97" s="36"/>
      <c r="G97" s="36"/>
      <c r="H97" s="36"/>
      <c r="I97" s="36">
        <v>0</v>
      </c>
      <c r="J97" s="36">
        <v>0</v>
      </c>
    </row>
    <row r="98" spans="2:10" x14ac:dyDescent="0.3">
      <c r="B98" s="36">
        <v>64439</v>
      </c>
      <c r="C98" s="36"/>
      <c r="D98" s="36"/>
      <c r="E98" s="36"/>
      <c r="F98" s="36"/>
      <c r="G98" s="36"/>
      <c r="H98" s="36"/>
      <c r="I98" s="36">
        <v>-1.4544354316439807E-307</v>
      </c>
      <c r="J98" s="36">
        <v>1.4544354316439807E-307</v>
      </c>
    </row>
    <row r="99" spans="2:10" x14ac:dyDescent="0.3">
      <c r="B99" s="36">
        <v>59189</v>
      </c>
      <c r="C99" s="36"/>
      <c r="D99" s="36"/>
      <c r="E99" s="36"/>
      <c r="F99" s="36"/>
      <c r="G99" s="36"/>
      <c r="H99" s="36"/>
      <c r="I99" s="36">
        <v>-5.2379533462668636E-285</v>
      </c>
      <c r="J99" s="36">
        <v>5.2379533462668636E-285</v>
      </c>
    </row>
    <row r="100" spans="2:10" x14ac:dyDescent="0.3">
      <c r="B100" s="36">
        <v>43436</v>
      </c>
      <c r="C100" s="36"/>
      <c r="D100" s="36"/>
      <c r="E100" s="36"/>
      <c r="F100" s="36"/>
      <c r="G100" s="36"/>
      <c r="H100" s="36"/>
      <c r="I100" s="36">
        <v>0</v>
      </c>
      <c r="J100" s="36">
        <v>0</v>
      </c>
    </row>
    <row r="101" spans="2:10" x14ac:dyDescent="0.3">
      <c r="B101" s="36">
        <v>38185</v>
      </c>
      <c r="C101" s="36"/>
      <c r="D101" s="36"/>
      <c r="E101" s="36"/>
      <c r="F101" s="36"/>
      <c r="G101" s="36"/>
      <c r="H101" s="36"/>
      <c r="I101" s="36">
        <v>-1.4544353491888463E-307</v>
      </c>
      <c r="J101" s="36">
        <v>1.4544355140708957E-307</v>
      </c>
    </row>
    <row r="102" spans="2:10" x14ac:dyDescent="0.3">
      <c r="B102" s="36">
        <v>35559</v>
      </c>
      <c r="C102" s="36"/>
      <c r="D102" s="36"/>
      <c r="E102" s="36"/>
      <c r="F102" s="36"/>
      <c r="G102" s="36"/>
      <c r="H102" s="36"/>
      <c r="I102" s="36">
        <v>-5.1073852916062143E-285</v>
      </c>
      <c r="J102" s="36">
        <v>5.1073852916062143E-285</v>
      </c>
    </row>
    <row r="103" spans="2:10" x14ac:dyDescent="0.3">
      <c r="B103" s="36">
        <v>33985</v>
      </c>
      <c r="C103" s="36"/>
      <c r="D103" s="36"/>
      <c r="E103" s="36"/>
      <c r="F103" s="36"/>
      <c r="G103" s="36"/>
      <c r="H103" s="36"/>
      <c r="I103" s="36">
        <v>6.0523432998610573E-302</v>
      </c>
      <c r="J103" s="36">
        <v>6.0523432998720071E-302</v>
      </c>
    </row>
    <row r="104" spans="2:10" x14ac:dyDescent="0.3">
      <c r="B104" s="36">
        <v>33460</v>
      </c>
      <c r="C104" s="36"/>
      <c r="D104" s="36"/>
      <c r="E104" s="36"/>
      <c r="F104" s="36"/>
      <c r="G104" s="36"/>
      <c r="H104" s="36"/>
      <c r="I104" s="36">
        <v>12</v>
      </c>
      <c r="J104" s="36">
        <v>12</v>
      </c>
    </row>
    <row r="105" spans="2:10" x14ac:dyDescent="0.3">
      <c r="B105" s="36">
        <v>32934</v>
      </c>
      <c r="C105" s="36"/>
      <c r="D105" s="36"/>
      <c r="E105" s="36"/>
      <c r="F105" s="36"/>
      <c r="G105" s="36"/>
      <c r="H105" s="36"/>
      <c r="I105" s="36">
        <v>5441829148.9356623</v>
      </c>
      <c r="J105" s="36">
        <v>5441829148.9356623</v>
      </c>
    </row>
    <row r="106" spans="2:10" x14ac:dyDescent="0.3">
      <c r="B106" s="36">
        <v>32409</v>
      </c>
      <c r="C106" s="36"/>
      <c r="D106" s="36"/>
      <c r="E106" s="36"/>
      <c r="F106" s="36"/>
      <c r="G106" s="36"/>
      <c r="H106" s="36"/>
      <c r="I106" s="36">
        <v>2.0734624769970748E-7</v>
      </c>
      <c r="J106" s="36">
        <v>2.0734624769970748E-7</v>
      </c>
    </row>
    <row r="107" spans="2:10" x14ac:dyDescent="0.3">
      <c r="B107" s="36">
        <v>31885</v>
      </c>
      <c r="C107" s="36"/>
      <c r="D107" s="36"/>
      <c r="E107" s="36"/>
      <c r="F107" s="36"/>
      <c r="G107" s="36"/>
      <c r="H107" s="36"/>
      <c r="I107" s="36">
        <v>94.028571221225192</v>
      </c>
      <c r="J107" s="36">
        <v>94.028571221225192</v>
      </c>
    </row>
    <row r="108" spans="2:10" x14ac:dyDescent="0.3">
      <c r="B108" s="36">
        <v>30309</v>
      </c>
      <c r="C108" s="36"/>
      <c r="D108" s="36"/>
      <c r="E108" s="36"/>
      <c r="F108" s="36"/>
      <c r="G108" s="36"/>
      <c r="H108" s="36"/>
      <c r="I108" s="36">
        <v>1.3144905467509313E-4</v>
      </c>
      <c r="J108" s="36">
        <v>1.3144905467509313E-4</v>
      </c>
    </row>
    <row r="109" spans="2:10" x14ac:dyDescent="0.3">
      <c r="B109" s="36">
        <v>27683</v>
      </c>
      <c r="C109" s="36"/>
      <c r="D109" s="36"/>
      <c r="E109" s="36"/>
      <c r="F109" s="36"/>
      <c r="G109" s="36"/>
      <c r="H109" s="36"/>
      <c r="I109" s="36">
        <v>0.99999999779485915</v>
      </c>
      <c r="J109" s="36">
        <v>0.99999999779485915</v>
      </c>
    </row>
    <row r="110" spans="2:10" x14ac:dyDescent="0.3">
      <c r="B110" s="36">
        <v>22431</v>
      </c>
      <c r="C110" s="36">
        <v>6.2721742873477604</v>
      </c>
      <c r="D110" s="36">
        <v>8.6655892083012064E-5</v>
      </c>
      <c r="E110" s="36">
        <v>72380.240241936801</v>
      </c>
      <c r="F110" s="36">
        <v>3.2580612963871978E-53</v>
      </c>
      <c r="G110" s="36">
        <v>6.2719854803783255</v>
      </c>
      <c r="H110" s="36">
        <v>6.2723630943171989</v>
      </c>
      <c r="I110" s="36">
        <v>6.2719854803783255</v>
      </c>
      <c r="J110" s="36">
        <v>6.2723630943171989</v>
      </c>
    </row>
    <row r="111" spans="2:10" ht="15" thickBot="1" x14ac:dyDescent="0.35">
      <c r="B111" s="37">
        <v>6680</v>
      </c>
      <c r="C111" s="37">
        <v>-1.90445067852805E-4</v>
      </c>
      <c r="D111" s="37">
        <v>2.5816494936872999E-9</v>
      </c>
      <c r="E111" s="37">
        <v>-73768.754557303342</v>
      </c>
      <c r="F111" s="37">
        <v>2.5937617330744357E-53</v>
      </c>
      <c r="G111" s="37">
        <v>-1.9045069278384344E-4</v>
      </c>
      <c r="H111" s="37">
        <v>-1.9043944292176633E-4</v>
      </c>
      <c r="I111" s="37">
        <v>-1.9045069278384344E-4</v>
      </c>
      <c r="J111" s="37">
        <v>-1.9043944292176633E-4</v>
      </c>
    </row>
    <row r="112" spans="2:10" x14ac:dyDescent="0.3">
      <c r="B112">
        <v>1430</v>
      </c>
    </row>
    <row r="115" spans="1:4" x14ac:dyDescent="0.3">
      <c r="B115" t="s">
        <v>700</v>
      </c>
    </row>
    <row r="116" spans="1:4" ht="15" thickBot="1" x14ac:dyDescent="0.35"/>
    <row r="117" spans="1:4" x14ac:dyDescent="0.3">
      <c r="B117" s="38" t="s">
        <v>701</v>
      </c>
      <c r="C117" s="38" t="s">
        <v>702</v>
      </c>
      <c r="D117" s="38" t="s">
        <v>703</v>
      </c>
    </row>
    <row r="118" spans="1:4" ht="15" thickBot="1" x14ac:dyDescent="0.35">
      <c r="B118" s="37">
        <v>1</v>
      </c>
      <c r="C118" s="37">
        <v>41900.250856005536</v>
      </c>
      <c r="D118" s="37">
        <v>-41905.250856005536</v>
      </c>
    </row>
    <row r="121" spans="1:4" x14ac:dyDescent="0.3">
      <c r="A121" s="35">
        <v>41746</v>
      </c>
      <c r="B121" t="s">
        <v>704</v>
      </c>
    </row>
    <row r="122" spans="1:4" x14ac:dyDescent="0.3">
      <c r="B122" t="s">
        <v>317</v>
      </c>
      <c r="C122" t="s">
        <v>705</v>
      </c>
    </row>
    <row r="123" spans="1:4" x14ac:dyDescent="0.3">
      <c r="B123">
        <v>0.1</v>
      </c>
      <c r="C123">
        <v>0</v>
      </c>
    </row>
    <row r="124" spans="1:4" x14ac:dyDescent="0.3">
      <c r="B124">
        <v>4.9000000000000004</v>
      </c>
      <c r="C124">
        <v>109.5</v>
      </c>
    </row>
  </sheetData>
  <pageMargins left="0.7" right="0.7" top="0.75" bottom="0.75" header="0.3" footer="0.3"/>
  <pageSetup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803"/>
  <sheetViews>
    <sheetView workbookViewId="0">
      <selection activeCell="N28" sqref="N28"/>
    </sheetView>
  </sheetViews>
  <sheetFormatPr defaultRowHeight="14.4" x14ac:dyDescent="0.3"/>
  <cols>
    <col min="39" max="39" width="15" bestFit="1" customWidth="1"/>
    <col min="40" max="41" width="13.88671875" customWidth="1"/>
    <col min="42" max="42" width="13.5546875" customWidth="1"/>
    <col min="47" max="47" width="12" bestFit="1" customWidth="1"/>
    <col min="49" max="49" width="13.6640625" bestFit="1" customWidth="1"/>
    <col min="50" max="50" width="12" bestFit="1" customWidth="1"/>
    <col min="54" max="54" width="12.6640625" bestFit="1" customWidth="1"/>
  </cols>
  <sheetData>
    <row r="1" spans="1:55" ht="15" x14ac:dyDescent="0.25">
      <c r="A1" t="s">
        <v>747</v>
      </c>
      <c r="AB1" t="s">
        <v>757</v>
      </c>
      <c r="AE1" t="s">
        <v>756</v>
      </c>
      <c r="AM1" t="s">
        <v>785</v>
      </c>
      <c r="AN1" t="s">
        <v>783</v>
      </c>
      <c r="AO1" t="s">
        <v>786</v>
      </c>
      <c r="AP1" t="s">
        <v>782</v>
      </c>
      <c r="AQ1" t="s">
        <v>443</v>
      </c>
      <c r="AV1" t="s">
        <v>877</v>
      </c>
    </row>
    <row r="2" spans="1:55" ht="15" x14ac:dyDescent="0.25">
      <c r="A2" t="s">
        <v>748</v>
      </c>
      <c r="F2" t="s">
        <v>751</v>
      </c>
      <c r="G2">
        <v>0</v>
      </c>
      <c r="H2">
        <v>99.9</v>
      </c>
      <c r="I2">
        <v>90</v>
      </c>
      <c r="J2">
        <v>80</v>
      </c>
      <c r="K2">
        <v>60</v>
      </c>
      <c r="L2">
        <v>40</v>
      </c>
      <c r="M2">
        <v>30</v>
      </c>
      <c r="N2">
        <v>20</v>
      </c>
      <c r="Z2" t="s">
        <v>754</v>
      </c>
      <c r="AA2">
        <v>32951</v>
      </c>
      <c r="AB2">
        <v>-1.7719999999999999E-3</v>
      </c>
      <c r="AC2" t="s">
        <v>755</v>
      </c>
      <c r="AD2">
        <v>32948</v>
      </c>
      <c r="AE2">
        <v>-1.2199999999999999E-3</v>
      </c>
      <c r="AG2" s="18">
        <f>+STDEV(AB2:AB170)</f>
        <v>1.4439499938321152E-4</v>
      </c>
      <c r="AJ2">
        <f>+STDEV(AE2:AE170)</f>
        <v>7.2207116638078395E-5</v>
      </c>
      <c r="AM2">
        <v>3.9958</v>
      </c>
      <c r="AN2">
        <v>4.0289999999999999</v>
      </c>
      <c r="AO2">
        <v>35.753999999999998</v>
      </c>
      <c r="AP2">
        <v>36.03</v>
      </c>
      <c r="AQ2">
        <f>+AN2-AM2</f>
        <v>3.3199999999999896E-2</v>
      </c>
    </row>
    <row r="3" spans="1:55" ht="15" x14ac:dyDescent="0.25">
      <c r="A3" t="s">
        <v>752</v>
      </c>
      <c r="F3" t="s">
        <v>753</v>
      </c>
      <c r="G3">
        <v>9.5000000000000001E-2</v>
      </c>
      <c r="H3">
        <v>0.28399999999999997</v>
      </c>
      <c r="I3">
        <v>0.30499999999999999</v>
      </c>
      <c r="J3">
        <v>0.32800000000000001</v>
      </c>
      <c r="K3">
        <v>0.40699999999999997</v>
      </c>
      <c r="L3">
        <v>0.55900000000000005</v>
      </c>
      <c r="M3">
        <v>0.71399999999999997</v>
      </c>
      <c r="N3">
        <v>1.012</v>
      </c>
      <c r="Z3" t="s">
        <v>754</v>
      </c>
      <c r="AA3">
        <v>32948</v>
      </c>
      <c r="AB3">
        <v>-1.2199999999999999E-3</v>
      </c>
      <c r="AC3" t="s">
        <v>755</v>
      </c>
      <c r="AD3">
        <v>29552</v>
      </c>
      <c r="AE3">
        <v>-1.23E-3</v>
      </c>
      <c r="AM3">
        <v>3.7706</v>
      </c>
      <c r="AN3">
        <v>3.8039999999999998</v>
      </c>
      <c r="AO3">
        <v>33.652000000000001</v>
      </c>
      <c r="AP3">
        <v>33.92</v>
      </c>
      <c r="AQ3">
        <f>+AN3-AM3</f>
        <v>3.3399999999999874E-2</v>
      </c>
      <c r="AY3">
        <f>+HEX2DEC("FFFF")</f>
        <v>65535</v>
      </c>
      <c r="AZ3">
        <f>2.5</f>
        <v>2.5</v>
      </c>
      <c r="BB3">
        <f>SLOPE(AZ3:AZ6,AY3:AY6)</f>
        <v>3.8147554738780322E-5</v>
      </c>
      <c r="BC3">
        <f>1/BB3</f>
        <v>26214.000002034536</v>
      </c>
    </row>
    <row r="4" spans="1:55" ht="15" x14ac:dyDescent="0.25">
      <c r="A4" t="s">
        <v>749</v>
      </c>
      <c r="F4" t="s">
        <v>750</v>
      </c>
      <c r="G4">
        <v>8.5000000000000006E-2</v>
      </c>
      <c r="H4">
        <v>0.4</v>
      </c>
      <c r="I4">
        <v>0.436</v>
      </c>
      <c r="J4">
        <v>0.47699999999999998</v>
      </c>
      <c r="K4">
        <v>0.61</v>
      </c>
      <c r="L4">
        <v>0.86899999999999999</v>
      </c>
      <c r="M4">
        <v>1.1299999999999999</v>
      </c>
      <c r="N4">
        <v>1.6379999999999999</v>
      </c>
      <c r="Z4" t="s">
        <v>754</v>
      </c>
      <c r="AA4">
        <v>32949</v>
      </c>
      <c r="AB4">
        <v>-1.4300000000000001E-3</v>
      </c>
      <c r="AC4" t="s">
        <v>755</v>
      </c>
      <c r="AD4">
        <v>32948</v>
      </c>
      <c r="AE4">
        <v>-1.2390000000000001E-3</v>
      </c>
      <c r="AM4">
        <v>3.5661</v>
      </c>
      <c r="AN4">
        <v>3.5979999999999999</v>
      </c>
      <c r="AO4">
        <v>31.741</v>
      </c>
      <c r="AP4">
        <v>32.03</v>
      </c>
      <c r="AQ4">
        <f>+AN4-AM4</f>
        <v>3.1899999999999817E-2</v>
      </c>
      <c r="AY4">
        <f>+HEX2DEC("8000")</f>
        <v>32768</v>
      </c>
      <c r="AZ4">
        <v>1.25</v>
      </c>
      <c r="BB4">
        <f>INTERCEPT(AZ3:AZ6,AY3:AY6)</f>
        <v>-6.3578287741172801E-6</v>
      </c>
    </row>
    <row r="5" spans="1:55" x14ac:dyDescent="0.3">
      <c r="A5" t="s">
        <v>881</v>
      </c>
      <c r="H5">
        <f>+H2*H4</f>
        <v>39.960000000000008</v>
      </c>
      <c r="I5">
        <f t="shared" ref="I5:N5" si="0">+I2*I4</f>
        <v>39.24</v>
      </c>
      <c r="J5">
        <f t="shared" si="0"/>
        <v>38.159999999999997</v>
      </c>
      <c r="K5">
        <f t="shared" si="0"/>
        <v>36.6</v>
      </c>
      <c r="L5">
        <f t="shared" si="0"/>
        <v>34.76</v>
      </c>
      <c r="M5">
        <f t="shared" si="0"/>
        <v>33.9</v>
      </c>
      <c r="N5">
        <f t="shared" si="0"/>
        <v>32.76</v>
      </c>
    </row>
    <row r="6" spans="1:55" x14ac:dyDescent="0.3">
      <c r="Z6" t="s">
        <v>754</v>
      </c>
      <c r="AA6">
        <v>32949</v>
      </c>
      <c r="AB6">
        <v>-1.449E-3</v>
      </c>
      <c r="AC6" t="s">
        <v>755</v>
      </c>
      <c r="AD6">
        <v>32947</v>
      </c>
      <c r="AE6">
        <v>-1.0300000000000001E-3</v>
      </c>
      <c r="AM6">
        <v>3.3422999999999998</v>
      </c>
      <c r="AN6">
        <v>3.3730000000000002</v>
      </c>
      <c r="AO6">
        <v>29.654</v>
      </c>
      <c r="AP6">
        <v>29.93</v>
      </c>
      <c r="AQ6">
        <f>+AN6-AM6</f>
        <v>3.0700000000000394E-2</v>
      </c>
      <c r="AV6">
        <v>15133</v>
      </c>
      <c r="AW6">
        <f>+AV6*BB3-BB4</f>
        <v>0.57729330369073673</v>
      </c>
      <c r="AY6">
        <v>0</v>
      </c>
      <c r="AZ6">
        <v>0</v>
      </c>
    </row>
    <row r="7" spans="1:55" x14ac:dyDescent="0.3">
      <c r="A7" t="s">
        <v>706</v>
      </c>
      <c r="B7" t="s">
        <v>707</v>
      </c>
      <c r="C7" t="s">
        <v>708</v>
      </c>
      <c r="D7" t="s">
        <v>709</v>
      </c>
      <c r="E7" t="s">
        <v>710</v>
      </c>
      <c r="F7" t="s">
        <v>711</v>
      </c>
      <c r="G7" t="s">
        <v>712</v>
      </c>
      <c r="H7" t="s">
        <v>713</v>
      </c>
      <c r="I7" t="s">
        <v>714</v>
      </c>
      <c r="J7" t="s">
        <v>715</v>
      </c>
      <c r="K7" t="s">
        <v>716</v>
      </c>
      <c r="L7" t="s">
        <v>717</v>
      </c>
      <c r="M7" t="s">
        <v>718</v>
      </c>
      <c r="N7" t="s">
        <v>110</v>
      </c>
      <c r="O7" t="s">
        <v>719</v>
      </c>
      <c r="P7" t="s">
        <v>720</v>
      </c>
      <c r="Q7" t="s">
        <v>721</v>
      </c>
      <c r="R7" t="s">
        <v>722</v>
      </c>
      <c r="S7" t="s">
        <v>723</v>
      </c>
      <c r="T7" t="s">
        <v>724</v>
      </c>
      <c r="U7" t="s">
        <v>725</v>
      </c>
      <c r="V7" t="s">
        <v>726</v>
      </c>
      <c r="W7" t="s">
        <v>727</v>
      </c>
      <c r="Z7" t="s">
        <v>754</v>
      </c>
      <c r="AA7">
        <v>32949</v>
      </c>
      <c r="AB7">
        <v>-1.487E-3</v>
      </c>
      <c r="AC7" t="s">
        <v>755</v>
      </c>
      <c r="AD7">
        <v>32948</v>
      </c>
      <c r="AE7">
        <v>-1.1820000000000001E-3</v>
      </c>
      <c r="AM7">
        <v>3.1423999999999999</v>
      </c>
      <c r="AN7">
        <v>3.173</v>
      </c>
      <c r="AO7">
        <v>27.783999999999999</v>
      </c>
      <c r="AP7">
        <v>28.07</v>
      </c>
      <c r="AQ7">
        <f>+AN7-AM7</f>
        <v>3.0600000000000183E-2</v>
      </c>
    </row>
    <row r="8" spans="1:55" x14ac:dyDescent="0.3">
      <c r="Z8" t="s">
        <v>754</v>
      </c>
      <c r="AA8">
        <v>32948</v>
      </c>
      <c r="AB8">
        <v>-1.2390000000000001E-3</v>
      </c>
      <c r="AC8" t="s">
        <v>755</v>
      </c>
      <c r="AD8">
        <v>32948</v>
      </c>
      <c r="AE8">
        <v>-1.2390000000000001E-3</v>
      </c>
      <c r="AP8" t="s">
        <v>784</v>
      </c>
      <c r="AQ8">
        <f>+AVERAGE(AQ2:AQ6)</f>
        <v>3.2299999999999995E-2</v>
      </c>
      <c r="AW8">
        <f>(AW6-1.251)/-0.2004</f>
        <v>3.3618098618226706</v>
      </c>
    </row>
    <row r="9" spans="1:55" x14ac:dyDescent="0.3">
      <c r="A9" s="11">
        <v>41746</v>
      </c>
      <c r="B9" s="40">
        <v>0.65586552083333338</v>
      </c>
      <c r="C9" t="s">
        <v>728</v>
      </c>
      <c r="D9" t="s">
        <v>729</v>
      </c>
      <c r="Z9" t="s">
        <v>754</v>
      </c>
      <c r="AA9">
        <v>32949</v>
      </c>
      <c r="AB9">
        <v>-1.3910000000000001E-3</v>
      </c>
      <c r="AC9" t="s">
        <v>755</v>
      </c>
      <c r="AD9">
        <v>32948</v>
      </c>
      <c r="AE9">
        <v>-1.2390000000000001E-3</v>
      </c>
    </row>
    <row r="10" spans="1:55" x14ac:dyDescent="0.3">
      <c r="A10" s="11">
        <v>41746</v>
      </c>
      <c r="B10" s="40">
        <v>0.65586658564814815</v>
      </c>
      <c r="C10" t="s">
        <v>728</v>
      </c>
      <c r="D10" t="s">
        <v>730</v>
      </c>
      <c r="Z10" t="s">
        <v>754</v>
      </c>
      <c r="AA10">
        <v>32949</v>
      </c>
      <c r="AB10">
        <v>-1.3339999999999999E-3</v>
      </c>
      <c r="AC10" t="s">
        <v>755</v>
      </c>
      <c r="AD10">
        <v>32947</v>
      </c>
      <c r="AE10">
        <v>-1.0870000000000001E-3</v>
      </c>
    </row>
    <row r="11" spans="1:55" x14ac:dyDescent="0.3">
      <c r="A11" s="11">
        <v>41746</v>
      </c>
      <c r="B11" s="40">
        <v>0.65586766203703706</v>
      </c>
      <c r="C11" t="s">
        <v>728</v>
      </c>
      <c r="D11" t="s">
        <v>731</v>
      </c>
      <c r="Z11" t="s">
        <v>754</v>
      </c>
      <c r="AA11">
        <v>32951</v>
      </c>
      <c r="AB11">
        <v>-1.7149999999999999E-3</v>
      </c>
      <c r="AC11" t="s">
        <v>755</v>
      </c>
      <c r="AD11">
        <v>32948</v>
      </c>
      <c r="AE11">
        <v>-1.2960000000000001E-3</v>
      </c>
      <c r="AX11">
        <f>2^16</f>
        <v>65536</v>
      </c>
    </row>
    <row r="12" spans="1:55" x14ac:dyDescent="0.3">
      <c r="A12" s="11">
        <v>41746</v>
      </c>
      <c r="B12" s="40">
        <v>0.65586883101851845</v>
      </c>
      <c r="C12" t="s">
        <v>728</v>
      </c>
      <c r="D12" t="s">
        <v>732</v>
      </c>
      <c r="Z12" t="s">
        <v>754</v>
      </c>
      <c r="AA12">
        <v>32948</v>
      </c>
      <c r="AB12">
        <v>-1.258E-3</v>
      </c>
      <c r="AC12" t="s">
        <v>755</v>
      </c>
      <c r="AD12">
        <v>32948</v>
      </c>
      <c r="AE12">
        <v>-1.1820000000000001E-3</v>
      </c>
      <c r="AX12">
        <f>1/AX11</f>
        <v>1.52587890625E-5</v>
      </c>
    </row>
    <row r="13" spans="1:55" x14ac:dyDescent="0.3">
      <c r="A13" s="11">
        <v>41746</v>
      </c>
      <c r="B13" s="40">
        <v>0.65587002314814813</v>
      </c>
      <c r="C13" t="s">
        <v>728</v>
      </c>
      <c r="D13" t="s">
        <v>733</v>
      </c>
      <c r="Z13" t="s">
        <v>754</v>
      </c>
      <c r="AA13">
        <v>32950</v>
      </c>
      <c r="AB13">
        <v>-1.544E-3</v>
      </c>
      <c r="AC13" t="s">
        <v>755</v>
      </c>
      <c r="AD13">
        <v>32948</v>
      </c>
      <c r="AE13">
        <v>-1.2199999999999999E-3</v>
      </c>
      <c r="AW13">
        <v>2.5</v>
      </c>
      <c r="AX13">
        <f>+AW13*AX12</f>
        <v>3.814697265625E-5</v>
      </c>
    </row>
    <row r="14" spans="1:55" x14ac:dyDescent="0.3">
      <c r="A14" s="11">
        <v>41746</v>
      </c>
      <c r="B14" s="40">
        <v>0.6558711805555556</v>
      </c>
      <c r="C14" t="s">
        <v>728</v>
      </c>
      <c r="D14" t="s">
        <v>734</v>
      </c>
      <c r="Z14" t="s">
        <v>754</v>
      </c>
      <c r="AA14">
        <v>32948</v>
      </c>
      <c r="AB14">
        <v>-1.201E-3</v>
      </c>
      <c r="AC14" t="s">
        <v>755</v>
      </c>
      <c r="AD14">
        <v>32948</v>
      </c>
      <c r="AE14">
        <v>-1.2769999999999999E-3</v>
      </c>
    </row>
    <row r="15" spans="1:55" x14ac:dyDescent="0.3">
      <c r="A15" s="11">
        <v>41746</v>
      </c>
      <c r="B15" s="40">
        <v>0.65587234953703699</v>
      </c>
      <c r="C15" t="s">
        <v>728</v>
      </c>
      <c r="D15" t="s">
        <v>735</v>
      </c>
      <c r="Z15" t="s">
        <v>754</v>
      </c>
      <c r="AA15">
        <v>32950</v>
      </c>
      <c r="AB15">
        <v>-1.5820000000000001E-3</v>
      </c>
      <c r="AC15" t="s">
        <v>755</v>
      </c>
      <c r="AD15">
        <v>32949</v>
      </c>
      <c r="AE15">
        <v>-1.41E-3</v>
      </c>
      <c r="AX15" t="s">
        <v>871</v>
      </c>
    </row>
    <row r="16" spans="1:55" x14ac:dyDescent="0.3">
      <c r="A16" s="11">
        <v>41746</v>
      </c>
      <c r="B16" s="40">
        <v>0.65587351851851849</v>
      </c>
      <c r="C16" t="s">
        <v>728</v>
      </c>
      <c r="D16" t="s">
        <v>736</v>
      </c>
      <c r="Z16" t="s">
        <v>754</v>
      </c>
      <c r="AA16">
        <v>32949</v>
      </c>
      <c r="AB16">
        <v>-1.4679999999999999E-3</v>
      </c>
      <c r="AC16" t="s">
        <v>755</v>
      </c>
      <c r="AD16">
        <v>32948</v>
      </c>
      <c r="AE16">
        <v>-1.2390000000000001E-3</v>
      </c>
      <c r="AX16" t="s">
        <v>872</v>
      </c>
      <c r="AY16">
        <v>1.0456000000000001</v>
      </c>
      <c r="AZ16" t="s">
        <v>317</v>
      </c>
    </row>
    <row r="17" spans="1:54" x14ac:dyDescent="0.3">
      <c r="A17" s="11">
        <v>41746</v>
      </c>
      <c r="B17" s="40">
        <v>0.65587467592592585</v>
      </c>
      <c r="C17" t="s">
        <v>728</v>
      </c>
      <c r="D17" t="s">
        <v>737</v>
      </c>
      <c r="Z17" t="s">
        <v>754</v>
      </c>
      <c r="AA17">
        <v>32950</v>
      </c>
      <c r="AB17">
        <v>-1.5250000000000001E-3</v>
      </c>
      <c r="AC17" t="s">
        <v>755</v>
      </c>
      <c r="AD17">
        <v>32948</v>
      </c>
      <c r="AE17">
        <v>-1.2390000000000001E-3</v>
      </c>
      <c r="AX17" t="s">
        <v>873</v>
      </c>
      <c r="AY17">
        <v>1.0418000000000001</v>
      </c>
      <c r="AZ17" t="s">
        <v>317</v>
      </c>
    </row>
    <row r="18" spans="1:54" x14ac:dyDescent="0.3">
      <c r="A18" s="11">
        <v>41746</v>
      </c>
      <c r="B18" s="40">
        <v>0.65587586805555553</v>
      </c>
      <c r="C18" t="s">
        <v>728</v>
      </c>
      <c r="D18" t="s">
        <v>738</v>
      </c>
      <c r="Z18" t="s">
        <v>754</v>
      </c>
      <c r="AA18">
        <v>32949</v>
      </c>
      <c r="AB18">
        <v>-1.353E-3</v>
      </c>
      <c r="AC18" t="s">
        <v>755</v>
      </c>
      <c r="AD18">
        <v>32948</v>
      </c>
      <c r="AE18">
        <v>-1.1249999999999999E-3</v>
      </c>
    </row>
    <row r="19" spans="1:54" x14ac:dyDescent="0.3">
      <c r="A19" s="11">
        <v>41746</v>
      </c>
      <c r="B19" s="40">
        <v>0.65587703703703704</v>
      </c>
      <c r="C19" t="s">
        <v>728</v>
      </c>
      <c r="D19" t="s">
        <v>739</v>
      </c>
      <c r="Z19" t="s">
        <v>754</v>
      </c>
      <c r="AA19">
        <v>32948</v>
      </c>
      <c r="AB19">
        <v>-1.2960000000000001E-3</v>
      </c>
      <c r="AC19" t="s">
        <v>755</v>
      </c>
      <c r="AD19">
        <v>32948</v>
      </c>
      <c r="AE19">
        <v>-1.201E-3</v>
      </c>
      <c r="AX19" t="s">
        <v>874</v>
      </c>
    </row>
    <row r="20" spans="1:54" x14ac:dyDescent="0.3">
      <c r="A20" s="11">
        <v>41746</v>
      </c>
      <c r="B20" s="40">
        <v>0.6558781944444444</v>
      </c>
      <c r="C20" t="s">
        <v>728</v>
      </c>
      <c r="D20" t="s">
        <v>740</v>
      </c>
      <c r="Z20" t="s">
        <v>754</v>
      </c>
      <c r="AA20">
        <v>32949</v>
      </c>
      <c r="AB20">
        <v>-1.353E-3</v>
      </c>
      <c r="AC20" t="s">
        <v>755</v>
      </c>
      <c r="AD20">
        <v>32948</v>
      </c>
      <c r="AE20">
        <v>-1.1820000000000001E-3</v>
      </c>
      <c r="AX20" t="s">
        <v>875</v>
      </c>
      <c r="AZ20" t="s">
        <v>876</v>
      </c>
    </row>
    <row r="21" spans="1:54" x14ac:dyDescent="0.3">
      <c r="A21" s="11">
        <v>41746</v>
      </c>
      <c r="B21" s="40">
        <v>0.6558337847222222</v>
      </c>
      <c r="C21" t="s">
        <v>728</v>
      </c>
      <c r="D21" t="s">
        <v>741</v>
      </c>
      <c r="Z21" t="s">
        <v>754</v>
      </c>
      <c r="AA21">
        <v>32948</v>
      </c>
      <c r="AB21">
        <v>-1.2960000000000001E-3</v>
      </c>
      <c r="AC21" t="s">
        <v>755</v>
      </c>
      <c r="AD21">
        <v>32948</v>
      </c>
      <c r="AE21">
        <v>-1.2769999999999999E-3</v>
      </c>
      <c r="AX21">
        <v>36</v>
      </c>
      <c r="AZ21">
        <v>4.03</v>
      </c>
      <c r="BA21">
        <f>+AX21/AZ21</f>
        <v>8.9330024813895772</v>
      </c>
    </row>
    <row r="22" spans="1:54" x14ac:dyDescent="0.3">
      <c r="A22" s="11">
        <v>41746</v>
      </c>
      <c r="B22" s="40">
        <v>0.6559258564814815</v>
      </c>
      <c r="C22" t="s">
        <v>742</v>
      </c>
      <c r="D22" t="s">
        <v>743</v>
      </c>
      <c r="Z22" t="s">
        <v>754</v>
      </c>
      <c r="AA22">
        <v>32948</v>
      </c>
      <c r="AB22">
        <v>-1.2960000000000001E-3</v>
      </c>
      <c r="AC22" t="s">
        <v>755</v>
      </c>
      <c r="AD22">
        <v>32948</v>
      </c>
      <c r="AE22">
        <v>-1.201E-3</v>
      </c>
      <c r="AX22">
        <v>30</v>
      </c>
      <c r="AZ22">
        <v>3.387</v>
      </c>
      <c r="BA22">
        <f t="shared" ref="BA22:BA24" si="1">+AX22/AZ22</f>
        <v>8.8573959255978743</v>
      </c>
    </row>
    <row r="23" spans="1:54" x14ac:dyDescent="0.3">
      <c r="A23" s="11">
        <v>41746</v>
      </c>
      <c r="B23" s="40">
        <v>0.6559388078703704</v>
      </c>
      <c r="C23" t="s">
        <v>742</v>
      </c>
      <c r="D23" t="s">
        <v>744</v>
      </c>
      <c r="E23">
        <v>-0.08</v>
      </c>
      <c r="F23">
        <v>0</v>
      </c>
      <c r="G23">
        <v>0</v>
      </c>
      <c r="H23">
        <v>0</v>
      </c>
      <c r="Z23" t="s">
        <v>754</v>
      </c>
      <c r="AA23">
        <v>32949</v>
      </c>
      <c r="AB23">
        <v>-1.449E-3</v>
      </c>
      <c r="AC23" t="s">
        <v>755</v>
      </c>
      <c r="AD23">
        <v>32948</v>
      </c>
      <c r="AE23">
        <v>-1.2199999999999999E-3</v>
      </c>
      <c r="AX23">
        <v>28</v>
      </c>
      <c r="AZ23">
        <v>3.1720000000000002</v>
      </c>
      <c r="BA23">
        <f t="shared" si="1"/>
        <v>8.827238335435057</v>
      </c>
    </row>
    <row r="24" spans="1:54" x14ac:dyDescent="0.3">
      <c r="A24" s="11">
        <v>41746</v>
      </c>
      <c r="B24" s="40">
        <v>0.65594020833333333</v>
      </c>
      <c r="C24" t="s">
        <v>742</v>
      </c>
      <c r="D24" t="s">
        <v>745</v>
      </c>
      <c r="Z24" t="s">
        <v>754</v>
      </c>
      <c r="AA24">
        <v>32949</v>
      </c>
      <c r="AB24">
        <v>-1.353E-3</v>
      </c>
      <c r="AC24" t="s">
        <v>755</v>
      </c>
      <c r="AD24">
        <v>32948</v>
      </c>
      <c r="AE24">
        <v>-1.201E-3</v>
      </c>
      <c r="AX24">
        <v>24</v>
      </c>
      <c r="AZ24">
        <v>2.7429999999999999</v>
      </c>
      <c r="BA24">
        <f t="shared" si="1"/>
        <v>8.7495442945679915</v>
      </c>
    </row>
    <row r="25" spans="1:54" x14ac:dyDescent="0.3">
      <c r="A25" s="11">
        <v>41746</v>
      </c>
      <c r="B25" s="40">
        <v>0.65594268518518517</v>
      </c>
      <c r="C25" t="s">
        <v>742</v>
      </c>
      <c r="D25" t="s">
        <v>746</v>
      </c>
      <c r="I25">
        <v>70.655636000000001</v>
      </c>
      <c r="R25">
        <v>33.950654999999998</v>
      </c>
      <c r="S25">
        <v>9.5159999999999995E-2</v>
      </c>
      <c r="T25">
        <v>1.065134</v>
      </c>
      <c r="U25">
        <v>7.1474999999999997E-2</v>
      </c>
      <c r="Z25" t="s">
        <v>754</v>
      </c>
      <c r="AA25">
        <v>32948</v>
      </c>
      <c r="AB25">
        <v>-1.1820000000000001E-3</v>
      </c>
      <c r="AC25" t="s">
        <v>755</v>
      </c>
      <c r="AD25">
        <v>32948</v>
      </c>
      <c r="AE25">
        <v>-1.258E-3</v>
      </c>
      <c r="BA25">
        <f>SUM(BA21:BA24)/4</f>
        <v>8.8417952592476237</v>
      </c>
      <c r="BB25">
        <f>SUM(BA21:BA23)/3</f>
        <v>8.8725455808075022</v>
      </c>
    </row>
    <row r="26" spans="1:54" x14ac:dyDescent="0.3">
      <c r="A26" s="11">
        <v>41746</v>
      </c>
      <c r="B26" s="40">
        <v>0.65597903935185187</v>
      </c>
      <c r="C26" t="s">
        <v>742</v>
      </c>
      <c r="D26" t="s">
        <v>744</v>
      </c>
      <c r="E26">
        <v>-0.08</v>
      </c>
      <c r="F26">
        <v>0</v>
      </c>
      <c r="G26">
        <v>0</v>
      </c>
      <c r="H26">
        <v>0</v>
      </c>
      <c r="Z26" t="s">
        <v>754</v>
      </c>
      <c r="AA26">
        <v>32949</v>
      </c>
      <c r="AB26">
        <v>-1.353E-3</v>
      </c>
      <c r="AC26" t="s">
        <v>755</v>
      </c>
      <c r="AD26">
        <v>32949</v>
      </c>
      <c r="AE26">
        <v>-1.3910000000000001E-3</v>
      </c>
    </row>
    <row r="27" spans="1:54" x14ac:dyDescent="0.3">
      <c r="A27" s="11">
        <v>41746</v>
      </c>
      <c r="B27" s="40">
        <v>0.65598041666666662</v>
      </c>
      <c r="C27" t="s">
        <v>742</v>
      </c>
      <c r="D27" t="s">
        <v>745</v>
      </c>
      <c r="Z27" t="s">
        <v>754</v>
      </c>
      <c r="AA27">
        <v>32949</v>
      </c>
      <c r="AB27">
        <v>-1.315E-3</v>
      </c>
      <c r="AC27" t="s">
        <v>755</v>
      </c>
      <c r="AD27">
        <v>32948</v>
      </c>
      <c r="AE27">
        <v>-1.1820000000000001E-3</v>
      </c>
      <c r="AV27" t="s">
        <v>878</v>
      </c>
    </row>
    <row r="28" spans="1:54" x14ac:dyDescent="0.3">
      <c r="A28" s="11">
        <v>41746</v>
      </c>
      <c r="B28" s="40">
        <v>0.65598289351851846</v>
      </c>
      <c r="C28" t="s">
        <v>742</v>
      </c>
      <c r="D28" t="s">
        <v>746</v>
      </c>
      <c r="I28">
        <v>70.642171000000005</v>
      </c>
      <c r="R28">
        <v>33.951405000000001</v>
      </c>
      <c r="S28">
        <v>9.1332999999999998E-2</v>
      </c>
      <c r="T28">
        <v>1.0650390000000001</v>
      </c>
      <c r="U28">
        <v>7.0750999999999994E-2</v>
      </c>
      <c r="Z28" t="s">
        <v>754</v>
      </c>
      <c r="AA28">
        <v>32949</v>
      </c>
      <c r="AB28">
        <v>-1.449E-3</v>
      </c>
      <c r="AC28" t="s">
        <v>755</v>
      </c>
      <c r="AD28">
        <v>32948</v>
      </c>
      <c r="AE28">
        <v>-1.163E-3</v>
      </c>
      <c r="AV28" t="s">
        <v>879</v>
      </c>
    </row>
    <row r="29" spans="1:54" x14ac:dyDescent="0.3">
      <c r="A29" s="11">
        <v>41746</v>
      </c>
      <c r="B29" s="40">
        <v>0.65603079861111113</v>
      </c>
      <c r="C29" t="s">
        <v>742</v>
      </c>
      <c r="D29" t="s">
        <v>744</v>
      </c>
      <c r="E29">
        <v>-0.09</v>
      </c>
      <c r="F29">
        <v>4.5100000000000001E-4</v>
      </c>
      <c r="G29">
        <v>5.0000000000000001E-3</v>
      </c>
      <c r="H29">
        <v>2.0000000000000002E-5</v>
      </c>
      <c r="Z29" t="s">
        <v>754</v>
      </c>
      <c r="AA29">
        <v>32947</v>
      </c>
      <c r="AB29">
        <v>-9.3499999999999996E-4</v>
      </c>
      <c r="AC29" t="s">
        <v>755</v>
      </c>
      <c r="AD29">
        <v>32948</v>
      </c>
      <c r="AE29">
        <v>-1.2199999999999999E-3</v>
      </c>
    </row>
    <row r="30" spans="1:54" x14ac:dyDescent="0.3">
      <c r="A30" s="11">
        <v>41746</v>
      </c>
      <c r="B30" s="40">
        <v>0.65603216435185185</v>
      </c>
      <c r="C30" t="s">
        <v>742</v>
      </c>
      <c r="D30" t="s">
        <v>745</v>
      </c>
      <c r="Z30" t="s">
        <v>754</v>
      </c>
      <c r="AA30">
        <v>32949</v>
      </c>
      <c r="AB30">
        <v>-1.4300000000000001E-3</v>
      </c>
      <c r="AC30" t="s">
        <v>755</v>
      </c>
      <c r="AD30">
        <v>32949</v>
      </c>
      <c r="AE30">
        <v>-1.315E-3</v>
      </c>
      <c r="AV30" t="s">
        <v>880</v>
      </c>
    </row>
    <row r="31" spans="1:54" x14ac:dyDescent="0.3">
      <c r="A31" s="11">
        <v>41746</v>
      </c>
      <c r="B31" s="40">
        <v>0.65603464120370369</v>
      </c>
      <c r="C31" t="s">
        <v>742</v>
      </c>
      <c r="D31" t="s">
        <v>746</v>
      </c>
      <c r="I31">
        <v>70.653464</v>
      </c>
      <c r="R31">
        <v>33.949154</v>
      </c>
      <c r="S31">
        <v>9.5560000000000006E-2</v>
      </c>
      <c r="T31">
        <v>1.065172</v>
      </c>
      <c r="U31">
        <v>7.1321999999999997E-2</v>
      </c>
      <c r="Z31" t="s">
        <v>754</v>
      </c>
      <c r="AA31">
        <v>32949</v>
      </c>
      <c r="AB31">
        <v>-1.4109999999999999E-3</v>
      </c>
      <c r="AC31" t="s">
        <v>755</v>
      </c>
      <c r="AD31">
        <v>32948</v>
      </c>
      <c r="AE31">
        <v>-1.2769999999999999E-3</v>
      </c>
      <c r="AV31" t="s">
        <v>317</v>
      </c>
      <c r="AW31" t="s">
        <v>705</v>
      </c>
    </row>
    <row r="32" spans="1:54" x14ac:dyDescent="0.3">
      <c r="A32" s="11">
        <v>41746</v>
      </c>
      <c r="B32" s="40">
        <v>0.65607097222222222</v>
      </c>
      <c r="C32" t="s">
        <v>742</v>
      </c>
      <c r="D32" t="s">
        <v>744</v>
      </c>
      <c r="E32">
        <v>-0.1</v>
      </c>
      <c r="F32">
        <v>1.658E-3</v>
      </c>
      <c r="G32">
        <v>5.0000000000000001E-3</v>
      </c>
      <c r="H32">
        <v>1.0900000000000001E-4</v>
      </c>
      <c r="Z32" t="s">
        <v>754</v>
      </c>
      <c r="AA32">
        <v>32948</v>
      </c>
      <c r="AB32">
        <v>-1.163E-3</v>
      </c>
      <c r="AC32" t="s">
        <v>755</v>
      </c>
      <c r="AD32">
        <v>32948</v>
      </c>
      <c r="AE32">
        <v>-1.163E-3</v>
      </c>
      <c r="AV32">
        <v>0.1</v>
      </c>
      <c r="AW32">
        <v>0</v>
      </c>
      <c r="AY32">
        <f>SLOPE(AW32:AW33,AV32:AV33)</f>
        <v>22.8125</v>
      </c>
    </row>
    <row r="33" spans="1:51" x14ac:dyDescent="0.3">
      <c r="A33" s="11">
        <v>41746</v>
      </c>
      <c r="B33" s="40">
        <v>0.65607236111111111</v>
      </c>
      <c r="C33" t="s">
        <v>742</v>
      </c>
      <c r="D33" t="s">
        <v>745</v>
      </c>
      <c r="Z33" t="s">
        <v>754</v>
      </c>
      <c r="AA33">
        <v>32948</v>
      </c>
      <c r="AB33">
        <v>-1.2769999999999999E-3</v>
      </c>
      <c r="AC33" t="s">
        <v>755</v>
      </c>
      <c r="AD33">
        <v>32948</v>
      </c>
      <c r="AE33">
        <v>-1.2390000000000001E-3</v>
      </c>
      <c r="AV33">
        <v>4.9000000000000004</v>
      </c>
      <c r="AW33">
        <v>109.5</v>
      </c>
      <c r="AY33">
        <f>INTERCEPT(AW32:AW33,AV32:AV33)</f>
        <v>-2.28125</v>
      </c>
    </row>
    <row r="34" spans="1:51" x14ac:dyDescent="0.3">
      <c r="A34" s="11">
        <v>41746</v>
      </c>
      <c r="B34" s="40">
        <v>0.65607483796296295</v>
      </c>
      <c r="C34" t="s">
        <v>742</v>
      </c>
      <c r="D34" t="s">
        <v>746</v>
      </c>
      <c r="I34">
        <v>70.647817000000003</v>
      </c>
      <c r="R34">
        <v>33.943153000000002</v>
      </c>
      <c r="S34">
        <v>9.5312999999999995E-2</v>
      </c>
      <c r="T34">
        <v>1.065153</v>
      </c>
      <c r="U34">
        <v>7.1626999999999996E-2</v>
      </c>
      <c r="Z34" t="s">
        <v>754</v>
      </c>
      <c r="AA34">
        <v>32949</v>
      </c>
      <c r="AB34">
        <v>-1.315E-3</v>
      </c>
      <c r="AC34" t="s">
        <v>755</v>
      </c>
      <c r="AD34">
        <v>32948</v>
      </c>
      <c r="AE34">
        <v>-1.2199999999999999E-3</v>
      </c>
    </row>
    <row r="35" spans="1:51" x14ac:dyDescent="0.3">
      <c r="A35" s="11">
        <v>41746</v>
      </c>
      <c r="B35" s="40">
        <v>0.65612271990740745</v>
      </c>
      <c r="C35" t="s">
        <v>742</v>
      </c>
      <c r="D35" t="s">
        <v>744</v>
      </c>
      <c r="E35">
        <v>-0.1</v>
      </c>
      <c r="F35">
        <v>2.8839999999999998E-3</v>
      </c>
      <c r="G35">
        <v>0</v>
      </c>
      <c r="H35">
        <v>2.7700000000000001E-4</v>
      </c>
      <c r="Z35" t="s">
        <v>754</v>
      </c>
      <c r="AA35">
        <v>32948</v>
      </c>
      <c r="AB35">
        <v>-1.2769999999999999E-3</v>
      </c>
      <c r="AC35" t="s">
        <v>755</v>
      </c>
      <c r="AD35">
        <v>32948</v>
      </c>
      <c r="AE35">
        <v>-1.2199999999999999E-3</v>
      </c>
    </row>
    <row r="36" spans="1:51" x14ac:dyDescent="0.3">
      <c r="A36" s="11">
        <v>41746</v>
      </c>
      <c r="B36" s="40">
        <v>0.6561240972222222</v>
      </c>
      <c r="C36" t="s">
        <v>742</v>
      </c>
      <c r="D36" t="s">
        <v>745</v>
      </c>
      <c r="Z36" t="s">
        <v>754</v>
      </c>
      <c r="AA36">
        <v>32948</v>
      </c>
      <c r="AB36">
        <v>-1.2390000000000001E-3</v>
      </c>
      <c r="AC36" t="s">
        <v>755</v>
      </c>
      <c r="AD36">
        <v>32948</v>
      </c>
      <c r="AE36">
        <v>-1.201E-3</v>
      </c>
    </row>
    <row r="37" spans="1:51" x14ac:dyDescent="0.3">
      <c r="A37" s="11">
        <v>41746</v>
      </c>
      <c r="B37" s="40">
        <v>0.65612657407407404</v>
      </c>
      <c r="C37" t="s">
        <v>742</v>
      </c>
      <c r="D37" t="s">
        <v>746</v>
      </c>
      <c r="I37">
        <v>70.646949000000006</v>
      </c>
      <c r="R37">
        <v>33.955156000000002</v>
      </c>
      <c r="S37">
        <v>9.8302E-2</v>
      </c>
      <c r="T37">
        <v>1.065096</v>
      </c>
      <c r="U37">
        <v>7.2445999999999997E-2</v>
      </c>
      <c r="Z37" t="s">
        <v>754</v>
      </c>
      <c r="AA37">
        <v>32948</v>
      </c>
      <c r="AB37">
        <v>-1.2960000000000001E-3</v>
      </c>
      <c r="AC37" t="s">
        <v>755</v>
      </c>
      <c r="AD37">
        <v>32948</v>
      </c>
      <c r="AE37">
        <v>-1.258E-3</v>
      </c>
    </row>
    <row r="38" spans="1:51" x14ac:dyDescent="0.3">
      <c r="A38" s="11">
        <v>41746</v>
      </c>
      <c r="B38" s="40">
        <v>0.65616292824074074</v>
      </c>
      <c r="C38" t="s">
        <v>742</v>
      </c>
      <c r="D38" t="s">
        <v>744</v>
      </c>
      <c r="E38">
        <v>-0.08</v>
      </c>
      <c r="F38">
        <v>2.4520000000000002E-3</v>
      </c>
      <c r="G38">
        <v>-0.01</v>
      </c>
      <c r="H38">
        <v>4.0700000000000003E-4</v>
      </c>
      <c r="Z38" t="s">
        <v>754</v>
      </c>
      <c r="AA38">
        <v>32949</v>
      </c>
      <c r="AB38">
        <v>-1.449E-3</v>
      </c>
      <c r="AC38" t="s">
        <v>755</v>
      </c>
      <c r="AD38">
        <v>32948</v>
      </c>
      <c r="AE38">
        <v>-1.163E-3</v>
      </c>
    </row>
    <row r="39" spans="1:51" x14ac:dyDescent="0.3">
      <c r="A39" s="11">
        <v>41746</v>
      </c>
      <c r="B39" s="40">
        <v>0.65616429398148146</v>
      </c>
      <c r="C39" t="s">
        <v>742</v>
      </c>
      <c r="D39" t="s">
        <v>745</v>
      </c>
      <c r="Z39" t="s">
        <v>754</v>
      </c>
      <c r="AA39">
        <v>32949</v>
      </c>
      <c r="AB39">
        <v>-1.449E-3</v>
      </c>
      <c r="AC39" t="s">
        <v>755</v>
      </c>
      <c r="AD39">
        <v>32948</v>
      </c>
      <c r="AE39">
        <v>-1.201E-3</v>
      </c>
    </row>
    <row r="40" spans="1:51" x14ac:dyDescent="0.3">
      <c r="A40" s="11">
        <v>41746</v>
      </c>
      <c r="B40" s="40">
        <v>0.6561667708333333</v>
      </c>
      <c r="C40" t="s">
        <v>742</v>
      </c>
      <c r="D40" t="s">
        <v>746</v>
      </c>
      <c r="I40">
        <v>70.640867999999998</v>
      </c>
      <c r="R40">
        <v>33.949154</v>
      </c>
      <c r="S40">
        <v>9.4208E-2</v>
      </c>
      <c r="T40">
        <v>1.065115</v>
      </c>
      <c r="U40">
        <v>7.1474999999999997E-2</v>
      </c>
      <c r="Z40" t="s">
        <v>754</v>
      </c>
      <c r="AA40">
        <v>32949</v>
      </c>
      <c r="AB40">
        <v>-1.3339999999999999E-3</v>
      </c>
      <c r="AC40" t="s">
        <v>755</v>
      </c>
      <c r="AD40">
        <v>32948</v>
      </c>
      <c r="AE40">
        <v>-1.258E-3</v>
      </c>
    </row>
    <row r="41" spans="1:51" x14ac:dyDescent="0.3">
      <c r="A41" s="11">
        <v>41746</v>
      </c>
      <c r="B41" s="40">
        <v>0.65621466435185183</v>
      </c>
      <c r="C41" t="s">
        <v>742</v>
      </c>
      <c r="D41" t="s">
        <v>744</v>
      </c>
      <c r="E41">
        <v>-0.1</v>
      </c>
      <c r="F41">
        <v>1.371E-3</v>
      </c>
      <c r="G41">
        <v>0.01</v>
      </c>
      <c r="H41">
        <v>3.6099999999999999E-4</v>
      </c>
      <c r="Z41" t="s">
        <v>754</v>
      </c>
      <c r="AA41">
        <v>32949</v>
      </c>
      <c r="AB41">
        <v>-1.353E-3</v>
      </c>
      <c r="AC41" t="s">
        <v>755</v>
      </c>
      <c r="AD41">
        <v>32948</v>
      </c>
      <c r="AE41">
        <v>-1.2199999999999999E-3</v>
      </c>
    </row>
    <row r="42" spans="1:51" x14ac:dyDescent="0.3">
      <c r="A42" s="11">
        <v>41746</v>
      </c>
      <c r="B42" s="40">
        <v>0.65621605324074073</v>
      </c>
      <c r="C42" t="s">
        <v>742</v>
      </c>
      <c r="D42" t="s">
        <v>745</v>
      </c>
      <c r="Z42" t="s">
        <v>754</v>
      </c>
      <c r="AA42">
        <v>32949</v>
      </c>
      <c r="AB42">
        <v>-1.4300000000000001E-3</v>
      </c>
      <c r="AC42" t="s">
        <v>755</v>
      </c>
      <c r="AD42">
        <v>32948</v>
      </c>
      <c r="AE42">
        <v>-1.258E-3</v>
      </c>
    </row>
    <row r="43" spans="1:51" x14ac:dyDescent="0.3">
      <c r="A43" s="11">
        <v>41746</v>
      </c>
      <c r="B43" s="40">
        <v>0.65621851851851853</v>
      </c>
      <c r="C43" t="s">
        <v>742</v>
      </c>
      <c r="D43" t="s">
        <v>746</v>
      </c>
      <c r="I43">
        <v>70.654767000000007</v>
      </c>
      <c r="R43">
        <v>33.953654999999998</v>
      </c>
      <c r="S43">
        <v>9.4969999999999999E-2</v>
      </c>
      <c r="T43">
        <v>1.065229</v>
      </c>
      <c r="U43">
        <v>7.0921999999999999E-2</v>
      </c>
      <c r="Z43" t="s">
        <v>754</v>
      </c>
      <c r="AA43">
        <v>32949</v>
      </c>
      <c r="AB43">
        <v>-1.3910000000000001E-3</v>
      </c>
      <c r="AC43" t="s">
        <v>755</v>
      </c>
      <c r="AD43">
        <v>32948</v>
      </c>
      <c r="AE43">
        <v>-1.201E-3</v>
      </c>
    </row>
    <row r="44" spans="1:51" x14ac:dyDescent="0.3">
      <c r="A44" s="11">
        <v>41746</v>
      </c>
      <c r="B44" s="40">
        <v>0.65625480324074081</v>
      </c>
      <c r="C44" t="s">
        <v>742</v>
      </c>
      <c r="D44" t="s">
        <v>744</v>
      </c>
      <c r="E44">
        <v>-0.09</v>
      </c>
      <c r="F44">
        <v>2.6899999999999998E-4</v>
      </c>
      <c r="G44">
        <v>-5.0000000000000001E-3</v>
      </c>
      <c r="H44">
        <v>1.1900000000000001E-4</v>
      </c>
      <c r="Z44" t="s">
        <v>754</v>
      </c>
      <c r="AA44">
        <v>32949</v>
      </c>
      <c r="AB44">
        <v>-1.4300000000000001E-3</v>
      </c>
      <c r="AC44" t="s">
        <v>755</v>
      </c>
      <c r="AD44">
        <v>32948</v>
      </c>
      <c r="AE44">
        <v>-1.2199999999999999E-3</v>
      </c>
    </row>
    <row r="45" spans="1:51" x14ac:dyDescent="0.3">
      <c r="A45" s="11">
        <v>41746</v>
      </c>
      <c r="B45" s="40">
        <v>0.65625618055555557</v>
      </c>
      <c r="C45" t="s">
        <v>742</v>
      </c>
      <c r="D45" t="s">
        <v>745</v>
      </c>
      <c r="Z45" t="s">
        <v>754</v>
      </c>
      <c r="AA45">
        <v>32949</v>
      </c>
      <c r="AB45">
        <v>-1.4679999999999999E-3</v>
      </c>
      <c r="AC45" t="s">
        <v>755</v>
      </c>
      <c r="AD45">
        <v>32948</v>
      </c>
      <c r="AE45">
        <v>-1.2199999999999999E-3</v>
      </c>
    </row>
    <row r="46" spans="1:51" x14ac:dyDescent="0.3">
      <c r="A46" s="11">
        <v>41746</v>
      </c>
      <c r="B46" s="40">
        <v>0.65625865740740741</v>
      </c>
      <c r="C46" t="s">
        <v>742</v>
      </c>
      <c r="D46" t="s">
        <v>746</v>
      </c>
      <c r="I46">
        <v>70.653029000000004</v>
      </c>
      <c r="R46">
        <v>33.950654999999998</v>
      </c>
      <c r="S46">
        <v>9.3674999999999994E-2</v>
      </c>
      <c r="T46">
        <v>1.065172</v>
      </c>
      <c r="U46">
        <v>7.7529000000000001E-2</v>
      </c>
      <c r="Z46" t="s">
        <v>754</v>
      </c>
      <c r="AA46">
        <v>32948</v>
      </c>
      <c r="AB46">
        <v>-1.2769999999999999E-3</v>
      </c>
      <c r="AC46" t="s">
        <v>755</v>
      </c>
      <c r="AD46">
        <v>32948</v>
      </c>
      <c r="AE46">
        <v>-1.2199999999999999E-3</v>
      </c>
    </row>
    <row r="47" spans="1:51" x14ac:dyDescent="0.3">
      <c r="A47" s="11">
        <v>41746</v>
      </c>
      <c r="B47" s="40">
        <v>0.65630655092592594</v>
      </c>
      <c r="C47" t="s">
        <v>742</v>
      </c>
      <c r="D47" t="s">
        <v>744</v>
      </c>
      <c r="E47">
        <v>-0.09</v>
      </c>
      <c r="F47">
        <v>-7.5699999999999997E-4</v>
      </c>
      <c r="G47">
        <v>0</v>
      </c>
      <c r="H47">
        <v>-2.31E-4</v>
      </c>
      <c r="Z47" t="s">
        <v>754</v>
      </c>
      <c r="AA47">
        <v>32950</v>
      </c>
      <c r="AB47">
        <v>-1.5820000000000001E-3</v>
      </c>
      <c r="AC47" t="s">
        <v>755</v>
      </c>
      <c r="AD47">
        <v>32948</v>
      </c>
      <c r="AE47">
        <v>-1.258E-3</v>
      </c>
    </row>
    <row r="48" spans="1:51" x14ac:dyDescent="0.3">
      <c r="A48" s="11">
        <v>41746</v>
      </c>
      <c r="B48" s="40">
        <v>0.6563079282407408</v>
      </c>
      <c r="C48" t="s">
        <v>742</v>
      </c>
      <c r="D48" t="s">
        <v>745</v>
      </c>
      <c r="Z48" t="s">
        <v>754</v>
      </c>
      <c r="AA48">
        <v>32948</v>
      </c>
      <c r="AB48">
        <v>-1.258E-3</v>
      </c>
      <c r="AC48" t="s">
        <v>755</v>
      </c>
      <c r="AD48">
        <v>32948</v>
      </c>
      <c r="AE48">
        <v>-1.163E-3</v>
      </c>
    </row>
    <row r="49" spans="1:31" x14ac:dyDescent="0.3">
      <c r="A49" s="11">
        <v>41746</v>
      </c>
      <c r="B49" s="40">
        <v>0.65631040509259264</v>
      </c>
      <c r="C49" t="s">
        <v>742</v>
      </c>
      <c r="D49" t="s">
        <v>746</v>
      </c>
      <c r="I49">
        <v>70.651291999999998</v>
      </c>
      <c r="R49">
        <v>33.947654</v>
      </c>
      <c r="S49">
        <v>9.5369999999999996E-2</v>
      </c>
      <c r="T49">
        <v>1.065096</v>
      </c>
      <c r="U49">
        <v>7.4711E-2</v>
      </c>
      <c r="Z49" t="s">
        <v>754</v>
      </c>
      <c r="AA49">
        <v>32949</v>
      </c>
      <c r="AB49">
        <v>-1.353E-3</v>
      </c>
      <c r="AC49" t="s">
        <v>755</v>
      </c>
      <c r="AD49">
        <v>32948</v>
      </c>
      <c r="AE49">
        <v>-1.1440000000000001E-3</v>
      </c>
    </row>
    <row r="50" spans="1:31" x14ac:dyDescent="0.3">
      <c r="A50" s="11">
        <v>41746</v>
      </c>
      <c r="B50" s="40">
        <v>0.65634667824074078</v>
      </c>
      <c r="C50" t="s">
        <v>742</v>
      </c>
      <c r="D50" t="s">
        <v>744</v>
      </c>
      <c r="E50">
        <v>-0.1</v>
      </c>
      <c r="F50">
        <v>-2.8800000000000001E-4</v>
      </c>
      <c r="G50">
        <v>5.0000000000000001E-3</v>
      </c>
      <c r="H50">
        <v>-4.66E-4</v>
      </c>
      <c r="Z50" t="s">
        <v>754</v>
      </c>
      <c r="AA50">
        <v>32948</v>
      </c>
      <c r="AB50">
        <v>-1.163E-3</v>
      </c>
      <c r="AC50" t="s">
        <v>755</v>
      </c>
      <c r="AD50">
        <v>32948</v>
      </c>
      <c r="AE50">
        <v>-1.1249999999999999E-3</v>
      </c>
    </row>
    <row r="51" spans="1:31" x14ac:dyDescent="0.3">
      <c r="A51" s="11">
        <v>41746</v>
      </c>
      <c r="B51" s="40">
        <v>0.65634809027777774</v>
      </c>
      <c r="C51" t="s">
        <v>742</v>
      </c>
      <c r="D51" t="s">
        <v>745</v>
      </c>
      <c r="Z51" t="s">
        <v>754</v>
      </c>
      <c r="AA51">
        <v>32947</v>
      </c>
      <c r="AB51">
        <v>-1.106E-3</v>
      </c>
      <c r="AC51" t="s">
        <v>755</v>
      </c>
      <c r="AD51">
        <v>32948</v>
      </c>
      <c r="AE51">
        <v>-1.1249999999999999E-3</v>
      </c>
    </row>
    <row r="52" spans="1:31" x14ac:dyDescent="0.3">
      <c r="A52" s="11">
        <v>41746</v>
      </c>
      <c r="B52" s="40">
        <v>0.65635055555555555</v>
      </c>
      <c r="C52" t="s">
        <v>742</v>
      </c>
      <c r="D52" t="s">
        <v>746</v>
      </c>
      <c r="I52">
        <v>70.635655</v>
      </c>
      <c r="R52">
        <v>33.949903999999997</v>
      </c>
      <c r="S52">
        <v>9.4188999999999995E-2</v>
      </c>
      <c r="T52">
        <v>1.065172</v>
      </c>
      <c r="U52">
        <v>7.2235999999999995E-2</v>
      </c>
      <c r="Z52" t="s">
        <v>754</v>
      </c>
      <c r="AA52">
        <v>32950</v>
      </c>
      <c r="AB52">
        <v>-1.601E-3</v>
      </c>
      <c r="AC52" t="s">
        <v>755</v>
      </c>
      <c r="AD52">
        <v>32948</v>
      </c>
      <c r="AE52">
        <v>-1.2390000000000001E-3</v>
      </c>
    </row>
    <row r="53" spans="1:31" x14ac:dyDescent="0.3">
      <c r="A53" s="11">
        <v>41746</v>
      </c>
      <c r="B53" s="40">
        <v>0.65639844907407408</v>
      </c>
      <c r="C53" t="s">
        <v>742</v>
      </c>
      <c r="D53" t="s">
        <v>744</v>
      </c>
      <c r="E53">
        <v>-7.0000000000000007E-2</v>
      </c>
      <c r="F53">
        <v>-3.0800000000000001E-4</v>
      </c>
      <c r="G53">
        <v>-1.4999999999999999E-2</v>
      </c>
      <c r="H53">
        <v>-4.5100000000000001E-4</v>
      </c>
      <c r="Z53" t="s">
        <v>754</v>
      </c>
      <c r="AA53">
        <v>32949</v>
      </c>
      <c r="AB53">
        <v>-1.372E-3</v>
      </c>
      <c r="AC53" t="s">
        <v>755</v>
      </c>
      <c r="AD53">
        <v>32948</v>
      </c>
      <c r="AE53">
        <v>-1.2769999999999999E-3</v>
      </c>
    </row>
    <row r="54" spans="1:31" x14ac:dyDescent="0.3">
      <c r="A54" s="11">
        <v>41746</v>
      </c>
      <c r="B54" s="40">
        <v>0.65639983796296297</v>
      </c>
      <c r="C54" t="s">
        <v>742</v>
      </c>
      <c r="D54" t="s">
        <v>745</v>
      </c>
      <c r="Z54" t="s">
        <v>754</v>
      </c>
      <c r="AA54">
        <v>32950</v>
      </c>
      <c r="AB54">
        <v>-1.639E-3</v>
      </c>
      <c r="AC54" t="s">
        <v>755</v>
      </c>
      <c r="AD54">
        <v>32948</v>
      </c>
      <c r="AE54">
        <v>-1.1249999999999999E-3</v>
      </c>
    </row>
    <row r="55" spans="1:31" x14ac:dyDescent="0.3">
      <c r="A55" s="11">
        <v>41746</v>
      </c>
      <c r="B55" s="40">
        <v>0.65640231481481481</v>
      </c>
      <c r="C55" t="s">
        <v>742</v>
      </c>
      <c r="D55" t="s">
        <v>746</v>
      </c>
      <c r="I55">
        <v>70.646513999999996</v>
      </c>
      <c r="R55">
        <v>33.953654999999998</v>
      </c>
      <c r="S55">
        <v>9.3561000000000005E-2</v>
      </c>
      <c r="T55">
        <v>1.065115</v>
      </c>
      <c r="U55">
        <v>7.7796000000000004E-2</v>
      </c>
      <c r="Z55" t="s">
        <v>754</v>
      </c>
      <c r="AA55">
        <v>32949</v>
      </c>
      <c r="AB55">
        <v>-1.4300000000000001E-3</v>
      </c>
      <c r="AC55" t="s">
        <v>755</v>
      </c>
      <c r="AD55">
        <v>32948</v>
      </c>
      <c r="AE55">
        <v>-1.163E-3</v>
      </c>
    </row>
    <row r="56" spans="1:31" x14ac:dyDescent="0.3">
      <c r="A56" s="11">
        <v>41746</v>
      </c>
      <c r="B56" s="40">
        <v>0.65643859953703709</v>
      </c>
      <c r="C56" t="s">
        <v>742</v>
      </c>
      <c r="D56" t="s">
        <v>744</v>
      </c>
      <c r="E56">
        <v>-0.08</v>
      </c>
      <c r="F56">
        <v>-1.8010000000000001E-3</v>
      </c>
      <c r="G56">
        <v>5.0000000000000001E-3</v>
      </c>
      <c r="H56">
        <v>-3.4499999999999998E-4</v>
      </c>
      <c r="Z56" t="s">
        <v>754</v>
      </c>
      <c r="AA56">
        <v>32949</v>
      </c>
      <c r="AB56">
        <v>-1.3910000000000001E-3</v>
      </c>
      <c r="AC56" t="s">
        <v>755</v>
      </c>
      <c r="AD56">
        <v>32948</v>
      </c>
      <c r="AE56">
        <v>-1.163E-3</v>
      </c>
    </row>
    <row r="57" spans="1:31" x14ac:dyDescent="0.3">
      <c r="A57" s="11">
        <v>41746</v>
      </c>
      <c r="B57" s="40">
        <v>0.65643997685185185</v>
      </c>
      <c r="C57" t="s">
        <v>742</v>
      </c>
      <c r="D57" t="s">
        <v>745</v>
      </c>
      <c r="Z57" t="s">
        <v>754</v>
      </c>
      <c r="AA57">
        <v>32949</v>
      </c>
      <c r="AB57">
        <v>-1.4679999999999999E-3</v>
      </c>
      <c r="AC57" t="s">
        <v>755</v>
      </c>
      <c r="AD57">
        <v>32948</v>
      </c>
      <c r="AE57">
        <v>-1.2390000000000001E-3</v>
      </c>
    </row>
    <row r="58" spans="1:31" x14ac:dyDescent="0.3">
      <c r="A58" s="11">
        <v>41746</v>
      </c>
      <c r="B58" s="40">
        <v>0.65644245370370369</v>
      </c>
      <c r="C58" t="s">
        <v>742</v>
      </c>
      <c r="D58" t="s">
        <v>746</v>
      </c>
      <c r="I58">
        <v>70.653897999999998</v>
      </c>
      <c r="R58">
        <v>33.943902999999999</v>
      </c>
      <c r="S58">
        <v>9.3179999999999999E-2</v>
      </c>
      <c r="T58">
        <v>1.065134</v>
      </c>
      <c r="U58">
        <v>7.2331000000000006E-2</v>
      </c>
      <c r="Z58" t="s">
        <v>754</v>
      </c>
      <c r="AA58">
        <v>32948</v>
      </c>
      <c r="AB58">
        <v>-1.201E-3</v>
      </c>
      <c r="AC58" t="s">
        <v>755</v>
      </c>
      <c r="AD58">
        <v>32948</v>
      </c>
      <c r="AE58">
        <v>-1.201E-3</v>
      </c>
    </row>
    <row r="59" spans="1:31" x14ac:dyDescent="0.3">
      <c r="A59" s="11">
        <v>41746</v>
      </c>
      <c r="B59" s="40">
        <v>0.65649034722222221</v>
      </c>
      <c r="C59" t="s">
        <v>742</v>
      </c>
      <c r="D59" t="s">
        <v>744</v>
      </c>
      <c r="E59">
        <v>-0.1</v>
      </c>
      <c r="F59">
        <v>-1.6949999999999999E-3</v>
      </c>
      <c r="G59">
        <v>0.01</v>
      </c>
      <c r="H59">
        <v>-2.7399999999999999E-4</v>
      </c>
      <c r="Z59" t="s">
        <v>754</v>
      </c>
      <c r="AA59">
        <v>32949</v>
      </c>
      <c r="AB59">
        <v>-1.4679999999999999E-3</v>
      </c>
      <c r="AC59" t="s">
        <v>755</v>
      </c>
      <c r="AD59">
        <v>32948</v>
      </c>
      <c r="AE59">
        <v>-1.1249999999999999E-3</v>
      </c>
    </row>
    <row r="60" spans="1:31" x14ac:dyDescent="0.3">
      <c r="A60" s="11">
        <v>41746</v>
      </c>
      <c r="B60" s="40">
        <v>0.65649174768518515</v>
      </c>
      <c r="C60" t="s">
        <v>742</v>
      </c>
      <c r="D60" t="s">
        <v>745</v>
      </c>
      <c r="Z60" t="s">
        <v>754</v>
      </c>
      <c r="AA60">
        <v>32949</v>
      </c>
      <c r="AB60">
        <v>-1.353E-3</v>
      </c>
      <c r="AC60" t="s">
        <v>755</v>
      </c>
      <c r="AD60">
        <v>32948</v>
      </c>
      <c r="AE60">
        <v>-1.2769999999999999E-3</v>
      </c>
    </row>
    <row r="61" spans="1:31" x14ac:dyDescent="0.3">
      <c r="A61" s="11">
        <v>41746</v>
      </c>
      <c r="B61" s="40">
        <v>0.65649422453703699</v>
      </c>
      <c r="C61" t="s">
        <v>742</v>
      </c>
      <c r="D61" t="s">
        <v>746</v>
      </c>
      <c r="I61">
        <v>70.643907999999996</v>
      </c>
      <c r="R61">
        <v>33.792366999999999</v>
      </c>
      <c r="S61">
        <v>0.279582</v>
      </c>
      <c r="T61">
        <v>1.0650390000000001</v>
      </c>
      <c r="U61">
        <v>7.0104E-2</v>
      </c>
      <c r="Z61" t="s">
        <v>754</v>
      </c>
      <c r="AA61">
        <v>32949</v>
      </c>
      <c r="AB61">
        <v>-1.4300000000000001E-3</v>
      </c>
      <c r="AC61" t="s">
        <v>755</v>
      </c>
      <c r="AD61">
        <v>32948</v>
      </c>
      <c r="AE61">
        <v>-1.258E-3</v>
      </c>
    </row>
    <row r="62" spans="1:31" x14ac:dyDescent="0.3">
      <c r="A62" s="11">
        <v>41746</v>
      </c>
      <c r="B62" s="40">
        <v>0.65653049768518523</v>
      </c>
      <c r="C62" t="s">
        <v>742</v>
      </c>
      <c r="D62" t="s">
        <v>744</v>
      </c>
      <c r="E62">
        <v>-0.08</v>
      </c>
      <c r="F62">
        <v>-6.3199999999999997E-4</v>
      </c>
      <c r="G62">
        <v>-0.01</v>
      </c>
      <c r="H62">
        <v>-1.83E-4</v>
      </c>
      <c r="Z62" t="s">
        <v>754</v>
      </c>
      <c r="AA62">
        <v>32949</v>
      </c>
      <c r="AB62">
        <v>-1.4109999999999999E-3</v>
      </c>
      <c r="AC62" t="s">
        <v>755</v>
      </c>
      <c r="AD62">
        <v>32948</v>
      </c>
      <c r="AE62">
        <v>-1.201E-3</v>
      </c>
    </row>
    <row r="63" spans="1:31" x14ac:dyDescent="0.3">
      <c r="A63" s="11">
        <v>41746</v>
      </c>
      <c r="B63" s="40">
        <v>0.65653188657407402</v>
      </c>
      <c r="C63" t="s">
        <v>742</v>
      </c>
      <c r="D63" t="s">
        <v>745</v>
      </c>
      <c r="Z63" t="s">
        <v>754</v>
      </c>
      <c r="AA63">
        <v>32948</v>
      </c>
      <c r="AB63">
        <v>-1.2199999999999999E-3</v>
      </c>
      <c r="AC63" t="s">
        <v>755</v>
      </c>
      <c r="AD63">
        <v>32947</v>
      </c>
      <c r="AE63">
        <v>-1.0870000000000001E-3</v>
      </c>
    </row>
    <row r="64" spans="1:31" x14ac:dyDescent="0.3">
      <c r="A64" s="11">
        <v>41746</v>
      </c>
      <c r="B64" s="40">
        <v>0.65653436342592586</v>
      </c>
      <c r="C64" t="s">
        <v>742</v>
      </c>
      <c r="D64" t="s">
        <v>746</v>
      </c>
      <c r="I64">
        <v>70.638261999999997</v>
      </c>
      <c r="R64">
        <v>33.791617000000002</v>
      </c>
      <c r="S64">
        <v>0.28289500000000001</v>
      </c>
      <c r="T64">
        <v>1.065172</v>
      </c>
      <c r="U64">
        <v>7.9090999999999995E-2</v>
      </c>
      <c r="Z64" t="s">
        <v>754</v>
      </c>
      <c r="AA64">
        <v>32951</v>
      </c>
      <c r="AB64">
        <v>-1.7149999999999999E-3</v>
      </c>
      <c r="AC64" t="s">
        <v>755</v>
      </c>
      <c r="AD64">
        <v>32948</v>
      </c>
      <c r="AE64">
        <v>-1.1820000000000001E-3</v>
      </c>
    </row>
    <row r="65" spans="1:31" x14ac:dyDescent="0.3">
      <c r="A65" s="11">
        <v>41746</v>
      </c>
      <c r="B65" s="40">
        <v>0.65658237268518516</v>
      </c>
      <c r="C65" t="s">
        <v>742</v>
      </c>
      <c r="D65" t="s">
        <v>744</v>
      </c>
      <c r="E65">
        <v>-0.1</v>
      </c>
      <c r="F65">
        <v>3.4499999999999998E-4</v>
      </c>
      <c r="G65">
        <v>0.01</v>
      </c>
      <c r="H65">
        <v>-4.1E-5</v>
      </c>
      <c r="Z65" t="s">
        <v>754</v>
      </c>
      <c r="AA65">
        <v>32948</v>
      </c>
      <c r="AB65">
        <v>-1.163E-3</v>
      </c>
      <c r="AC65" t="s">
        <v>755</v>
      </c>
      <c r="AD65">
        <v>32948</v>
      </c>
      <c r="AE65">
        <v>-1.2199999999999999E-3</v>
      </c>
    </row>
    <row r="66" spans="1:31" x14ac:dyDescent="0.3">
      <c r="A66" s="11">
        <v>41746</v>
      </c>
      <c r="B66" s="40">
        <v>0.65658375000000002</v>
      </c>
      <c r="C66" t="s">
        <v>742</v>
      </c>
      <c r="D66" t="s">
        <v>745</v>
      </c>
      <c r="Z66" t="s">
        <v>754</v>
      </c>
      <c r="AA66">
        <v>32948</v>
      </c>
      <c r="AB66">
        <v>-1.2390000000000001E-3</v>
      </c>
      <c r="AC66" t="s">
        <v>755</v>
      </c>
      <c r="AD66">
        <v>32948</v>
      </c>
      <c r="AE66">
        <v>-1.2390000000000001E-3</v>
      </c>
    </row>
    <row r="67" spans="1:31" x14ac:dyDescent="0.3">
      <c r="A67" s="11">
        <v>41746</v>
      </c>
      <c r="B67" s="40">
        <v>0.65658621527777783</v>
      </c>
      <c r="C67" t="s">
        <v>742</v>
      </c>
      <c r="D67" t="s">
        <v>746</v>
      </c>
      <c r="I67">
        <v>70.627403000000001</v>
      </c>
      <c r="R67">
        <v>33.784866000000001</v>
      </c>
      <c r="S67">
        <v>0.28198099999999998</v>
      </c>
      <c r="T67">
        <v>1.0650580000000001</v>
      </c>
      <c r="U67">
        <v>7.9433000000000004E-2</v>
      </c>
      <c r="Z67" t="s">
        <v>754</v>
      </c>
      <c r="AA67">
        <v>32948</v>
      </c>
      <c r="AB67">
        <v>-1.163E-3</v>
      </c>
      <c r="AC67" t="s">
        <v>755</v>
      </c>
      <c r="AD67">
        <v>32948</v>
      </c>
      <c r="AE67">
        <v>-1.1820000000000001E-3</v>
      </c>
    </row>
    <row r="68" spans="1:31" x14ac:dyDescent="0.3">
      <c r="A68" s="11">
        <v>41746</v>
      </c>
      <c r="B68" s="40">
        <v>0.65663412037037039</v>
      </c>
      <c r="C68" t="s">
        <v>742</v>
      </c>
      <c r="D68" t="s">
        <v>744</v>
      </c>
      <c r="E68">
        <v>-0.09</v>
      </c>
      <c r="F68">
        <v>1.8190000000000001E-3</v>
      </c>
      <c r="G68">
        <v>-5.0000000000000001E-3</v>
      </c>
      <c r="H68">
        <v>1.9900000000000001E-4</v>
      </c>
      <c r="Z68" t="s">
        <v>754</v>
      </c>
      <c r="AA68">
        <v>32947</v>
      </c>
      <c r="AB68">
        <v>-1.0679999999999999E-3</v>
      </c>
      <c r="AC68" t="s">
        <v>755</v>
      </c>
      <c r="AD68">
        <v>32948</v>
      </c>
      <c r="AE68">
        <v>-1.2199999999999999E-3</v>
      </c>
    </row>
    <row r="69" spans="1:31" x14ac:dyDescent="0.3">
      <c r="A69" s="11">
        <v>41746</v>
      </c>
      <c r="B69" s="40">
        <v>0.65663555555555553</v>
      </c>
      <c r="C69" t="s">
        <v>742</v>
      </c>
      <c r="D69" t="s">
        <v>745</v>
      </c>
      <c r="Z69" t="s">
        <v>754</v>
      </c>
      <c r="AA69">
        <v>32948</v>
      </c>
      <c r="AB69">
        <v>-1.2199999999999999E-3</v>
      </c>
      <c r="AC69" t="s">
        <v>755</v>
      </c>
      <c r="AD69">
        <v>32948</v>
      </c>
      <c r="AE69">
        <v>-1.201E-3</v>
      </c>
    </row>
    <row r="70" spans="1:31" x14ac:dyDescent="0.3">
      <c r="A70" s="11">
        <v>41746</v>
      </c>
      <c r="B70" s="40">
        <v>0.65663809027777775</v>
      </c>
      <c r="C70" t="s">
        <v>742</v>
      </c>
      <c r="D70" t="s">
        <v>746</v>
      </c>
      <c r="I70">
        <v>70.650857999999999</v>
      </c>
      <c r="R70">
        <v>33.787115999999997</v>
      </c>
      <c r="S70">
        <v>0.283771</v>
      </c>
      <c r="T70">
        <v>1.065229</v>
      </c>
      <c r="U70">
        <v>8.7259000000000003E-2</v>
      </c>
      <c r="Z70" t="s">
        <v>754</v>
      </c>
      <c r="AA70">
        <v>32950</v>
      </c>
      <c r="AB70">
        <v>-1.601E-3</v>
      </c>
      <c r="AC70" t="s">
        <v>755</v>
      </c>
      <c r="AD70">
        <v>32947</v>
      </c>
      <c r="AE70">
        <v>-1.011E-3</v>
      </c>
    </row>
    <row r="71" spans="1:31" x14ac:dyDescent="0.3">
      <c r="A71" s="11">
        <v>41746</v>
      </c>
      <c r="B71" s="40">
        <v>0.65667437500000003</v>
      </c>
      <c r="C71" t="s">
        <v>742</v>
      </c>
      <c r="D71" t="s">
        <v>744</v>
      </c>
      <c r="E71">
        <v>-0.09</v>
      </c>
      <c r="F71">
        <v>1.658E-3</v>
      </c>
      <c r="G71">
        <v>0</v>
      </c>
      <c r="H71">
        <v>4.5800000000000002E-4</v>
      </c>
      <c r="Z71" t="s">
        <v>754</v>
      </c>
      <c r="AA71">
        <v>32950</v>
      </c>
      <c r="AB71">
        <v>-1.544E-3</v>
      </c>
      <c r="AC71" t="s">
        <v>755</v>
      </c>
      <c r="AD71">
        <v>32947</v>
      </c>
      <c r="AE71">
        <v>-1.049E-3</v>
      </c>
    </row>
    <row r="72" spans="1:31" x14ac:dyDescent="0.3">
      <c r="A72" s="11">
        <v>41746</v>
      </c>
      <c r="B72" s="40">
        <v>0.65667575231481479</v>
      </c>
      <c r="C72" t="s">
        <v>742</v>
      </c>
      <c r="D72" t="s">
        <v>745</v>
      </c>
      <c r="Z72" t="s">
        <v>754</v>
      </c>
      <c r="AA72">
        <v>32949</v>
      </c>
      <c r="AB72">
        <v>-1.315E-3</v>
      </c>
      <c r="AC72" t="s">
        <v>755</v>
      </c>
      <c r="AD72">
        <v>32948</v>
      </c>
      <c r="AE72">
        <v>-1.163E-3</v>
      </c>
    </row>
    <row r="73" spans="1:31" x14ac:dyDescent="0.3">
      <c r="A73" s="11">
        <v>41746</v>
      </c>
      <c r="B73" s="40">
        <v>0.65667821759259259</v>
      </c>
      <c r="C73" t="s">
        <v>742</v>
      </c>
      <c r="D73" t="s">
        <v>746</v>
      </c>
      <c r="I73">
        <v>70.636959000000004</v>
      </c>
      <c r="R73">
        <v>33.784866000000001</v>
      </c>
      <c r="S73">
        <v>0.28656900000000002</v>
      </c>
      <c r="T73">
        <v>1.065191</v>
      </c>
      <c r="U73">
        <v>7.9033000000000006E-2</v>
      </c>
      <c r="Z73" t="s">
        <v>754</v>
      </c>
      <c r="AA73">
        <v>32949</v>
      </c>
      <c r="AB73">
        <v>-1.3910000000000001E-3</v>
      </c>
      <c r="AC73" t="s">
        <v>755</v>
      </c>
      <c r="AD73">
        <v>32948</v>
      </c>
      <c r="AE73">
        <v>-1.201E-3</v>
      </c>
    </row>
    <row r="74" spans="1:31" x14ac:dyDescent="0.3">
      <c r="A74" s="11">
        <v>41746</v>
      </c>
      <c r="B74" s="40">
        <v>0.65672616898148151</v>
      </c>
      <c r="C74" t="s">
        <v>742</v>
      </c>
      <c r="D74" t="s">
        <v>744</v>
      </c>
      <c r="E74">
        <v>-0.1</v>
      </c>
      <c r="F74">
        <v>6.1399999999999996E-4</v>
      </c>
      <c r="G74">
        <v>5.0000000000000001E-3</v>
      </c>
      <c r="H74">
        <v>4.7800000000000002E-4</v>
      </c>
      <c r="Z74" t="s">
        <v>754</v>
      </c>
      <c r="AA74">
        <v>32949</v>
      </c>
      <c r="AB74">
        <v>-1.315E-3</v>
      </c>
      <c r="AC74" t="s">
        <v>755</v>
      </c>
      <c r="AD74">
        <v>32948</v>
      </c>
      <c r="AE74">
        <v>-1.1440000000000001E-3</v>
      </c>
    </row>
    <row r="75" spans="1:31" x14ac:dyDescent="0.3">
      <c r="A75" s="11">
        <v>41746</v>
      </c>
      <c r="B75" s="40">
        <v>0.65672753472222223</v>
      </c>
      <c r="C75" t="s">
        <v>742</v>
      </c>
      <c r="D75" t="s">
        <v>745</v>
      </c>
      <c r="Z75" t="s">
        <v>754</v>
      </c>
      <c r="AA75">
        <v>32948</v>
      </c>
      <c r="AB75">
        <v>-1.258E-3</v>
      </c>
      <c r="AC75" t="s">
        <v>755</v>
      </c>
      <c r="AD75">
        <v>32948</v>
      </c>
      <c r="AE75">
        <v>-1.1440000000000001E-3</v>
      </c>
    </row>
    <row r="76" spans="1:31" x14ac:dyDescent="0.3">
      <c r="A76" s="11">
        <v>41746</v>
      </c>
      <c r="B76" s="40">
        <v>0.65673006944444445</v>
      </c>
      <c r="C76" t="s">
        <v>742</v>
      </c>
      <c r="D76" t="s">
        <v>746</v>
      </c>
      <c r="I76">
        <v>70.653464</v>
      </c>
      <c r="R76">
        <v>33.784115</v>
      </c>
      <c r="S76">
        <v>0.283333</v>
      </c>
      <c r="T76">
        <v>1.065153</v>
      </c>
      <c r="U76">
        <v>7.5835E-2</v>
      </c>
      <c r="Z76" t="s">
        <v>754</v>
      </c>
      <c r="AA76">
        <v>32949</v>
      </c>
      <c r="AB76">
        <v>-1.4109999999999999E-3</v>
      </c>
      <c r="AC76" t="s">
        <v>755</v>
      </c>
      <c r="AD76">
        <v>32947</v>
      </c>
      <c r="AE76">
        <v>-1.106E-3</v>
      </c>
    </row>
    <row r="77" spans="1:31" x14ac:dyDescent="0.3">
      <c r="A77" s="11">
        <v>41746</v>
      </c>
      <c r="B77" s="40">
        <v>0.65676635416666673</v>
      </c>
      <c r="C77" t="s">
        <v>742</v>
      </c>
      <c r="D77" t="s">
        <v>744</v>
      </c>
      <c r="E77">
        <v>-0.08</v>
      </c>
      <c r="F77">
        <v>1.4200000000000001E-4</v>
      </c>
      <c r="G77">
        <v>-0.01</v>
      </c>
      <c r="H77">
        <v>2.3900000000000001E-4</v>
      </c>
      <c r="Z77" t="s">
        <v>754</v>
      </c>
      <c r="AA77">
        <v>32948</v>
      </c>
      <c r="AB77">
        <v>-1.258E-3</v>
      </c>
      <c r="AC77" t="s">
        <v>755</v>
      </c>
      <c r="AD77">
        <v>32947</v>
      </c>
      <c r="AE77">
        <v>-1.0870000000000001E-3</v>
      </c>
    </row>
    <row r="78" spans="1:31" x14ac:dyDescent="0.3">
      <c r="A78" s="11">
        <v>41746</v>
      </c>
      <c r="B78" s="40">
        <v>0.65676777777777773</v>
      </c>
      <c r="C78" t="s">
        <v>742</v>
      </c>
      <c r="D78" t="s">
        <v>745</v>
      </c>
      <c r="Z78" t="s">
        <v>754</v>
      </c>
      <c r="AA78">
        <v>32949</v>
      </c>
      <c r="AB78">
        <v>-1.353E-3</v>
      </c>
      <c r="AC78" t="s">
        <v>755</v>
      </c>
      <c r="AD78">
        <v>32948</v>
      </c>
      <c r="AE78">
        <v>-1.2390000000000001E-3</v>
      </c>
    </row>
    <row r="79" spans="1:31" x14ac:dyDescent="0.3">
      <c r="A79" s="11">
        <v>41746</v>
      </c>
      <c r="B79" s="40">
        <v>0.65677025462962957</v>
      </c>
      <c r="C79" t="s">
        <v>742</v>
      </c>
      <c r="D79" t="s">
        <v>746</v>
      </c>
      <c r="I79">
        <v>70.637393000000003</v>
      </c>
      <c r="R79">
        <v>33.780365000000003</v>
      </c>
      <c r="S79">
        <v>0.28312300000000001</v>
      </c>
      <c r="T79">
        <v>1.0650770000000001</v>
      </c>
      <c r="U79">
        <v>7.3720999999999995E-2</v>
      </c>
      <c r="Z79" t="s">
        <v>754</v>
      </c>
      <c r="AA79">
        <v>32948</v>
      </c>
      <c r="AB79">
        <v>-1.258E-3</v>
      </c>
      <c r="AC79" t="s">
        <v>755</v>
      </c>
      <c r="AD79">
        <v>32948</v>
      </c>
      <c r="AE79">
        <v>-1.2390000000000001E-3</v>
      </c>
    </row>
    <row r="80" spans="1:31" x14ac:dyDescent="0.3">
      <c r="A80" s="11">
        <v>41746</v>
      </c>
      <c r="B80" s="40">
        <v>0.65681813657407406</v>
      </c>
      <c r="C80" t="s">
        <v>742</v>
      </c>
      <c r="D80" t="s">
        <v>744</v>
      </c>
      <c r="E80">
        <v>-0.1</v>
      </c>
      <c r="F80">
        <v>-1.4200000000000001E-4</v>
      </c>
      <c r="G80">
        <v>0.01</v>
      </c>
      <c r="H80">
        <v>-5.0000000000000002E-5</v>
      </c>
      <c r="Z80" t="s">
        <v>754</v>
      </c>
      <c r="AA80">
        <v>32949</v>
      </c>
      <c r="AB80">
        <v>-1.315E-3</v>
      </c>
      <c r="AC80" t="s">
        <v>755</v>
      </c>
      <c r="AD80">
        <v>32948</v>
      </c>
      <c r="AE80">
        <v>-1.1440000000000001E-3</v>
      </c>
    </row>
    <row r="81" spans="1:31" x14ac:dyDescent="0.3">
      <c r="A81" s="11">
        <v>41746</v>
      </c>
      <c r="B81" s="40">
        <v>0.65681952546296296</v>
      </c>
      <c r="C81" t="s">
        <v>742</v>
      </c>
      <c r="D81" t="s">
        <v>745</v>
      </c>
      <c r="Z81" t="s">
        <v>754</v>
      </c>
      <c r="AA81">
        <v>32949</v>
      </c>
      <c r="AB81">
        <v>-1.353E-3</v>
      </c>
      <c r="AC81" t="s">
        <v>755</v>
      </c>
      <c r="AD81">
        <v>32948</v>
      </c>
      <c r="AE81">
        <v>-1.258E-3</v>
      </c>
    </row>
    <row r="82" spans="1:31" x14ac:dyDescent="0.3">
      <c r="A82" s="11">
        <v>41746</v>
      </c>
      <c r="B82" s="40">
        <v>0.65682199074074077</v>
      </c>
      <c r="C82" t="s">
        <v>742</v>
      </c>
      <c r="D82" t="s">
        <v>746</v>
      </c>
      <c r="I82">
        <v>70.646513999999996</v>
      </c>
      <c r="R82">
        <v>33.776614000000002</v>
      </c>
      <c r="S82">
        <v>0.27853499999999998</v>
      </c>
      <c r="T82">
        <v>1.065153</v>
      </c>
      <c r="U82">
        <v>7.2484000000000007E-2</v>
      </c>
      <c r="Z82" t="s">
        <v>754</v>
      </c>
      <c r="AA82">
        <v>32948</v>
      </c>
      <c r="AB82">
        <v>-1.258E-3</v>
      </c>
      <c r="AC82" t="s">
        <v>755</v>
      </c>
      <c r="AD82">
        <v>32948</v>
      </c>
      <c r="AE82">
        <v>-1.163E-3</v>
      </c>
    </row>
    <row r="83" spans="1:31" x14ac:dyDescent="0.3">
      <c r="A83" s="11">
        <v>41746</v>
      </c>
      <c r="B83" s="40">
        <v>0.65685839120370371</v>
      </c>
      <c r="C83" t="s">
        <v>742</v>
      </c>
      <c r="D83" t="s">
        <v>744</v>
      </c>
      <c r="E83">
        <v>-0.08</v>
      </c>
      <c r="F83">
        <v>-6.1399999999999996E-4</v>
      </c>
      <c r="G83">
        <v>-0.01</v>
      </c>
      <c r="H83">
        <v>-2.63E-4</v>
      </c>
      <c r="Z83" t="s">
        <v>754</v>
      </c>
      <c r="AA83">
        <v>32949</v>
      </c>
      <c r="AB83">
        <v>-1.449E-3</v>
      </c>
      <c r="AC83" t="s">
        <v>755</v>
      </c>
      <c r="AD83">
        <v>32948</v>
      </c>
      <c r="AE83">
        <v>-1.201E-3</v>
      </c>
    </row>
    <row r="84" spans="1:31" x14ac:dyDescent="0.3">
      <c r="A84" s="11">
        <v>41746</v>
      </c>
      <c r="B84" s="40">
        <v>0.65685979166666664</v>
      </c>
      <c r="C84" t="s">
        <v>742</v>
      </c>
      <c r="D84" t="s">
        <v>745</v>
      </c>
      <c r="Z84" t="s">
        <v>754</v>
      </c>
      <c r="AA84">
        <v>32948</v>
      </c>
      <c r="AB84">
        <v>-1.163E-3</v>
      </c>
      <c r="AC84" t="s">
        <v>755</v>
      </c>
      <c r="AD84">
        <v>32947</v>
      </c>
      <c r="AE84">
        <v>-1.0870000000000001E-3</v>
      </c>
    </row>
    <row r="85" spans="1:31" x14ac:dyDescent="0.3">
      <c r="A85" s="11">
        <v>41746</v>
      </c>
      <c r="B85" s="40">
        <v>0.65686226851851848</v>
      </c>
      <c r="C85" t="s">
        <v>742</v>
      </c>
      <c r="D85" t="s">
        <v>746</v>
      </c>
      <c r="I85">
        <v>70.643907999999996</v>
      </c>
      <c r="R85">
        <v>33.775863999999999</v>
      </c>
      <c r="S85">
        <v>0.27954400000000001</v>
      </c>
      <c r="T85">
        <v>1.065153</v>
      </c>
      <c r="U85">
        <v>7.2122000000000006E-2</v>
      </c>
      <c r="Z85" t="s">
        <v>754</v>
      </c>
      <c r="AA85">
        <v>32948</v>
      </c>
      <c r="AB85">
        <v>-1.258E-3</v>
      </c>
      <c r="AC85" t="s">
        <v>755</v>
      </c>
      <c r="AD85">
        <v>32947</v>
      </c>
      <c r="AE85">
        <v>-1.049E-3</v>
      </c>
    </row>
    <row r="86" spans="1:31" x14ac:dyDescent="0.3">
      <c r="A86" s="11">
        <v>41746</v>
      </c>
      <c r="B86" s="40">
        <v>0.656910162037037</v>
      </c>
      <c r="C86" t="s">
        <v>742</v>
      </c>
      <c r="D86" t="s">
        <v>744</v>
      </c>
      <c r="E86">
        <v>-0.09</v>
      </c>
      <c r="F86">
        <v>-7.5699999999999997E-4</v>
      </c>
      <c r="G86">
        <v>5.0000000000000001E-3</v>
      </c>
      <c r="H86">
        <v>-3.2400000000000001E-4</v>
      </c>
      <c r="Z86" t="s">
        <v>754</v>
      </c>
      <c r="AA86">
        <v>32948</v>
      </c>
      <c r="AB86">
        <v>-1.2199999999999999E-3</v>
      </c>
      <c r="AC86" t="s">
        <v>755</v>
      </c>
      <c r="AD86">
        <v>32948</v>
      </c>
      <c r="AE86">
        <v>-1.1440000000000001E-3</v>
      </c>
    </row>
    <row r="87" spans="1:31" x14ac:dyDescent="0.3">
      <c r="A87" s="11">
        <v>41746</v>
      </c>
      <c r="B87" s="40">
        <v>0.65691159722222225</v>
      </c>
      <c r="C87" t="s">
        <v>742</v>
      </c>
      <c r="D87" t="s">
        <v>745</v>
      </c>
      <c r="Z87" t="s">
        <v>754</v>
      </c>
      <c r="AA87">
        <v>32950</v>
      </c>
      <c r="AB87">
        <v>-1.5250000000000001E-3</v>
      </c>
      <c r="AC87" t="s">
        <v>755</v>
      </c>
      <c r="AD87">
        <v>32948</v>
      </c>
      <c r="AE87">
        <v>-1.1820000000000001E-3</v>
      </c>
    </row>
    <row r="88" spans="1:31" x14ac:dyDescent="0.3">
      <c r="A88" s="11">
        <v>41746</v>
      </c>
      <c r="B88" s="40">
        <v>0.65691406249999995</v>
      </c>
      <c r="C88" t="s">
        <v>742</v>
      </c>
      <c r="D88" t="s">
        <v>746</v>
      </c>
      <c r="I88">
        <v>70.639565000000005</v>
      </c>
      <c r="R88">
        <v>33.782615</v>
      </c>
      <c r="S88">
        <v>0.28348499999999999</v>
      </c>
      <c r="T88">
        <v>1.065115</v>
      </c>
      <c r="U88">
        <v>7.3893E-2</v>
      </c>
      <c r="Z88" t="s">
        <v>754</v>
      </c>
      <c r="AA88">
        <v>32948</v>
      </c>
      <c r="AB88">
        <v>-1.201E-3</v>
      </c>
      <c r="AC88" t="s">
        <v>755</v>
      </c>
      <c r="AD88">
        <v>32948</v>
      </c>
      <c r="AE88">
        <v>-1.163E-3</v>
      </c>
    </row>
    <row r="89" spans="1:31" x14ac:dyDescent="0.3">
      <c r="A89" s="11">
        <v>41746</v>
      </c>
      <c r="B89" s="40">
        <v>0.65695041666666665</v>
      </c>
      <c r="C89" t="s">
        <v>742</v>
      </c>
      <c r="D89" t="s">
        <v>744</v>
      </c>
      <c r="E89">
        <v>-0.09</v>
      </c>
      <c r="F89">
        <v>-7.5699999999999997E-4</v>
      </c>
      <c r="G89">
        <v>0</v>
      </c>
      <c r="H89">
        <v>-2.4800000000000001E-4</v>
      </c>
      <c r="Z89" t="s">
        <v>754</v>
      </c>
      <c r="AA89">
        <v>32949</v>
      </c>
      <c r="AB89">
        <v>-1.4300000000000001E-3</v>
      </c>
      <c r="AC89" t="s">
        <v>755</v>
      </c>
      <c r="AD89">
        <v>32947</v>
      </c>
      <c r="AE89">
        <v>-1.106E-3</v>
      </c>
    </row>
    <row r="90" spans="1:31" x14ac:dyDescent="0.3">
      <c r="A90" s="11">
        <v>41746</v>
      </c>
      <c r="B90" s="40">
        <v>0.65695179398148151</v>
      </c>
      <c r="C90" t="s">
        <v>742</v>
      </c>
      <c r="D90" t="s">
        <v>745</v>
      </c>
      <c r="Z90" t="s">
        <v>754</v>
      </c>
      <c r="AA90">
        <v>32948</v>
      </c>
      <c r="AB90">
        <v>-1.201E-3</v>
      </c>
      <c r="AC90" t="s">
        <v>755</v>
      </c>
      <c r="AD90">
        <v>32948</v>
      </c>
      <c r="AE90">
        <v>-1.258E-3</v>
      </c>
    </row>
    <row r="91" spans="1:31" x14ac:dyDescent="0.3">
      <c r="A91" s="11">
        <v>41746</v>
      </c>
      <c r="B91" s="40">
        <v>0.65695427083333335</v>
      </c>
      <c r="C91" t="s">
        <v>742</v>
      </c>
      <c r="D91" t="s">
        <v>746</v>
      </c>
      <c r="I91">
        <v>70.637827000000001</v>
      </c>
      <c r="R91">
        <v>33.779614000000002</v>
      </c>
      <c r="S91">
        <v>0.28500799999999998</v>
      </c>
      <c r="T91">
        <v>1.065229</v>
      </c>
      <c r="U91">
        <v>8.3336999999999994E-2</v>
      </c>
      <c r="Z91" t="s">
        <v>754</v>
      </c>
      <c r="AA91">
        <v>32949</v>
      </c>
      <c r="AB91">
        <v>-1.4300000000000001E-3</v>
      </c>
      <c r="AC91" t="s">
        <v>755</v>
      </c>
      <c r="AD91">
        <v>32948</v>
      </c>
      <c r="AE91">
        <v>-1.1249999999999999E-3</v>
      </c>
    </row>
    <row r="92" spans="1:31" x14ac:dyDescent="0.3">
      <c r="A92" s="11">
        <v>41746</v>
      </c>
      <c r="B92" s="40">
        <v>0.65700221064814812</v>
      </c>
      <c r="C92" t="s">
        <v>742</v>
      </c>
      <c r="D92" t="s">
        <v>744</v>
      </c>
      <c r="E92">
        <v>-0.09</v>
      </c>
      <c r="F92">
        <v>-1.63E-4</v>
      </c>
      <c r="G92">
        <v>0</v>
      </c>
      <c r="H92">
        <v>-1.3200000000000001E-4</v>
      </c>
      <c r="Z92" t="s">
        <v>754</v>
      </c>
      <c r="AA92">
        <v>32948</v>
      </c>
      <c r="AB92">
        <v>-1.2199999999999999E-3</v>
      </c>
      <c r="AC92" t="s">
        <v>755</v>
      </c>
      <c r="AD92">
        <v>32948</v>
      </c>
      <c r="AE92">
        <v>-1.1820000000000001E-3</v>
      </c>
    </row>
    <row r="93" spans="1:31" x14ac:dyDescent="0.3">
      <c r="A93" s="11">
        <v>41746</v>
      </c>
      <c r="B93" s="40">
        <v>0.65700359953703702</v>
      </c>
      <c r="C93" t="s">
        <v>742</v>
      </c>
      <c r="D93" t="s">
        <v>745</v>
      </c>
      <c r="Z93" t="s">
        <v>754</v>
      </c>
      <c r="AA93">
        <v>32949</v>
      </c>
      <c r="AB93">
        <v>-1.487E-3</v>
      </c>
      <c r="AC93" t="s">
        <v>755</v>
      </c>
      <c r="AD93">
        <v>32948</v>
      </c>
      <c r="AE93">
        <v>-1.2199999999999999E-3</v>
      </c>
    </row>
    <row r="94" spans="1:31" x14ac:dyDescent="0.3">
      <c r="A94" s="11">
        <v>41746</v>
      </c>
      <c r="B94" s="40">
        <v>0.65700606481481483</v>
      </c>
      <c r="C94" t="s">
        <v>742</v>
      </c>
      <c r="D94" t="s">
        <v>746</v>
      </c>
      <c r="I94">
        <v>70.645645999999999</v>
      </c>
      <c r="R94">
        <v>33.766860999999999</v>
      </c>
      <c r="S94">
        <v>0.29953600000000002</v>
      </c>
      <c r="T94">
        <v>1.065096</v>
      </c>
      <c r="U94">
        <v>6.9856000000000001E-2</v>
      </c>
      <c r="Z94" t="s">
        <v>754</v>
      </c>
      <c r="AA94">
        <v>32949</v>
      </c>
      <c r="AB94">
        <v>-1.3339999999999999E-3</v>
      </c>
      <c r="AC94" t="s">
        <v>755</v>
      </c>
      <c r="AD94">
        <v>32948</v>
      </c>
      <c r="AE94">
        <v>-1.258E-3</v>
      </c>
    </row>
    <row r="95" spans="1:31" x14ac:dyDescent="0.3">
      <c r="A95" s="11">
        <v>41746</v>
      </c>
      <c r="B95" s="40">
        <v>0.65704233796296296</v>
      </c>
      <c r="C95" t="s">
        <v>742</v>
      </c>
      <c r="D95" t="s">
        <v>744</v>
      </c>
      <c r="E95">
        <v>-0.1</v>
      </c>
      <c r="F95">
        <v>6.1399999999999996E-4</v>
      </c>
      <c r="G95">
        <v>5.0000000000000001E-3</v>
      </c>
      <c r="H95">
        <v>1.2999999999999999E-5</v>
      </c>
      <c r="Z95" t="s">
        <v>754</v>
      </c>
      <c r="AA95">
        <v>32948</v>
      </c>
      <c r="AB95">
        <v>-1.258E-3</v>
      </c>
      <c r="AC95" t="s">
        <v>755</v>
      </c>
      <c r="AD95">
        <v>32948</v>
      </c>
      <c r="AE95">
        <v>-1.2199999999999999E-3</v>
      </c>
    </row>
    <row r="96" spans="1:31" x14ac:dyDescent="0.3">
      <c r="A96" s="11">
        <v>41746</v>
      </c>
      <c r="B96" s="40">
        <v>0.65704376157407407</v>
      </c>
      <c r="C96" t="s">
        <v>742</v>
      </c>
      <c r="D96" t="s">
        <v>745</v>
      </c>
      <c r="Z96" t="s">
        <v>754</v>
      </c>
      <c r="AA96">
        <v>32949</v>
      </c>
      <c r="AB96">
        <v>-1.3910000000000001E-3</v>
      </c>
      <c r="AC96" t="s">
        <v>755</v>
      </c>
      <c r="AD96">
        <v>32947</v>
      </c>
      <c r="AE96">
        <v>-1.0870000000000001E-3</v>
      </c>
    </row>
    <row r="97" spans="1:31" x14ac:dyDescent="0.3">
      <c r="A97" s="11">
        <v>41746</v>
      </c>
      <c r="B97" s="40">
        <v>0.65704622685185188</v>
      </c>
      <c r="C97" t="s">
        <v>742</v>
      </c>
      <c r="D97" t="s">
        <v>746</v>
      </c>
      <c r="I97">
        <v>70.646513999999996</v>
      </c>
      <c r="R97">
        <v>33.766111000000002</v>
      </c>
      <c r="S97">
        <v>0.30412400000000001</v>
      </c>
      <c r="T97">
        <v>1.065153</v>
      </c>
      <c r="U97">
        <v>7.5567999999999996E-2</v>
      </c>
      <c r="Z97" t="s">
        <v>754</v>
      </c>
      <c r="AA97">
        <v>32950</v>
      </c>
      <c r="AB97">
        <v>-1.6199999999999999E-3</v>
      </c>
      <c r="AC97" t="s">
        <v>755</v>
      </c>
      <c r="AD97">
        <v>32948</v>
      </c>
      <c r="AE97">
        <v>-1.1820000000000001E-3</v>
      </c>
    </row>
    <row r="98" spans="1:31" x14ac:dyDescent="0.3">
      <c r="A98" s="11">
        <v>41746</v>
      </c>
      <c r="B98" s="40">
        <v>0.65709413194444444</v>
      </c>
      <c r="C98" t="s">
        <v>742</v>
      </c>
      <c r="D98" t="s">
        <v>744</v>
      </c>
      <c r="E98">
        <v>-0.09</v>
      </c>
      <c r="F98">
        <v>1.062E-3</v>
      </c>
      <c r="G98">
        <v>-5.0000000000000001E-3</v>
      </c>
      <c r="H98">
        <v>1.75E-4</v>
      </c>
      <c r="Z98" t="s">
        <v>754</v>
      </c>
      <c r="AA98">
        <v>32949</v>
      </c>
      <c r="AB98">
        <v>-1.3339999999999999E-3</v>
      </c>
      <c r="AC98" t="s">
        <v>755</v>
      </c>
      <c r="AD98">
        <v>32948</v>
      </c>
      <c r="AE98">
        <v>-1.258E-3</v>
      </c>
    </row>
    <row r="99" spans="1:31" x14ac:dyDescent="0.3">
      <c r="A99" s="11">
        <v>41746</v>
      </c>
      <c r="B99" s="40">
        <v>0.65709549768518516</v>
      </c>
      <c r="C99" t="s">
        <v>742</v>
      </c>
      <c r="D99" t="s">
        <v>745</v>
      </c>
      <c r="Z99" t="s">
        <v>754</v>
      </c>
      <c r="AA99">
        <v>32949</v>
      </c>
      <c r="AB99">
        <v>-1.3910000000000001E-3</v>
      </c>
      <c r="AC99" t="s">
        <v>755</v>
      </c>
      <c r="AD99">
        <v>32948</v>
      </c>
      <c r="AE99">
        <v>-1.1440000000000001E-3</v>
      </c>
    </row>
    <row r="100" spans="1:31" x14ac:dyDescent="0.3">
      <c r="A100" s="11">
        <v>41746</v>
      </c>
      <c r="B100" s="40">
        <v>0.657097974537037</v>
      </c>
      <c r="C100" t="s">
        <v>742</v>
      </c>
      <c r="D100" t="s">
        <v>746</v>
      </c>
      <c r="I100">
        <v>70.666060000000002</v>
      </c>
      <c r="R100">
        <v>33.756359000000003</v>
      </c>
      <c r="S100">
        <v>0.30589499999999997</v>
      </c>
      <c r="T100">
        <v>1.065172</v>
      </c>
      <c r="U100">
        <v>7.9776E-2</v>
      </c>
      <c r="Z100" t="s">
        <v>754</v>
      </c>
      <c r="AA100">
        <v>32949</v>
      </c>
      <c r="AB100">
        <v>-1.4679999999999999E-3</v>
      </c>
      <c r="AC100" t="s">
        <v>755</v>
      </c>
      <c r="AD100">
        <v>32949</v>
      </c>
      <c r="AE100">
        <v>-1.315E-3</v>
      </c>
    </row>
    <row r="101" spans="1:31" x14ac:dyDescent="0.3">
      <c r="A101" s="11">
        <v>41746</v>
      </c>
      <c r="B101" s="40">
        <v>0.65713430555555552</v>
      </c>
      <c r="C101" t="s">
        <v>742</v>
      </c>
      <c r="D101" t="s">
        <v>744</v>
      </c>
      <c r="E101">
        <v>-0.1</v>
      </c>
      <c r="F101">
        <v>1.371E-3</v>
      </c>
      <c r="G101">
        <v>5.0000000000000001E-3</v>
      </c>
      <c r="H101">
        <v>2.9100000000000003E-4</v>
      </c>
      <c r="Z101" t="s">
        <v>754</v>
      </c>
      <c r="AA101">
        <v>32948</v>
      </c>
      <c r="AB101">
        <v>-1.201E-3</v>
      </c>
      <c r="AC101" t="s">
        <v>755</v>
      </c>
      <c r="AD101">
        <v>32947</v>
      </c>
      <c r="AE101">
        <v>-1.106E-3</v>
      </c>
    </row>
    <row r="102" spans="1:31" x14ac:dyDescent="0.3">
      <c r="A102" s="11">
        <v>41746</v>
      </c>
      <c r="B102" s="40">
        <v>0.65713568287037039</v>
      </c>
      <c r="C102" t="s">
        <v>742</v>
      </c>
      <c r="D102" t="s">
        <v>745</v>
      </c>
      <c r="Z102" t="s">
        <v>754</v>
      </c>
      <c r="AA102">
        <v>32948</v>
      </c>
      <c r="AB102">
        <v>-1.2199999999999999E-3</v>
      </c>
      <c r="AC102" t="s">
        <v>755</v>
      </c>
      <c r="AD102">
        <v>32948</v>
      </c>
      <c r="AE102">
        <v>-1.2960000000000001E-3</v>
      </c>
    </row>
    <row r="103" spans="1:31" x14ac:dyDescent="0.3">
      <c r="A103" s="11">
        <v>41746</v>
      </c>
      <c r="B103" s="40">
        <v>0.65713814814814808</v>
      </c>
      <c r="C103" t="s">
        <v>742</v>
      </c>
      <c r="D103" t="s">
        <v>746</v>
      </c>
      <c r="I103">
        <v>70.636523999999994</v>
      </c>
      <c r="R103">
        <v>33.761609999999997</v>
      </c>
      <c r="S103">
        <v>0.30505700000000002</v>
      </c>
      <c r="T103">
        <v>1.0650390000000001</v>
      </c>
      <c r="U103">
        <v>8.3413000000000001E-2</v>
      </c>
      <c r="Z103" t="s">
        <v>754</v>
      </c>
      <c r="AA103">
        <v>32950</v>
      </c>
      <c r="AB103">
        <v>-1.506E-3</v>
      </c>
      <c r="AC103" t="s">
        <v>755</v>
      </c>
      <c r="AD103">
        <v>32948</v>
      </c>
      <c r="AE103">
        <v>-1.1440000000000001E-3</v>
      </c>
    </row>
    <row r="104" spans="1:31" x14ac:dyDescent="0.3">
      <c r="A104" s="11">
        <v>41746</v>
      </c>
      <c r="B104" s="40">
        <v>0.65718606481481479</v>
      </c>
      <c r="C104" t="s">
        <v>742</v>
      </c>
      <c r="D104" t="s">
        <v>744</v>
      </c>
      <c r="E104">
        <v>-0.1</v>
      </c>
      <c r="F104">
        <v>1.2080000000000001E-3</v>
      </c>
      <c r="G104">
        <v>0</v>
      </c>
      <c r="H104">
        <v>3.0699999999999998E-4</v>
      </c>
      <c r="Z104" t="s">
        <v>754</v>
      </c>
      <c r="AA104">
        <v>32949</v>
      </c>
      <c r="AB104">
        <v>-1.3910000000000001E-3</v>
      </c>
      <c r="AC104" t="s">
        <v>755</v>
      </c>
      <c r="AD104">
        <v>32948</v>
      </c>
      <c r="AE104">
        <v>-1.2390000000000001E-3</v>
      </c>
    </row>
    <row r="105" spans="1:31" x14ac:dyDescent="0.3">
      <c r="A105" s="11">
        <v>41746</v>
      </c>
      <c r="B105" s="40">
        <v>0.65718748842592589</v>
      </c>
      <c r="C105" t="s">
        <v>742</v>
      </c>
      <c r="D105" t="s">
        <v>745</v>
      </c>
      <c r="Z105" t="s">
        <v>754</v>
      </c>
      <c r="AA105">
        <v>32949</v>
      </c>
      <c r="AB105">
        <v>-1.4679999999999999E-3</v>
      </c>
      <c r="AC105" t="s">
        <v>755</v>
      </c>
      <c r="AD105">
        <v>32949</v>
      </c>
      <c r="AE105">
        <v>-1.449E-3</v>
      </c>
    </row>
    <row r="106" spans="1:31" x14ac:dyDescent="0.3">
      <c r="A106" s="11">
        <v>41746</v>
      </c>
      <c r="B106" s="40">
        <v>0.6571899537037037</v>
      </c>
      <c r="C106" t="s">
        <v>742</v>
      </c>
      <c r="D106" t="s">
        <v>746</v>
      </c>
      <c r="I106">
        <v>70.647383000000005</v>
      </c>
      <c r="R106">
        <v>33.754859000000003</v>
      </c>
      <c r="S106">
        <v>0.29961199999999999</v>
      </c>
      <c r="T106">
        <v>1.065172</v>
      </c>
      <c r="U106">
        <v>7.6652999999999999E-2</v>
      </c>
      <c r="Z106" t="s">
        <v>754</v>
      </c>
      <c r="AA106">
        <v>32949</v>
      </c>
      <c r="AB106">
        <v>-1.4300000000000001E-3</v>
      </c>
      <c r="AC106" t="s">
        <v>755</v>
      </c>
      <c r="AD106">
        <v>32948</v>
      </c>
      <c r="AE106">
        <v>-1.1440000000000001E-3</v>
      </c>
    </row>
    <row r="107" spans="1:31" x14ac:dyDescent="0.3">
      <c r="A107" s="11">
        <v>41746</v>
      </c>
      <c r="B107" s="40">
        <v>0.65722623842592587</v>
      </c>
      <c r="C107" t="s">
        <v>742</v>
      </c>
      <c r="D107" t="s">
        <v>744</v>
      </c>
      <c r="E107">
        <v>-0.1</v>
      </c>
      <c r="F107">
        <v>1.2080000000000001E-3</v>
      </c>
      <c r="G107">
        <v>0</v>
      </c>
      <c r="H107">
        <v>2.2800000000000001E-4</v>
      </c>
      <c r="Z107" t="s">
        <v>754</v>
      </c>
      <c r="AA107">
        <v>32949</v>
      </c>
      <c r="AB107">
        <v>-1.4679999999999999E-3</v>
      </c>
      <c r="AC107" t="s">
        <v>755</v>
      </c>
      <c r="AD107">
        <v>32948</v>
      </c>
      <c r="AE107">
        <v>-1.2769999999999999E-3</v>
      </c>
    </row>
    <row r="108" spans="1:31" x14ac:dyDescent="0.3">
      <c r="A108" s="11">
        <v>41746</v>
      </c>
      <c r="B108" s="40">
        <v>0.6572276041666667</v>
      </c>
      <c r="C108" t="s">
        <v>742</v>
      </c>
      <c r="D108" t="s">
        <v>745</v>
      </c>
      <c r="Z108" t="s">
        <v>754</v>
      </c>
      <c r="AA108">
        <v>32949</v>
      </c>
      <c r="AB108">
        <v>-1.3339999999999999E-3</v>
      </c>
      <c r="AC108" t="s">
        <v>755</v>
      </c>
      <c r="AD108">
        <v>32947</v>
      </c>
      <c r="AE108">
        <v>-1.0870000000000001E-3</v>
      </c>
    </row>
    <row r="109" spans="1:31" x14ac:dyDescent="0.3">
      <c r="A109" s="11">
        <v>41746</v>
      </c>
      <c r="B109" s="40">
        <v>0.65723008101851854</v>
      </c>
      <c r="C109" t="s">
        <v>742</v>
      </c>
      <c r="D109" t="s">
        <v>746</v>
      </c>
      <c r="I109">
        <v>70.636089999999996</v>
      </c>
      <c r="R109">
        <v>33.758609</v>
      </c>
      <c r="S109">
        <v>0.303705</v>
      </c>
      <c r="T109">
        <v>1.065153</v>
      </c>
      <c r="U109">
        <v>7.0637000000000005E-2</v>
      </c>
      <c r="Z109" t="s">
        <v>754</v>
      </c>
      <c r="AA109">
        <v>32949</v>
      </c>
      <c r="AB109">
        <v>-1.372E-3</v>
      </c>
      <c r="AC109" t="s">
        <v>755</v>
      </c>
      <c r="AD109">
        <v>32948</v>
      </c>
      <c r="AE109">
        <v>-1.2390000000000001E-3</v>
      </c>
    </row>
    <row r="110" spans="1:31" x14ac:dyDescent="0.3">
      <c r="A110" s="11">
        <v>41746</v>
      </c>
      <c r="B110" s="40">
        <v>0.65727922453703702</v>
      </c>
      <c r="C110" t="s">
        <v>742</v>
      </c>
      <c r="D110" t="s">
        <v>744</v>
      </c>
      <c r="E110">
        <v>-0.09</v>
      </c>
      <c r="F110">
        <v>4.6900000000000002E-4</v>
      </c>
      <c r="G110">
        <v>-5.0000000000000001E-3</v>
      </c>
      <c r="H110">
        <v>8.0000000000000007E-5</v>
      </c>
      <c r="Z110" t="s">
        <v>754</v>
      </c>
      <c r="AA110">
        <v>32950</v>
      </c>
      <c r="AB110">
        <v>-1.506E-3</v>
      </c>
      <c r="AC110" t="s">
        <v>755</v>
      </c>
      <c r="AD110">
        <v>32948</v>
      </c>
      <c r="AE110">
        <v>-1.2199999999999999E-3</v>
      </c>
    </row>
    <row r="111" spans="1:31" x14ac:dyDescent="0.3">
      <c r="A111" s="11">
        <v>41746</v>
      </c>
      <c r="B111" s="40">
        <v>0.65728060185185189</v>
      </c>
      <c r="C111" t="s">
        <v>742</v>
      </c>
      <c r="D111" t="s">
        <v>745</v>
      </c>
      <c r="Z111" t="s">
        <v>754</v>
      </c>
      <c r="AA111">
        <v>32949</v>
      </c>
      <c r="AB111">
        <v>-1.372E-3</v>
      </c>
      <c r="AC111" t="s">
        <v>755</v>
      </c>
      <c r="AD111">
        <v>32948</v>
      </c>
      <c r="AE111">
        <v>-1.201E-3</v>
      </c>
    </row>
    <row r="112" spans="1:31" x14ac:dyDescent="0.3">
      <c r="A112" s="11">
        <v>41746</v>
      </c>
      <c r="B112" s="40">
        <v>0.65728307870370373</v>
      </c>
      <c r="C112" t="s">
        <v>742</v>
      </c>
      <c r="D112" t="s">
        <v>746</v>
      </c>
      <c r="I112">
        <v>70.636523999999994</v>
      </c>
      <c r="R112">
        <v>33.757859000000003</v>
      </c>
      <c r="S112">
        <v>0.30338199999999999</v>
      </c>
      <c r="T112">
        <v>1.0650580000000001</v>
      </c>
      <c r="U112">
        <v>7.1494000000000002E-2</v>
      </c>
      <c r="Z112" t="s">
        <v>754</v>
      </c>
      <c r="AA112">
        <v>32949</v>
      </c>
      <c r="AB112">
        <v>-1.315E-3</v>
      </c>
      <c r="AC112" t="s">
        <v>755</v>
      </c>
      <c r="AD112">
        <v>32949</v>
      </c>
      <c r="AE112">
        <v>-1.3339999999999999E-3</v>
      </c>
    </row>
    <row r="113" spans="1:31" x14ac:dyDescent="0.3">
      <c r="A113" s="11">
        <v>41746</v>
      </c>
      <c r="B113" s="40">
        <v>0.65731935185185186</v>
      </c>
      <c r="C113" t="s">
        <v>742</v>
      </c>
      <c r="D113" t="s">
        <v>744</v>
      </c>
      <c r="E113">
        <v>-0.02</v>
      </c>
      <c r="F113">
        <v>-3.607E-3</v>
      </c>
      <c r="G113">
        <v>-3.5000000000000003E-2</v>
      </c>
      <c r="H113">
        <v>-2.43E-4</v>
      </c>
      <c r="Z113" t="s">
        <v>754</v>
      </c>
      <c r="AA113">
        <v>32949</v>
      </c>
      <c r="AB113">
        <v>-1.3339999999999999E-3</v>
      </c>
      <c r="AC113" t="s">
        <v>755</v>
      </c>
      <c r="AD113">
        <v>32947</v>
      </c>
      <c r="AE113">
        <v>-1.106E-3</v>
      </c>
    </row>
    <row r="114" spans="1:31" x14ac:dyDescent="0.3">
      <c r="A114" s="11">
        <v>41746</v>
      </c>
      <c r="B114" s="40">
        <v>0.65732074074074076</v>
      </c>
      <c r="C114" t="s">
        <v>742</v>
      </c>
      <c r="D114" t="s">
        <v>745</v>
      </c>
      <c r="Z114" t="s">
        <v>754</v>
      </c>
      <c r="AA114">
        <v>32949</v>
      </c>
      <c r="AB114">
        <v>-1.4679999999999999E-3</v>
      </c>
      <c r="AC114" t="s">
        <v>755</v>
      </c>
      <c r="AD114">
        <v>32948</v>
      </c>
      <c r="AE114">
        <v>-1.201E-3</v>
      </c>
    </row>
    <row r="115" spans="1:31" x14ac:dyDescent="0.3">
      <c r="A115" s="11">
        <v>41746</v>
      </c>
      <c r="B115" s="40">
        <v>0.65732326388888895</v>
      </c>
      <c r="C115" t="s">
        <v>742</v>
      </c>
      <c r="D115" t="s">
        <v>746</v>
      </c>
      <c r="I115">
        <v>70.634352000000007</v>
      </c>
      <c r="R115">
        <v>33.757109</v>
      </c>
      <c r="S115">
        <v>0.30031600000000003</v>
      </c>
      <c r="T115">
        <v>1.065115</v>
      </c>
      <c r="U115">
        <v>7.1873999999999993E-2</v>
      </c>
      <c r="Z115" t="s">
        <v>754</v>
      </c>
      <c r="AA115">
        <v>32948</v>
      </c>
      <c r="AB115">
        <v>-1.1249999999999999E-3</v>
      </c>
      <c r="AC115" t="s">
        <v>755</v>
      </c>
      <c r="AD115">
        <v>32949</v>
      </c>
      <c r="AE115">
        <v>-1.41E-3</v>
      </c>
    </row>
    <row r="116" spans="1:31" x14ac:dyDescent="0.3">
      <c r="A116" s="11">
        <v>41746</v>
      </c>
      <c r="B116" s="40">
        <v>0.65737114583333334</v>
      </c>
      <c r="C116" t="s">
        <v>742</v>
      </c>
      <c r="D116" t="s">
        <v>744</v>
      </c>
      <c r="E116">
        <v>-0.09</v>
      </c>
      <c r="F116">
        <v>-6.522E-3</v>
      </c>
      <c r="G116">
        <v>3.5000000000000003E-2</v>
      </c>
      <c r="H116">
        <v>-7.5299999999999998E-4</v>
      </c>
      <c r="Z116" t="s">
        <v>754</v>
      </c>
      <c r="AA116">
        <v>32949</v>
      </c>
      <c r="AB116">
        <v>-1.4109999999999999E-3</v>
      </c>
      <c r="AC116" t="s">
        <v>755</v>
      </c>
      <c r="AD116">
        <v>32948</v>
      </c>
      <c r="AE116">
        <v>-1.2769999999999999E-3</v>
      </c>
    </row>
    <row r="117" spans="1:31" x14ac:dyDescent="0.3">
      <c r="A117" s="11">
        <v>41746</v>
      </c>
      <c r="B117" s="40">
        <v>0.65737253472222223</v>
      </c>
      <c r="C117" t="s">
        <v>742</v>
      </c>
      <c r="D117" t="s">
        <v>745</v>
      </c>
      <c r="Z117" t="s">
        <v>754</v>
      </c>
      <c r="AA117">
        <v>32949</v>
      </c>
      <c r="AB117">
        <v>-1.3339999999999999E-3</v>
      </c>
      <c r="AC117" t="s">
        <v>755</v>
      </c>
      <c r="AD117">
        <v>32948</v>
      </c>
      <c r="AE117">
        <v>-1.163E-3</v>
      </c>
    </row>
    <row r="118" spans="1:31" x14ac:dyDescent="0.3">
      <c r="A118" s="11">
        <v>41746</v>
      </c>
      <c r="B118" s="40">
        <v>0.65737499999999993</v>
      </c>
      <c r="C118" t="s">
        <v>742</v>
      </c>
      <c r="D118" t="s">
        <v>746</v>
      </c>
      <c r="I118">
        <v>70.638261999999997</v>
      </c>
      <c r="R118">
        <v>33.752608000000002</v>
      </c>
      <c r="S118">
        <v>0.30342000000000002</v>
      </c>
      <c r="T118">
        <v>1.06521</v>
      </c>
      <c r="U118">
        <v>7.9699999999999993E-2</v>
      </c>
      <c r="Z118" t="s">
        <v>754</v>
      </c>
      <c r="AA118">
        <v>32948</v>
      </c>
      <c r="AB118">
        <v>-1.2769999999999999E-3</v>
      </c>
      <c r="AC118" t="s">
        <v>755</v>
      </c>
      <c r="AD118">
        <v>32948</v>
      </c>
      <c r="AE118">
        <v>-1.163E-3</v>
      </c>
    </row>
    <row r="119" spans="1:31" x14ac:dyDescent="0.3">
      <c r="A119" s="11">
        <v>41746</v>
      </c>
      <c r="B119" s="40">
        <v>0.65741133101851845</v>
      </c>
      <c r="C119" t="s">
        <v>742</v>
      </c>
      <c r="D119" t="s">
        <v>744</v>
      </c>
      <c r="E119">
        <v>-0.09</v>
      </c>
      <c r="F119">
        <v>-4.96E-3</v>
      </c>
      <c r="G119">
        <v>0</v>
      </c>
      <c r="H119">
        <v>-1.096E-3</v>
      </c>
      <c r="Z119" t="s">
        <v>754</v>
      </c>
      <c r="AA119">
        <v>32949</v>
      </c>
      <c r="AB119">
        <v>-1.353E-3</v>
      </c>
      <c r="AC119" t="s">
        <v>755</v>
      </c>
      <c r="AD119">
        <v>32948</v>
      </c>
      <c r="AE119">
        <v>-1.2769999999999999E-3</v>
      </c>
    </row>
    <row r="120" spans="1:31" x14ac:dyDescent="0.3">
      <c r="A120" s="11">
        <v>41746</v>
      </c>
      <c r="B120" s="40">
        <v>0.65741270833333332</v>
      </c>
      <c r="C120" t="s">
        <v>742</v>
      </c>
      <c r="D120" t="s">
        <v>745</v>
      </c>
      <c r="Z120" t="s">
        <v>754</v>
      </c>
      <c r="AA120">
        <v>32948</v>
      </c>
      <c r="AB120">
        <v>-1.2960000000000001E-3</v>
      </c>
      <c r="AC120" t="s">
        <v>755</v>
      </c>
      <c r="AD120">
        <v>32948</v>
      </c>
      <c r="AE120">
        <v>-1.163E-3</v>
      </c>
    </row>
    <row r="121" spans="1:31" x14ac:dyDescent="0.3">
      <c r="A121" s="11">
        <v>41746</v>
      </c>
      <c r="B121" s="40">
        <v>0.65741518518518516</v>
      </c>
      <c r="C121" t="s">
        <v>742</v>
      </c>
      <c r="D121" t="s">
        <v>746</v>
      </c>
      <c r="I121">
        <v>70.637393000000003</v>
      </c>
      <c r="R121">
        <v>33.753357999999999</v>
      </c>
      <c r="S121">
        <v>0.304734</v>
      </c>
      <c r="T121">
        <v>1.065229</v>
      </c>
      <c r="U121">
        <v>7.6463000000000003E-2</v>
      </c>
      <c r="Z121" t="s">
        <v>754</v>
      </c>
      <c r="AA121">
        <v>32949</v>
      </c>
      <c r="AB121">
        <v>-1.372E-3</v>
      </c>
      <c r="AC121" t="s">
        <v>755</v>
      </c>
      <c r="AD121">
        <v>32948</v>
      </c>
      <c r="AE121">
        <v>-1.2769999999999999E-3</v>
      </c>
    </row>
    <row r="122" spans="1:31" x14ac:dyDescent="0.3">
      <c r="A122" s="11">
        <v>41746</v>
      </c>
      <c r="B122" s="40">
        <v>0.65746307870370368</v>
      </c>
      <c r="C122" t="s">
        <v>742</v>
      </c>
      <c r="D122" t="s">
        <v>744</v>
      </c>
      <c r="E122">
        <v>-7.0000000000000007E-2</v>
      </c>
      <c r="F122">
        <v>-2.1090000000000002E-3</v>
      </c>
      <c r="G122">
        <v>-0.01</v>
      </c>
      <c r="H122">
        <v>-9.4399999999999996E-4</v>
      </c>
      <c r="Z122" t="s">
        <v>754</v>
      </c>
      <c r="AA122">
        <v>32948</v>
      </c>
      <c r="AB122">
        <v>-1.2769999999999999E-3</v>
      </c>
      <c r="AC122" t="s">
        <v>755</v>
      </c>
      <c r="AD122">
        <v>32948</v>
      </c>
      <c r="AE122">
        <v>-1.2199999999999999E-3</v>
      </c>
    </row>
    <row r="123" spans="1:31" x14ac:dyDescent="0.3">
      <c r="A123" s="11">
        <v>41746</v>
      </c>
      <c r="B123" s="40">
        <v>0.65746446759259258</v>
      </c>
      <c r="C123" t="s">
        <v>742</v>
      </c>
      <c r="D123" t="s">
        <v>745</v>
      </c>
      <c r="Z123" t="s">
        <v>754</v>
      </c>
      <c r="AA123">
        <v>32950</v>
      </c>
      <c r="AB123">
        <v>-1.506E-3</v>
      </c>
      <c r="AC123" t="s">
        <v>755</v>
      </c>
      <c r="AD123">
        <v>32949</v>
      </c>
      <c r="AE123">
        <v>-1.353E-3</v>
      </c>
    </row>
    <row r="124" spans="1:31" x14ac:dyDescent="0.3">
      <c r="A124" s="11">
        <v>41746</v>
      </c>
      <c r="B124" s="40">
        <v>0.65746699074074078</v>
      </c>
      <c r="C124" t="s">
        <v>742</v>
      </c>
      <c r="D124" t="s">
        <v>746</v>
      </c>
      <c r="I124">
        <v>70.637827000000001</v>
      </c>
      <c r="R124">
        <v>33.754108000000002</v>
      </c>
      <c r="S124">
        <v>0.30454300000000001</v>
      </c>
      <c r="T124">
        <v>1.06521</v>
      </c>
      <c r="U124">
        <v>8.2326999999999997E-2</v>
      </c>
      <c r="Z124" t="s">
        <v>754</v>
      </c>
      <c r="AA124">
        <v>32950</v>
      </c>
      <c r="AB124">
        <v>-1.5250000000000001E-3</v>
      </c>
      <c r="AC124" t="s">
        <v>755</v>
      </c>
      <c r="AD124">
        <v>32948</v>
      </c>
      <c r="AE124">
        <v>-1.2199999999999999E-3</v>
      </c>
    </row>
    <row r="125" spans="1:31" x14ac:dyDescent="0.3">
      <c r="A125" s="11">
        <v>41746</v>
      </c>
      <c r="B125" s="40">
        <v>0.65750327546296294</v>
      </c>
      <c r="C125" t="s">
        <v>742</v>
      </c>
      <c r="D125" t="s">
        <v>744</v>
      </c>
      <c r="E125">
        <v>-0.1</v>
      </c>
      <c r="F125">
        <v>1.771E-3</v>
      </c>
      <c r="G125">
        <v>1.4999999999999999E-2</v>
      </c>
      <c r="H125">
        <v>-2.33E-4</v>
      </c>
      <c r="Z125" t="s">
        <v>754</v>
      </c>
      <c r="AA125">
        <v>32948</v>
      </c>
      <c r="AB125">
        <v>-1.258E-3</v>
      </c>
      <c r="AC125" t="s">
        <v>755</v>
      </c>
      <c r="AD125">
        <v>32948</v>
      </c>
      <c r="AE125">
        <v>-1.2199999999999999E-3</v>
      </c>
    </row>
    <row r="126" spans="1:31" x14ac:dyDescent="0.3">
      <c r="A126" s="11">
        <v>41746</v>
      </c>
      <c r="B126" s="40">
        <v>0.65750465277777781</v>
      </c>
      <c r="C126" t="s">
        <v>742</v>
      </c>
      <c r="D126" t="s">
        <v>745</v>
      </c>
      <c r="Z126" t="s">
        <v>754</v>
      </c>
      <c r="AA126">
        <v>32948</v>
      </c>
      <c r="AB126">
        <v>-1.2769999999999999E-3</v>
      </c>
      <c r="AC126" t="s">
        <v>755</v>
      </c>
      <c r="AD126">
        <v>32948</v>
      </c>
      <c r="AE126">
        <v>-1.2199999999999999E-3</v>
      </c>
    </row>
    <row r="127" spans="1:31" x14ac:dyDescent="0.3">
      <c r="A127" s="11">
        <v>41746</v>
      </c>
      <c r="B127" s="40">
        <v>0.65750711805555551</v>
      </c>
      <c r="C127" t="s">
        <v>742</v>
      </c>
      <c r="D127" t="s">
        <v>746</v>
      </c>
      <c r="I127">
        <v>70.648251999999999</v>
      </c>
      <c r="R127">
        <v>33.738354999999999</v>
      </c>
      <c r="S127">
        <v>0.32914300000000002</v>
      </c>
      <c r="T127">
        <v>1.065096</v>
      </c>
      <c r="U127">
        <v>7.4330999999999994E-2</v>
      </c>
      <c r="Z127" t="s">
        <v>754</v>
      </c>
      <c r="AA127">
        <v>32949</v>
      </c>
      <c r="AB127">
        <v>-1.372E-3</v>
      </c>
      <c r="AC127" t="s">
        <v>755</v>
      </c>
      <c r="AD127">
        <v>32948</v>
      </c>
      <c r="AE127">
        <v>-1.2390000000000001E-3</v>
      </c>
    </row>
    <row r="128" spans="1:31" x14ac:dyDescent="0.3">
      <c r="A128" s="11">
        <v>41746</v>
      </c>
      <c r="B128" s="40">
        <v>0.65755506944444442</v>
      </c>
      <c r="C128" t="s">
        <v>742</v>
      </c>
      <c r="D128" t="s">
        <v>744</v>
      </c>
      <c r="E128">
        <v>-0.09</v>
      </c>
      <c r="F128">
        <v>5.1149999999999998E-3</v>
      </c>
      <c r="G128">
        <v>-5.0000000000000001E-3</v>
      </c>
      <c r="H128">
        <v>8.2299999999999995E-4</v>
      </c>
      <c r="Z128" t="s">
        <v>754</v>
      </c>
      <c r="AA128">
        <v>32949</v>
      </c>
      <c r="AB128">
        <v>-1.487E-3</v>
      </c>
      <c r="AC128" t="s">
        <v>755</v>
      </c>
      <c r="AD128">
        <v>32948</v>
      </c>
      <c r="AE128">
        <v>-1.2199999999999999E-3</v>
      </c>
    </row>
    <row r="129" spans="1:31" x14ac:dyDescent="0.3">
      <c r="A129" s="11">
        <v>41746</v>
      </c>
      <c r="B129" s="40">
        <v>0.65755644675925928</v>
      </c>
      <c r="C129" t="s">
        <v>742</v>
      </c>
      <c r="D129" t="s">
        <v>745</v>
      </c>
      <c r="Z129" t="s">
        <v>754</v>
      </c>
      <c r="AA129">
        <v>32949</v>
      </c>
      <c r="AB129">
        <v>-1.3910000000000001E-3</v>
      </c>
      <c r="AC129" t="s">
        <v>755</v>
      </c>
      <c r="AD129">
        <v>32948</v>
      </c>
      <c r="AE129">
        <v>-1.163E-3</v>
      </c>
    </row>
    <row r="130" spans="1:31" x14ac:dyDescent="0.3">
      <c r="A130" s="11">
        <v>41746</v>
      </c>
      <c r="B130" s="40">
        <v>0.65755892361111112</v>
      </c>
      <c r="C130" t="s">
        <v>742</v>
      </c>
      <c r="D130" t="s">
        <v>746</v>
      </c>
      <c r="I130">
        <v>70.663020000000003</v>
      </c>
      <c r="R130">
        <v>33.739105000000002</v>
      </c>
      <c r="S130">
        <v>0.32801999999999998</v>
      </c>
      <c r="T130">
        <v>1.065229</v>
      </c>
      <c r="U130">
        <v>7.1835999999999997E-2</v>
      </c>
      <c r="Z130" t="s">
        <v>754</v>
      </c>
      <c r="AA130">
        <v>32948</v>
      </c>
      <c r="AB130">
        <v>-1.2769999999999999E-3</v>
      </c>
      <c r="AC130" t="s">
        <v>755</v>
      </c>
      <c r="AD130">
        <v>32948</v>
      </c>
      <c r="AE130">
        <v>-1.201E-3</v>
      </c>
    </row>
    <row r="131" spans="1:31" x14ac:dyDescent="0.3">
      <c r="A131" s="11">
        <v>41746</v>
      </c>
      <c r="B131" s="40">
        <v>0.65759520833333329</v>
      </c>
      <c r="C131" t="s">
        <v>742</v>
      </c>
      <c r="D131" t="s">
        <v>744</v>
      </c>
      <c r="E131">
        <v>-0.09</v>
      </c>
      <c r="F131">
        <v>3.6250000000000002E-3</v>
      </c>
      <c r="G131">
        <v>0</v>
      </c>
      <c r="H131">
        <v>1.5219999999999999E-3</v>
      </c>
      <c r="Z131" t="s">
        <v>754</v>
      </c>
      <c r="AA131">
        <v>32949</v>
      </c>
      <c r="AB131">
        <v>-1.4109999999999999E-3</v>
      </c>
      <c r="AC131" t="s">
        <v>755</v>
      </c>
      <c r="AD131">
        <v>32948</v>
      </c>
      <c r="AE131">
        <v>-1.2390000000000001E-3</v>
      </c>
    </row>
    <row r="132" spans="1:31" x14ac:dyDescent="0.3">
      <c r="A132" s="11">
        <v>41746</v>
      </c>
      <c r="B132" s="40">
        <v>0.65759657407407401</v>
      </c>
      <c r="C132" t="s">
        <v>742</v>
      </c>
      <c r="D132" t="s">
        <v>745</v>
      </c>
      <c r="Z132" t="s">
        <v>754</v>
      </c>
      <c r="AA132">
        <v>32948</v>
      </c>
      <c r="AB132">
        <v>-1.1440000000000001E-3</v>
      </c>
      <c r="AC132" t="s">
        <v>755</v>
      </c>
      <c r="AD132">
        <v>32948</v>
      </c>
      <c r="AE132">
        <v>-1.201E-3</v>
      </c>
    </row>
    <row r="133" spans="1:31" x14ac:dyDescent="0.3">
      <c r="A133" s="11">
        <v>41746</v>
      </c>
      <c r="B133" s="40">
        <v>0.65759909722222221</v>
      </c>
      <c r="C133" t="s">
        <v>742</v>
      </c>
      <c r="D133" t="s">
        <v>746</v>
      </c>
      <c r="I133">
        <v>70.644777000000005</v>
      </c>
      <c r="R133">
        <v>33.736103999999997</v>
      </c>
      <c r="S133">
        <v>0.32603900000000002</v>
      </c>
      <c r="T133">
        <v>1.06521</v>
      </c>
      <c r="U133">
        <v>8.7581999999999993E-2</v>
      </c>
      <c r="Z133" t="s">
        <v>754</v>
      </c>
      <c r="AA133">
        <v>32949</v>
      </c>
      <c r="AB133">
        <v>-1.4679999999999999E-3</v>
      </c>
      <c r="AC133" t="s">
        <v>755</v>
      </c>
      <c r="AD133">
        <v>32948</v>
      </c>
      <c r="AE133">
        <v>-1.201E-3</v>
      </c>
    </row>
    <row r="134" spans="1:31" x14ac:dyDescent="0.3">
      <c r="A134" s="11">
        <v>41746</v>
      </c>
      <c r="B134" s="40">
        <v>0.65764699074074073</v>
      </c>
      <c r="C134" t="s">
        <v>742</v>
      </c>
      <c r="D134" t="s">
        <v>744</v>
      </c>
      <c r="E134">
        <v>-0.09</v>
      </c>
      <c r="F134">
        <v>9.3800000000000003E-4</v>
      </c>
      <c r="G134">
        <v>0</v>
      </c>
      <c r="H134">
        <v>1.325E-3</v>
      </c>
      <c r="Z134" t="s">
        <v>754</v>
      </c>
      <c r="AA134">
        <v>32949</v>
      </c>
      <c r="AB134">
        <v>-1.353E-3</v>
      </c>
      <c r="AC134" t="s">
        <v>755</v>
      </c>
      <c r="AD134">
        <v>32948</v>
      </c>
      <c r="AE134">
        <v>-1.2199999999999999E-3</v>
      </c>
    </row>
    <row r="135" spans="1:31" x14ac:dyDescent="0.3">
      <c r="A135" s="11">
        <v>41746</v>
      </c>
      <c r="B135" s="40">
        <v>0.65764836805555549</v>
      </c>
      <c r="C135" t="s">
        <v>742</v>
      </c>
      <c r="D135" t="s">
        <v>745</v>
      </c>
      <c r="Z135" t="s">
        <v>754</v>
      </c>
      <c r="AA135">
        <v>32951</v>
      </c>
      <c r="AB135">
        <v>-1.7149999999999999E-3</v>
      </c>
      <c r="AC135" t="s">
        <v>755</v>
      </c>
      <c r="AD135">
        <v>32948</v>
      </c>
      <c r="AE135">
        <v>-1.201E-3</v>
      </c>
    </row>
    <row r="136" spans="1:31" x14ac:dyDescent="0.3">
      <c r="A136" s="11">
        <v>41746</v>
      </c>
      <c r="B136" s="40">
        <v>0.65765083333333341</v>
      </c>
      <c r="C136" t="s">
        <v>742</v>
      </c>
      <c r="D136" t="s">
        <v>746</v>
      </c>
      <c r="I136">
        <v>70.642605000000003</v>
      </c>
      <c r="R136">
        <v>33.729353000000003</v>
      </c>
      <c r="S136">
        <v>0.33270300000000003</v>
      </c>
      <c r="T136">
        <v>1.065191</v>
      </c>
      <c r="U136">
        <v>7.7719999999999997E-2</v>
      </c>
      <c r="Z136" t="s">
        <v>754</v>
      </c>
      <c r="AA136">
        <v>32948</v>
      </c>
      <c r="AB136">
        <v>-1.2769999999999999E-3</v>
      </c>
      <c r="AC136" t="s">
        <v>755</v>
      </c>
      <c r="AD136">
        <v>32948</v>
      </c>
      <c r="AE136">
        <v>-1.1249999999999999E-3</v>
      </c>
    </row>
    <row r="137" spans="1:31" x14ac:dyDescent="0.3">
      <c r="A137" s="11">
        <v>41746</v>
      </c>
      <c r="B137" s="40">
        <v>0.65769877314814817</v>
      </c>
      <c r="C137" t="s">
        <v>742</v>
      </c>
      <c r="D137" t="s">
        <v>744</v>
      </c>
      <c r="E137">
        <v>-0.1</v>
      </c>
      <c r="F137">
        <v>1.495E-3</v>
      </c>
      <c r="G137">
        <v>5.0000000000000001E-3</v>
      </c>
      <c r="H137">
        <v>6.0899999999999995E-4</v>
      </c>
      <c r="Z137" t="s">
        <v>754</v>
      </c>
      <c r="AA137">
        <v>32949</v>
      </c>
      <c r="AB137">
        <v>-1.315E-3</v>
      </c>
      <c r="AC137" t="s">
        <v>755</v>
      </c>
      <c r="AD137">
        <v>32948</v>
      </c>
      <c r="AE137">
        <v>-1.201E-3</v>
      </c>
    </row>
    <row r="138" spans="1:31" x14ac:dyDescent="0.3">
      <c r="A138" s="11">
        <v>41746</v>
      </c>
      <c r="B138" s="40">
        <v>0.6577001388888889</v>
      </c>
      <c r="C138" t="s">
        <v>742</v>
      </c>
      <c r="D138" t="s">
        <v>745</v>
      </c>
      <c r="Z138" t="s">
        <v>754</v>
      </c>
      <c r="AA138">
        <v>32950</v>
      </c>
      <c r="AB138">
        <v>-1.6199999999999999E-3</v>
      </c>
      <c r="AC138" t="s">
        <v>755</v>
      </c>
      <c r="AD138">
        <v>32948</v>
      </c>
      <c r="AE138">
        <v>-1.201E-3</v>
      </c>
    </row>
    <row r="139" spans="1:31" x14ac:dyDescent="0.3">
      <c r="A139" s="11">
        <v>41746</v>
      </c>
      <c r="B139" s="40">
        <v>0.65770268518518515</v>
      </c>
      <c r="C139" t="s">
        <v>742</v>
      </c>
      <c r="D139" t="s">
        <v>746</v>
      </c>
      <c r="I139">
        <v>70.635221000000001</v>
      </c>
      <c r="R139">
        <v>33.730853000000003</v>
      </c>
      <c r="S139">
        <v>0.33093299999999998</v>
      </c>
      <c r="T139">
        <v>1.065191</v>
      </c>
      <c r="U139">
        <v>7.4196999999999999E-2</v>
      </c>
      <c r="Z139" t="s">
        <v>754</v>
      </c>
      <c r="AA139">
        <v>32947</v>
      </c>
      <c r="AB139">
        <v>-1.049E-3</v>
      </c>
      <c r="AC139" t="s">
        <v>755</v>
      </c>
      <c r="AD139">
        <v>32948</v>
      </c>
      <c r="AE139">
        <v>-1.2390000000000001E-3</v>
      </c>
    </row>
    <row r="140" spans="1:31" x14ac:dyDescent="0.3">
      <c r="A140" s="11">
        <v>41746</v>
      </c>
      <c r="B140" s="40">
        <v>0.65773908564814809</v>
      </c>
      <c r="C140" t="s">
        <v>742</v>
      </c>
      <c r="D140" t="s">
        <v>744</v>
      </c>
      <c r="E140">
        <v>-0.08</v>
      </c>
      <c r="F140">
        <v>4.5100000000000001E-4</v>
      </c>
      <c r="G140">
        <v>-0.01</v>
      </c>
      <c r="H140">
        <v>-1.01E-4</v>
      </c>
      <c r="Z140" t="s">
        <v>754</v>
      </c>
      <c r="AA140">
        <v>32949</v>
      </c>
      <c r="AB140">
        <v>-1.3910000000000001E-3</v>
      </c>
      <c r="AC140" t="s">
        <v>755</v>
      </c>
      <c r="AD140">
        <v>32948</v>
      </c>
      <c r="AE140">
        <v>-1.1820000000000001E-3</v>
      </c>
    </row>
    <row r="141" spans="1:31" x14ac:dyDescent="0.3">
      <c r="A141" s="11">
        <v>41746</v>
      </c>
      <c r="B141" s="40">
        <v>0.6577404745370371</v>
      </c>
      <c r="C141" t="s">
        <v>742</v>
      </c>
      <c r="D141" t="s">
        <v>745</v>
      </c>
      <c r="Z141" t="s">
        <v>754</v>
      </c>
      <c r="AA141">
        <v>32949</v>
      </c>
      <c r="AB141">
        <v>-1.487E-3</v>
      </c>
      <c r="AC141" t="s">
        <v>755</v>
      </c>
      <c r="AD141">
        <v>32948</v>
      </c>
      <c r="AE141">
        <v>-1.2960000000000001E-3</v>
      </c>
    </row>
    <row r="142" spans="1:31" x14ac:dyDescent="0.3">
      <c r="A142" s="11">
        <v>41746</v>
      </c>
      <c r="B142" s="40">
        <v>0.65774299768518518</v>
      </c>
      <c r="C142" t="s">
        <v>742</v>
      </c>
      <c r="D142" t="s">
        <v>746</v>
      </c>
      <c r="I142">
        <v>70.646513999999996</v>
      </c>
      <c r="R142">
        <v>33.729353000000003</v>
      </c>
      <c r="S142">
        <v>0.32636300000000001</v>
      </c>
      <c r="T142">
        <v>1.065115</v>
      </c>
      <c r="U142">
        <v>7.0827000000000001E-2</v>
      </c>
      <c r="Z142" t="s">
        <v>754</v>
      </c>
      <c r="AA142">
        <v>32950</v>
      </c>
      <c r="AB142">
        <v>-1.6770000000000001E-3</v>
      </c>
      <c r="AC142" t="s">
        <v>755</v>
      </c>
      <c r="AD142">
        <v>32949</v>
      </c>
      <c r="AE142">
        <v>-1.3339999999999999E-3</v>
      </c>
    </row>
    <row r="143" spans="1:31" x14ac:dyDescent="0.3">
      <c r="A143" s="11">
        <v>41746</v>
      </c>
      <c r="B143" s="40">
        <v>0.65779089120370371</v>
      </c>
      <c r="C143" t="s">
        <v>742</v>
      </c>
      <c r="D143" t="s">
        <v>744</v>
      </c>
      <c r="E143">
        <v>-0.09</v>
      </c>
      <c r="F143">
        <v>-7.3800000000000005E-4</v>
      </c>
      <c r="G143">
        <v>5.0000000000000001E-3</v>
      </c>
      <c r="H143">
        <v>-5.6599999999999999E-4</v>
      </c>
      <c r="Z143" t="s">
        <v>754</v>
      </c>
      <c r="AA143">
        <v>32948</v>
      </c>
      <c r="AB143">
        <v>-1.2960000000000001E-3</v>
      </c>
      <c r="AC143" t="s">
        <v>755</v>
      </c>
      <c r="AD143">
        <v>32948</v>
      </c>
      <c r="AE143">
        <v>-1.1440000000000001E-3</v>
      </c>
    </row>
    <row r="144" spans="1:31" x14ac:dyDescent="0.3">
      <c r="A144" s="11">
        <v>41746</v>
      </c>
      <c r="B144" s="40">
        <v>0.65779228009259261</v>
      </c>
      <c r="C144" t="s">
        <v>742</v>
      </c>
      <c r="D144" t="s">
        <v>745</v>
      </c>
      <c r="Z144" t="s">
        <v>754</v>
      </c>
      <c r="AA144">
        <v>32949</v>
      </c>
      <c r="AB144">
        <v>-1.372E-3</v>
      </c>
      <c r="AC144" t="s">
        <v>755</v>
      </c>
      <c r="AD144">
        <v>32947</v>
      </c>
      <c r="AE144">
        <v>-1.0870000000000001E-3</v>
      </c>
    </row>
    <row r="145" spans="1:31" x14ac:dyDescent="0.3">
      <c r="A145" s="11">
        <v>41746</v>
      </c>
      <c r="B145" s="40">
        <v>0.65779481481481483</v>
      </c>
      <c r="C145" t="s">
        <v>742</v>
      </c>
      <c r="D145" t="s">
        <v>746</v>
      </c>
      <c r="I145">
        <v>70.636959000000004</v>
      </c>
      <c r="R145">
        <v>33.676090000000002</v>
      </c>
      <c r="S145">
        <v>0.408387</v>
      </c>
      <c r="T145">
        <v>1.065191</v>
      </c>
      <c r="U145">
        <v>8.2861000000000004E-2</v>
      </c>
      <c r="Z145" t="s">
        <v>754</v>
      </c>
      <c r="AA145">
        <v>32949</v>
      </c>
      <c r="AB145">
        <v>-1.353E-3</v>
      </c>
      <c r="AC145" t="s">
        <v>755</v>
      </c>
      <c r="AD145">
        <v>32948</v>
      </c>
      <c r="AE145">
        <v>-1.201E-3</v>
      </c>
    </row>
    <row r="146" spans="1:31" x14ac:dyDescent="0.3">
      <c r="A146" s="11">
        <v>41746</v>
      </c>
      <c r="B146" s="40">
        <v>0.65783114583333335</v>
      </c>
      <c r="C146" t="s">
        <v>742</v>
      </c>
      <c r="D146" t="s">
        <v>744</v>
      </c>
      <c r="E146">
        <v>-0.1</v>
      </c>
      <c r="F146">
        <v>-1.8E-5</v>
      </c>
      <c r="G146">
        <v>5.0000000000000001E-3</v>
      </c>
      <c r="H146">
        <v>-5.8399999999999999E-4</v>
      </c>
      <c r="Z146" t="s">
        <v>754</v>
      </c>
      <c r="AA146">
        <v>32949</v>
      </c>
      <c r="AB146">
        <v>-1.315E-3</v>
      </c>
      <c r="AC146" t="s">
        <v>755</v>
      </c>
      <c r="AD146">
        <v>32948</v>
      </c>
      <c r="AE146">
        <v>-1.163E-3</v>
      </c>
    </row>
    <row r="147" spans="1:31" x14ac:dyDescent="0.3">
      <c r="A147" s="11">
        <v>41746</v>
      </c>
      <c r="B147" s="40">
        <v>0.65783253472222225</v>
      </c>
      <c r="C147" t="s">
        <v>742</v>
      </c>
      <c r="D147" t="s">
        <v>745</v>
      </c>
      <c r="Z147" t="s">
        <v>754</v>
      </c>
      <c r="AA147">
        <v>32949</v>
      </c>
      <c r="AB147">
        <v>-1.372E-3</v>
      </c>
      <c r="AC147" t="s">
        <v>755</v>
      </c>
      <c r="AD147">
        <v>32948</v>
      </c>
      <c r="AE147">
        <v>-1.1820000000000001E-3</v>
      </c>
    </row>
    <row r="148" spans="1:31" x14ac:dyDescent="0.3">
      <c r="A148" s="11">
        <v>41746</v>
      </c>
      <c r="B148" s="40">
        <v>0.65783500000000006</v>
      </c>
      <c r="C148" t="s">
        <v>742</v>
      </c>
      <c r="D148" t="s">
        <v>746</v>
      </c>
      <c r="I148">
        <v>70.646079999999998</v>
      </c>
      <c r="R148">
        <v>33.670088999999997</v>
      </c>
      <c r="S148">
        <v>0.40261799999999998</v>
      </c>
      <c r="T148">
        <v>1.065096</v>
      </c>
      <c r="U148">
        <v>7.1569999999999995E-2</v>
      </c>
      <c r="Z148" t="s">
        <v>754</v>
      </c>
      <c r="AA148">
        <v>32948</v>
      </c>
      <c r="AB148">
        <v>-1.2769999999999999E-3</v>
      </c>
      <c r="AC148" t="s">
        <v>755</v>
      </c>
      <c r="AD148">
        <v>32948</v>
      </c>
      <c r="AE148">
        <v>-1.163E-3</v>
      </c>
    </row>
    <row r="149" spans="1:31" x14ac:dyDescent="0.3">
      <c r="A149" s="11">
        <v>41746</v>
      </c>
      <c r="B149" s="40">
        <v>0.65788289351851847</v>
      </c>
      <c r="C149" t="s">
        <v>742</v>
      </c>
      <c r="D149" t="s">
        <v>744</v>
      </c>
      <c r="E149">
        <v>-0.09</v>
      </c>
      <c r="F149">
        <v>2.8800000000000001E-4</v>
      </c>
      <c r="G149">
        <v>-5.0000000000000001E-3</v>
      </c>
      <c r="H149">
        <v>-3.28E-4</v>
      </c>
      <c r="Z149" t="s">
        <v>754</v>
      </c>
      <c r="AA149">
        <v>32949</v>
      </c>
      <c r="AB149">
        <v>-1.3910000000000001E-3</v>
      </c>
      <c r="AC149" t="s">
        <v>755</v>
      </c>
      <c r="AD149">
        <v>32947</v>
      </c>
      <c r="AE149">
        <v>-1.106E-3</v>
      </c>
    </row>
    <row r="150" spans="1:31" x14ac:dyDescent="0.3">
      <c r="A150" s="11">
        <v>41746</v>
      </c>
      <c r="B150" s="40">
        <v>0.65788427083333334</v>
      </c>
      <c r="C150" t="s">
        <v>742</v>
      </c>
      <c r="D150" t="s">
        <v>745</v>
      </c>
      <c r="Z150" t="s">
        <v>754</v>
      </c>
      <c r="AA150">
        <v>32949</v>
      </c>
      <c r="AB150">
        <v>-1.487E-3</v>
      </c>
      <c r="AC150" t="s">
        <v>755</v>
      </c>
      <c r="AD150">
        <v>32948</v>
      </c>
      <c r="AE150">
        <v>-1.163E-3</v>
      </c>
    </row>
    <row r="151" spans="1:31" x14ac:dyDescent="0.3">
      <c r="A151" s="11">
        <v>41746</v>
      </c>
      <c r="B151" s="40">
        <v>0.65788679398148153</v>
      </c>
      <c r="C151" t="s">
        <v>742</v>
      </c>
      <c r="D151" t="s">
        <v>746</v>
      </c>
      <c r="I151">
        <v>70.632181000000003</v>
      </c>
      <c r="R151">
        <v>33.670839000000001</v>
      </c>
      <c r="S151">
        <v>0.40692099999999998</v>
      </c>
      <c r="T151">
        <v>1.065134</v>
      </c>
      <c r="U151">
        <v>7.6843999999999996E-2</v>
      </c>
      <c r="Z151" t="s">
        <v>754</v>
      </c>
      <c r="AA151">
        <v>32948</v>
      </c>
      <c r="AB151">
        <v>-1.1249999999999999E-3</v>
      </c>
      <c r="AC151" t="s">
        <v>755</v>
      </c>
      <c r="AD151">
        <v>32948</v>
      </c>
      <c r="AE151">
        <v>-1.1249999999999999E-3</v>
      </c>
    </row>
    <row r="152" spans="1:31" x14ac:dyDescent="0.3">
      <c r="A152" s="11">
        <v>41746</v>
      </c>
      <c r="B152" s="40">
        <v>0.65792314814814812</v>
      </c>
      <c r="C152" t="s">
        <v>742</v>
      </c>
      <c r="D152" t="s">
        <v>744</v>
      </c>
      <c r="E152">
        <v>-0.08</v>
      </c>
      <c r="F152">
        <v>-2.6899999999999998E-4</v>
      </c>
      <c r="G152">
        <v>-5.0000000000000001E-3</v>
      </c>
      <c r="H152">
        <v>-1.6799999999999999E-4</v>
      </c>
      <c r="Z152" t="s">
        <v>754</v>
      </c>
      <c r="AA152">
        <v>32949</v>
      </c>
      <c r="AB152">
        <v>-1.4679999999999999E-3</v>
      </c>
      <c r="AC152" t="s">
        <v>755</v>
      </c>
      <c r="AD152">
        <v>32948</v>
      </c>
      <c r="AE152">
        <v>-1.1820000000000001E-3</v>
      </c>
    </row>
    <row r="153" spans="1:31" x14ac:dyDescent="0.3">
      <c r="A153" s="11">
        <v>41746</v>
      </c>
      <c r="B153" s="40">
        <v>0.65792453703703702</v>
      </c>
      <c r="C153" t="s">
        <v>742</v>
      </c>
      <c r="D153" t="s">
        <v>745</v>
      </c>
      <c r="Z153" t="s">
        <v>754</v>
      </c>
      <c r="AA153">
        <v>32949</v>
      </c>
      <c r="AB153">
        <v>-1.4679999999999999E-3</v>
      </c>
      <c r="AC153" t="s">
        <v>755</v>
      </c>
      <c r="AD153">
        <v>32948</v>
      </c>
      <c r="AE153">
        <v>-1.1440000000000001E-3</v>
      </c>
    </row>
    <row r="154" spans="1:31" x14ac:dyDescent="0.3">
      <c r="A154" s="11">
        <v>41746</v>
      </c>
      <c r="B154" s="40">
        <v>0.65792701388888886</v>
      </c>
      <c r="C154" t="s">
        <v>742</v>
      </c>
      <c r="D154" t="s">
        <v>746</v>
      </c>
      <c r="I154">
        <v>70.650423000000004</v>
      </c>
      <c r="R154">
        <v>33.663336999999999</v>
      </c>
      <c r="S154">
        <v>0.406997</v>
      </c>
      <c r="T154">
        <v>1.065115</v>
      </c>
      <c r="U154">
        <v>8.0557000000000004E-2</v>
      </c>
      <c r="Z154" t="s">
        <v>754</v>
      </c>
      <c r="AA154">
        <v>32950</v>
      </c>
      <c r="AB154">
        <v>-1.544E-3</v>
      </c>
      <c r="AC154" t="s">
        <v>755</v>
      </c>
      <c r="AD154">
        <v>32948</v>
      </c>
      <c r="AE154">
        <v>-1.201E-3</v>
      </c>
    </row>
    <row r="155" spans="1:31" x14ac:dyDescent="0.3">
      <c r="A155" s="11">
        <v>41746</v>
      </c>
      <c r="B155" s="40">
        <v>0.65797543981481488</v>
      </c>
      <c r="C155" t="s">
        <v>742</v>
      </c>
      <c r="D155" t="s">
        <v>744</v>
      </c>
      <c r="E155">
        <v>-0.09</v>
      </c>
      <c r="F155">
        <v>-4.5100000000000001E-4</v>
      </c>
      <c r="G155">
        <v>5.0000000000000001E-3</v>
      </c>
      <c r="H155">
        <v>-9.3999999999999994E-5</v>
      </c>
      <c r="Z155" t="s">
        <v>754</v>
      </c>
      <c r="AA155">
        <v>32948</v>
      </c>
      <c r="AB155">
        <v>-1.258E-3</v>
      </c>
      <c r="AC155" t="s">
        <v>755</v>
      </c>
      <c r="AD155">
        <v>32948</v>
      </c>
      <c r="AE155">
        <v>-1.163E-3</v>
      </c>
    </row>
    <row r="156" spans="1:31" x14ac:dyDescent="0.3">
      <c r="A156" s="11">
        <v>41746</v>
      </c>
      <c r="B156" s="40">
        <v>0.65797682870370366</v>
      </c>
      <c r="C156" t="s">
        <v>742</v>
      </c>
      <c r="D156" t="s">
        <v>745</v>
      </c>
      <c r="Z156" t="s">
        <v>754</v>
      </c>
      <c r="AA156">
        <v>32948</v>
      </c>
      <c r="AB156">
        <v>-1.1820000000000001E-3</v>
      </c>
      <c r="AC156" t="s">
        <v>755</v>
      </c>
      <c r="AD156">
        <v>32948</v>
      </c>
      <c r="AE156">
        <v>-1.163E-3</v>
      </c>
    </row>
    <row r="157" spans="1:31" x14ac:dyDescent="0.3">
      <c r="A157" s="11">
        <v>41746</v>
      </c>
      <c r="B157" s="40">
        <v>0.6579793055555555</v>
      </c>
      <c r="C157" t="s">
        <v>742</v>
      </c>
      <c r="D157" t="s">
        <v>746</v>
      </c>
      <c r="I157">
        <v>70.629140000000007</v>
      </c>
      <c r="R157">
        <v>33.666338000000003</v>
      </c>
      <c r="S157">
        <v>0.40703600000000001</v>
      </c>
      <c r="T157">
        <v>1.065115</v>
      </c>
      <c r="U157">
        <v>8.3432000000000006E-2</v>
      </c>
      <c r="Z157" t="s">
        <v>754</v>
      </c>
      <c r="AA157">
        <v>32949</v>
      </c>
      <c r="AB157">
        <v>-1.315E-3</v>
      </c>
      <c r="AC157" t="s">
        <v>755</v>
      </c>
      <c r="AD157">
        <v>32948</v>
      </c>
      <c r="AE157">
        <v>-1.2769999999999999E-3</v>
      </c>
    </row>
    <row r="158" spans="1:31" x14ac:dyDescent="0.3">
      <c r="A158" s="11">
        <v>41746</v>
      </c>
      <c r="B158" s="40">
        <v>0.65801564814814817</v>
      </c>
      <c r="C158" t="s">
        <v>742</v>
      </c>
      <c r="D158" t="s">
        <v>744</v>
      </c>
      <c r="E158">
        <v>-7.0000000000000007E-2</v>
      </c>
      <c r="F158">
        <v>-1.389E-3</v>
      </c>
      <c r="G158">
        <v>-0.01</v>
      </c>
      <c r="H158">
        <v>-7.2999999999999999E-5</v>
      </c>
      <c r="Z158" t="s">
        <v>754</v>
      </c>
      <c r="AA158">
        <v>32948</v>
      </c>
      <c r="AB158">
        <v>-1.2960000000000001E-3</v>
      </c>
      <c r="AC158" t="s">
        <v>755</v>
      </c>
      <c r="AD158">
        <v>32947</v>
      </c>
      <c r="AE158">
        <v>-1.106E-3</v>
      </c>
    </row>
    <row r="159" spans="1:31" x14ac:dyDescent="0.3">
      <c r="A159" s="11">
        <v>41746</v>
      </c>
      <c r="B159" s="40">
        <v>0.65801703703703707</v>
      </c>
      <c r="C159" t="s">
        <v>742</v>
      </c>
      <c r="D159" t="s">
        <v>745</v>
      </c>
      <c r="Z159" t="s">
        <v>754</v>
      </c>
      <c r="AA159">
        <v>32948</v>
      </c>
      <c r="AB159">
        <v>-1.2769999999999999E-3</v>
      </c>
      <c r="AC159" t="s">
        <v>755</v>
      </c>
      <c r="AD159">
        <v>32948</v>
      </c>
      <c r="AE159">
        <v>-1.1440000000000001E-3</v>
      </c>
    </row>
    <row r="160" spans="1:31" x14ac:dyDescent="0.3">
      <c r="A160" s="11">
        <v>41746</v>
      </c>
      <c r="B160" s="40">
        <v>0.65801954861111112</v>
      </c>
      <c r="C160" t="s">
        <v>742</v>
      </c>
      <c r="D160" t="s">
        <v>746</v>
      </c>
      <c r="I160">
        <v>70.638695999999996</v>
      </c>
      <c r="R160">
        <v>33.665588</v>
      </c>
      <c r="S160">
        <v>0.41006300000000001</v>
      </c>
      <c r="T160">
        <v>1.065191</v>
      </c>
      <c r="U160">
        <v>7.3074E-2</v>
      </c>
      <c r="Z160" t="s">
        <v>754</v>
      </c>
      <c r="AA160">
        <v>32948</v>
      </c>
      <c r="AB160">
        <v>-1.2960000000000001E-3</v>
      </c>
      <c r="AC160" t="s">
        <v>755</v>
      </c>
      <c r="AD160">
        <v>32947</v>
      </c>
      <c r="AE160">
        <v>-1.106E-3</v>
      </c>
    </row>
    <row r="161" spans="1:31" x14ac:dyDescent="0.3">
      <c r="A161" s="11">
        <v>41746</v>
      </c>
      <c r="B161" s="40">
        <v>0.65806745370370368</v>
      </c>
      <c r="C161" t="s">
        <v>742</v>
      </c>
      <c r="D161" t="s">
        <v>744</v>
      </c>
      <c r="E161">
        <v>-0.1</v>
      </c>
      <c r="F161">
        <v>-1.8190000000000001E-3</v>
      </c>
      <c r="G161">
        <v>1.4999999999999999E-2</v>
      </c>
      <c r="H161">
        <v>-1.8699999999999999E-4</v>
      </c>
      <c r="Z161" t="s">
        <v>754</v>
      </c>
      <c r="AA161">
        <v>32950</v>
      </c>
      <c r="AB161">
        <v>-1.601E-3</v>
      </c>
      <c r="AC161" t="s">
        <v>755</v>
      </c>
      <c r="AD161">
        <v>32948</v>
      </c>
      <c r="AE161">
        <v>-1.1820000000000001E-3</v>
      </c>
    </row>
    <row r="162" spans="1:31" x14ac:dyDescent="0.3">
      <c r="A162" s="11">
        <v>41746</v>
      </c>
      <c r="B162" s="40">
        <v>0.65806883101851854</v>
      </c>
      <c r="C162" t="s">
        <v>742</v>
      </c>
      <c r="D162" t="s">
        <v>745</v>
      </c>
      <c r="Z162" t="s">
        <v>754</v>
      </c>
      <c r="AA162">
        <v>32950</v>
      </c>
      <c r="AB162">
        <v>-1.506E-3</v>
      </c>
      <c r="AC162" t="s">
        <v>755</v>
      </c>
      <c r="AD162">
        <v>32948</v>
      </c>
      <c r="AE162">
        <v>-1.1820000000000001E-3</v>
      </c>
    </row>
    <row r="163" spans="1:31" x14ac:dyDescent="0.3">
      <c r="A163" s="11">
        <v>41746</v>
      </c>
      <c r="B163" s="40">
        <v>0.65807130787037038</v>
      </c>
      <c r="C163" t="s">
        <v>742</v>
      </c>
      <c r="D163" t="s">
        <v>746</v>
      </c>
      <c r="I163">
        <v>70.648685999999998</v>
      </c>
      <c r="R163">
        <v>33.669339000000001</v>
      </c>
      <c r="S163">
        <v>0.40437000000000001</v>
      </c>
      <c r="T163">
        <v>1.065172</v>
      </c>
      <c r="U163">
        <v>7.9224000000000003E-2</v>
      </c>
      <c r="Z163" t="s">
        <v>754</v>
      </c>
      <c r="AA163">
        <v>32946</v>
      </c>
      <c r="AB163">
        <v>-9.1500000000000001E-4</v>
      </c>
      <c r="AC163" t="s">
        <v>755</v>
      </c>
      <c r="AD163">
        <v>32948</v>
      </c>
      <c r="AE163">
        <v>-1.1820000000000001E-3</v>
      </c>
    </row>
    <row r="164" spans="1:31" x14ac:dyDescent="0.3">
      <c r="A164" s="11">
        <v>41746</v>
      </c>
      <c r="B164" s="40">
        <v>0.65810769675925929</v>
      </c>
      <c r="C164" t="s">
        <v>742</v>
      </c>
      <c r="D164" t="s">
        <v>744</v>
      </c>
      <c r="E164">
        <v>-0.1</v>
      </c>
      <c r="F164">
        <v>2.8800000000000001E-4</v>
      </c>
      <c r="G164">
        <v>0</v>
      </c>
      <c r="H164">
        <v>-1.9799999999999999E-4</v>
      </c>
      <c r="Z164" t="s">
        <v>754</v>
      </c>
      <c r="AA164">
        <v>32947</v>
      </c>
      <c r="AB164">
        <v>-1.0870000000000001E-3</v>
      </c>
      <c r="AC164" t="s">
        <v>755</v>
      </c>
      <c r="AD164">
        <v>32947</v>
      </c>
      <c r="AE164">
        <v>-1.0870000000000001E-3</v>
      </c>
    </row>
    <row r="165" spans="1:31" x14ac:dyDescent="0.3">
      <c r="A165" s="11">
        <v>41746</v>
      </c>
      <c r="B165" s="40">
        <v>0.65810907407407404</v>
      </c>
      <c r="C165" t="s">
        <v>742</v>
      </c>
      <c r="D165" t="s">
        <v>745</v>
      </c>
      <c r="Z165" t="s">
        <v>754</v>
      </c>
      <c r="AA165">
        <v>32948</v>
      </c>
      <c r="AB165">
        <v>-1.163E-3</v>
      </c>
      <c r="AC165" t="s">
        <v>755</v>
      </c>
      <c r="AD165">
        <v>32948</v>
      </c>
      <c r="AE165">
        <v>-1.1249999999999999E-3</v>
      </c>
    </row>
    <row r="166" spans="1:31" x14ac:dyDescent="0.3">
      <c r="A166" s="11">
        <v>41746</v>
      </c>
      <c r="B166" s="40">
        <v>0.65811153935185185</v>
      </c>
      <c r="C166" t="s">
        <v>742</v>
      </c>
      <c r="D166" t="s">
        <v>746</v>
      </c>
      <c r="I166">
        <v>70.668666000000002</v>
      </c>
      <c r="R166">
        <v>33.667088</v>
      </c>
      <c r="S166">
        <v>0.40692099999999998</v>
      </c>
      <c r="T166">
        <v>1.065191</v>
      </c>
      <c r="U166">
        <v>8.4041000000000005E-2</v>
      </c>
      <c r="Z166" t="s">
        <v>754</v>
      </c>
      <c r="AA166">
        <v>32948</v>
      </c>
      <c r="AB166">
        <v>-1.1820000000000001E-3</v>
      </c>
      <c r="AC166" t="s">
        <v>755</v>
      </c>
      <c r="AD166">
        <v>32948</v>
      </c>
      <c r="AE166">
        <v>-1.1820000000000001E-3</v>
      </c>
    </row>
    <row r="167" spans="1:31" x14ac:dyDescent="0.3">
      <c r="A167" s="11">
        <v>41746</v>
      </c>
      <c r="B167" s="40">
        <v>0.65815943287037038</v>
      </c>
      <c r="C167" t="s">
        <v>742</v>
      </c>
      <c r="D167" t="s">
        <v>744</v>
      </c>
      <c r="E167">
        <v>-0.08</v>
      </c>
      <c r="F167">
        <v>1.5319999999999999E-3</v>
      </c>
      <c r="G167">
        <v>-0.01</v>
      </c>
      <c r="H167">
        <v>3.4E-5</v>
      </c>
      <c r="Z167" t="s">
        <v>754</v>
      </c>
      <c r="AA167">
        <v>32949</v>
      </c>
      <c r="AB167">
        <v>-1.3339999999999999E-3</v>
      </c>
      <c r="AC167" t="s">
        <v>755</v>
      </c>
      <c r="AD167">
        <v>32947</v>
      </c>
      <c r="AE167">
        <v>-1.106E-3</v>
      </c>
    </row>
    <row r="168" spans="1:31" x14ac:dyDescent="0.3">
      <c r="A168" s="11">
        <v>41746</v>
      </c>
      <c r="B168" s="40">
        <v>0.65816081018518513</v>
      </c>
      <c r="C168" t="s">
        <v>742</v>
      </c>
      <c r="D168" t="s">
        <v>745</v>
      </c>
      <c r="Z168" t="s">
        <v>754</v>
      </c>
      <c r="AA168">
        <v>32949</v>
      </c>
      <c r="AB168">
        <v>-1.4679999999999999E-3</v>
      </c>
      <c r="AC168" t="s">
        <v>755</v>
      </c>
      <c r="AD168">
        <v>32947</v>
      </c>
      <c r="AE168">
        <v>-1.049E-3</v>
      </c>
    </row>
    <row r="169" spans="1:31" x14ac:dyDescent="0.3">
      <c r="A169" s="11">
        <v>41746</v>
      </c>
      <c r="B169" s="40">
        <v>0.65816333333333332</v>
      </c>
      <c r="C169" t="s">
        <v>742</v>
      </c>
      <c r="D169" t="s">
        <v>746</v>
      </c>
      <c r="I169">
        <v>70.630443</v>
      </c>
      <c r="R169">
        <v>33.556812000000001</v>
      </c>
      <c r="S169">
        <v>0.55945100000000003</v>
      </c>
      <c r="T169">
        <v>1.0650770000000001</v>
      </c>
      <c r="U169">
        <v>7.9586000000000004E-2</v>
      </c>
      <c r="Z169" t="s">
        <v>754</v>
      </c>
      <c r="AA169">
        <v>32948</v>
      </c>
      <c r="AB169">
        <v>-1.163E-3</v>
      </c>
      <c r="AC169" t="s">
        <v>755</v>
      </c>
      <c r="AD169">
        <v>32947</v>
      </c>
      <c r="AE169">
        <v>-1.049E-3</v>
      </c>
    </row>
    <row r="170" spans="1:31" x14ac:dyDescent="0.3">
      <c r="A170" s="11">
        <v>41746</v>
      </c>
      <c r="B170" s="40">
        <v>0.65819961805555549</v>
      </c>
      <c r="C170" t="s">
        <v>742</v>
      </c>
      <c r="D170" t="s">
        <v>744</v>
      </c>
      <c r="E170">
        <v>-0.09</v>
      </c>
      <c r="F170">
        <v>1.1019999999999999E-3</v>
      </c>
      <c r="G170">
        <v>5.0000000000000001E-3</v>
      </c>
      <c r="H170">
        <v>2.9E-4</v>
      </c>
      <c r="Z170" t="s">
        <v>754</v>
      </c>
      <c r="AA170">
        <v>32948</v>
      </c>
      <c r="AB170">
        <v>-1.2960000000000001E-3</v>
      </c>
      <c r="AC170" t="s">
        <v>755</v>
      </c>
      <c r="AD170">
        <v>32948</v>
      </c>
      <c r="AE170">
        <v>-1.1440000000000001E-3</v>
      </c>
    </row>
    <row r="171" spans="1:31" x14ac:dyDescent="0.3">
      <c r="A171" s="11">
        <v>41746</v>
      </c>
      <c r="B171" s="40">
        <v>0.65820098379629632</v>
      </c>
      <c r="C171" t="s">
        <v>742</v>
      </c>
      <c r="D171" t="s">
        <v>745</v>
      </c>
    </row>
    <row r="172" spans="1:31" x14ac:dyDescent="0.3">
      <c r="A172" s="11">
        <v>41746</v>
      </c>
      <c r="B172" s="40">
        <v>0.65820344907407413</v>
      </c>
      <c r="C172" t="s">
        <v>742</v>
      </c>
      <c r="D172" t="s">
        <v>746</v>
      </c>
      <c r="I172">
        <v>70.646079999999998</v>
      </c>
      <c r="R172">
        <v>33.556812000000001</v>
      </c>
      <c r="S172">
        <v>0.55872699999999997</v>
      </c>
      <c r="T172">
        <v>1.06521</v>
      </c>
      <c r="U172">
        <v>7.4883000000000005E-2</v>
      </c>
    </row>
    <row r="173" spans="1:31" x14ac:dyDescent="0.3">
      <c r="A173" s="11">
        <v>41746</v>
      </c>
      <c r="B173" s="40">
        <v>0.65825137731481476</v>
      </c>
      <c r="C173" t="s">
        <v>742</v>
      </c>
      <c r="D173" t="s">
        <v>744</v>
      </c>
      <c r="E173">
        <v>-0.1</v>
      </c>
      <c r="F173">
        <v>1.026E-3</v>
      </c>
      <c r="G173">
        <v>5.0000000000000001E-3</v>
      </c>
      <c r="H173">
        <v>4.1199999999999999E-4</v>
      </c>
    </row>
    <row r="174" spans="1:31" x14ac:dyDescent="0.3">
      <c r="A174" s="11">
        <v>41746</v>
      </c>
      <c r="B174" s="40">
        <v>0.65825274305555559</v>
      </c>
      <c r="C174" t="s">
        <v>742</v>
      </c>
      <c r="D174" t="s">
        <v>745</v>
      </c>
    </row>
    <row r="175" spans="1:31" x14ac:dyDescent="0.3">
      <c r="A175" s="11">
        <v>41746</v>
      </c>
      <c r="B175" s="40">
        <v>0.65825521990740743</v>
      </c>
      <c r="C175" t="s">
        <v>742</v>
      </c>
      <c r="D175" t="s">
        <v>746</v>
      </c>
      <c r="I175">
        <v>70.639999000000003</v>
      </c>
      <c r="R175">
        <v>33.556061999999997</v>
      </c>
      <c r="S175">
        <v>0.56499100000000002</v>
      </c>
      <c r="T175">
        <v>1.065191</v>
      </c>
      <c r="U175">
        <v>7.6272999999999994E-2</v>
      </c>
    </row>
    <row r="176" spans="1:31" x14ac:dyDescent="0.3">
      <c r="A176" s="11">
        <v>41746</v>
      </c>
      <c r="B176" s="40">
        <v>0.65829149305555557</v>
      </c>
      <c r="C176" t="s">
        <v>742</v>
      </c>
      <c r="D176" t="s">
        <v>744</v>
      </c>
      <c r="E176">
        <v>-0.09</v>
      </c>
      <c r="F176">
        <v>4.3300000000000001E-4</v>
      </c>
      <c r="G176">
        <v>-5.0000000000000001E-3</v>
      </c>
      <c r="H176">
        <v>3.3599999999999998E-4</v>
      </c>
    </row>
    <row r="177" spans="1:21" x14ac:dyDescent="0.3">
      <c r="A177" s="11">
        <v>41746</v>
      </c>
      <c r="B177" s="40">
        <v>0.65829285879629629</v>
      </c>
      <c r="C177" t="s">
        <v>742</v>
      </c>
      <c r="D177" t="s">
        <v>745</v>
      </c>
    </row>
    <row r="178" spans="1:21" x14ac:dyDescent="0.3">
      <c r="A178" s="11">
        <v>41746</v>
      </c>
      <c r="B178" s="40">
        <v>0.65829538194444448</v>
      </c>
      <c r="C178" t="s">
        <v>742</v>
      </c>
      <c r="D178" t="s">
        <v>746</v>
      </c>
      <c r="I178">
        <v>70.649119999999996</v>
      </c>
      <c r="R178">
        <v>33.550811000000003</v>
      </c>
      <c r="S178">
        <v>0.56080300000000005</v>
      </c>
      <c r="T178">
        <v>1.0650390000000001</v>
      </c>
      <c r="U178">
        <v>8.5278999999999994E-2</v>
      </c>
    </row>
    <row r="179" spans="1:21" x14ac:dyDescent="0.3">
      <c r="A179" s="11">
        <v>41746</v>
      </c>
      <c r="B179" s="40">
        <v>0.6583432754629629</v>
      </c>
      <c r="C179" t="s">
        <v>742</v>
      </c>
      <c r="D179" t="s">
        <v>744</v>
      </c>
      <c r="E179">
        <v>-0.11</v>
      </c>
      <c r="F179">
        <v>6.3199999999999997E-4</v>
      </c>
      <c r="G179">
        <v>0.01</v>
      </c>
      <c r="H179">
        <v>9.7999999999999997E-5</v>
      </c>
    </row>
    <row r="180" spans="1:21" x14ac:dyDescent="0.3">
      <c r="A180" s="11">
        <v>41746</v>
      </c>
      <c r="B180" s="40">
        <v>0.65834464120370373</v>
      </c>
      <c r="C180" t="s">
        <v>742</v>
      </c>
      <c r="D180" t="s">
        <v>745</v>
      </c>
    </row>
    <row r="181" spans="1:21" x14ac:dyDescent="0.3">
      <c r="A181" s="11">
        <v>41746</v>
      </c>
      <c r="B181" s="40">
        <v>0.65834711805555557</v>
      </c>
      <c r="C181" t="s">
        <v>742</v>
      </c>
      <c r="D181" t="s">
        <v>746</v>
      </c>
      <c r="I181">
        <v>70.641735999999995</v>
      </c>
      <c r="R181">
        <v>33.550060999999999</v>
      </c>
      <c r="S181">
        <v>0.56575299999999995</v>
      </c>
      <c r="T181">
        <v>1.065153</v>
      </c>
      <c r="U181">
        <v>8.2974999999999993E-2</v>
      </c>
    </row>
    <row r="182" spans="1:21" x14ac:dyDescent="0.3">
      <c r="A182" s="11">
        <v>41746</v>
      </c>
      <c r="B182" s="40">
        <v>0.65838343750000006</v>
      </c>
      <c r="C182" t="s">
        <v>742</v>
      </c>
      <c r="D182" t="s">
        <v>744</v>
      </c>
      <c r="E182">
        <v>-0.09</v>
      </c>
      <c r="F182">
        <v>1.8190000000000001E-3</v>
      </c>
      <c r="G182">
        <v>-0.01</v>
      </c>
      <c r="H182">
        <v>-3.0000000000000001E-5</v>
      </c>
    </row>
    <row r="183" spans="1:21" x14ac:dyDescent="0.3">
      <c r="A183" s="11">
        <v>41746</v>
      </c>
      <c r="B183" s="40">
        <v>0.65838481481481481</v>
      </c>
      <c r="C183" t="s">
        <v>742</v>
      </c>
      <c r="D183" t="s">
        <v>745</v>
      </c>
    </row>
    <row r="184" spans="1:21" x14ac:dyDescent="0.3">
      <c r="A184" s="11">
        <v>41746</v>
      </c>
      <c r="B184" s="40">
        <v>0.65838729166666665</v>
      </c>
      <c r="C184" t="s">
        <v>742</v>
      </c>
      <c r="D184" t="s">
        <v>746</v>
      </c>
      <c r="I184">
        <v>70.641301999999996</v>
      </c>
      <c r="R184">
        <v>33.442034999999997</v>
      </c>
      <c r="S184">
        <v>0.71060900000000005</v>
      </c>
      <c r="T184">
        <v>1.065096</v>
      </c>
      <c r="U184">
        <v>8.2232E-2</v>
      </c>
    </row>
    <row r="185" spans="1:21" x14ac:dyDescent="0.3">
      <c r="A185" s="11">
        <v>41746</v>
      </c>
      <c r="B185" s="40">
        <v>0.65843517361111115</v>
      </c>
      <c r="C185" t="s">
        <v>742</v>
      </c>
      <c r="D185" t="s">
        <v>744</v>
      </c>
      <c r="E185">
        <v>-0.1</v>
      </c>
      <c r="F185">
        <v>1.371E-3</v>
      </c>
      <c r="G185">
        <v>5.0000000000000001E-3</v>
      </c>
      <c r="H185">
        <v>2.9E-5</v>
      </c>
    </row>
    <row r="186" spans="1:21" x14ac:dyDescent="0.3">
      <c r="A186" s="11">
        <v>41746</v>
      </c>
      <c r="B186" s="40">
        <v>0.6584365509259259</v>
      </c>
      <c r="C186" t="s">
        <v>742</v>
      </c>
      <c r="D186" t="s">
        <v>745</v>
      </c>
    </row>
    <row r="187" spans="1:21" x14ac:dyDescent="0.3">
      <c r="A187" s="11">
        <v>41746</v>
      </c>
      <c r="B187" s="40">
        <v>0.65843907407407409</v>
      </c>
      <c r="C187" t="s">
        <v>742</v>
      </c>
      <c r="D187" t="s">
        <v>746</v>
      </c>
      <c r="I187">
        <v>70.633917999999994</v>
      </c>
      <c r="R187">
        <v>33.438284000000003</v>
      </c>
      <c r="S187">
        <v>0.71390299999999995</v>
      </c>
      <c r="T187">
        <v>1.065191</v>
      </c>
      <c r="U187">
        <v>7.732E-2</v>
      </c>
    </row>
    <row r="188" spans="1:21" x14ac:dyDescent="0.3">
      <c r="A188" s="11">
        <v>41746</v>
      </c>
      <c r="B188" s="40">
        <v>0.65847534722222223</v>
      </c>
      <c r="C188" t="s">
        <v>742</v>
      </c>
      <c r="D188" t="s">
        <v>744</v>
      </c>
      <c r="E188">
        <v>-0.1</v>
      </c>
      <c r="F188">
        <v>4.5100000000000001E-4</v>
      </c>
      <c r="G188">
        <v>0</v>
      </c>
      <c r="H188">
        <v>6.2000000000000003E-5</v>
      </c>
    </row>
    <row r="189" spans="1:21" x14ac:dyDescent="0.3">
      <c r="A189" s="11">
        <v>41746</v>
      </c>
      <c r="B189" s="40">
        <v>0.65847671296296295</v>
      </c>
      <c r="C189" t="s">
        <v>742</v>
      </c>
      <c r="D189" t="s">
        <v>745</v>
      </c>
    </row>
    <row r="190" spans="1:21" x14ac:dyDescent="0.3">
      <c r="A190" s="11">
        <v>41746</v>
      </c>
      <c r="B190" s="40">
        <v>0.65847917824074076</v>
      </c>
      <c r="C190" t="s">
        <v>742</v>
      </c>
      <c r="D190" t="s">
        <v>746</v>
      </c>
      <c r="I190">
        <v>70.638695999999996</v>
      </c>
      <c r="R190">
        <v>33.437533999999999</v>
      </c>
      <c r="S190">
        <v>0.71420799999999995</v>
      </c>
      <c r="T190">
        <v>1.0650580000000001</v>
      </c>
      <c r="U190">
        <v>7.8423999999999994E-2</v>
      </c>
    </row>
    <row r="191" spans="1:21" x14ac:dyDescent="0.3">
      <c r="A191" s="11">
        <v>41746</v>
      </c>
      <c r="B191" s="40">
        <v>0.65852712962962967</v>
      </c>
      <c r="C191" t="s">
        <v>742</v>
      </c>
      <c r="D191" t="s">
        <v>744</v>
      </c>
      <c r="E191">
        <v>-0.08</v>
      </c>
      <c r="F191">
        <v>-6.1399999999999996E-4</v>
      </c>
      <c r="G191">
        <v>-0.01</v>
      </c>
      <c r="H191">
        <v>-3.8000000000000002E-5</v>
      </c>
    </row>
    <row r="192" spans="1:21" x14ac:dyDescent="0.3">
      <c r="A192" s="11">
        <v>41746</v>
      </c>
      <c r="B192" s="40">
        <v>0.6585285300925926</v>
      </c>
      <c r="C192" t="s">
        <v>742</v>
      </c>
      <c r="D192" t="s">
        <v>745</v>
      </c>
    </row>
    <row r="193" spans="1:21" x14ac:dyDescent="0.3">
      <c r="A193" s="11">
        <v>41746</v>
      </c>
      <c r="B193" s="40">
        <v>0.65853100694444444</v>
      </c>
      <c r="C193" t="s">
        <v>742</v>
      </c>
      <c r="D193" t="s">
        <v>746</v>
      </c>
      <c r="I193">
        <v>70.641301999999996</v>
      </c>
      <c r="R193">
        <v>33.433782999999998</v>
      </c>
      <c r="S193">
        <v>0.71390299999999995</v>
      </c>
      <c r="T193">
        <v>1.065115</v>
      </c>
      <c r="U193">
        <v>8.3602999999999997E-2</v>
      </c>
    </row>
    <row r="194" spans="1:21" x14ac:dyDescent="0.3">
      <c r="A194" s="11">
        <v>41746</v>
      </c>
      <c r="B194" s="40">
        <v>0.65857890046296297</v>
      </c>
      <c r="C194" t="s">
        <v>742</v>
      </c>
      <c r="D194" t="s">
        <v>744</v>
      </c>
      <c r="E194">
        <v>-0.1</v>
      </c>
      <c r="F194">
        <v>-1.3500000000000001E-3</v>
      </c>
      <c r="G194">
        <v>0.01</v>
      </c>
      <c r="H194">
        <v>-2.3900000000000001E-4</v>
      </c>
    </row>
    <row r="195" spans="1:21" x14ac:dyDescent="0.3">
      <c r="A195" s="11">
        <v>41746</v>
      </c>
      <c r="B195" s="40">
        <v>0.65858027777777772</v>
      </c>
      <c r="C195" t="s">
        <v>742</v>
      </c>
      <c r="D195" t="s">
        <v>745</v>
      </c>
    </row>
    <row r="196" spans="1:21" x14ac:dyDescent="0.3">
      <c r="A196" s="11">
        <v>41746</v>
      </c>
      <c r="B196" s="40">
        <v>0.65858287037037033</v>
      </c>
      <c r="C196" t="s">
        <v>742</v>
      </c>
      <c r="D196" t="s">
        <v>746</v>
      </c>
      <c r="I196">
        <v>70.630009000000001</v>
      </c>
      <c r="R196">
        <v>33.432282999999998</v>
      </c>
      <c r="S196">
        <v>0.71487400000000001</v>
      </c>
      <c r="T196">
        <v>1.065134</v>
      </c>
      <c r="U196">
        <v>8.9847999999999997E-2</v>
      </c>
    </row>
    <row r="197" spans="1:21" x14ac:dyDescent="0.3">
      <c r="A197" s="11">
        <v>41746</v>
      </c>
      <c r="B197" s="40">
        <v>0.65861915509259261</v>
      </c>
      <c r="C197" t="s">
        <v>742</v>
      </c>
      <c r="D197" t="s">
        <v>744</v>
      </c>
      <c r="E197">
        <v>-0.09</v>
      </c>
      <c r="F197">
        <v>-1.083E-3</v>
      </c>
      <c r="G197">
        <v>-5.0000000000000001E-3</v>
      </c>
      <c r="H197">
        <v>-4.0999999999999999E-4</v>
      </c>
    </row>
    <row r="198" spans="1:21" x14ac:dyDescent="0.3">
      <c r="A198" s="11">
        <v>41746</v>
      </c>
      <c r="B198" s="40">
        <v>0.65862054398148151</v>
      </c>
      <c r="C198" t="s">
        <v>742</v>
      </c>
      <c r="D198" t="s">
        <v>745</v>
      </c>
    </row>
    <row r="199" spans="1:21" x14ac:dyDescent="0.3">
      <c r="A199" s="11">
        <v>41746</v>
      </c>
      <c r="B199" s="40">
        <v>0.65862302083333335</v>
      </c>
      <c r="C199" t="s">
        <v>742</v>
      </c>
      <c r="D199" t="s">
        <v>746</v>
      </c>
      <c r="I199">
        <v>70.653897999999998</v>
      </c>
      <c r="R199">
        <v>33.227485000000001</v>
      </c>
      <c r="S199">
        <v>1.013517</v>
      </c>
      <c r="T199">
        <v>1.065115</v>
      </c>
      <c r="U199">
        <v>9.1866000000000003E-2</v>
      </c>
    </row>
    <row r="200" spans="1:21" x14ac:dyDescent="0.3">
      <c r="A200" s="11">
        <v>41746</v>
      </c>
      <c r="B200" s="40">
        <v>0.65867144675925926</v>
      </c>
      <c r="C200" t="s">
        <v>742</v>
      </c>
      <c r="D200" t="s">
        <v>744</v>
      </c>
      <c r="E200">
        <v>-0.09</v>
      </c>
      <c r="F200">
        <v>-7.5699999999999997E-4</v>
      </c>
      <c r="G200">
        <v>0</v>
      </c>
      <c r="H200">
        <v>-3.86E-4</v>
      </c>
    </row>
    <row r="201" spans="1:21" x14ac:dyDescent="0.3">
      <c r="A201" s="11">
        <v>41746</v>
      </c>
      <c r="B201" s="40">
        <v>0.65867283564814816</v>
      </c>
      <c r="C201" t="s">
        <v>742</v>
      </c>
      <c r="D201" t="s">
        <v>745</v>
      </c>
    </row>
    <row r="202" spans="1:21" x14ac:dyDescent="0.3">
      <c r="A202" s="11">
        <v>41746</v>
      </c>
      <c r="B202" s="40">
        <v>0.65867537037037038</v>
      </c>
      <c r="C202" t="s">
        <v>742</v>
      </c>
      <c r="D202" t="s">
        <v>746</v>
      </c>
      <c r="I202">
        <v>70.643039000000002</v>
      </c>
      <c r="R202">
        <v>33.223734</v>
      </c>
      <c r="S202">
        <v>1.011784</v>
      </c>
      <c r="T202">
        <v>1.065153</v>
      </c>
      <c r="U202">
        <v>8.5069000000000006E-2</v>
      </c>
    </row>
    <row r="203" spans="1:21" x14ac:dyDescent="0.3">
      <c r="A203" s="11">
        <v>41746</v>
      </c>
      <c r="B203" s="40">
        <v>0.65871164351851852</v>
      </c>
      <c r="C203" t="s">
        <v>742</v>
      </c>
      <c r="D203" t="s">
        <v>744</v>
      </c>
      <c r="E203">
        <v>-0.11</v>
      </c>
      <c r="F203">
        <v>1.63E-4</v>
      </c>
      <c r="G203">
        <v>0.01</v>
      </c>
      <c r="H203">
        <v>-1.6799999999999999E-4</v>
      </c>
    </row>
    <row r="204" spans="1:21" x14ac:dyDescent="0.3">
      <c r="A204" s="11">
        <v>41746</v>
      </c>
      <c r="B204" s="40">
        <v>0.65871302083333327</v>
      </c>
      <c r="C204" t="s">
        <v>742</v>
      </c>
      <c r="D204" t="s">
        <v>745</v>
      </c>
    </row>
    <row r="205" spans="1:21" x14ac:dyDescent="0.3">
      <c r="A205" s="11">
        <v>41746</v>
      </c>
      <c r="B205" s="40">
        <v>0.65871554398148147</v>
      </c>
      <c r="C205" t="s">
        <v>742</v>
      </c>
      <c r="D205" t="s">
        <v>746</v>
      </c>
      <c r="I205">
        <v>70.638695999999996</v>
      </c>
      <c r="R205">
        <v>33.222983999999997</v>
      </c>
      <c r="S205">
        <v>1.0125839999999999</v>
      </c>
      <c r="T205">
        <v>1.0650580000000001</v>
      </c>
      <c r="U205">
        <v>9.1143000000000002E-2</v>
      </c>
    </row>
    <row r="206" spans="1:21" x14ac:dyDescent="0.3">
      <c r="A206" s="11">
        <v>41746</v>
      </c>
      <c r="B206" s="40">
        <v>0.65876342592592596</v>
      </c>
      <c r="C206" t="s">
        <v>742</v>
      </c>
      <c r="D206" t="s">
        <v>744</v>
      </c>
      <c r="E206">
        <v>-0.05</v>
      </c>
      <c r="F206">
        <v>-4.5300000000000001E-4</v>
      </c>
      <c r="G206">
        <v>-0.03</v>
      </c>
      <c r="H206">
        <v>4.6E-5</v>
      </c>
    </row>
    <row r="207" spans="1:21" x14ac:dyDescent="0.3">
      <c r="A207" s="11">
        <v>41746</v>
      </c>
      <c r="B207" s="40">
        <v>0.65876481481481475</v>
      </c>
      <c r="C207" t="s">
        <v>742</v>
      </c>
      <c r="D207" t="s">
        <v>745</v>
      </c>
    </row>
    <row r="208" spans="1:21" x14ac:dyDescent="0.3">
      <c r="A208" s="11">
        <v>41746</v>
      </c>
      <c r="B208" s="40">
        <v>0.65876733796296294</v>
      </c>
      <c r="C208" t="s">
        <v>742</v>
      </c>
      <c r="D208" t="s">
        <v>746</v>
      </c>
      <c r="I208">
        <v>70.643473999999998</v>
      </c>
      <c r="R208">
        <v>33.208730000000003</v>
      </c>
      <c r="S208">
        <v>1.010642</v>
      </c>
      <c r="T208">
        <v>1.06521</v>
      </c>
      <c r="U208">
        <v>8.4593000000000002E-2</v>
      </c>
    </row>
    <row r="209" spans="1:21" x14ac:dyDescent="0.3">
      <c r="A209" s="11">
        <v>41746</v>
      </c>
      <c r="B209" s="40">
        <v>0.6588036805555556</v>
      </c>
      <c r="C209" t="s">
        <v>742</v>
      </c>
      <c r="D209" t="s">
        <v>744</v>
      </c>
      <c r="E209">
        <v>-0.09</v>
      </c>
      <c r="F209">
        <v>-2.3939999999999999E-3</v>
      </c>
      <c r="G209">
        <v>0.02</v>
      </c>
      <c r="H209">
        <v>4.6E-5</v>
      </c>
    </row>
    <row r="210" spans="1:21" x14ac:dyDescent="0.3">
      <c r="A210" s="11">
        <v>41746</v>
      </c>
      <c r="B210" s="40">
        <v>0.65880505787037036</v>
      </c>
      <c r="C210" t="s">
        <v>742</v>
      </c>
      <c r="D210" t="s">
        <v>745</v>
      </c>
    </row>
    <row r="211" spans="1:21" x14ac:dyDescent="0.3">
      <c r="A211" s="11">
        <v>41746</v>
      </c>
      <c r="B211" s="40">
        <v>0.6588075347222222</v>
      </c>
      <c r="C211" t="s">
        <v>742</v>
      </c>
      <c r="D211" t="s">
        <v>746</v>
      </c>
      <c r="I211">
        <v>70.649119999999996</v>
      </c>
      <c r="R211">
        <v>33.210231</v>
      </c>
      <c r="S211">
        <v>1.0112319999999999</v>
      </c>
      <c r="T211">
        <v>1.065153</v>
      </c>
      <c r="U211">
        <v>8.5125999999999993E-2</v>
      </c>
    </row>
    <row r="212" spans="1:21" x14ac:dyDescent="0.3">
      <c r="A212" s="11">
        <v>41746</v>
      </c>
      <c r="B212" s="40">
        <v>0.65885541666666669</v>
      </c>
      <c r="C212" t="s">
        <v>742</v>
      </c>
      <c r="D212" t="s">
        <v>744</v>
      </c>
      <c r="E212">
        <v>-0.09</v>
      </c>
      <c r="F212">
        <v>-2.3270000000000001E-3</v>
      </c>
      <c r="G212">
        <v>0</v>
      </c>
      <c r="H212">
        <v>-1.2899999999999999E-4</v>
      </c>
    </row>
    <row r="213" spans="1:21" x14ac:dyDescent="0.3">
      <c r="A213" s="11">
        <v>41746</v>
      </c>
      <c r="B213" s="40">
        <v>0.65885680555555559</v>
      </c>
      <c r="C213" t="s">
        <v>742</v>
      </c>
      <c r="D213" t="s">
        <v>745</v>
      </c>
    </row>
    <row r="214" spans="1:21" x14ac:dyDescent="0.3">
      <c r="A214" s="11">
        <v>41746</v>
      </c>
      <c r="B214" s="40">
        <v>0.65885931712962964</v>
      </c>
      <c r="C214" t="s">
        <v>742</v>
      </c>
      <c r="D214" t="s">
        <v>746</v>
      </c>
      <c r="I214">
        <v>70.649989000000005</v>
      </c>
      <c r="R214">
        <v>33.204979999999999</v>
      </c>
      <c r="S214">
        <v>1.014221</v>
      </c>
      <c r="T214">
        <v>1.065134</v>
      </c>
      <c r="U214">
        <v>9.3941999999999998E-2</v>
      </c>
    </row>
    <row r="215" spans="1:21" x14ac:dyDescent="0.3">
      <c r="A215" s="11">
        <v>41746</v>
      </c>
      <c r="B215" s="40">
        <v>0.65889568287037037</v>
      </c>
      <c r="C215" t="s">
        <v>742</v>
      </c>
      <c r="D215" t="s">
        <v>744</v>
      </c>
      <c r="E215">
        <v>-0.08</v>
      </c>
      <c r="F215">
        <v>-1.389E-3</v>
      </c>
      <c r="G215">
        <v>-5.0000000000000001E-3</v>
      </c>
      <c r="H215">
        <v>-2.5300000000000002E-4</v>
      </c>
    </row>
    <row r="216" spans="1:21" x14ac:dyDescent="0.3">
      <c r="A216" s="11">
        <v>41746</v>
      </c>
      <c r="B216" s="40">
        <v>0.65889707175925927</v>
      </c>
      <c r="C216" t="s">
        <v>742</v>
      </c>
      <c r="D216" t="s">
        <v>745</v>
      </c>
    </row>
    <row r="217" spans="1:21" x14ac:dyDescent="0.3">
      <c r="A217" s="11">
        <v>41746</v>
      </c>
      <c r="B217" s="40">
        <v>0.65889953703703708</v>
      </c>
      <c r="C217" t="s">
        <v>742</v>
      </c>
      <c r="D217" t="s">
        <v>746</v>
      </c>
      <c r="I217">
        <v>70.649555000000007</v>
      </c>
      <c r="R217">
        <v>33.201979000000001</v>
      </c>
      <c r="S217">
        <v>1.0154780000000001</v>
      </c>
      <c r="T217">
        <v>1.065172</v>
      </c>
      <c r="U217">
        <v>9.5216999999999996E-2</v>
      </c>
    </row>
    <row r="218" spans="1:21" x14ac:dyDescent="0.3">
      <c r="A218" s="11">
        <v>41746</v>
      </c>
      <c r="B218" s="40">
        <v>0.65894748842592599</v>
      </c>
      <c r="C218" t="s">
        <v>742</v>
      </c>
      <c r="D218" t="s">
        <v>744</v>
      </c>
      <c r="E218">
        <v>-0.09</v>
      </c>
      <c r="F218">
        <v>-3.9300000000000001E-4</v>
      </c>
      <c r="G218">
        <v>5.0000000000000001E-3</v>
      </c>
      <c r="H218">
        <v>-1.8900000000000001E-4</v>
      </c>
    </row>
    <row r="219" spans="1:21" x14ac:dyDescent="0.3">
      <c r="A219" s="11">
        <v>41746</v>
      </c>
      <c r="B219" s="40">
        <v>0.65894886574074074</v>
      </c>
      <c r="C219" t="s">
        <v>742</v>
      </c>
      <c r="D219" t="s">
        <v>745</v>
      </c>
    </row>
    <row r="220" spans="1:21" x14ac:dyDescent="0.3">
      <c r="A220" s="11">
        <v>41746</v>
      </c>
      <c r="B220" s="40">
        <v>0.65895133101851855</v>
      </c>
      <c r="C220" t="s">
        <v>742</v>
      </c>
      <c r="D220" t="s">
        <v>746</v>
      </c>
      <c r="I220">
        <v>70.622191000000001</v>
      </c>
      <c r="R220">
        <v>33.201228999999998</v>
      </c>
      <c r="S220">
        <v>1.0098609999999999</v>
      </c>
      <c r="T220">
        <v>1.065096</v>
      </c>
      <c r="U220">
        <v>8.7164000000000005E-2</v>
      </c>
    </row>
    <row r="221" spans="1:21" x14ac:dyDescent="0.3">
      <c r="A221" s="11">
        <v>41746</v>
      </c>
      <c r="B221" s="40">
        <v>0.65898773148148149</v>
      </c>
      <c r="C221" t="s">
        <v>742</v>
      </c>
      <c r="D221" t="s">
        <v>744</v>
      </c>
      <c r="E221">
        <v>-0.09</v>
      </c>
      <c r="F221">
        <v>1.6559999999999999E-3</v>
      </c>
      <c r="G221">
        <v>0</v>
      </c>
      <c r="H221">
        <v>1.1900000000000001E-4</v>
      </c>
    </row>
    <row r="222" spans="1:21" x14ac:dyDescent="0.3">
      <c r="A222" s="11">
        <v>41746</v>
      </c>
      <c r="B222" s="40">
        <v>0.65898910879629635</v>
      </c>
      <c r="C222" t="s">
        <v>742</v>
      </c>
      <c r="D222" t="s">
        <v>745</v>
      </c>
    </row>
    <row r="223" spans="1:21" x14ac:dyDescent="0.3">
      <c r="A223" s="11">
        <v>41746</v>
      </c>
      <c r="B223" s="40">
        <v>0.6589916203703704</v>
      </c>
      <c r="C223" t="s">
        <v>742</v>
      </c>
      <c r="D223" t="s">
        <v>746</v>
      </c>
      <c r="I223">
        <v>70.637827000000001</v>
      </c>
      <c r="R223">
        <v>33.200479000000001</v>
      </c>
      <c r="S223">
        <v>1.0004550000000001</v>
      </c>
      <c r="T223">
        <v>1.065115</v>
      </c>
      <c r="U223">
        <v>9.5865000000000006E-2</v>
      </c>
    </row>
    <row r="224" spans="1:21" x14ac:dyDescent="0.3">
      <c r="A224" s="11">
        <v>41746</v>
      </c>
      <c r="B224" s="40">
        <v>0.65903951388888882</v>
      </c>
      <c r="C224" t="s">
        <v>742</v>
      </c>
      <c r="D224" t="s">
        <v>744</v>
      </c>
      <c r="E224">
        <v>-0.09</v>
      </c>
      <c r="F224">
        <v>1.8029999999999999E-3</v>
      </c>
      <c r="G224">
        <v>0</v>
      </c>
      <c r="H224">
        <v>4.9899999999999999E-4</v>
      </c>
    </row>
    <row r="225" spans="1:21" x14ac:dyDescent="0.3">
      <c r="A225" s="11">
        <v>41746</v>
      </c>
      <c r="B225" s="40">
        <v>0.65904087962962965</v>
      </c>
      <c r="C225" t="s">
        <v>742</v>
      </c>
      <c r="D225" t="s">
        <v>745</v>
      </c>
    </row>
    <row r="226" spans="1:21" x14ac:dyDescent="0.3">
      <c r="A226" s="11">
        <v>41746</v>
      </c>
      <c r="B226" s="40">
        <v>0.65904335648148149</v>
      </c>
      <c r="C226" t="s">
        <v>742</v>
      </c>
      <c r="D226" t="s">
        <v>746</v>
      </c>
      <c r="I226">
        <v>70.648251999999999</v>
      </c>
      <c r="R226">
        <v>33.192976999999999</v>
      </c>
      <c r="S226">
        <v>1.0122599999999999</v>
      </c>
      <c r="T226">
        <v>1.065115</v>
      </c>
      <c r="U226">
        <v>9.2742000000000005E-2</v>
      </c>
    </row>
    <row r="227" spans="1:21" x14ac:dyDescent="0.3">
      <c r="A227" s="11">
        <v>41746</v>
      </c>
      <c r="B227" s="40">
        <v>0.65907968750000001</v>
      </c>
      <c r="C227" t="s">
        <v>742</v>
      </c>
      <c r="D227" t="s">
        <v>744</v>
      </c>
      <c r="E227">
        <v>-0.1</v>
      </c>
      <c r="F227">
        <v>9.2000000000000003E-4</v>
      </c>
      <c r="G227">
        <v>5.0000000000000001E-3</v>
      </c>
      <c r="H227">
        <v>6.0499999999999996E-4</v>
      </c>
    </row>
    <row r="228" spans="1:21" x14ac:dyDescent="0.3">
      <c r="A228" s="11">
        <v>41746</v>
      </c>
      <c r="B228" s="40">
        <v>0.65908105324074073</v>
      </c>
      <c r="C228" t="s">
        <v>742</v>
      </c>
      <c r="D228" t="s">
        <v>745</v>
      </c>
    </row>
    <row r="229" spans="1:21" x14ac:dyDescent="0.3">
      <c r="A229" s="11">
        <v>41746</v>
      </c>
      <c r="B229" s="40">
        <v>0.65908353009259257</v>
      </c>
      <c r="C229" t="s">
        <v>742</v>
      </c>
      <c r="D229" t="s">
        <v>746</v>
      </c>
      <c r="I229">
        <v>70.636959000000004</v>
      </c>
      <c r="R229">
        <v>33.196728</v>
      </c>
      <c r="S229">
        <v>1.0161819999999999</v>
      </c>
      <c r="T229">
        <v>1.065134</v>
      </c>
      <c r="U229">
        <v>9.9729999999999999E-2</v>
      </c>
    </row>
    <row r="230" spans="1:21" x14ac:dyDescent="0.3">
      <c r="A230" s="11">
        <v>41746</v>
      </c>
      <c r="B230" s="40">
        <v>0.65913141203703707</v>
      </c>
      <c r="C230" t="s">
        <v>742</v>
      </c>
      <c r="D230" t="s">
        <v>744</v>
      </c>
      <c r="E230">
        <v>-0.1</v>
      </c>
      <c r="F230">
        <v>1.964E-3</v>
      </c>
      <c r="G230">
        <v>0</v>
      </c>
      <c r="H230">
        <v>4.7100000000000001E-4</v>
      </c>
    </row>
    <row r="231" spans="1:21" x14ac:dyDescent="0.3">
      <c r="A231" s="11">
        <v>41746</v>
      </c>
      <c r="B231" s="40">
        <v>0.65913278935185182</v>
      </c>
      <c r="C231" t="s">
        <v>742</v>
      </c>
      <c r="D231" t="s">
        <v>745</v>
      </c>
    </row>
    <row r="232" spans="1:21" x14ac:dyDescent="0.3">
      <c r="A232" s="11">
        <v>41746</v>
      </c>
      <c r="B232" s="40">
        <v>0.65913531250000001</v>
      </c>
      <c r="C232" t="s">
        <v>742</v>
      </c>
      <c r="D232" t="s">
        <v>746</v>
      </c>
      <c r="I232">
        <v>70.631311999999994</v>
      </c>
      <c r="R232">
        <v>33.187725999999998</v>
      </c>
      <c r="S232">
        <v>1.014316</v>
      </c>
      <c r="T232">
        <v>1.065096</v>
      </c>
      <c r="U232">
        <v>9.8225999999999994E-2</v>
      </c>
    </row>
    <row r="233" spans="1:21" x14ac:dyDescent="0.3">
      <c r="A233" s="11">
        <v>41746</v>
      </c>
      <c r="B233" s="40">
        <v>0.65917158564814815</v>
      </c>
      <c r="C233" t="s">
        <v>742</v>
      </c>
      <c r="D233" t="s">
        <v>744</v>
      </c>
      <c r="E233">
        <v>-0.08</v>
      </c>
      <c r="F233">
        <v>1.2260000000000001E-3</v>
      </c>
      <c r="G233">
        <v>-0.01</v>
      </c>
      <c r="H233">
        <v>2.6200000000000003E-4</v>
      </c>
    </row>
    <row r="234" spans="1:21" x14ac:dyDescent="0.3">
      <c r="A234" s="11">
        <v>41746</v>
      </c>
      <c r="B234" s="40">
        <v>0.65917296296296291</v>
      </c>
      <c r="C234" t="s">
        <v>742</v>
      </c>
      <c r="D234" t="s">
        <v>745</v>
      </c>
    </row>
    <row r="235" spans="1:21" x14ac:dyDescent="0.3">
      <c r="A235" s="11">
        <v>41746</v>
      </c>
      <c r="B235" s="40">
        <v>0.65917543981481475</v>
      </c>
      <c r="C235" t="s">
        <v>742</v>
      </c>
      <c r="D235" t="s">
        <v>746</v>
      </c>
      <c r="I235">
        <v>70.648685999999998</v>
      </c>
      <c r="R235">
        <v>33.186974999999997</v>
      </c>
      <c r="S235">
        <v>1.0155350000000001</v>
      </c>
      <c r="T235">
        <v>1.065153</v>
      </c>
      <c r="U235">
        <v>0.10134799999999999</v>
      </c>
    </row>
    <row r="236" spans="1:21" x14ac:dyDescent="0.3">
      <c r="A236" s="11">
        <v>41746</v>
      </c>
      <c r="B236" s="40">
        <v>0.65922335648148145</v>
      </c>
      <c r="C236" t="s">
        <v>742</v>
      </c>
      <c r="D236" t="s">
        <v>744</v>
      </c>
      <c r="E236">
        <v>-0.09</v>
      </c>
      <c r="F236">
        <v>-2.8800000000000001E-4</v>
      </c>
      <c r="G236">
        <v>5.0000000000000001E-3</v>
      </c>
      <c r="H236">
        <v>-2.0000000000000002E-5</v>
      </c>
    </row>
    <row r="237" spans="1:21" x14ac:dyDescent="0.3">
      <c r="A237" s="11">
        <v>41746</v>
      </c>
      <c r="B237" s="40">
        <v>0.65922474537037035</v>
      </c>
      <c r="C237" t="s">
        <v>742</v>
      </c>
      <c r="D237" t="s">
        <v>745</v>
      </c>
    </row>
    <row r="238" spans="1:21" x14ac:dyDescent="0.3">
      <c r="A238" s="11">
        <v>41746</v>
      </c>
      <c r="B238" s="40">
        <v>0.65922721064814815</v>
      </c>
      <c r="C238" t="s">
        <v>742</v>
      </c>
      <c r="D238" t="s">
        <v>746</v>
      </c>
      <c r="I238">
        <v>70.651291999999998</v>
      </c>
      <c r="R238">
        <v>33.180973999999999</v>
      </c>
      <c r="S238">
        <v>1.019952</v>
      </c>
      <c r="T238">
        <v>1.065153</v>
      </c>
      <c r="U238">
        <v>9.6549999999999997E-2</v>
      </c>
    </row>
    <row r="239" spans="1:21" x14ac:dyDescent="0.3">
      <c r="A239" s="11">
        <v>41746</v>
      </c>
      <c r="B239" s="40">
        <v>0.65926349537037032</v>
      </c>
      <c r="C239" t="s">
        <v>742</v>
      </c>
      <c r="D239" t="s">
        <v>744</v>
      </c>
      <c r="E239">
        <v>-0.09</v>
      </c>
      <c r="F239">
        <v>-9.3800000000000003E-4</v>
      </c>
      <c r="G239">
        <v>0</v>
      </c>
      <c r="H239">
        <v>-2.61E-4</v>
      </c>
    </row>
    <row r="240" spans="1:21" x14ac:dyDescent="0.3">
      <c r="A240" s="11">
        <v>41746</v>
      </c>
      <c r="B240" s="40">
        <v>0.65926488425925933</v>
      </c>
      <c r="C240" t="s">
        <v>742</v>
      </c>
      <c r="D240" t="s">
        <v>745</v>
      </c>
    </row>
    <row r="241" spans="1:35" x14ac:dyDescent="0.3">
      <c r="A241" s="11">
        <v>41746</v>
      </c>
      <c r="B241" s="40">
        <v>0.65926740740740741</v>
      </c>
      <c r="C241" t="s">
        <v>742</v>
      </c>
      <c r="D241" t="s">
        <v>746</v>
      </c>
      <c r="I241">
        <v>70.643907999999996</v>
      </c>
      <c r="R241">
        <v>33.178722999999998</v>
      </c>
      <c r="S241">
        <v>1.012527</v>
      </c>
      <c r="T241">
        <v>1.0650200000000001</v>
      </c>
      <c r="U241">
        <v>9.2266000000000001E-2</v>
      </c>
    </row>
    <row r="242" spans="1:35" x14ac:dyDescent="0.3">
      <c r="O242" s="11"/>
      <c r="P242" s="40"/>
    </row>
    <row r="243" spans="1:35" x14ac:dyDescent="0.3">
      <c r="O243" t="s">
        <v>775</v>
      </c>
      <c r="W243" t="s">
        <v>781</v>
      </c>
    </row>
    <row r="244" spans="1:35" x14ac:dyDescent="0.3">
      <c r="O244" s="11">
        <v>41750</v>
      </c>
      <c r="P244" s="40">
        <v>0.73298593749999996</v>
      </c>
      <c r="Q244" t="s">
        <v>742</v>
      </c>
      <c r="R244" t="s">
        <v>744</v>
      </c>
      <c r="S244">
        <v>-0.04</v>
      </c>
      <c r="T244">
        <v>7.5699999999999997E-4</v>
      </c>
      <c r="U244">
        <v>0</v>
      </c>
      <c r="V244">
        <v>1.3899999999999999E-4</v>
      </c>
    </row>
    <row r="245" spans="1:35" x14ac:dyDescent="0.3">
      <c r="O245" s="11">
        <v>41750</v>
      </c>
      <c r="P245" s="40">
        <v>0.73298731481481483</v>
      </c>
      <c r="Q245" t="s">
        <v>742</v>
      </c>
      <c r="R245" t="s">
        <v>776</v>
      </c>
    </row>
    <row r="246" spans="1:35" x14ac:dyDescent="0.3">
      <c r="O246" s="11">
        <v>41750</v>
      </c>
      <c r="P246" s="40">
        <v>0.73298978009259264</v>
      </c>
      <c r="Q246" t="s">
        <v>742</v>
      </c>
      <c r="R246" t="s">
        <v>746</v>
      </c>
      <c r="W246">
        <v>56.705182000000001</v>
      </c>
      <c r="AF246">
        <v>33.579661000000002</v>
      </c>
      <c r="AG246">
        <v>1.7259960000000001</v>
      </c>
      <c r="AH246">
        <v>2.6629779999999998</v>
      </c>
      <c r="AI246">
        <v>2.6162830000000001</v>
      </c>
    </row>
    <row r="247" spans="1:35" x14ac:dyDescent="0.3">
      <c r="O247" s="11">
        <v>41750</v>
      </c>
      <c r="P247" s="40">
        <v>0.73302599537037028</v>
      </c>
      <c r="Q247" t="s">
        <v>742</v>
      </c>
      <c r="R247" t="s">
        <v>744</v>
      </c>
      <c r="S247">
        <v>-0.02</v>
      </c>
      <c r="T247">
        <v>-4.5100000000000001E-4</v>
      </c>
      <c r="U247">
        <v>-0.01</v>
      </c>
      <c r="V247">
        <v>1.5899999999999999E-4</v>
      </c>
    </row>
    <row r="248" spans="1:35" x14ac:dyDescent="0.3">
      <c r="O248" s="11">
        <v>41750</v>
      </c>
      <c r="P248" s="40">
        <v>0.73302739583333343</v>
      </c>
      <c r="Q248" t="s">
        <v>742</v>
      </c>
      <c r="R248" t="s">
        <v>776</v>
      </c>
    </row>
    <row r="249" spans="1:35" x14ac:dyDescent="0.3">
      <c r="O249" s="11">
        <v>41750</v>
      </c>
      <c r="P249" s="40">
        <v>0.73302986111111113</v>
      </c>
      <c r="Q249" t="s">
        <v>742</v>
      </c>
      <c r="R249" t="s">
        <v>746</v>
      </c>
      <c r="W249">
        <v>56.802042</v>
      </c>
      <c r="AF249">
        <v>33.594144</v>
      </c>
      <c r="AG249">
        <v>1.7259960000000001</v>
      </c>
      <c r="AH249">
        <v>2.662693</v>
      </c>
      <c r="AI249">
        <v>2.616568</v>
      </c>
    </row>
    <row r="250" spans="1:35" x14ac:dyDescent="0.3">
      <c r="O250" s="11">
        <v>41750</v>
      </c>
      <c r="P250" s="40">
        <v>0.73307766203703706</v>
      </c>
      <c r="Q250" t="s">
        <v>742</v>
      </c>
      <c r="R250" t="s">
        <v>744</v>
      </c>
      <c r="S250">
        <v>-0.03</v>
      </c>
      <c r="T250">
        <v>-1.964E-3</v>
      </c>
      <c r="U250">
        <v>5.0000000000000001E-3</v>
      </c>
      <c r="V250">
        <v>-1.8E-5</v>
      </c>
    </row>
    <row r="251" spans="1:35" x14ac:dyDescent="0.3">
      <c r="O251" s="11">
        <v>41750</v>
      </c>
      <c r="P251" s="40">
        <v>0.73307905092592585</v>
      </c>
      <c r="Q251" t="s">
        <v>742</v>
      </c>
      <c r="R251" t="s">
        <v>776</v>
      </c>
    </row>
    <row r="252" spans="1:35" x14ac:dyDescent="0.3">
      <c r="O252" s="11">
        <v>41750</v>
      </c>
      <c r="P252" s="40">
        <v>0.7330815277777778</v>
      </c>
      <c r="Q252" t="s">
        <v>742</v>
      </c>
      <c r="R252" t="s">
        <v>746</v>
      </c>
      <c r="W252">
        <v>56.931479000000003</v>
      </c>
      <c r="AF252">
        <v>33.592619999999997</v>
      </c>
      <c r="AG252">
        <v>1.7260599999999999</v>
      </c>
      <c r="AH252">
        <v>2.6630259999999999</v>
      </c>
      <c r="AI252">
        <v>2.6162830000000001</v>
      </c>
    </row>
    <row r="253" spans="1:35" x14ac:dyDescent="0.3">
      <c r="O253" s="11">
        <v>41750</v>
      </c>
      <c r="P253" s="40">
        <v>0.73311776620370372</v>
      </c>
      <c r="Q253" t="s">
        <v>742</v>
      </c>
      <c r="R253" t="s">
        <v>744</v>
      </c>
      <c r="S253">
        <v>-0.04</v>
      </c>
      <c r="T253">
        <v>-1.6949999999999999E-3</v>
      </c>
      <c r="U253">
        <v>5.0000000000000001E-3</v>
      </c>
      <c r="V253">
        <v>-2.4699999999999999E-4</v>
      </c>
    </row>
    <row r="254" spans="1:35" x14ac:dyDescent="0.3">
      <c r="O254" s="11">
        <v>41750</v>
      </c>
      <c r="P254" s="40">
        <v>0.73311915509259251</v>
      </c>
      <c r="Q254" t="s">
        <v>742</v>
      </c>
      <c r="R254" t="s">
        <v>776</v>
      </c>
    </row>
    <row r="255" spans="1:35" x14ac:dyDescent="0.3">
      <c r="O255" s="11">
        <v>41750</v>
      </c>
      <c r="P255" s="40">
        <v>0.73312162037037032</v>
      </c>
      <c r="Q255" t="s">
        <v>742</v>
      </c>
      <c r="R255" t="s">
        <v>746</v>
      </c>
      <c r="W255">
        <v>57.039631999999997</v>
      </c>
      <c r="AF255">
        <v>33.590333000000001</v>
      </c>
      <c r="AG255">
        <v>1.7260930000000001</v>
      </c>
      <c r="AH255">
        <v>2.6631209999999998</v>
      </c>
      <c r="AI255">
        <v>2.6162830000000001</v>
      </c>
    </row>
    <row r="256" spans="1:35" x14ac:dyDescent="0.3">
      <c r="O256" s="11">
        <v>41750</v>
      </c>
      <c r="P256" s="40">
        <v>0.73316940972222222</v>
      </c>
      <c r="Q256" t="s">
        <v>742</v>
      </c>
      <c r="R256" t="s">
        <v>744</v>
      </c>
      <c r="S256">
        <v>-0.04</v>
      </c>
      <c r="T256">
        <v>-4.6900000000000002E-4</v>
      </c>
      <c r="U256">
        <v>0</v>
      </c>
      <c r="V256">
        <v>-3.1300000000000002E-4</v>
      </c>
    </row>
    <row r="257" spans="15:35" x14ac:dyDescent="0.3">
      <c r="O257" s="11">
        <v>41750</v>
      </c>
      <c r="P257" s="40">
        <v>0.73317081018518515</v>
      </c>
      <c r="Q257" t="s">
        <v>742</v>
      </c>
      <c r="R257" t="s">
        <v>776</v>
      </c>
    </row>
    <row r="258" spans="15:35" x14ac:dyDescent="0.3">
      <c r="O258" s="11">
        <v>41750</v>
      </c>
      <c r="P258" s="40">
        <v>0.7331732870370371</v>
      </c>
      <c r="Q258" t="s">
        <v>742</v>
      </c>
      <c r="R258" t="s">
        <v>746</v>
      </c>
      <c r="W258">
        <v>57.179057999999998</v>
      </c>
      <c r="AF258">
        <v>33.590333000000001</v>
      </c>
      <c r="AG258">
        <v>1.7260599999999999</v>
      </c>
      <c r="AH258">
        <v>2.6628829999999999</v>
      </c>
      <c r="AI258">
        <v>2.616425</v>
      </c>
    </row>
    <row r="259" spans="15:35" x14ac:dyDescent="0.3">
      <c r="O259" s="11">
        <v>41750</v>
      </c>
      <c r="P259" s="40">
        <v>0.73322108796296293</v>
      </c>
      <c r="Q259" t="s">
        <v>742</v>
      </c>
      <c r="R259" t="s">
        <v>744</v>
      </c>
      <c r="S259">
        <v>-0.05</v>
      </c>
      <c r="T259">
        <v>1.389E-3</v>
      </c>
      <c r="U259">
        <v>5.0000000000000001E-3</v>
      </c>
      <c r="V259">
        <v>-1.1E-4</v>
      </c>
    </row>
    <row r="260" spans="15:35" x14ac:dyDescent="0.3">
      <c r="O260" s="11">
        <v>41750</v>
      </c>
      <c r="P260" s="40">
        <v>0.73322246527777779</v>
      </c>
      <c r="Q260" t="s">
        <v>742</v>
      </c>
      <c r="R260" t="s">
        <v>776</v>
      </c>
    </row>
    <row r="261" spans="15:35" x14ac:dyDescent="0.3">
      <c r="O261" s="11">
        <v>41750</v>
      </c>
      <c r="P261" s="40">
        <v>0.73322500000000002</v>
      </c>
      <c r="Q261" t="s">
        <v>742</v>
      </c>
      <c r="R261" t="s">
        <v>746</v>
      </c>
      <c r="W261">
        <v>57.302413999999999</v>
      </c>
      <c r="AF261">
        <v>33.589570000000002</v>
      </c>
      <c r="AG261">
        <v>1.7261569999999999</v>
      </c>
      <c r="AH261">
        <v>2.6629779999999998</v>
      </c>
      <c r="AI261">
        <v>2.6166160000000001</v>
      </c>
    </row>
    <row r="262" spans="15:35" x14ac:dyDescent="0.3">
      <c r="O262" s="11">
        <v>41750</v>
      </c>
      <c r="P262" s="40">
        <v>0.73326131944444439</v>
      </c>
      <c r="Q262" t="s">
        <v>742</v>
      </c>
      <c r="R262" t="s">
        <v>744</v>
      </c>
      <c r="S262">
        <v>-0.05</v>
      </c>
      <c r="T262">
        <v>3.1900000000000001E-3</v>
      </c>
      <c r="U262">
        <v>0</v>
      </c>
      <c r="V262">
        <v>3.19E-4</v>
      </c>
    </row>
    <row r="263" spans="15:35" x14ac:dyDescent="0.3">
      <c r="O263" s="11">
        <v>41750</v>
      </c>
      <c r="P263" s="40">
        <v>0.73326269675925937</v>
      </c>
      <c r="Q263" t="s">
        <v>742</v>
      </c>
      <c r="R263" t="s">
        <v>776</v>
      </c>
    </row>
    <row r="264" spans="15:35" x14ac:dyDescent="0.3">
      <c r="O264" s="11">
        <v>41750</v>
      </c>
      <c r="P264" s="40">
        <v>0.73326516203703707</v>
      </c>
      <c r="Q264" t="s">
        <v>742</v>
      </c>
      <c r="R264" t="s">
        <v>746</v>
      </c>
      <c r="W264">
        <v>57.414909999999999</v>
      </c>
      <c r="AF264">
        <v>33.590333000000001</v>
      </c>
      <c r="AG264">
        <v>1.726286</v>
      </c>
      <c r="AH264">
        <v>2.6629309999999999</v>
      </c>
      <c r="AI264">
        <v>2.6165210000000001</v>
      </c>
    </row>
    <row r="265" spans="15:35" x14ac:dyDescent="0.3">
      <c r="O265" t="s">
        <v>773</v>
      </c>
    </row>
    <row r="266" spans="15:35" x14ac:dyDescent="0.3">
      <c r="O266" s="11">
        <v>41750</v>
      </c>
      <c r="P266" s="40">
        <v>0.73331306712962963</v>
      </c>
      <c r="Q266" t="s">
        <v>742</v>
      </c>
      <c r="R266" t="s">
        <v>744</v>
      </c>
      <c r="S266">
        <v>-0.04</v>
      </c>
      <c r="T266">
        <v>2.8839999999999998E-3</v>
      </c>
      <c r="U266">
        <v>-5.0000000000000001E-3</v>
      </c>
      <c r="V266">
        <v>6.8499999999999995E-4</v>
      </c>
    </row>
    <row r="267" spans="15:35" x14ac:dyDescent="0.3">
      <c r="O267" s="11">
        <v>41750</v>
      </c>
      <c r="P267" s="40">
        <v>0.73331451388888891</v>
      </c>
      <c r="Q267" t="s">
        <v>742</v>
      </c>
      <c r="R267" t="s">
        <v>774</v>
      </c>
    </row>
    <row r="268" spans="15:35" x14ac:dyDescent="0.3">
      <c r="O268" s="11">
        <v>41750</v>
      </c>
      <c r="P268" s="40">
        <v>0.73331697916666672</v>
      </c>
      <c r="Q268" t="s">
        <v>742</v>
      </c>
      <c r="R268" t="s">
        <v>746</v>
      </c>
      <c r="W268">
        <v>57.536093999999999</v>
      </c>
      <c r="AF268">
        <v>33.539259000000001</v>
      </c>
      <c r="AG268">
        <v>1.7260930000000001</v>
      </c>
      <c r="AH268">
        <v>2.6627879999999999</v>
      </c>
      <c r="AI268">
        <v>2.616711</v>
      </c>
    </row>
    <row r="269" spans="15:35" x14ac:dyDescent="0.3">
      <c r="O269" s="11">
        <v>41750</v>
      </c>
      <c r="P269" s="40">
        <v>0.73335325231481485</v>
      </c>
      <c r="Q269" t="s">
        <v>742</v>
      </c>
      <c r="R269" t="s">
        <v>744</v>
      </c>
      <c r="S269">
        <v>-0.04</v>
      </c>
      <c r="T269">
        <v>9.2000000000000003E-4</v>
      </c>
      <c r="U269">
        <v>0</v>
      </c>
      <c r="V269">
        <v>6.4800000000000003E-4</v>
      </c>
    </row>
    <row r="270" spans="15:35" x14ac:dyDescent="0.3">
      <c r="O270" s="11">
        <v>41750</v>
      </c>
      <c r="P270" s="40">
        <v>0.73335462962962961</v>
      </c>
      <c r="Q270" t="s">
        <v>742</v>
      </c>
      <c r="R270" t="s">
        <v>774</v>
      </c>
    </row>
    <row r="271" spans="15:35" x14ac:dyDescent="0.3">
      <c r="O271" s="11">
        <v>41750</v>
      </c>
      <c r="P271" s="40">
        <v>0.73335709490740741</v>
      </c>
      <c r="Q271" t="s">
        <v>742</v>
      </c>
      <c r="R271" t="s">
        <v>746</v>
      </c>
      <c r="W271">
        <v>57.442273999999998</v>
      </c>
      <c r="AF271">
        <v>33.586520999999998</v>
      </c>
      <c r="AG271">
        <v>1.7261569999999999</v>
      </c>
      <c r="AH271">
        <v>2.6630259999999999</v>
      </c>
      <c r="AI271">
        <v>2.616473</v>
      </c>
    </row>
    <row r="272" spans="15:35" x14ac:dyDescent="0.3">
      <c r="O272" s="11">
        <v>41750</v>
      </c>
      <c r="P272" s="40">
        <v>0.73340496527777777</v>
      </c>
      <c r="Q272" t="s">
        <v>742</v>
      </c>
      <c r="R272" t="s">
        <v>744</v>
      </c>
      <c r="S272">
        <v>-0.05</v>
      </c>
      <c r="T272">
        <v>-1.8E-5</v>
      </c>
      <c r="U272">
        <v>5.0000000000000001E-3</v>
      </c>
      <c r="V272">
        <v>2.5099999999999998E-4</v>
      </c>
    </row>
    <row r="273" spans="15:35" x14ac:dyDescent="0.3">
      <c r="O273" s="11">
        <v>41750</v>
      </c>
      <c r="P273" s="40">
        <v>0.73340634259259263</v>
      </c>
      <c r="Q273" t="s">
        <v>742</v>
      </c>
      <c r="R273" t="s">
        <v>774</v>
      </c>
    </row>
    <row r="274" spans="15:35" x14ac:dyDescent="0.3">
      <c r="O274" s="11">
        <v>41750</v>
      </c>
      <c r="P274" s="40">
        <v>0.73340880787037044</v>
      </c>
      <c r="Q274" t="s">
        <v>742</v>
      </c>
      <c r="R274" t="s">
        <v>746</v>
      </c>
      <c r="W274">
        <v>57.313271999999998</v>
      </c>
      <c r="AF274">
        <v>33.597192999999997</v>
      </c>
      <c r="AG274">
        <v>1.7260930000000001</v>
      </c>
      <c r="AH274">
        <v>2.6629779999999998</v>
      </c>
      <c r="AI274">
        <v>2.61633</v>
      </c>
    </row>
    <row r="275" spans="15:35" x14ac:dyDescent="0.3">
      <c r="O275" s="11">
        <v>41750</v>
      </c>
      <c r="P275" s="40">
        <v>0.7334450925925925</v>
      </c>
      <c r="Q275" t="s">
        <v>742</v>
      </c>
      <c r="R275" t="s">
        <v>744</v>
      </c>
      <c r="S275">
        <v>-0.05</v>
      </c>
      <c r="T275">
        <v>-1.8E-5</v>
      </c>
      <c r="U275">
        <v>0</v>
      </c>
      <c r="V275">
        <v>-1.93E-4</v>
      </c>
    </row>
    <row r="276" spans="15:35" x14ac:dyDescent="0.3">
      <c r="O276" s="11">
        <v>41750</v>
      </c>
      <c r="P276" s="40">
        <v>0.73344652777777775</v>
      </c>
      <c r="Q276" t="s">
        <v>742</v>
      </c>
      <c r="R276" t="s">
        <v>774</v>
      </c>
    </row>
    <row r="277" spans="15:35" x14ac:dyDescent="0.3">
      <c r="O277" s="11">
        <v>41750</v>
      </c>
      <c r="P277" s="40">
        <v>0.7334490046296297</v>
      </c>
      <c r="Q277" t="s">
        <v>742</v>
      </c>
      <c r="R277" t="s">
        <v>746</v>
      </c>
      <c r="W277">
        <v>57.204684999999998</v>
      </c>
      <c r="AF277">
        <v>33.582709999999999</v>
      </c>
      <c r="AG277">
        <v>1.7260599999999999</v>
      </c>
      <c r="AH277">
        <v>2.6629779999999998</v>
      </c>
      <c r="AI277">
        <v>2.6162830000000001</v>
      </c>
    </row>
    <row r="278" spans="15:35" x14ac:dyDescent="0.3">
      <c r="O278" s="11">
        <v>41750</v>
      </c>
      <c r="P278" s="40">
        <v>0.73349679398148149</v>
      </c>
      <c r="Q278" t="s">
        <v>742</v>
      </c>
      <c r="R278" t="s">
        <v>744</v>
      </c>
      <c r="S278">
        <v>-0.04</v>
      </c>
      <c r="T278">
        <v>1.8E-5</v>
      </c>
      <c r="U278">
        <v>-5.0000000000000001E-3</v>
      </c>
      <c r="V278">
        <v>-4.4099999999999999E-4</v>
      </c>
    </row>
    <row r="279" spans="15:35" x14ac:dyDescent="0.3">
      <c r="O279" s="11">
        <v>41750</v>
      </c>
      <c r="P279" s="40">
        <v>0.73349818287037039</v>
      </c>
      <c r="Q279" t="s">
        <v>742</v>
      </c>
      <c r="R279" t="s">
        <v>774</v>
      </c>
    </row>
    <row r="280" spans="15:35" x14ac:dyDescent="0.3">
      <c r="O280" s="11">
        <v>41750</v>
      </c>
      <c r="P280" s="40">
        <v>0.73350064814814819</v>
      </c>
      <c r="Q280" t="s">
        <v>742</v>
      </c>
      <c r="R280" t="s">
        <v>746</v>
      </c>
      <c r="W280">
        <v>57.063521000000001</v>
      </c>
      <c r="AF280">
        <v>33.589570000000002</v>
      </c>
      <c r="AG280">
        <v>1.7260599999999999</v>
      </c>
      <c r="AH280">
        <v>2.6628349999999998</v>
      </c>
      <c r="AI280">
        <v>2.616425</v>
      </c>
    </row>
    <row r="281" spans="15:35" x14ac:dyDescent="0.3">
      <c r="O281" s="11">
        <v>41750</v>
      </c>
      <c r="P281" s="40">
        <v>0.73353689814814815</v>
      </c>
      <c r="Q281" t="s">
        <v>742</v>
      </c>
      <c r="R281" t="s">
        <v>744</v>
      </c>
      <c r="S281">
        <v>-0.05</v>
      </c>
      <c r="T281">
        <v>4.6900000000000002E-4</v>
      </c>
      <c r="U281">
        <v>5.0000000000000001E-3</v>
      </c>
      <c r="V281">
        <v>-3.8400000000000001E-4</v>
      </c>
    </row>
    <row r="282" spans="15:35" x14ac:dyDescent="0.3">
      <c r="O282" s="11">
        <v>41750</v>
      </c>
      <c r="P282" s="40">
        <v>0.73353827546296291</v>
      </c>
      <c r="Q282" t="s">
        <v>742</v>
      </c>
      <c r="R282" t="s">
        <v>774</v>
      </c>
    </row>
    <row r="283" spans="15:35" x14ac:dyDescent="0.3">
      <c r="O283" s="11">
        <v>41750</v>
      </c>
      <c r="P283" s="40">
        <v>0.73354075231481486</v>
      </c>
      <c r="Q283" t="s">
        <v>742</v>
      </c>
      <c r="R283" t="s">
        <v>746</v>
      </c>
      <c r="W283">
        <v>56.951459</v>
      </c>
      <c r="AF283">
        <v>33.588045999999999</v>
      </c>
      <c r="AG283">
        <v>1.7259960000000001</v>
      </c>
      <c r="AH283">
        <v>2.6632159999999998</v>
      </c>
      <c r="AI283">
        <v>2.6166160000000001</v>
      </c>
    </row>
    <row r="284" spans="15:35" x14ac:dyDescent="0.3">
      <c r="O284" s="11">
        <v>41750</v>
      </c>
      <c r="P284" s="40">
        <v>0.73358855324074079</v>
      </c>
      <c r="Q284" t="s">
        <v>742</v>
      </c>
      <c r="R284" t="s">
        <v>744</v>
      </c>
      <c r="S284">
        <v>-0.04</v>
      </c>
      <c r="T284">
        <v>2.8800000000000001E-4</v>
      </c>
      <c r="U284">
        <v>-5.0000000000000001E-3</v>
      </c>
      <c r="V284">
        <v>-1.4899999999999999E-4</v>
      </c>
    </row>
    <row r="285" spans="15:35" x14ac:dyDescent="0.3">
      <c r="O285" s="11">
        <v>41750</v>
      </c>
      <c r="P285" s="40">
        <v>0.73358993055555555</v>
      </c>
      <c r="Q285" t="s">
        <v>742</v>
      </c>
      <c r="R285" t="s">
        <v>774</v>
      </c>
    </row>
    <row r="286" spans="15:35" x14ac:dyDescent="0.3">
      <c r="O286" s="11">
        <v>41750</v>
      </c>
      <c r="P286" s="40">
        <v>0.73359245370370374</v>
      </c>
      <c r="Q286" t="s">
        <v>742</v>
      </c>
      <c r="R286" t="s">
        <v>746</v>
      </c>
      <c r="W286">
        <v>56.810729000000002</v>
      </c>
      <c r="AF286">
        <v>33.591095000000003</v>
      </c>
      <c r="AG286">
        <v>1.7259960000000001</v>
      </c>
      <c r="AH286">
        <v>2.6630729999999998</v>
      </c>
      <c r="AI286">
        <v>2.6166160000000001</v>
      </c>
    </row>
    <row r="287" spans="15:35" x14ac:dyDescent="0.3">
      <c r="O287" s="11">
        <v>41750</v>
      </c>
      <c r="P287" s="40">
        <v>0.73362865740740746</v>
      </c>
      <c r="Q287" t="s">
        <v>742</v>
      </c>
      <c r="R287" t="s">
        <v>744</v>
      </c>
      <c r="S287">
        <v>-0.05</v>
      </c>
      <c r="T287">
        <v>-3.0600000000000001E-4</v>
      </c>
      <c r="U287">
        <v>5.0000000000000001E-3</v>
      </c>
      <c r="V287">
        <v>-9.0000000000000002E-6</v>
      </c>
    </row>
    <row r="288" spans="15:35" x14ac:dyDescent="0.3">
      <c r="O288" s="11">
        <v>41750</v>
      </c>
      <c r="P288" s="40">
        <v>0.73363003472222221</v>
      </c>
      <c r="Q288" t="s">
        <v>742</v>
      </c>
      <c r="R288" t="s">
        <v>774</v>
      </c>
    </row>
    <row r="289" spans="15:35" x14ac:dyDescent="0.3">
      <c r="O289" s="11">
        <v>41750</v>
      </c>
      <c r="P289" s="40">
        <v>0.73363251157407416</v>
      </c>
      <c r="Q289" t="s">
        <v>742</v>
      </c>
      <c r="R289" t="s">
        <v>746</v>
      </c>
      <c r="W289">
        <v>56.698667</v>
      </c>
      <c r="AF289">
        <v>33.587282999999999</v>
      </c>
      <c r="AG289">
        <v>1.7260279999999999</v>
      </c>
      <c r="AH289">
        <v>2.6629309999999999</v>
      </c>
      <c r="AI289">
        <v>2.6165210000000001</v>
      </c>
    </row>
    <row r="290" spans="15:35" x14ac:dyDescent="0.3">
      <c r="O290" t="s">
        <v>775</v>
      </c>
    </row>
    <row r="291" spans="15:35" x14ac:dyDescent="0.3">
      <c r="O291" s="11">
        <v>41750</v>
      </c>
      <c r="P291" s="40">
        <v>0.73368043981481479</v>
      </c>
      <c r="Q291" t="s">
        <v>742</v>
      </c>
      <c r="R291" t="s">
        <v>744</v>
      </c>
      <c r="S291">
        <v>-0.05</v>
      </c>
      <c r="T291">
        <v>0</v>
      </c>
      <c r="U291">
        <v>0</v>
      </c>
      <c r="V291">
        <v>-7.9999999999999996E-6</v>
      </c>
    </row>
    <row r="292" spans="15:35" x14ac:dyDescent="0.3">
      <c r="O292" s="11">
        <v>41750</v>
      </c>
      <c r="P292" s="40">
        <v>0.73368181712962965</v>
      </c>
      <c r="Q292" t="s">
        <v>742</v>
      </c>
      <c r="R292" t="s">
        <v>776</v>
      </c>
    </row>
    <row r="293" spans="15:35" x14ac:dyDescent="0.3">
      <c r="O293" s="11">
        <v>41750</v>
      </c>
      <c r="P293" s="40">
        <v>0.73368429398148149</v>
      </c>
      <c r="Q293" t="s">
        <v>742</v>
      </c>
      <c r="R293" t="s">
        <v>746</v>
      </c>
      <c r="W293">
        <v>56.628737000000001</v>
      </c>
      <c r="AF293">
        <v>33.582709999999999</v>
      </c>
      <c r="AG293">
        <v>1.7262219999999999</v>
      </c>
      <c r="AH293">
        <v>2.6631209999999998</v>
      </c>
      <c r="AI293">
        <v>2.616473</v>
      </c>
    </row>
    <row r="294" spans="15:35" x14ac:dyDescent="0.3">
      <c r="O294" s="11">
        <v>41750</v>
      </c>
      <c r="P294" s="40">
        <v>0.7337204976851851</v>
      </c>
      <c r="Q294" t="s">
        <v>742</v>
      </c>
      <c r="R294" t="s">
        <v>744</v>
      </c>
      <c r="S294">
        <v>-0.04</v>
      </c>
      <c r="T294">
        <v>3.0600000000000001E-4</v>
      </c>
      <c r="U294">
        <v>-5.0000000000000001E-3</v>
      </c>
      <c r="V294">
        <v>-2.3E-5</v>
      </c>
    </row>
    <row r="295" spans="15:35" x14ac:dyDescent="0.3">
      <c r="O295" s="11">
        <v>41750</v>
      </c>
      <c r="P295" s="40">
        <v>0.73372188657407411</v>
      </c>
      <c r="Q295" t="s">
        <v>742</v>
      </c>
      <c r="R295" t="s">
        <v>776</v>
      </c>
    </row>
    <row r="296" spans="15:35" x14ac:dyDescent="0.3">
      <c r="O296" s="11">
        <v>41750</v>
      </c>
      <c r="P296" s="40">
        <v>0.73372442129629623</v>
      </c>
      <c r="Q296" t="s">
        <v>742</v>
      </c>
      <c r="R296" t="s">
        <v>746</v>
      </c>
      <c r="W296">
        <v>56.730809000000001</v>
      </c>
      <c r="AF296">
        <v>33.581947</v>
      </c>
      <c r="AG296">
        <v>1.7260930000000001</v>
      </c>
      <c r="AH296">
        <v>2.6628349999999998</v>
      </c>
      <c r="AI296">
        <v>2.61633</v>
      </c>
    </row>
    <row r="297" spans="15:35" x14ac:dyDescent="0.3">
      <c r="O297" s="11">
        <v>41750</v>
      </c>
      <c r="P297" s="40">
        <v>0.73377221064814824</v>
      </c>
      <c r="Q297" t="s">
        <v>742</v>
      </c>
      <c r="R297" t="s">
        <v>744</v>
      </c>
      <c r="S297">
        <v>-0.03</v>
      </c>
      <c r="T297">
        <v>-7.3800000000000005E-4</v>
      </c>
      <c r="U297">
        <v>-5.0000000000000001E-3</v>
      </c>
      <c r="V297">
        <v>-6.0000000000000002E-5</v>
      </c>
    </row>
    <row r="298" spans="15:35" x14ac:dyDescent="0.3">
      <c r="O298" s="11">
        <v>41750</v>
      </c>
      <c r="P298" s="40">
        <v>0.73377361111111117</v>
      </c>
      <c r="Q298" t="s">
        <v>742</v>
      </c>
      <c r="R298" t="s">
        <v>776</v>
      </c>
    </row>
    <row r="299" spans="15:35" x14ac:dyDescent="0.3">
      <c r="O299" s="11">
        <v>41750</v>
      </c>
      <c r="P299" s="40">
        <v>0.7337760879629629</v>
      </c>
      <c r="Q299" t="s">
        <v>742</v>
      </c>
      <c r="R299" t="s">
        <v>746</v>
      </c>
      <c r="W299">
        <v>56.857205</v>
      </c>
      <c r="AF299">
        <v>33.581184999999998</v>
      </c>
      <c r="AG299">
        <v>1.726189</v>
      </c>
      <c r="AH299">
        <v>2.6629779999999998</v>
      </c>
      <c r="AI299">
        <v>2.6163780000000001</v>
      </c>
    </row>
    <row r="300" spans="15:35" x14ac:dyDescent="0.3">
      <c r="O300" s="11">
        <v>41750</v>
      </c>
      <c r="P300" s="40">
        <v>0.73381236111111114</v>
      </c>
      <c r="Q300" t="s">
        <v>742</v>
      </c>
      <c r="R300" t="s">
        <v>744</v>
      </c>
      <c r="S300">
        <v>-0.04</v>
      </c>
      <c r="T300">
        <v>-1.6770000000000001E-3</v>
      </c>
      <c r="U300">
        <v>5.0000000000000001E-3</v>
      </c>
      <c r="V300">
        <v>-1.46E-4</v>
      </c>
    </row>
    <row r="301" spans="15:35" x14ac:dyDescent="0.3">
      <c r="O301" s="11">
        <v>41750</v>
      </c>
      <c r="P301" s="40">
        <v>0.73381374999999993</v>
      </c>
      <c r="Q301" t="s">
        <v>742</v>
      </c>
      <c r="R301" t="s">
        <v>776</v>
      </c>
    </row>
    <row r="302" spans="15:35" x14ac:dyDescent="0.3">
      <c r="O302" s="11">
        <v>41750</v>
      </c>
      <c r="P302" s="40">
        <v>0.73381622685185188</v>
      </c>
      <c r="Q302" t="s">
        <v>742</v>
      </c>
      <c r="R302" t="s">
        <v>746</v>
      </c>
      <c r="W302">
        <v>56.959710999999999</v>
      </c>
      <c r="AF302">
        <v>33.588808</v>
      </c>
      <c r="AG302">
        <v>1.7261249999999999</v>
      </c>
      <c r="AH302">
        <v>2.6628349999999998</v>
      </c>
      <c r="AI302">
        <v>2.6166160000000001</v>
      </c>
    </row>
    <row r="303" spans="15:35" x14ac:dyDescent="0.3">
      <c r="O303" s="11">
        <v>41750</v>
      </c>
      <c r="P303" s="40">
        <v>0.73386403935185196</v>
      </c>
      <c r="Q303" t="s">
        <v>742</v>
      </c>
      <c r="R303" t="s">
        <v>744</v>
      </c>
      <c r="S303">
        <v>-0.02</v>
      </c>
      <c r="T303">
        <v>-2.5969999999999999E-3</v>
      </c>
      <c r="U303">
        <v>-0.01</v>
      </c>
      <c r="V303">
        <v>-2.6800000000000001E-4</v>
      </c>
    </row>
    <row r="304" spans="15:35" x14ac:dyDescent="0.3">
      <c r="O304" s="11">
        <v>41750</v>
      </c>
      <c r="P304" s="40">
        <v>0.73386543981481489</v>
      </c>
      <c r="Q304" t="s">
        <v>742</v>
      </c>
      <c r="R304" t="s">
        <v>776</v>
      </c>
    </row>
    <row r="305" spans="15:35" x14ac:dyDescent="0.3">
      <c r="O305" s="11">
        <v>41750</v>
      </c>
      <c r="P305" s="40">
        <v>0.73386796296296286</v>
      </c>
      <c r="Q305" t="s">
        <v>742</v>
      </c>
      <c r="R305" t="s">
        <v>746</v>
      </c>
      <c r="W305">
        <v>57.096966000000002</v>
      </c>
      <c r="AF305">
        <v>33.590333000000001</v>
      </c>
      <c r="AG305">
        <v>1.7260279999999999</v>
      </c>
      <c r="AH305">
        <v>2.6631209999999998</v>
      </c>
      <c r="AI305">
        <v>2.6166160000000001</v>
      </c>
    </row>
    <row r="306" spans="15:35" x14ac:dyDescent="0.3">
      <c r="O306" s="11">
        <v>41750</v>
      </c>
      <c r="P306" s="40">
        <v>0.73391576388888879</v>
      </c>
      <c r="Q306" t="s">
        <v>742</v>
      </c>
      <c r="R306" t="s">
        <v>744</v>
      </c>
      <c r="S306">
        <v>-0.04</v>
      </c>
      <c r="T306">
        <v>-2.7209999999999999E-3</v>
      </c>
      <c r="U306">
        <v>0.01</v>
      </c>
      <c r="V306">
        <v>-3.9800000000000002E-4</v>
      </c>
    </row>
    <row r="307" spans="15:35" x14ac:dyDescent="0.3">
      <c r="O307" s="11">
        <v>41750</v>
      </c>
      <c r="P307" s="40">
        <v>0.7339171527777778</v>
      </c>
      <c r="Q307" t="s">
        <v>742</v>
      </c>
      <c r="R307" t="s">
        <v>776</v>
      </c>
    </row>
    <row r="308" spans="15:35" x14ac:dyDescent="0.3">
      <c r="O308" s="11">
        <v>41750</v>
      </c>
      <c r="P308" s="40">
        <v>0.73391969907407406</v>
      </c>
      <c r="Q308" t="s">
        <v>742</v>
      </c>
      <c r="R308" t="s">
        <v>746</v>
      </c>
      <c r="W308">
        <v>57.232049000000004</v>
      </c>
      <c r="AF308">
        <v>33.588045999999999</v>
      </c>
      <c r="AG308">
        <v>1.7260930000000001</v>
      </c>
      <c r="AH308">
        <v>2.6629779999999998</v>
      </c>
      <c r="AI308">
        <v>2.61633</v>
      </c>
    </row>
    <row r="309" spans="15:35" x14ac:dyDescent="0.3">
      <c r="O309" s="11">
        <v>41750</v>
      </c>
      <c r="P309" s="40">
        <v>0.73395596064814816</v>
      </c>
      <c r="Q309" t="s">
        <v>742</v>
      </c>
      <c r="R309" t="s">
        <v>744</v>
      </c>
      <c r="S309">
        <v>-0.04</v>
      </c>
      <c r="T309">
        <v>-9.2000000000000003E-4</v>
      </c>
      <c r="U309">
        <v>0</v>
      </c>
      <c r="V309">
        <v>-3.5799999999999997E-4</v>
      </c>
    </row>
    <row r="310" spans="15:35" x14ac:dyDescent="0.3">
      <c r="O310" s="11">
        <v>41750</v>
      </c>
      <c r="P310" s="40">
        <v>0.73395798611111118</v>
      </c>
      <c r="Q310" t="s">
        <v>742</v>
      </c>
      <c r="R310" t="s">
        <v>776</v>
      </c>
    </row>
    <row r="311" spans="15:35" x14ac:dyDescent="0.3">
      <c r="O311" s="11">
        <v>41750</v>
      </c>
      <c r="P311" s="40">
        <v>0.73396046296296291</v>
      </c>
      <c r="Q311" t="s">
        <v>742</v>
      </c>
      <c r="R311" t="s">
        <v>746</v>
      </c>
      <c r="W311">
        <v>57.338464999999999</v>
      </c>
      <c r="AF311">
        <v>33.575848999999998</v>
      </c>
      <c r="AG311">
        <v>1.726254</v>
      </c>
      <c r="AH311">
        <v>2.6630729999999998</v>
      </c>
      <c r="AI311">
        <v>2.616187</v>
      </c>
    </row>
    <row r="312" spans="15:35" x14ac:dyDescent="0.3">
      <c r="O312" s="11">
        <v>41750</v>
      </c>
      <c r="P312" s="40">
        <v>0.73400825231481492</v>
      </c>
      <c r="Q312" t="s">
        <v>742</v>
      </c>
      <c r="R312" t="s">
        <v>744</v>
      </c>
      <c r="S312">
        <v>-0.04</v>
      </c>
      <c r="T312">
        <v>7.5699999999999997E-4</v>
      </c>
      <c r="U312">
        <v>0</v>
      </c>
      <c r="V312">
        <v>-4.1999999999999998E-5</v>
      </c>
    </row>
    <row r="313" spans="15:35" x14ac:dyDescent="0.3">
      <c r="O313" s="11">
        <v>41750</v>
      </c>
      <c r="P313" s="40">
        <v>0.73400964120370371</v>
      </c>
      <c r="Q313" t="s">
        <v>742</v>
      </c>
      <c r="R313" t="s">
        <v>776</v>
      </c>
    </row>
    <row r="314" spans="15:35" x14ac:dyDescent="0.3">
      <c r="O314" s="11">
        <v>41750</v>
      </c>
      <c r="P314" s="40">
        <v>0.73401223379629632</v>
      </c>
      <c r="Q314" t="s">
        <v>742</v>
      </c>
      <c r="R314" t="s">
        <v>746</v>
      </c>
      <c r="W314">
        <v>57.482669000000001</v>
      </c>
      <c r="AF314">
        <v>33.55603</v>
      </c>
      <c r="AG314">
        <v>1.7258990000000001</v>
      </c>
      <c r="AH314">
        <v>2.6627399999999999</v>
      </c>
      <c r="AI314">
        <v>2.616425</v>
      </c>
    </row>
    <row r="315" spans="15:35" x14ac:dyDescent="0.3">
      <c r="O315" t="s">
        <v>773</v>
      </c>
    </row>
    <row r="316" spans="15:35" x14ac:dyDescent="0.3">
      <c r="O316" s="11">
        <v>41750</v>
      </c>
      <c r="P316" s="40">
        <v>0.73404854166666667</v>
      </c>
      <c r="Q316" t="s">
        <v>742</v>
      </c>
      <c r="R316" t="s">
        <v>744</v>
      </c>
      <c r="S316">
        <v>-0.04</v>
      </c>
      <c r="T316">
        <v>1.389E-3</v>
      </c>
      <c r="U316">
        <v>0</v>
      </c>
      <c r="V316">
        <v>3.59E-4</v>
      </c>
    </row>
    <row r="317" spans="15:35" x14ac:dyDescent="0.3">
      <c r="O317" s="11">
        <v>41750</v>
      </c>
      <c r="P317" s="40">
        <v>0.7340499074074075</v>
      </c>
      <c r="Q317" t="s">
        <v>742</v>
      </c>
      <c r="R317" t="s">
        <v>774</v>
      </c>
    </row>
    <row r="318" spans="15:35" x14ac:dyDescent="0.3">
      <c r="O318" s="11">
        <v>41750</v>
      </c>
      <c r="P318" s="40">
        <v>0.73405238425925923</v>
      </c>
      <c r="Q318" t="s">
        <v>742</v>
      </c>
      <c r="R318" t="s">
        <v>746</v>
      </c>
      <c r="W318">
        <v>57.465729000000003</v>
      </c>
      <c r="AF318">
        <v>33.584234000000002</v>
      </c>
      <c r="AG318">
        <v>1.7261249999999999</v>
      </c>
      <c r="AH318">
        <v>2.6630729999999998</v>
      </c>
      <c r="AI318">
        <v>2.6162830000000001</v>
      </c>
    </row>
    <row r="319" spans="15:35" x14ac:dyDescent="0.3">
      <c r="O319" s="11">
        <v>41750</v>
      </c>
      <c r="P319" s="40">
        <v>0.73410021990740748</v>
      </c>
      <c r="Q319" t="s">
        <v>742</v>
      </c>
      <c r="R319" t="s">
        <v>744</v>
      </c>
      <c r="S319">
        <v>-0.04</v>
      </c>
      <c r="T319">
        <v>1.513E-3</v>
      </c>
      <c r="U319">
        <v>0</v>
      </c>
      <c r="V319">
        <v>6.0899999999999995E-4</v>
      </c>
    </row>
    <row r="320" spans="15:35" x14ac:dyDescent="0.3">
      <c r="O320" s="11">
        <v>41750</v>
      </c>
      <c r="P320" s="40">
        <v>0.73410159722222224</v>
      </c>
      <c r="Q320" t="s">
        <v>742</v>
      </c>
      <c r="R320" t="s">
        <v>774</v>
      </c>
    </row>
    <row r="321" spans="15:35" x14ac:dyDescent="0.3">
      <c r="O321" s="11">
        <v>41750</v>
      </c>
      <c r="P321" s="40">
        <v>0.73410413194444446</v>
      </c>
      <c r="Q321" t="s">
        <v>742</v>
      </c>
      <c r="R321" t="s">
        <v>746</v>
      </c>
      <c r="W321">
        <v>57.327171</v>
      </c>
      <c r="AF321">
        <v>33.577373999999999</v>
      </c>
      <c r="AG321">
        <v>1.7260599999999999</v>
      </c>
      <c r="AH321">
        <v>2.6630259999999999</v>
      </c>
      <c r="AI321">
        <v>2.6163780000000001</v>
      </c>
    </row>
    <row r="322" spans="15:35" x14ac:dyDescent="0.3">
      <c r="O322" s="11">
        <v>41750</v>
      </c>
      <c r="P322" s="40">
        <v>0.73414034722222221</v>
      </c>
      <c r="Q322" t="s">
        <v>742</v>
      </c>
      <c r="R322" t="s">
        <v>744</v>
      </c>
      <c r="S322">
        <v>-0.04</v>
      </c>
      <c r="T322">
        <v>9.0200000000000002E-4</v>
      </c>
      <c r="U322">
        <v>0</v>
      </c>
      <c r="V322">
        <v>5.8600000000000004E-4</v>
      </c>
    </row>
    <row r="323" spans="15:35" x14ac:dyDescent="0.3">
      <c r="O323" s="11">
        <v>41750</v>
      </c>
      <c r="P323" s="40">
        <v>0.73414171296296293</v>
      </c>
      <c r="Q323" t="s">
        <v>742</v>
      </c>
      <c r="R323" t="s">
        <v>774</v>
      </c>
    </row>
    <row r="324" spans="15:35" x14ac:dyDescent="0.3">
      <c r="O324" s="11">
        <v>41750</v>
      </c>
      <c r="P324" s="40">
        <v>0.73414423611111113</v>
      </c>
      <c r="Q324" t="s">
        <v>742</v>
      </c>
      <c r="R324" t="s">
        <v>746</v>
      </c>
      <c r="W324">
        <v>57.238563999999997</v>
      </c>
      <c r="AF324">
        <v>33.566701999999999</v>
      </c>
      <c r="AG324">
        <v>1.7261569999999999</v>
      </c>
      <c r="AH324">
        <v>2.6627879999999999</v>
      </c>
      <c r="AI324">
        <v>2.6161400000000001</v>
      </c>
    </row>
    <row r="325" spans="15:35" x14ac:dyDescent="0.3">
      <c r="O325" s="11">
        <v>41750</v>
      </c>
      <c r="P325" s="40">
        <v>0.73419202546296303</v>
      </c>
      <c r="Q325" t="s">
        <v>742</v>
      </c>
      <c r="R325" t="s">
        <v>744</v>
      </c>
      <c r="S325">
        <v>-0.03</v>
      </c>
      <c r="T325">
        <v>-4.5100000000000001E-4</v>
      </c>
      <c r="U325">
        <v>-5.0000000000000001E-3</v>
      </c>
      <c r="V325">
        <v>2.7599999999999999E-4</v>
      </c>
    </row>
    <row r="326" spans="15:35" x14ac:dyDescent="0.3">
      <c r="O326" s="11">
        <v>41750</v>
      </c>
      <c r="P326" s="40">
        <v>0.73419340277777778</v>
      </c>
      <c r="Q326" t="s">
        <v>742</v>
      </c>
      <c r="R326" t="s">
        <v>774</v>
      </c>
    </row>
    <row r="327" spans="15:35" x14ac:dyDescent="0.3">
      <c r="O327" s="11">
        <v>41750</v>
      </c>
      <c r="P327" s="40">
        <v>0.73419587962962962</v>
      </c>
      <c r="Q327" t="s">
        <v>742</v>
      </c>
      <c r="R327" t="s">
        <v>746</v>
      </c>
      <c r="W327">
        <v>57.089582</v>
      </c>
      <c r="AF327">
        <v>33.584997000000001</v>
      </c>
      <c r="AG327">
        <v>1.7259629999999999</v>
      </c>
      <c r="AH327">
        <v>2.6632639999999999</v>
      </c>
      <c r="AI327">
        <v>2.616473</v>
      </c>
    </row>
    <row r="328" spans="15:35" x14ac:dyDescent="0.3">
      <c r="O328" s="11">
        <v>41750</v>
      </c>
      <c r="P328" s="40">
        <v>0.73423219907407411</v>
      </c>
      <c r="Q328" t="s">
        <v>742</v>
      </c>
      <c r="R328" t="s">
        <v>744</v>
      </c>
      <c r="S328">
        <v>-0.02</v>
      </c>
      <c r="T328">
        <v>-1.658E-3</v>
      </c>
      <c r="U328">
        <v>-5.0000000000000001E-3</v>
      </c>
      <c r="V328">
        <v>-1.4799999999999999E-4</v>
      </c>
    </row>
    <row r="329" spans="15:35" x14ac:dyDescent="0.3">
      <c r="O329" s="11">
        <v>41750</v>
      </c>
      <c r="P329" s="40">
        <v>0.73423359953703704</v>
      </c>
      <c r="Q329" t="s">
        <v>742</v>
      </c>
      <c r="R329" t="s">
        <v>774</v>
      </c>
    </row>
    <row r="330" spans="15:35" x14ac:dyDescent="0.3">
      <c r="O330" s="11">
        <v>41750</v>
      </c>
      <c r="P330" s="40">
        <v>0.73423607638888899</v>
      </c>
      <c r="Q330" t="s">
        <v>742</v>
      </c>
      <c r="R330" t="s">
        <v>746</v>
      </c>
      <c r="W330">
        <v>56.980559999999997</v>
      </c>
      <c r="AF330">
        <v>33.584234000000002</v>
      </c>
      <c r="AG330">
        <v>1.7260279999999999</v>
      </c>
      <c r="AH330">
        <v>2.6627399999999999</v>
      </c>
      <c r="AI330">
        <v>2.616425</v>
      </c>
    </row>
    <row r="331" spans="15:35" x14ac:dyDescent="0.3">
      <c r="O331" s="11">
        <v>41750</v>
      </c>
      <c r="P331" s="40">
        <v>0.73428386574074078</v>
      </c>
      <c r="Q331" t="s">
        <v>742</v>
      </c>
      <c r="R331" t="s">
        <v>744</v>
      </c>
      <c r="S331">
        <v>-0.03</v>
      </c>
      <c r="T331">
        <v>-2.4329999999999998E-3</v>
      </c>
      <c r="U331">
        <v>5.0000000000000001E-3</v>
      </c>
      <c r="V331">
        <v>-4.6700000000000002E-4</v>
      </c>
    </row>
    <row r="332" spans="15:35" x14ac:dyDescent="0.3">
      <c r="O332" s="11">
        <v>41750</v>
      </c>
      <c r="P332" s="40">
        <v>0.73428524305555554</v>
      </c>
      <c r="Q332" t="s">
        <v>742</v>
      </c>
      <c r="R332" t="s">
        <v>774</v>
      </c>
    </row>
    <row r="333" spans="15:35" x14ac:dyDescent="0.3">
      <c r="O333" s="11">
        <v>41750</v>
      </c>
      <c r="P333" s="40">
        <v>0.73428776620370373</v>
      </c>
      <c r="Q333" t="s">
        <v>742</v>
      </c>
      <c r="R333" t="s">
        <v>746</v>
      </c>
      <c r="W333">
        <v>56.844174000000002</v>
      </c>
      <c r="AF333">
        <v>33.577373999999999</v>
      </c>
      <c r="AG333">
        <v>1.7261249999999999</v>
      </c>
      <c r="AH333">
        <v>2.6631209999999998</v>
      </c>
      <c r="AI333">
        <v>2.6162830000000001</v>
      </c>
    </row>
    <row r="334" spans="15:35" x14ac:dyDescent="0.3">
      <c r="O334" s="11">
        <v>41750</v>
      </c>
      <c r="P334" s="40">
        <v>0.73432396990740745</v>
      </c>
      <c r="Q334" t="s">
        <v>742</v>
      </c>
      <c r="R334" t="s">
        <v>744</v>
      </c>
      <c r="S334">
        <v>-0.04</v>
      </c>
      <c r="T334">
        <v>-1.6949999999999999E-3</v>
      </c>
      <c r="U334">
        <v>5.0000000000000001E-3</v>
      </c>
      <c r="V334">
        <v>-5.5800000000000001E-4</v>
      </c>
    </row>
    <row r="335" spans="15:35" x14ac:dyDescent="0.3">
      <c r="O335" s="11">
        <v>41750</v>
      </c>
      <c r="P335" s="40">
        <v>0.73432535879629635</v>
      </c>
      <c r="Q335" t="s">
        <v>742</v>
      </c>
      <c r="R335" t="s">
        <v>774</v>
      </c>
    </row>
    <row r="336" spans="15:35" x14ac:dyDescent="0.3">
      <c r="O336" s="11">
        <v>41750</v>
      </c>
      <c r="P336" s="40">
        <v>0.73432782407407415</v>
      </c>
      <c r="Q336" t="s">
        <v>742</v>
      </c>
      <c r="R336" t="s">
        <v>746</v>
      </c>
      <c r="W336">
        <v>56.739496000000003</v>
      </c>
      <c r="AF336">
        <v>33.580423000000003</v>
      </c>
      <c r="AG336">
        <v>1.7261249999999999</v>
      </c>
      <c r="AH336">
        <v>2.6631689999999999</v>
      </c>
      <c r="AI336">
        <v>2.616711</v>
      </c>
    </row>
    <row r="337" spans="15:35" x14ac:dyDescent="0.3">
      <c r="O337" t="s">
        <v>775</v>
      </c>
    </row>
    <row r="338" spans="15:35" x14ac:dyDescent="0.3">
      <c r="O338" s="11">
        <v>41750</v>
      </c>
      <c r="P338" s="40">
        <v>0.73437574074074075</v>
      </c>
      <c r="Q338" t="s">
        <v>742</v>
      </c>
      <c r="R338" t="s">
        <v>744</v>
      </c>
      <c r="S338">
        <v>-0.03</v>
      </c>
      <c r="T338">
        <v>-4.5100000000000001E-4</v>
      </c>
      <c r="U338">
        <v>-5.0000000000000001E-3</v>
      </c>
      <c r="V338">
        <v>-3.7800000000000003E-4</v>
      </c>
    </row>
    <row r="339" spans="15:35" x14ac:dyDescent="0.3">
      <c r="O339" s="11">
        <v>41750</v>
      </c>
      <c r="P339" s="40">
        <v>0.73437718749999992</v>
      </c>
      <c r="Q339" t="s">
        <v>742</v>
      </c>
      <c r="R339" t="s">
        <v>776</v>
      </c>
    </row>
    <row r="340" spans="15:35" x14ac:dyDescent="0.3">
      <c r="O340" s="11">
        <v>41750</v>
      </c>
      <c r="P340" s="40">
        <v>0.73437966435185187</v>
      </c>
      <c r="Q340" t="s">
        <v>742</v>
      </c>
      <c r="R340" t="s">
        <v>746</v>
      </c>
      <c r="W340">
        <v>56.60615</v>
      </c>
      <c r="AF340">
        <v>33.552979999999998</v>
      </c>
      <c r="AG340">
        <v>1.7262219999999999</v>
      </c>
      <c r="AH340">
        <v>2.6631209999999998</v>
      </c>
      <c r="AI340">
        <v>2.6162830000000001</v>
      </c>
    </row>
    <row r="341" spans="15:35" x14ac:dyDescent="0.3">
      <c r="O341" s="11">
        <v>41750</v>
      </c>
      <c r="P341" s="40">
        <v>0.73441586805555559</v>
      </c>
      <c r="Q341" t="s">
        <v>742</v>
      </c>
      <c r="R341" t="s">
        <v>744</v>
      </c>
      <c r="S341">
        <v>-0.05</v>
      </c>
      <c r="T341">
        <v>1.389E-3</v>
      </c>
      <c r="U341">
        <v>0.01</v>
      </c>
      <c r="V341">
        <v>2.0000000000000002E-5</v>
      </c>
    </row>
    <row r="342" spans="15:35" x14ac:dyDescent="0.3">
      <c r="O342" s="11">
        <v>41750</v>
      </c>
      <c r="P342" s="40">
        <v>0.73441724537037034</v>
      </c>
      <c r="Q342" t="s">
        <v>742</v>
      </c>
      <c r="R342" t="s">
        <v>776</v>
      </c>
    </row>
    <row r="343" spans="15:35" x14ac:dyDescent="0.3">
      <c r="O343" s="11">
        <v>41750</v>
      </c>
      <c r="P343" s="40">
        <v>0.73441978009259257</v>
      </c>
      <c r="Q343" t="s">
        <v>742</v>
      </c>
      <c r="R343" t="s">
        <v>746</v>
      </c>
      <c r="W343">
        <v>56.703879000000001</v>
      </c>
      <c r="AF343">
        <v>33.572800000000001</v>
      </c>
      <c r="AG343">
        <v>1.7259960000000001</v>
      </c>
      <c r="AH343">
        <v>2.662693</v>
      </c>
      <c r="AI343">
        <v>2.6162830000000001</v>
      </c>
    </row>
    <row r="344" spans="15:35" x14ac:dyDescent="0.3">
      <c r="O344" s="11">
        <v>41750</v>
      </c>
      <c r="P344" s="40">
        <v>0.73446759259259264</v>
      </c>
      <c r="Q344" t="s">
        <v>742</v>
      </c>
      <c r="R344" t="s">
        <v>744</v>
      </c>
      <c r="S344">
        <v>-0.04</v>
      </c>
      <c r="T344">
        <v>2.7209999999999999E-3</v>
      </c>
      <c r="U344">
        <v>-5.0000000000000001E-3</v>
      </c>
      <c r="V344">
        <v>4.6700000000000002E-4</v>
      </c>
    </row>
    <row r="345" spans="15:35" x14ac:dyDescent="0.3">
      <c r="O345" s="11">
        <v>41750</v>
      </c>
      <c r="P345" s="40">
        <v>0.73446898148148154</v>
      </c>
      <c r="Q345" t="s">
        <v>742</v>
      </c>
      <c r="R345" t="s">
        <v>776</v>
      </c>
    </row>
    <row r="346" spans="15:35" x14ac:dyDescent="0.3">
      <c r="O346" s="11">
        <v>41750</v>
      </c>
      <c r="P346" s="40">
        <v>0.73447145833333327</v>
      </c>
      <c r="Q346" t="s">
        <v>742</v>
      </c>
      <c r="R346" t="s">
        <v>746</v>
      </c>
      <c r="W346">
        <v>56.830708999999999</v>
      </c>
      <c r="AF346">
        <v>33.574325000000002</v>
      </c>
      <c r="AG346">
        <v>1.7258340000000001</v>
      </c>
      <c r="AH346">
        <v>2.6625969999999999</v>
      </c>
      <c r="AI346">
        <v>2.616473</v>
      </c>
    </row>
    <row r="347" spans="15:35" x14ac:dyDescent="0.3">
      <c r="O347" s="11">
        <v>41750</v>
      </c>
      <c r="P347" s="40">
        <v>0.73450766203703699</v>
      </c>
      <c r="Q347" t="s">
        <v>742</v>
      </c>
      <c r="R347" t="s">
        <v>744</v>
      </c>
      <c r="S347">
        <v>-0.04</v>
      </c>
      <c r="T347">
        <v>2.127E-3</v>
      </c>
      <c r="U347">
        <v>0</v>
      </c>
      <c r="V347">
        <v>7.0500000000000001E-4</v>
      </c>
    </row>
    <row r="348" spans="15:35" x14ac:dyDescent="0.3">
      <c r="O348" s="11">
        <v>41750</v>
      </c>
      <c r="P348" s="40">
        <v>0.73450908564814821</v>
      </c>
      <c r="Q348" t="s">
        <v>742</v>
      </c>
      <c r="R348" t="s">
        <v>776</v>
      </c>
    </row>
    <row r="349" spans="15:35" x14ac:dyDescent="0.3">
      <c r="O349" s="11">
        <v>41750</v>
      </c>
      <c r="P349" s="40">
        <v>0.73451156249999994</v>
      </c>
      <c r="Q349" t="s">
        <v>742</v>
      </c>
      <c r="R349" t="s">
        <v>746</v>
      </c>
      <c r="W349">
        <v>56.935388000000003</v>
      </c>
      <c r="AF349">
        <v>33.562128000000001</v>
      </c>
      <c r="AG349">
        <v>1.7260279999999999</v>
      </c>
      <c r="AH349">
        <v>2.6631209999999998</v>
      </c>
      <c r="AI349">
        <v>2.6162830000000001</v>
      </c>
    </row>
    <row r="350" spans="15:35" x14ac:dyDescent="0.3">
      <c r="O350" s="11">
        <v>41750</v>
      </c>
      <c r="P350" s="40">
        <v>0.73455936342592587</v>
      </c>
      <c r="Q350" t="s">
        <v>742</v>
      </c>
      <c r="R350" t="s">
        <v>744</v>
      </c>
      <c r="S350">
        <v>-0.04</v>
      </c>
      <c r="T350">
        <v>9.2000000000000003E-4</v>
      </c>
      <c r="U350">
        <v>0</v>
      </c>
      <c r="V350">
        <v>5.8900000000000001E-4</v>
      </c>
    </row>
    <row r="351" spans="15:35" x14ac:dyDescent="0.3">
      <c r="O351" s="11">
        <v>41750</v>
      </c>
      <c r="P351" s="40">
        <v>0.7345607291666667</v>
      </c>
      <c r="Q351" t="s">
        <v>742</v>
      </c>
      <c r="R351" t="s">
        <v>776</v>
      </c>
    </row>
    <row r="352" spans="15:35" x14ac:dyDescent="0.3">
      <c r="O352" s="11">
        <v>41750</v>
      </c>
      <c r="P352" s="40">
        <v>0.73456326388888893</v>
      </c>
      <c r="Q352" t="s">
        <v>742</v>
      </c>
      <c r="R352" t="s">
        <v>746</v>
      </c>
      <c r="W352">
        <v>57.064824000000002</v>
      </c>
      <c r="AF352">
        <v>33.588808</v>
      </c>
      <c r="AG352">
        <v>1.7258990000000001</v>
      </c>
      <c r="AH352">
        <v>2.6632639999999999</v>
      </c>
      <c r="AI352">
        <v>2.61633</v>
      </c>
    </row>
    <row r="353" spans="15:35" x14ac:dyDescent="0.3">
      <c r="O353" s="11">
        <v>41750</v>
      </c>
      <c r="P353" s="40">
        <v>0.73459947916666668</v>
      </c>
      <c r="Q353" t="s">
        <v>742</v>
      </c>
      <c r="R353" t="s">
        <v>744</v>
      </c>
      <c r="S353">
        <v>-0.02</v>
      </c>
      <c r="T353">
        <v>-6.1399999999999996E-4</v>
      </c>
      <c r="U353">
        <v>-0.01</v>
      </c>
      <c r="V353">
        <v>1.8699999999999999E-4</v>
      </c>
    </row>
    <row r="354" spans="15:35" x14ac:dyDescent="0.3">
      <c r="O354" s="11">
        <v>41750</v>
      </c>
      <c r="P354" s="40">
        <v>0.73460086805555547</v>
      </c>
      <c r="Q354" t="s">
        <v>742</v>
      </c>
      <c r="R354" t="s">
        <v>776</v>
      </c>
    </row>
    <row r="355" spans="15:35" x14ac:dyDescent="0.3">
      <c r="O355" s="11">
        <v>41750</v>
      </c>
      <c r="P355" s="40">
        <v>0.73460334490740742</v>
      </c>
      <c r="Q355" t="s">
        <v>742</v>
      </c>
      <c r="R355" t="s">
        <v>746</v>
      </c>
      <c r="W355">
        <v>57.171239999999997</v>
      </c>
      <c r="AF355">
        <v>33.584997000000001</v>
      </c>
      <c r="AG355">
        <v>1.7259629999999999</v>
      </c>
      <c r="AH355">
        <v>2.6629779999999998</v>
      </c>
      <c r="AI355">
        <v>2.616663</v>
      </c>
    </row>
    <row r="356" spans="15:35" x14ac:dyDescent="0.3">
      <c r="O356" s="11">
        <v>41750</v>
      </c>
      <c r="P356" s="40">
        <v>0.73465115740740738</v>
      </c>
      <c r="Q356" t="s">
        <v>742</v>
      </c>
      <c r="R356" t="s">
        <v>744</v>
      </c>
      <c r="S356">
        <v>-0.05</v>
      </c>
      <c r="T356">
        <v>-1.3680000000000001E-3</v>
      </c>
      <c r="U356">
        <v>1.4999999999999999E-2</v>
      </c>
      <c r="V356">
        <v>-2.7700000000000001E-4</v>
      </c>
    </row>
    <row r="357" spans="15:35" x14ac:dyDescent="0.3">
      <c r="O357" s="11">
        <v>41750</v>
      </c>
      <c r="P357" s="40">
        <v>0.73465313657407405</v>
      </c>
      <c r="Q357" t="s">
        <v>742</v>
      </c>
      <c r="R357" t="s">
        <v>776</v>
      </c>
    </row>
    <row r="358" spans="15:35" x14ac:dyDescent="0.3">
      <c r="O358" s="11">
        <v>41750</v>
      </c>
      <c r="P358" s="40">
        <v>0.734655613425926</v>
      </c>
      <c r="Q358" t="s">
        <v>742</v>
      </c>
      <c r="R358" t="s">
        <v>746</v>
      </c>
      <c r="W358">
        <v>57.312404000000001</v>
      </c>
      <c r="AF358">
        <v>33.555267000000001</v>
      </c>
      <c r="AG358">
        <v>1.725867</v>
      </c>
      <c r="AH358">
        <v>2.6628349999999998</v>
      </c>
      <c r="AI358">
        <v>2.6163780000000001</v>
      </c>
    </row>
    <row r="359" spans="15:35" x14ac:dyDescent="0.3">
      <c r="O359" s="11">
        <v>41750</v>
      </c>
      <c r="P359" s="40">
        <v>0.73469184027777779</v>
      </c>
      <c r="Q359" t="s">
        <v>742</v>
      </c>
      <c r="R359" t="s">
        <v>744</v>
      </c>
      <c r="S359">
        <v>-0.04</v>
      </c>
      <c r="T359">
        <v>-6.3199999999999997E-4</v>
      </c>
      <c r="U359">
        <v>-5.0000000000000001E-3</v>
      </c>
      <c r="V359">
        <v>-5.2899999999999996E-4</v>
      </c>
    </row>
    <row r="360" spans="15:35" x14ac:dyDescent="0.3">
      <c r="O360" s="11">
        <v>41750</v>
      </c>
      <c r="P360" s="40">
        <v>0.73469324074074072</v>
      </c>
      <c r="Q360" t="s">
        <v>742</v>
      </c>
      <c r="R360" t="s">
        <v>776</v>
      </c>
    </row>
    <row r="361" spans="15:35" x14ac:dyDescent="0.3">
      <c r="O361" s="11">
        <v>41750</v>
      </c>
      <c r="P361" s="40">
        <v>0.73469576388888891</v>
      </c>
      <c r="Q361" t="s">
        <v>742</v>
      </c>
      <c r="R361" t="s">
        <v>746</v>
      </c>
      <c r="W361">
        <v>57.411000999999999</v>
      </c>
      <c r="AF361">
        <v>33.587282999999999</v>
      </c>
      <c r="AG361">
        <v>1.7260599999999999</v>
      </c>
      <c r="AH361">
        <v>2.6629309999999999</v>
      </c>
      <c r="AI361">
        <v>2.616425</v>
      </c>
    </row>
    <row r="362" spans="15:35" x14ac:dyDescent="0.3">
      <c r="O362" t="s">
        <v>773</v>
      </c>
    </row>
    <row r="363" spans="15:35" x14ac:dyDescent="0.3">
      <c r="O363" s="11">
        <v>41750</v>
      </c>
      <c r="P363" s="40">
        <v>0.7347436805555555</v>
      </c>
      <c r="Q363" t="s">
        <v>742</v>
      </c>
      <c r="R363" t="s">
        <v>744</v>
      </c>
      <c r="S363">
        <v>-0.04</v>
      </c>
      <c r="T363">
        <v>4.6900000000000002E-4</v>
      </c>
      <c r="U363">
        <v>0</v>
      </c>
      <c r="V363">
        <v>-4.1800000000000002E-4</v>
      </c>
    </row>
    <row r="364" spans="15:35" x14ac:dyDescent="0.3">
      <c r="O364" s="11">
        <v>41750</v>
      </c>
      <c r="P364" s="40">
        <v>0.73474505787037037</v>
      </c>
      <c r="Q364" t="s">
        <v>742</v>
      </c>
      <c r="R364" t="s">
        <v>774</v>
      </c>
    </row>
    <row r="365" spans="15:35" x14ac:dyDescent="0.3">
      <c r="O365" s="11">
        <v>41750</v>
      </c>
      <c r="P365" s="40">
        <v>0.73474753472222221</v>
      </c>
      <c r="Q365" t="s">
        <v>742</v>
      </c>
      <c r="R365" t="s">
        <v>746</v>
      </c>
      <c r="W365">
        <v>57.493962000000003</v>
      </c>
      <c r="AF365">
        <v>33.579661000000002</v>
      </c>
      <c r="AG365">
        <v>1.7260279999999999</v>
      </c>
      <c r="AH365">
        <v>2.6628349999999998</v>
      </c>
      <c r="AI365">
        <v>2.6162830000000001</v>
      </c>
    </row>
    <row r="366" spans="15:35" x14ac:dyDescent="0.3">
      <c r="O366" s="11">
        <v>41750</v>
      </c>
      <c r="P366" s="40">
        <v>0.73479533564814814</v>
      </c>
      <c r="Q366" t="s">
        <v>742</v>
      </c>
      <c r="R366" t="s">
        <v>744</v>
      </c>
      <c r="S366">
        <v>-0.02</v>
      </c>
      <c r="T366">
        <v>3.6999999999999998E-5</v>
      </c>
      <c r="U366">
        <v>-0.01</v>
      </c>
      <c r="V366">
        <v>-1.2899999999999999E-4</v>
      </c>
    </row>
    <row r="367" spans="15:35" x14ac:dyDescent="0.3">
      <c r="O367" s="11">
        <v>41750</v>
      </c>
      <c r="P367" s="40">
        <v>0.73479677083333339</v>
      </c>
      <c r="Q367" t="s">
        <v>742</v>
      </c>
      <c r="R367" t="s">
        <v>774</v>
      </c>
    </row>
    <row r="368" spans="15:35" x14ac:dyDescent="0.3">
      <c r="O368" s="11">
        <v>41750</v>
      </c>
      <c r="P368" s="40">
        <v>0.73479930555555562</v>
      </c>
      <c r="Q368" t="s">
        <v>742</v>
      </c>
      <c r="R368" t="s">
        <v>746</v>
      </c>
      <c r="W368">
        <v>57.366262999999996</v>
      </c>
      <c r="AF368">
        <v>33.581184999999998</v>
      </c>
      <c r="AG368">
        <v>1.7261249999999999</v>
      </c>
      <c r="AH368">
        <v>2.6629779999999998</v>
      </c>
      <c r="AI368">
        <v>2.6165210000000001</v>
      </c>
    </row>
    <row r="369" spans="15:35" x14ac:dyDescent="0.3">
      <c r="O369" s="11">
        <v>41750</v>
      </c>
      <c r="P369" s="40">
        <v>0.73483552083333337</v>
      </c>
      <c r="Q369" t="s">
        <v>742</v>
      </c>
      <c r="R369" t="s">
        <v>744</v>
      </c>
      <c r="S369">
        <v>-0.05</v>
      </c>
      <c r="T369">
        <v>-1.8E-5</v>
      </c>
      <c r="U369">
        <v>1.4999999999999999E-2</v>
      </c>
      <c r="V369">
        <v>9.2999999999999997E-5</v>
      </c>
    </row>
    <row r="370" spans="15:35" x14ac:dyDescent="0.3">
      <c r="O370" s="11">
        <v>41750</v>
      </c>
      <c r="P370" s="40">
        <v>0.73483689814814823</v>
      </c>
      <c r="Q370" t="s">
        <v>742</v>
      </c>
      <c r="R370" t="s">
        <v>774</v>
      </c>
    </row>
    <row r="371" spans="15:35" x14ac:dyDescent="0.3">
      <c r="O371" s="11">
        <v>41750</v>
      </c>
      <c r="P371" s="40">
        <v>0.7348394212962962</v>
      </c>
      <c r="Q371" t="s">
        <v>742</v>
      </c>
      <c r="R371" t="s">
        <v>746</v>
      </c>
      <c r="W371">
        <v>57.253765999999999</v>
      </c>
      <c r="AF371">
        <v>33.575848999999998</v>
      </c>
      <c r="AG371">
        <v>1.7260930000000001</v>
      </c>
      <c r="AH371">
        <v>2.6630729999999998</v>
      </c>
      <c r="AI371">
        <v>2.6160920000000001</v>
      </c>
    </row>
    <row r="372" spans="15:35" x14ac:dyDescent="0.3">
      <c r="O372" s="11">
        <v>41750</v>
      </c>
      <c r="P372" s="40">
        <v>0.73488721064814821</v>
      </c>
      <c r="Q372" t="s">
        <v>742</v>
      </c>
      <c r="R372" t="s">
        <v>744</v>
      </c>
      <c r="S372">
        <v>-0.02</v>
      </c>
      <c r="T372">
        <v>-9.3800000000000003E-4</v>
      </c>
      <c r="U372">
        <v>-1.4999999999999999E-2</v>
      </c>
      <c r="V372">
        <v>1.1900000000000001E-4</v>
      </c>
    </row>
    <row r="373" spans="15:35" x14ac:dyDescent="0.3">
      <c r="O373" s="11">
        <v>41750</v>
      </c>
      <c r="P373" s="40">
        <v>0.734888599537037</v>
      </c>
      <c r="Q373" t="s">
        <v>742</v>
      </c>
      <c r="R373" t="s">
        <v>774</v>
      </c>
    </row>
    <row r="374" spans="15:35" x14ac:dyDescent="0.3">
      <c r="O374" s="11">
        <v>41750</v>
      </c>
      <c r="P374" s="40">
        <v>0.73489107638888884</v>
      </c>
      <c r="Q374" t="s">
        <v>742</v>
      </c>
      <c r="R374" t="s">
        <v>746</v>
      </c>
      <c r="W374">
        <v>57.109127999999998</v>
      </c>
      <c r="AF374">
        <v>33.588045999999999</v>
      </c>
      <c r="AG374">
        <v>1.7259960000000001</v>
      </c>
      <c r="AH374">
        <v>2.6629779999999998</v>
      </c>
      <c r="AI374">
        <v>2.6162830000000001</v>
      </c>
    </row>
    <row r="375" spans="15:35" x14ac:dyDescent="0.3">
      <c r="O375" s="11">
        <v>41750</v>
      </c>
      <c r="P375" s="40">
        <v>0.73492734953703698</v>
      </c>
      <c r="Q375" t="s">
        <v>742</v>
      </c>
      <c r="R375" t="s">
        <v>744</v>
      </c>
      <c r="S375">
        <v>-0.02</v>
      </c>
      <c r="T375">
        <v>-2.3969999999999998E-3</v>
      </c>
      <c r="U375">
        <v>0</v>
      </c>
      <c r="V375">
        <v>-9.2E-5</v>
      </c>
    </row>
    <row r="376" spans="15:35" x14ac:dyDescent="0.3">
      <c r="O376" s="11">
        <v>41750</v>
      </c>
      <c r="P376" s="40">
        <v>0.73492878472222223</v>
      </c>
      <c r="Q376" t="s">
        <v>742</v>
      </c>
      <c r="R376" t="s">
        <v>774</v>
      </c>
    </row>
    <row r="377" spans="15:35" x14ac:dyDescent="0.3">
      <c r="O377" s="11">
        <v>41750</v>
      </c>
      <c r="P377" s="40">
        <v>0.73493126157407407</v>
      </c>
      <c r="Q377" t="s">
        <v>742</v>
      </c>
      <c r="R377" t="s">
        <v>746</v>
      </c>
      <c r="W377">
        <v>57.000540000000001</v>
      </c>
      <c r="AF377">
        <v>33.579661000000002</v>
      </c>
      <c r="AG377">
        <v>1.7259960000000001</v>
      </c>
      <c r="AH377">
        <v>2.6631209999999998</v>
      </c>
      <c r="AI377">
        <v>2.616568</v>
      </c>
    </row>
    <row r="378" spans="15:35" x14ac:dyDescent="0.3">
      <c r="O378" s="11">
        <v>41750</v>
      </c>
      <c r="P378" s="40">
        <v>0.7349790625</v>
      </c>
      <c r="Q378" t="s">
        <v>742</v>
      </c>
      <c r="R378" t="s">
        <v>744</v>
      </c>
      <c r="S378">
        <v>-0.04</v>
      </c>
      <c r="T378">
        <v>-1.513E-3</v>
      </c>
      <c r="U378">
        <v>0.01</v>
      </c>
      <c r="V378">
        <v>-3.0200000000000002E-4</v>
      </c>
    </row>
    <row r="379" spans="15:35" x14ac:dyDescent="0.3">
      <c r="O379" s="11">
        <v>41750</v>
      </c>
      <c r="P379" s="40">
        <v>0.73498045138888879</v>
      </c>
      <c r="Q379" t="s">
        <v>742</v>
      </c>
      <c r="R379" t="s">
        <v>774</v>
      </c>
    </row>
    <row r="380" spans="15:35" x14ac:dyDescent="0.3">
      <c r="O380" s="11">
        <v>41750</v>
      </c>
      <c r="P380" s="40">
        <v>0.73498292824074074</v>
      </c>
      <c r="Q380" t="s">
        <v>742</v>
      </c>
      <c r="R380" t="s">
        <v>746</v>
      </c>
      <c r="W380">
        <v>56.868498000000002</v>
      </c>
      <c r="AF380">
        <v>33.577373999999999</v>
      </c>
      <c r="AG380">
        <v>1.7259960000000001</v>
      </c>
      <c r="AH380">
        <v>2.6630259999999999</v>
      </c>
      <c r="AI380">
        <v>2.6165210000000001</v>
      </c>
    </row>
    <row r="381" spans="15:35" x14ac:dyDescent="0.3">
      <c r="O381" s="11">
        <v>41750</v>
      </c>
      <c r="P381" s="40">
        <v>0.73501924768518512</v>
      </c>
      <c r="Q381" t="s">
        <v>742</v>
      </c>
      <c r="R381" t="s">
        <v>744</v>
      </c>
      <c r="S381">
        <v>-0.05</v>
      </c>
      <c r="T381">
        <v>5.5699999999999999E-4</v>
      </c>
      <c r="U381">
        <v>5.0000000000000001E-3</v>
      </c>
      <c r="V381">
        <v>-2.2499999999999999E-4</v>
      </c>
    </row>
    <row r="382" spans="15:35" x14ac:dyDescent="0.3">
      <c r="O382" s="11">
        <v>41750</v>
      </c>
      <c r="P382" s="40">
        <v>0.73502062500000009</v>
      </c>
      <c r="Q382" t="s">
        <v>742</v>
      </c>
      <c r="R382" t="s">
        <v>774</v>
      </c>
    </row>
    <row r="383" spans="15:35" x14ac:dyDescent="0.3">
      <c r="O383" s="11">
        <v>41750</v>
      </c>
      <c r="P383" s="40">
        <v>0.73502310185185182</v>
      </c>
      <c r="Q383" t="s">
        <v>742</v>
      </c>
      <c r="R383" t="s">
        <v>746</v>
      </c>
      <c r="W383">
        <v>56.752960999999999</v>
      </c>
      <c r="AF383">
        <v>33.589570000000002</v>
      </c>
      <c r="AG383">
        <v>1.7261569999999999</v>
      </c>
      <c r="AH383">
        <v>2.6628829999999999</v>
      </c>
      <c r="AI383">
        <v>2.616425</v>
      </c>
    </row>
    <row r="384" spans="15:35" x14ac:dyDescent="0.3">
      <c r="O384" s="11">
        <v>41750</v>
      </c>
      <c r="P384" s="40">
        <v>0.73507090277777776</v>
      </c>
      <c r="Q384" t="s">
        <v>742</v>
      </c>
      <c r="R384" t="s">
        <v>744</v>
      </c>
      <c r="S384">
        <v>-0.03</v>
      </c>
      <c r="T384">
        <v>1.389E-3</v>
      </c>
      <c r="U384">
        <v>-0.01</v>
      </c>
      <c r="V384">
        <v>7.7999999999999999E-5</v>
      </c>
    </row>
    <row r="385" spans="15:35" x14ac:dyDescent="0.3">
      <c r="O385" s="11">
        <v>41750</v>
      </c>
      <c r="P385" s="40">
        <v>0.73507233796296301</v>
      </c>
      <c r="Q385" t="s">
        <v>742</v>
      </c>
      <c r="R385" t="s">
        <v>774</v>
      </c>
    </row>
    <row r="386" spans="15:35" x14ac:dyDescent="0.3">
      <c r="O386" s="11">
        <v>41750</v>
      </c>
      <c r="P386" s="40">
        <v>0.7350748032407407</v>
      </c>
      <c r="Q386" t="s">
        <v>742</v>
      </c>
      <c r="R386" t="s">
        <v>746</v>
      </c>
      <c r="W386">
        <v>56.621352999999999</v>
      </c>
      <c r="AF386">
        <v>33.583472</v>
      </c>
      <c r="AG386">
        <v>1.7260599999999999</v>
      </c>
      <c r="AH386">
        <v>2.6630259999999999</v>
      </c>
      <c r="AI386">
        <v>2.616473</v>
      </c>
    </row>
    <row r="387" spans="15:35" x14ac:dyDescent="0.3">
      <c r="O387" t="s">
        <v>775</v>
      </c>
    </row>
    <row r="388" spans="15:35" x14ac:dyDescent="0.3">
      <c r="O388" s="11">
        <v>41750</v>
      </c>
      <c r="P388" s="40">
        <v>0.73511111111111116</v>
      </c>
      <c r="Q388" t="s">
        <v>742</v>
      </c>
      <c r="R388" t="s">
        <v>744</v>
      </c>
      <c r="S388">
        <v>-0.04</v>
      </c>
      <c r="T388">
        <v>1.7129999999999999E-3</v>
      </c>
      <c r="U388">
        <v>5.0000000000000001E-3</v>
      </c>
      <c r="V388">
        <v>3.9300000000000001E-4</v>
      </c>
    </row>
    <row r="389" spans="15:35" x14ac:dyDescent="0.3">
      <c r="O389" s="11">
        <v>41750</v>
      </c>
      <c r="P389" s="40">
        <v>0.73511248842592591</v>
      </c>
      <c r="Q389" t="s">
        <v>742</v>
      </c>
      <c r="R389" t="s">
        <v>776</v>
      </c>
    </row>
    <row r="390" spans="15:35" x14ac:dyDescent="0.3">
      <c r="O390" s="11">
        <v>41750</v>
      </c>
      <c r="P390" s="40">
        <v>0.73511495370370372</v>
      </c>
      <c r="Q390" t="s">
        <v>742</v>
      </c>
      <c r="R390" t="s">
        <v>746</v>
      </c>
      <c r="W390">
        <v>56.624828000000001</v>
      </c>
      <c r="AF390">
        <v>33.575087000000003</v>
      </c>
      <c r="AG390">
        <v>1.7260599999999999</v>
      </c>
      <c r="AH390">
        <v>2.6628829999999999</v>
      </c>
      <c r="AI390">
        <v>2.616473</v>
      </c>
    </row>
    <row r="391" spans="15:35" x14ac:dyDescent="0.3">
      <c r="O391" s="11">
        <v>41750</v>
      </c>
      <c r="P391" s="40">
        <v>0.73516281250000004</v>
      </c>
      <c r="Q391" t="s">
        <v>742</v>
      </c>
      <c r="R391" t="s">
        <v>744</v>
      </c>
      <c r="S391">
        <v>-0.05</v>
      </c>
      <c r="T391">
        <v>2.3969999999999998E-3</v>
      </c>
      <c r="U391">
        <v>5.0000000000000001E-3</v>
      </c>
      <c r="V391">
        <v>5.9699999999999998E-4</v>
      </c>
    </row>
    <row r="392" spans="15:35" x14ac:dyDescent="0.3">
      <c r="O392" s="11">
        <v>41750</v>
      </c>
      <c r="P392" s="40">
        <v>0.73516418981481479</v>
      </c>
      <c r="Q392" t="s">
        <v>742</v>
      </c>
      <c r="R392" t="s">
        <v>776</v>
      </c>
    </row>
    <row r="393" spans="15:35" x14ac:dyDescent="0.3">
      <c r="O393" s="11">
        <v>41750</v>
      </c>
      <c r="P393" s="40">
        <v>0.7351666550925926</v>
      </c>
      <c r="Q393" t="s">
        <v>742</v>
      </c>
      <c r="R393" t="s">
        <v>746</v>
      </c>
      <c r="W393">
        <v>56.764254000000001</v>
      </c>
      <c r="AF393">
        <v>33.584234000000002</v>
      </c>
      <c r="AG393">
        <v>1.7259960000000001</v>
      </c>
      <c r="AH393">
        <v>2.6628829999999999</v>
      </c>
      <c r="AI393">
        <v>2.616473</v>
      </c>
    </row>
    <row r="394" spans="15:35" x14ac:dyDescent="0.3">
      <c r="O394" s="11">
        <v>41750</v>
      </c>
      <c r="P394" s="40">
        <v>0.73520285879629632</v>
      </c>
      <c r="Q394" t="s">
        <v>742</v>
      </c>
      <c r="R394" t="s">
        <v>744</v>
      </c>
      <c r="S394">
        <v>-0.04</v>
      </c>
      <c r="T394">
        <v>1.189E-3</v>
      </c>
      <c r="U394">
        <v>-5.0000000000000001E-3</v>
      </c>
      <c r="V394">
        <v>5.1199999999999998E-4</v>
      </c>
    </row>
    <row r="395" spans="15:35" x14ac:dyDescent="0.3">
      <c r="O395" s="11">
        <v>41750</v>
      </c>
      <c r="P395" s="40">
        <v>0.73520429398148146</v>
      </c>
      <c r="Q395" t="s">
        <v>742</v>
      </c>
      <c r="R395" t="s">
        <v>776</v>
      </c>
    </row>
    <row r="396" spans="15:35" x14ac:dyDescent="0.3">
      <c r="O396" s="11">
        <v>41750</v>
      </c>
      <c r="P396" s="40">
        <v>0.73520675925925927</v>
      </c>
      <c r="Q396" t="s">
        <v>742</v>
      </c>
      <c r="R396" t="s">
        <v>746</v>
      </c>
      <c r="W396">
        <v>56.870669999999997</v>
      </c>
      <c r="AF396">
        <v>33.588045999999999</v>
      </c>
      <c r="AG396">
        <v>1.725867</v>
      </c>
      <c r="AH396">
        <v>2.6628829999999999</v>
      </c>
      <c r="AI396">
        <v>2.6160920000000001</v>
      </c>
    </row>
    <row r="397" spans="15:35" x14ac:dyDescent="0.3">
      <c r="O397" s="11">
        <v>41750</v>
      </c>
      <c r="P397" s="40">
        <v>0.73525458333333338</v>
      </c>
      <c r="Q397" t="s">
        <v>742</v>
      </c>
      <c r="R397" t="s">
        <v>744</v>
      </c>
      <c r="S397">
        <v>-0.06</v>
      </c>
      <c r="T397">
        <v>1.083E-3</v>
      </c>
      <c r="U397">
        <v>0.01</v>
      </c>
      <c r="V397">
        <v>2.12E-4</v>
      </c>
    </row>
    <row r="398" spans="15:35" x14ac:dyDescent="0.3">
      <c r="O398" s="11">
        <v>41750</v>
      </c>
      <c r="P398" s="40">
        <v>0.7352559490740741</v>
      </c>
      <c r="Q398" t="s">
        <v>742</v>
      </c>
      <c r="R398" t="s">
        <v>776</v>
      </c>
    </row>
    <row r="399" spans="15:35" x14ac:dyDescent="0.3">
      <c r="O399" s="11">
        <v>41750</v>
      </c>
      <c r="P399" s="40">
        <v>0.73525842592592594</v>
      </c>
      <c r="Q399" t="s">
        <v>742</v>
      </c>
      <c r="R399" t="s">
        <v>746</v>
      </c>
      <c r="W399">
        <v>57.001409000000002</v>
      </c>
      <c r="AF399">
        <v>33.562890000000003</v>
      </c>
      <c r="AG399">
        <v>1.7261569999999999</v>
      </c>
      <c r="AH399">
        <v>2.6628349999999998</v>
      </c>
      <c r="AI399">
        <v>2.61633</v>
      </c>
    </row>
    <row r="400" spans="15:35" x14ac:dyDescent="0.3">
      <c r="O400" s="11">
        <v>41750</v>
      </c>
      <c r="P400" s="40">
        <v>0.7352946759259259</v>
      </c>
      <c r="Q400" t="s">
        <v>742</v>
      </c>
      <c r="R400" t="s">
        <v>744</v>
      </c>
      <c r="S400">
        <v>-0.04</v>
      </c>
      <c r="T400">
        <v>1.8190000000000001E-3</v>
      </c>
      <c r="U400">
        <v>-0.01</v>
      </c>
      <c r="V400">
        <v>9.0000000000000002E-6</v>
      </c>
    </row>
    <row r="401" spans="15:35" x14ac:dyDescent="0.3">
      <c r="O401" s="11">
        <v>41750</v>
      </c>
      <c r="P401" s="40">
        <v>0.73529605324074077</v>
      </c>
      <c r="Q401" t="s">
        <v>742</v>
      </c>
      <c r="R401" t="s">
        <v>776</v>
      </c>
    </row>
    <row r="402" spans="15:35" x14ac:dyDescent="0.3">
      <c r="O402" s="11">
        <v>41750</v>
      </c>
      <c r="P402" s="40">
        <v>0.73529853009259261</v>
      </c>
      <c r="Q402" t="s">
        <v>742</v>
      </c>
      <c r="R402" t="s">
        <v>746</v>
      </c>
      <c r="W402">
        <v>57.109127999999998</v>
      </c>
      <c r="AF402">
        <v>33.573562000000003</v>
      </c>
      <c r="AG402">
        <v>1.7260279999999999</v>
      </c>
      <c r="AH402">
        <v>2.6627399999999999</v>
      </c>
      <c r="AI402">
        <v>2.616425</v>
      </c>
    </row>
    <row r="403" spans="15:35" x14ac:dyDescent="0.3">
      <c r="O403" s="11">
        <v>41750</v>
      </c>
      <c r="P403" s="40">
        <v>0.73534631944444451</v>
      </c>
      <c r="Q403" t="s">
        <v>742</v>
      </c>
      <c r="R403" t="s">
        <v>744</v>
      </c>
      <c r="S403">
        <v>-0.05</v>
      </c>
      <c r="T403">
        <v>1.371E-3</v>
      </c>
      <c r="U403">
        <v>5.0000000000000001E-3</v>
      </c>
      <c r="V403">
        <v>-5.3999999999999998E-5</v>
      </c>
    </row>
    <row r="404" spans="15:35" x14ac:dyDescent="0.3">
      <c r="O404" s="11">
        <v>41750</v>
      </c>
      <c r="P404" s="40">
        <v>0.73534827546296289</v>
      </c>
      <c r="Q404" t="s">
        <v>742</v>
      </c>
      <c r="R404" t="s">
        <v>776</v>
      </c>
    </row>
    <row r="405" spans="15:35" x14ac:dyDescent="0.3">
      <c r="O405" s="11">
        <v>41750</v>
      </c>
      <c r="P405" s="40">
        <v>0.73535074074074069</v>
      </c>
      <c r="Q405" t="s">
        <v>742</v>
      </c>
      <c r="R405" t="s">
        <v>746</v>
      </c>
      <c r="W405">
        <v>57.234654999999997</v>
      </c>
      <c r="AF405">
        <v>33.565176999999998</v>
      </c>
      <c r="AG405">
        <v>1.725867</v>
      </c>
      <c r="AH405">
        <v>2.6629779999999998</v>
      </c>
      <c r="AI405">
        <v>2.6167590000000001</v>
      </c>
    </row>
    <row r="406" spans="15:35" x14ac:dyDescent="0.3">
      <c r="O406" s="11">
        <v>41750</v>
      </c>
      <c r="P406" s="40">
        <v>0.73538694444444441</v>
      </c>
      <c r="Q406" t="s">
        <v>742</v>
      </c>
      <c r="R406" t="s">
        <v>744</v>
      </c>
      <c r="S406">
        <v>-0.04</v>
      </c>
      <c r="T406">
        <v>0</v>
      </c>
      <c r="U406">
        <v>-5.0000000000000001E-3</v>
      </c>
      <c r="V406">
        <v>-1.25E-4</v>
      </c>
    </row>
    <row r="407" spans="15:35" x14ac:dyDescent="0.3">
      <c r="O407" s="11">
        <v>41750</v>
      </c>
      <c r="P407" s="40">
        <v>0.73538834490740745</v>
      </c>
      <c r="Q407" t="s">
        <v>742</v>
      </c>
      <c r="R407" t="s">
        <v>776</v>
      </c>
    </row>
    <row r="408" spans="15:35" x14ac:dyDescent="0.3">
      <c r="O408" s="11">
        <v>41750</v>
      </c>
      <c r="P408" s="40">
        <v>0.73539081018518526</v>
      </c>
      <c r="Q408" t="s">
        <v>742</v>
      </c>
      <c r="R408" t="s">
        <v>746</v>
      </c>
      <c r="W408">
        <v>57.338464999999999</v>
      </c>
      <c r="AF408">
        <v>33.584997000000001</v>
      </c>
      <c r="AG408">
        <v>1.725867</v>
      </c>
      <c r="AH408">
        <v>2.6630259999999999</v>
      </c>
      <c r="AI408">
        <v>2.616663</v>
      </c>
    </row>
    <row r="409" spans="15:35" x14ac:dyDescent="0.3">
      <c r="O409" t="s">
        <v>773</v>
      </c>
    </row>
    <row r="410" spans="15:35" x14ac:dyDescent="0.3">
      <c r="O410" s="11">
        <v>41750</v>
      </c>
      <c r="P410" s="40">
        <v>0.73543877314814809</v>
      </c>
      <c r="Q410" t="s">
        <v>742</v>
      </c>
      <c r="R410" t="s">
        <v>744</v>
      </c>
      <c r="S410">
        <v>-0.04</v>
      </c>
      <c r="T410">
        <v>-9.2000000000000003E-4</v>
      </c>
      <c r="U410">
        <v>0</v>
      </c>
      <c r="V410">
        <v>-2.2599999999999999E-4</v>
      </c>
    </row>
    <row r="411" spans="15:35" x14ac:dyDescent="0.3">
      <c r="O411" s="11">
        <v>41750</v>
      </c>
      <c r="P411" s="40">
        <v>0.7354401620370371</v>
      </c>
      <c r="Q411" t="s">
        <v>742</v>
      </c>
      <c r="R411" t="s">
        <v>774</v>
      </c>
    </row>
    <row r="412" spans="15:35" x14ac:dyDescent="0.3">
      <c r="O412" s="11">
        <v>41750</v>
      </c>
      <c r="P412" s="40">
        <v>0.7354426273148148</v>
      </c>
      <c r="Q412" t="s">
        <v>742</v>
      </c>
      <c r="R412" t="s">
        <v>746</v>
      </c>
      <c r="W412">
        <v>57.477891</v>
      </c>
      <c r="AF412">
        <v>33.554504999999999</v>
      </c>
      <c r="AG412">
        <v>1.7261249999999999</v>
      </c>
      <c r="AH412">
        <v>2.6629309999999999</v>
      </c>
      <c r="AI412">
        <v>2.616425</v>
      </c>
    </row>
    <row r="413" spans="15:35" x14ac:dyDescent="0.3">
      <c r="O413" s="11">
        <v>41750</v>
      </c>
      <c r="P413" s="40">
        <v>0.73547887731481476</v>
      </c>
      <c r="Q413" t="s">
        <v>742</v>
      </c>
      <c r="R413" t="s">
        <v>744</v>
      </c>
      <c r="S413">
        <v>-7.0000000000000007E-2</v>
      </c>
      <c r="T413">
        <v>-1.6100000000000001E-4</v>
      </c>
      <c r="U413">
        <v>1.4999999999999999E-2</v>
      </c>
      <c r="V413">
        <v>-2.9799999999999998E-4</v>
      </c>
    </row>
    <row r="414" spans="15:35" x14ac:dyDescent="0.3">
      <c r="O414" s="11">
        <v>41750</v>
      </c>
      <c r="P414" s="40">
        <v>0.73548031250000001</v>
      </c>
      <c r="Q414" t="s">
        <v>742</v>
      </c>
      <c r="R414" t="s">
        <v>774</v>
      </c>
    </row>
    <row r="415" spans="15:35" x14ac:dyDescent="0.3">
      <c r="O415" s="11">
        <v>41750</v>
      </c>
      <c r="P415" s="40">
        <v>0.73548278935185196</v>
      </c>
      <c r="Q415" t="s">
        <v>742</v>
      </c>
      <c r="R415" t="s">
        <v>746</v>
      </c>
      <c r="W415">
        <v>57.382767999999999</v>
      </c>
      <c r="AF415">
        <v>33.591856999999997</v>
      </c>
      <c r="AG415">
        <v>1.7259629999999999</v>
      </c>
      <c r="AH415">
        <v>2.6628829999999999</v>
      </c>
      <c r="AI415">
        <v>2.616568</v>
      </c>
    </row>
    <row r="416" spans="15:35" x14ac:dyDescent="0.3">
      <c r="O416" s="11">
        <v>41750</v>
      </c>
      <c r="P416" s="40">
        <v>0.73553059027777767</v>
      </c>
      <c r="Q416" t="s">
        <v>742</v>
      </c>
      <c r="R416" t="s">
        <v>744</v>
      </c>
      <c r="S416">
        <v>-0.06</v>
      </c>
      <c r="T416">
        <v>1.8010000000000001E-3</v>
      </c>
      <c r="U416">
        <v>-5.0000000000000001E-3</v>
      </c>
      <c r="V416">
        <v>-2.2499999999999999E-4</v>
      </c>
    </row>
    <row r="417" spans="15:35" x14ac:dyDescent="0.3">
      <c r="O417" s="11">
        <v>41750</v>
      </c>
      <c r="P417" s="40">
        <v>0.73553197916666668</v>
      </c>
      <c r="Q417" t="s">
        <v>742</v>
      </c>
      <c r="R417" t="s">
        <v>774</v>
      </c>
    </row>
    <row r="418" spans="15:35" x14ac:dyDescent="0.3">
      <c r="O418" s="11">
        <v>41750</v>
      </c>
      <c r="P418" s="40">
        <v>0.73553445601851852</v>
      </c>
      <c r="Q418" t="s">
        <v>742</v>
      </c>
      <c r="R418" t="s">
        <v>746</v>
      </c>
      <c r="W418">
        <v>57.249856999999999</v>
      </c>
      <c r="AF418">
        <v>33.584997000000001</v>
      </c>
      <c r="AG418">
        <v>1.7259629999999999</v>
      </c>
      <c r="AH418">
        <v>2.6629309999999999</v>
      </c>
      <c r="AI418">
        <v>2.616425</v>
      </c>
    </row>
    <row r="419" spans="15:35" x14ac:dyDescent="0.3">
      <c r="O419" s="11">
        <v>41750</v>
      </c>
      <c r="P419" s="40">
        <v>0.73558230324074081</v>
      </c>
      <c r="Q419" t="s">
        <v>742</v>
      </c>
      <c r="R419" t="s">
        <v>744</v>
      </c>
      <c r="S419">
        <v>-0.06</v>
      </c>
      <c r="T419">
        <v>3.0660000000000001E-3</v>
      </c>
      <c r="U419">
        <v>0</v>
      </c>
      <c r="V419">
        <v>8.1000000000000004E-5</v>
      </c>
    </row>
    <row r="420" spans="15:35" x14ac:dyDescent="0.3">
      <c r="O420" s="11">
        <v>41750</v>
      </c>
      <c r="P420" s="40">
        <v>0.73558366898148142</v>
      </c>
      <c r="Q420" t="s">
        <v>742</v>
      </c>
      <c r="R420" t="s">
        <v>774</v>
      </c>
    </row>
    <row r="421" spans="15:35" x14ac:dyDescent="0.3">
      <c r="O421" s="11">
        <v>41750</v>
      </c>
      <c r="P421" s="40">
        <v>0.73558621527777779</v>
      </c>
      <c r="Q421" t="s">
        <v>742</v>
      </c>
      <c r="R421" t="s">
        <v>746</v>
      </c>
      <c r="W421">
        <v>57.105652999999997</v>
      </c>
      <c r="AF421">
        <v>33.564414999999997</v>
      </c>
      <c r="AG421">
        <v>1.7260279999999999</v>
      </c>
      <c r="AH421">
        <v>2.6629309999999999</v>
      </c>
      <c r="AI421">
        <v>2.6161400000000001</v>
      </c>
    </row>
    <row r="422" spans="15:35" x14ac:dyDescent="0.3">
      <c r="O422" s="11">
        <v>41750</v>
      </c>
      <c r="P422" s="40">
        <v>0.7356224189814814</v>
      </c>
      <c r="Q422" t="s">
        <v>742</v>
      </c>
      <c r="R422" t="s">
        <v>744</v>
      </c>
      <c r="S422">
        <v>-0.05</v>
      </c>
      <c r="T422">
        <v>2.4520000000000002E-3</v>
      </c>
      <c r="U422">
        <v>-5.0000000000000001E-3</v>
      </c>
      <c r="V422">
        <v>4.08E-4</v>
      </c>
    </row>
    <row r="423" spans="15:35" x14ac:dyDescent="0.3">
      <c r="O423" s="11">
        <v>41750</v>
      </c>
      <c r="P423" s="40">
        <v>0.73562385416666665</v>
      </c>
      <c r="Q423" t="s">
        <v>742</v>
      </c>
      <c r="R423" t="s">
        <v>774</v>
      </c>
    </row>
    <row r="424" spans="15:35" x14ac:dyDescent="0.3">
      <c r="O424" s="11">
        <v>41750</v>
      </c>
      <c r="P424" s="40">
        <v>0.73562631944444445</v>
      </c>
      <c r="Q424" t="s">
        <v>742</v>
      </c>
      <c r="R424" t="s">
        <v>746</v>
      </c>
      <c r="W424">
        <v>56.997934000000001</v>
      </c>
      <c r="AF424">
        <v>33.577373999999999</v>
      </c>
      <c r="AG424">
        <v>1.7260599999999999</v>
      </c>
      <c r="AH424">
        <v>2.6631209999999998</v>
      </c>
      <c r="AI424">
        <v>2.6162830000000001</v>
      </c>
    </row>
    <row r="425" spans="15:35" x14ac:dyDescent="0.3">
      <c r="O425" s="11">
        <v>41750</v>
      </c>
      <c r="P425" s="40">
        <v>0.73567412037037039</v>
      </c>
      <c r="Q425" t="s">
        <v>742</v>
      </c>
      <c r="R425" t="s">
        <v>744</v>
      </c>
      <c r="S425">
        <v>-0.05</v>
      </c>
      <c r="T425">
        <v>7.3800000000000005E-4</v>
      </c>
      <c r="U425">
        <v>0</v>
      </c>
      <c r="V425">
        <v>4.4000000000000002E-4</v>
      </c>
    </row>
    <row r="426" spans="15:35" x14ac:dyDescent="0.3">
      <c r="O426" s="11">
        <v>41750</v>
      </c>
      <c r="P426" s="40">
        <v>0.73567549768518514</v>
      </c>
      <c r="Q426" t="s">
        <v>742</v>
      </c>
      <c r="R426" t="s">
        <v>774</v>
      </c>
    </row>
    <row r="427" spans="15:35" x14ac:dyDescent="0.3">
      <c r="O427" s="11">
        <v>41750</v>
      </c>
      <c r="P427" s="40">
        <v>0.73567797453703709</v>
      </c>
      <c r="Q427" t="s">
        <v>742</v>
      </c>
      <c r="R427" t="s">
        <v>746</v>
      </c>
      <c r="W427">
        <v>56.860680000000002</v>
      </c>
      <c r="AF427">
        <v>33.564414999999997</v>
      </c>
      <c r="AG427">
        <v>1.7260599999999999</v>
      </c>
      <c r="AH427">
        <v>2.6628349999999998</v>
      </c>
      <c r="AI427">
        <v>2.6162830000000001</v>
      </c>
    </row>
    <row r="428" spans="15:35" x14ac:dyDescent="0.3">
      <c r="O428" s="11">
        <v>41750</v>
      </c>
      <c r="P428" s="40">
        <v>0.73571429398148147</v>
      </c>
      <c r="Q428" t="s">
        <v>742</v>
      </c>
      <c r="R428" t="s">
        <v>744</v>
      </c>
      <c r="S428">
        <v>-0.04</v>
      </c>
      <c r="T428">
        <v>-1.9819999999999998E-3</v>
      </c>
      <c r="U428">
        <v>-5.0000000000000001E-3</v>
      </c>
      <c r="V428">
        <v>5.1E-5</v>
      </c>
    </row>
    <row r="429" spans="15:35" x14ac:dyDescent="0.3">
      <c r="O429" s="11">
        <v>41750</v>
      </c>
      <c r="P429" s="40">
        <v>0.73571567129629623</v>
      </c>
      <c r="Q429" t="s">
        <v>742</v>
      </c>
      <c r="R429" t="s">
        <v>774</v>
      </c>
    </row>
    <row r="430" spans="15:35" x14ac:dyDescent="0.3">
      <c r="O430" s="11">
        <v>41750</v>
      </c>
      <c r="P430" s="40">
        <v>0.73571814814814818</v>
      </c>
      <c r="Q430" t="s">
        <v>742</v>
      </c>
      <c r="R430" t="s">
        <v>746</v>
      </c>
      <c r="W430">
        <v>56.744708000000003</v>
      </c>
      <c r="AF430">
        <v>33.591095000000003</v>
      </c>
      <c r="AG430">
        <v>1.7259960000000001</v>
      </c>
      <c r="AH430">
        <v>2.6628349999999998</v>
      </c>
      <c r="AI430">
        <v>2.6162830000000001</v>
      </c>
    </row>
    <row r="431" spans="15:35" x14ac:dyDescent="0.3">
      <c r="O431" s="11">
        <v>41750</v>
      </c>
      <c r="P431" s="40">
        <v>0.73576594907407411</v>
      </c>
      <c r="Q431" t="s">
        <v>742</v>
      </c>
      <c r="R431" t="s">
        <v>744</v>
      </c>
      <c r="S431">
        <v>-7.0000000000000007E-2</v>
      </c>
      <c r="T431">
        <v>-1.9819999999999998E-3</v>
      </c>
      <c r="U431">
        <v>1.4999999999999999E-2</v>
      </c>
      <c r="V431">
        <v>-4.7800000000000002E-4</v>
      </c>
    </row>
    <row r="432" spans="15:35" x14ac:dyDescent="0.3">
      <c r="O432" s="11">
        <v>41750</v>
      </c>
      <c r="P432" s="40">
        <v>0.73576738425925925</v>
      </c>
      <c r="Q432" t="s">
        <v>742</v>
      </c>
      <c r="R432" t="s">
        <v>774</v>
      </c>
    </row>
    <row r="433" spans="15:35" x14ac:dyDescent="0.3">
      <c r="O433" s="11">
        <v>41750</v>
      </c>
      <c r="P433" s="40">
        <v>0.73576986111111109</v>
      </c>
      <c r="Q433" t="s">
        <v>742</v>
      </c>
      <c r="R433" t="s">
        <v>746</v>
      </c>
      <c r="W433">
        <v>56.604846999999999</v>
      </c>
      <c r="AF433">
        <v>33.590333000000001</v>
      </c>
      <c r="AG433">
        <v>1.7259960000000001</v>
      </c>
      <c r="AH433">
        <v>2.6625969999999999</v>
      </c>
      <c r="AI433">
        <v>2.6165210000000001</v>
      </c>
    </row>
    <row r="434" spans="15:35" x14ac:dyDescent="0.3">
      <c r="O434" t="s">
        <v>775</v>
      </c>
    </row>
    <row r="435" spans="15:35" x14ac:dyDescent="0.3">
      <c r="O435" s="11">
        <v>41750</v>
      </c>
      <c r="P435" s="40">
        <v>0.73580620370370375</v>
      </c>
      <c r="Q435" t="s">
        <v>742</v>
      </c>
      <c r="R435" t="s">
        <v>744</v>
      </c>
      <c r="S435">
        <v>-0.05</v>
      </c>
      <c r="T435">
        <v>-1.63E-4</v>
      </c>
      <c r="U435">
        <v>-0.01</v>
      </c>
      <c r="V435">
        <v>-6.7900000000000002E-4</v>
      </c>
    </row>
    <row r="436" spans="15:35" x14ac:dyDescent="0.3">
      <c r="O436" s="11">
        <v>41750</v>
      </c>
      <c r="P436" s="40">
        <v>0.73580760416666668</v>
      </c>
      <c r="Q436" t="s">
        <v>742</v>
      </c>
      <c r="R436" t="s">
        <v>776</v>
      </c>
    </row>
    <row r="437" spans="15:35" x14ac:dyDescent="0.3">
      <c r="O437" s="11">
        <v>41750</v>
      </c>
      <c r="P437" s="40">
        <v>0.73581008101851852</v>
      </c>
      <c r="Q437" t="s">
        <v>742</v>
      </c>
      <c r="R437" t="s">
        <v>746</v>
      </c>
      <c r="W437">
        <v>56.565756</v>
      </c>
      <c r="AF437">
        <v>33.580423000000003</v>
      </c>
      <c r="AG437">
        <v>1.726189</v>
      </c>
      <c r="AH437">
        <v>2.6630729999999998</v>
      </c>
      <c r="AI437">
        <v>2.6162830000000001</v>
      </c>
    </row>
    <row r="438" spans="15:35" x14ac:dyDescent="0.3">
      <c r="O438" s="11">
        <v>41750</v>
      </c>
      <c r="P438" s="40">
        <v>0.73585792824074081</v>
      </c>
      <c r="Q438" t="s">
        <v>742</v>
      </c>
      <c r="R438" t="s">
        <v>744</v>
      </c>
      <c r="S438">
        <v>-0.03</v>
      </c>
      <c r="T438">
        <v>-4.1399999999999998E-4</v>
      </c>
      <c r="U438">
        <v>-0.01</v>
      </c>
      <c r="V438">
        <v>-4.8200000000000001E-4</v>
      </c>
    </row>
    <row r="439" spans="15:35" x14ac:dyDescent="0.3">
      <c r="O439" s="11">
        <v>41750</v>
      </c>
      <c r="P439" s="40">
        <v>0.73585932870370374</v>
      </c>
      <c r="Q439" t="s">
        <v>742</v>
      </c>
      <c r="R439" t="s">
        <v>776</v>
      </c>
    </row>
    <row r="440" spans="15:35" x14ac:dyDescent="0.3">
      <c r="O440" s="11">
        <v>41750</v>
      </c>
      <c r="P440" s="40">
        <v>0.73586180555555558</v>
      </c>
      <c r="Q440" t="s">
        <v>742</v>
      </c>
      <c r="R440" t="s">
        <v>746</v>
      </c>
      <c r="W440">
        <v>56.690413999999997</v>
      </c>
      <c r="AF440">
        <v>33.581184999999998</v>
      </c>
      <c r="AG440">
        <v>1.7259629999999999</v>
      </c>
      <c r="AH440">
        <v>2.6630729999999998</v>
      </c>
      <c r="AI440">
        <v>2.6163780000000001</v>
      </c>
    </row>
    <row r="441" spans="15:35" x14ac:dyDescent="0.3">
      <c r="O441" s="11">
        <v>41750</v>
      </c>
      <c r="P441" s="40">
        <v>0.7358980092592593</v>
      </c>
      <c r="Q441" t="s">
        <v>742</v>
      </c>
      <c r="R441" t="s">
        <v>744</v>
      </c>
      <c r="S441">
        <v>-0.05</v>
      </c>
      <c r="T441">
        <v>-1.044E-3</v>
      </c>
      <c r="U441">
        <v>0.01</v>
      </c>
      <c r="V441">
        <v>-1.5899999999999999E-4</v>
      </c>
    </row>
    <row r="442" spans="15:35" x14ac:dyDescent="0.3">
      <c r="O442" s="11">
        <v>41750</v>
      </c>
      <c r="P442" s="40">
        <v>0.73589939814814809</v>
      </c>
      <c r="Q442" t="s">
        <v>742</v>
      </c>
      <c r="R442" t="s">
        <v>776</v>
      </c>
    </row>
    <row r="443" spans="15:35" x14ac:dyDescent="0.3">
      <c r="O443" s="11">
        <v>41750</v>
      </c>
      <c r="P443" s="40">
        <v>0.73590193287037042</v>
      </c>
      <c r="Q443" t="s">
        <v>742</v>
      </c>
      <c r="R443" t="s">
        <v>746</v>
      </c>
      <c r="W443">
        <v>56.812900999999997</v>
      </c>
      <c r="AF443">
        <v>33.563651999999998</v>
      </c>
      <c r="AG443">
        <v>1.725867</v>
      </c>
      <c r="AH443">
        <v>2.6631209999999998</v>
      </c>
      <c r="AI443">
        <v>2.6162830000000001</v>
      </c>
    </row>
    <row r="444" spans="15:35" x14ac:dyDescent="0.3">
      <c r="O444" s="11">
        <v>41750</v>
      </c>
      <c r="P444" s="40">
        <v>0.73594974537037039</v>
      </c>
      <c r="Q444" t="s">
        <v>742</v>
      </c>
      <c r="R444" t="s">
        <v>744</v>
      </c>
      <c r="S444">
        <v>-0.05</v>
      </c>
      <c r="T444">
        <v>-1.1199999999999999E-3</v>
      </c>
      <c r="U444">
        <v>0</v>
      </c>
      <c r="V444">
        <v>6.0999999999999999E-5</v>
      </c>
    </row>
    <row r="445" spans="15:35" x14ac:dyDescent="0.3">
      <c r="O445" s="11">
        <v>41750</v>
      </c>
      <c r="P445" s="40">
        <v>0.73595112268518514</v>
      </c>
      <c r="Q445" t="s">
        <v>742</v>
      </c>
      <c r="R445" t="s">
        <v>776</v>
      </c>
    </row>
    <row r="446" spans="15:35" x14ac:dyDescent="0.3">
      <c r="O446" s="11">
        <v>41750</v>
      </c>
      <c r="P446" s="40">
        <v>0.7359535995370371</v>
      </c>
      <c r="Q446" t="s">
        <v>742</v>
      </c>
      <c r="R446" t="s">
        <v>746</v>
      </c>
      <c r="W446">
        <v>56.937559999999998</v>
      </c>
      <c r="AF446">
        <v>33.586520999999998</v>
      </c>
      <c r="AG446">
        <v>1.725867</v>
      </c>
      <c r="AH446">
        <v>2.6626449999999999</v>
      </c>
      <c r="AI446">
        <v>2.61633</v>
      </c>
    </row>
    <row r="447" spans="15:35" x14ac:dyDescent="0.3">
      <c r="O447" s="11">
        <v>41750</v>
      </c>
      <c r="P447" s="40">
        <v>0.7359898611111112</v>
      </c>
      <c r="Q447" t="s">
        <v>742</v>
      </c>
      <c r="R447" t="s">
        <v>744</v>
      </c>
      <c r="S447">
        <v>-0.04</v>
      </c>
      <c r="T447">
        <v>-1.513E-3</v>
      </c>
      <c r="U447">
        <v>-5.0000000000000001E-3</v>
      </c>
      <c r="V447">
        <v>4.5000000000000003E-5</v>
      </c>
    </row>
    <row r="448" spans="15:35" x14ac:dyDescent="0.3">
      <c r="O448" s="11">
        <v>41750</v>
      </c>
      <c r="P448" s="40">
        <v>0.73599124999999999</v>
      </c>
      <c r="Q448" t="s">
        <v>742</v>
      </c>
      <c r="R448" t="s">
        <v>776</v>
      </c>
    </row>
    <row r="449" spans="15:35" x14ac:dyDescent="0.3">
      <c r="O449" s="11">
        <v>41750</v>
      </c>
      <c r="P449" s="40">
        <v>0.73599372685185183</v>
      </c>
      <c r="Q449" t="s">
        <v>742</v>
      </c>
      <c r="R449" t="s">
        <v>746</v>
      </c>
      <c r="W449">
        <v>57.041369000000003</v>
      </c>
      <c r="AF449">
        <v>33.578898000000002</v>
      </c>
      <c r="AG449">
        <v>1.7260930000000001</v>
      </c>
      <c r="AH449">
        <v>2.6630729999999998</v>
      </c>
      <c r="AI449">
        <v>2.6165210000000001</v>
      </c>
    </row>
    <row r="450" spans="15:35" x14ac:dyDescent="0.3">
      <c r="O450" s="11">
        <v>41750</v>
      </c>
      <c r="P450" s="40">
        <v>0.73604152777777776</v>
      </c>
      <c r="Q450" t="s">
        <v>742</v>
      </c>
      <c r="R450" t="s">
        <v>744</v>
      </c>
      <c r="S450">
        <v>-0.08</v>
      </c>
      <c r="T450">
        <v>6.3199999999999997E-4</v>
      </c>
      <c r="U450">
        <v>0.02</v>
      </c>
      <c r="V450">
        <v>-1.7E-5</v>
      </c>
    </row>
    <row r="451" spans="15:35" x14ac:dyDescent="0.3">
      <c r="O451" s="11">
        <v>41750</v>
      </c>
      <c r="P451" s="40">
        <v>0.73604344907407404</v>
      </c>
      <c r="Q451" t="s">
        <v>742</v>
      </c>
      <c r="R451" t="s">
        <v>776</v>
      </c>
    </row>
    <row r="452" spans="15:35" x14ac:dyDescent="0.3">
      <c r="O452" s="11">
        <v>41750</v>
      </c>
      <c r="P452" s="40">
        <v>0.73604597222222223</v>
      </c>
      <c r="Q452" t="s">
        <v>742</v>
      </c>
      <c r="R452" t="s">
        <v>746</v>
      </c>
      <c r="W452">
        <v>57.174714999999999</v>
      </c>
      <c r="AF452">
        <v>33.572037999999999</v>
      </c>
      <c r="AG452">
        <v>1.7258340000000001</v>
      </c>
      <c r="AH452">
        <v>2.6630259999999999</v>
      </c>
      <c r="AI452">
        <v>2.6161400000000001</v>
      </c>
    </row>
    <row r="453" spans="15:35" x14ac:dyDescent="0.3">
      <c r="O453" s="11">
        <v>41750</v>
      </c>
      <c r="P453" s="40">
        <v>0.73608217592592595</v>
      </c>
      <c r="Q453" t="s">
        <v>742</v>
      </c>
      <c r="R453" t="s">
        <v>744</v>
      </c>
      <c r="S453">
        <v>-0.05</v>
      </c>
      <c r="T453">
        <v>3.3140000000000001E-3</v>
      </c>
      <c r="U453">
        <v>-1.4999999999999999E-2</v>
      </c>
      <c r="V453">
        <v>2.14E-4</v>
      </c>
    </row>
    <row r="454" spans="15:35" x14ac:dyDescent="0.3">
      <c r="O454" s="11">
        <v>41750</v>
      </c>
      <c r="P454" s="40">
        <v>0.73608356481481485</v>
      </c>
      <c r="Q454" t="s">
        <v>742</v>
      </c>
      <c r="R454" t="s">
        <v>776</v>
      </c>
    </row>
    <row r="455" spans="15:35" x14ac:dyDescent="0.3">
      <c r="O455" s="11">
        <v>41750</v>
      </c>
      <c r="P455" s="40">
        <v>0.73608604166666669</v>
      </c>
      <c r="Q455" t="s">
        <v>742</v>
      </c>
      <c r="R455" t="s">
        <v>746</v>
      </c>
      <c r="W455">
        <v>57.274180999999999</v>
      </c>
      <c r="AF455">
        <v>33.578136000000001</v>
      </c>
      <c r="AG455">
        <v>1.7258340000000001</v>
      </c>
      <c r="AH455">
        <v>2.6627879999999999</v>
      </c>
      <c r="AI455">
        <v>2.6162830000000001</v>
      </c>
    </row>
    <row r="456" spans="15:35" x14ac:dyDescent="0.3">
      <c r="O456" s="11">
        <v>41750</v>
      </c>
      <c r="P456" s="40">
        <v>0.73613391203703704</v>
      </c>
      <c r="Q456" t="s">
        <v>742</v>
      </c>
      <c r="R456" t="s">
        <v>744</v>
      </c>
      <c r="S456">
        <v>-0.04</v>
      </c>
      <c r="T456">
        <v>1.8580000000000001E-3</v>
      </c>
      <c r="U456">
        <v>-5.0000000000000001E-3</v>
      </c>
      <c r="V456">
        <v>5.1400000000000003E-4</v>
      </c>
    </row>
    <row r="457" spans="15:35" x14ac:dyDescent="0.3">
      <c r="O457" s="11">
        <v>41750</v>
      </c>
      <c r="P457" s="40">
        <v>0.7361352893518518</v>
      </c>
      <c r="Q457" t="s">
        <v>742</v>
      </c>
      <c r="R457" t="s">
        <v>776</v>
      </c>
    </row>
    <row r="458" spans="15:35" x14ac:dyDescent="0.3">
      <c r="O458" s="11">
        <v>41750</v>
      </c>
      <c r="P458" s="40">
        <v>0.73613776620370375</v>
      </c>
      <c r="Q458" t="s">
        <v>742</v>
      </c>
      <c r="R458" t="s">
        <v>746</v>
      </c>
      <c r="W458">
        <v>57.413173</v>
      </c>
      <c r="AF458">
        <v>33.572800000000001</v>
      </c>
      <c r="AG458">
        <v>1.7259629999999999</v>
      </c>
      <c r="AH458">
        <v>2.6629309999999999</v>
      </c>
      <c r="AI458">
        <v>2.6162830000000001</v>
      </c>
    </row>
    <row r="459" spans="15:35" x14ac:dyDescent="0.3">
      <c r="O459" t="s">
        <v>773</v>
      </c>
    </row>
    <row r="460" spans="15:35" x14ac:dyDescent="0.3">
      <c r="O460" s="11">
        <v>41750</v>
      </c>
      <c r="P460" s="40">
        <v>0.73617408564814812</v>
      </c>
      <c r="Q460" t="s">
        <v>742</v>
      </c>
      <c r="R460" t="s">
        <v>744</v>
      </c>
      <c r="S460">
        <v>-0.06</v>
      </c>
      <c r="T460">
        <v>1.63E-4</v>
      </c>
      <c r="U460">
        <v>0.01</v>
      </c>
      <c r="V460">
        <v>5.0600000000000005E-4</v>
      </c>
    </row>
    <row r="461" spans="15:35" x14ac:dyDescent="0.3">
      <c r="O461" s="11">
        <v>41750</v>
      </c>
      <c r="P461" s="40">
        <v>0.73617546296296299</v>
      </c>
      <c r="Q461" t="s">
        <v>742</v>
      </c>
      <c r="R461" t="s">
        <v>774</v>
      </c>
    </row>
    <row r="462" spans="15:35" x14ac:dyDescent="0.3">
      <c r="O462" s="11">
        <v>41750</v>
      </c>
      <c r="P462" s="40">
        <v>0.73617798611111107</v>
      </c>
      <c r="Q462" t="s">
        <v>742</v>
      </c>
      <c r="R462" t="s">
        <v>746</v>
      </c>
      <c r="W462">
        <v>57.408828999999997</v>
      </c>
      <c r="AF462">
        <v>33.583472</v>
      </c>
      <c r="AG462">
        <v>1.7259960000000001</v>
      </c>
      <c r="AH462">
        <v>2.662693</v>
      </c>
      <c r="AI462">
        <v>2.616425</v>
      </c>
    </row>
    <row r="463" spans="15:35" x14ac:dyDescent="0.3">
      <c r="O463" s="11">
        <v>41750</v>
      </c>
      <c r="P463" s="40">
        <v>0.736225787037037</v>
      </c>
      <c r="Q463" t="s">
        <v>742</v>
      </c>
      <c r="R463" t="s">
        <v>744</v>
      </c>
      <c r="S463">
        <v>-0.06</v>
      </c>
      <c r="T463">
        <v>8.7999999999999998E-5</v>
      </c>
      <c r="U463">
        <v>0</v>
      </c>
      <c r="V463">
        <v>2.3900000000000001E-4</v>
      </c>
    </row>
    <row r="464" spans="15:35" x14ac:dyDescent="0.3">
      <c r="O464" s="11">
        <v>41750</v>
      </c>
      <c r="P464" s="40">
        <v>0.73622715277777784</v>
      </c>
      <c r="Q464" t="s">
        <v>742</v>
      </c>
      <c r="R464" t="s">
        <v>774</v>
      </c>
    </row>
    <row r="465" spans="15:35" x14ac:dyDescent="0.3">
      <c r="O465" s="11">
        <v>41750</v>
      </c>
      <c r="P465" s="40">
        <v>0.73622962962962957</v>
      </c>
      <c r="Q465" t="s">
        <v>742</v>
      </c>
      <c r="R465" t="s">
        <v>746</v>
      </c>
      <c r="W465">
        <v>57.272443000000003</v>
      </c>
      <c r="AF465">
        <v>33.571275</v>
      </c>
      <c r="AG465">
        <v>1.725867</v>
      </c>
      <c r="AH465">
        <v>2.6629309999999999</v>
      </c>
      <c r="AI465">
        <v>2.6162830000000001</v>
      </c>
    </row>
    <row r="466" spans="15:35" x14ac:dyDescent="0.3">
      <c r="O466" s="11">
        <v>41750</v>
      </c>
      <c r="P466" s="40">
        <v>0.73626589120370367</v>
      </c>
      <c r="Q466" t="s">
        <v>742</v>
      </c>
      <c r="R466" t="s">
        <v>744</v>
      </c>
      <c r="S466">
        <v>-0.05</v>
      </c>
      <c r="T466">
        <v>-5.9299999999999999E-4</v>
      </c>
      <c r="U466">
        <v>-5.0000000000000001E-3</v>
      </c>
      <c r="V466">
        <v>-1.4799999999999999E-4</v>
      </c>
    </row>
    <row r="467" spans="15:35" x14ac:dyDescent="0.3">
      <c r="O467" s="11">
        <v>41750</v>
      </c>
      <c r="P467" s="40">
        <v>0.7362672916666666</v>
      </c>
      <c r="Q467" t="s">
        <v>742</v>
      </c>
      <c r="R467" t="s">
        <v>774</v>
      </c>
    </row>
    <row r="468" spans="15:35" x14ac:dyDescent="0.3">
      <c r="O468" s="11">
        <v>41750</v>
      </c>
      <c r="P468" s="40">
        <v>0.73626975694444441</v>
      </c>
      <c r="Q468" t="s">
        <v>742</v>
      </c>
      <c r="R468" t="s">
        <v>746</v>
      </c>
      <c r="W468">
        <v>57.166027999999997</v>
      </c>
      <c r="AF468">
        <v>33.583472</v>
      </c>
      <c r="AG468">
        <v>1.7259629999999999</v>
      </c>
      <c r="AH468">
        <v>2.6629309999999999</v>
      </c>
      <c r="AI468">
        <v>2.6160920000000001</v>
      </c>
    </row>
    <row r="469" spans="15:35" x14ac:dyDescent="0.3">
      <c r="O469" s="11">
        <v>41750</v>
      </c>
      <c r="P469" s="40">
        <v>0.73631755787037034</v>
      </c>
      <c r="Q469" t="s">
        <v>742</v>
      </c>
      <c r="R469" t="s">
        <v>744</v>
      </c>
      <c r="S469">
        <v>-0.06</v>
      </c>
      <c r="T469">
        <v>3.6999999999999998E-5</v>
      </c>
      <c r="U469">
        <v>5.0000000000000001E-3</v>
      </c>
      <c r="V469">
        <v>-4.06E-4</v>
      </c>
    </row>
    <row r="470" spans="15:35" x14ac:dyDescent="0.3">
      <c r="O470" s="11">
        <v>41750</v>
      </c>
      <c r="P470" s="40">
        <v>0.73631893518518521</v>
      </c>
      <c r="Q470" t="s">
        <v>742</v>
      </c>
      <c r="R470" t="s">
        <v>774</v>
      </c>
    </row>
    <row r="471" spans="15:35" x14ac:dyDescent="0.3">
      <c r="O471" s="11">
        <v>41750</v>
      </c>
      <c r="P471" s="40">
        <v>0.73632145833333329</v>
      </c>
      <c r="Q471" t="s">
        <v>742</v>
      </c>
      <c r="R471" t="s">
        <v>746</v>
      </c>
      <c r="W471">
        <v>57.029207</v>
      </c>
      <c r="AF471">
        <v>33.565939</v>
      </c>
      <c r="AG471">
        <v>1.7260599999999999</v>
      </c>
      <c r="AH471">
        <v>2.6627399999999999</v>
      </c>
      <c r="AI471">
        <v>2.6162830000000001</v>
      </c>
    </row>
    <row r="472" spans="15:35" x14ac:dyDescent="0.3">
      <c r="O472" s="11">
        <v>41750</v>
      </c>
      <c r="P472" s="40">
        <v>0.73636924768518519</v>
      </c>
      <c r="Q472" t="s">
        <v>742</v>
      </c>
      <c r="R472" t="s">
        <v>744</v>
      </c>
      <c r="S472">
        <v>-0.04</v>
      </c>
      <c r="T472">
        <v>5.9299999999999999E-4</v>
      </c>
      <c r="U472">
        <v>-0.01</v>
      </c>
      <c r="V472">
        <v>-2.9599999999999998E-4</v>
      </c>
    </row>
    <row r="473" spans="15:35" x14ac:dyDescent="0.3">
      <c r="O473" s="11">
        <v>41750</v>
      </c>
      <c r="P473" s="40">
        <v>0.73637063657407398</v>
      </c>
      <c r="Q473" t="s">
        <v>742</v>
      </c>
      <c r="R473" t="s">
        <v>774</v>
      </c>
    </row>
    <row r="474" spans="15:35" x14ac:dyDescent="0.3">
      <c r="O474" s="11">
        <v>41750</v>
      </c>
      <c r="P474" s="40">
        <v>0.73637317129629631</v>
      </c>
      <c r="Q474" t="s">
        <v>742</v>
      </c>
      <c r="R474" t="s">
        <v>746</v>
      </c>
      <c r="W474">
        <v>56.880659999999999</v>
      </c>
      <c r="AF474">
        <v>33.557554000000003</v>
      </c>
      <c r="AG474">
        <v>1.7259629999999999</v>
      </c>
      <c r="AH474">
        <v>2.6631689999999999</v>
      </c>
      <c r="AI474">
        <v>2.61633</v>
      </c>
    </row>
    <row r="475" spans="15:35" x14ac:dyDescent="0.3">
      <c r="O475" s="11">
        <v>41750</v>
      </c>
      <c r="P475" s="40">
        <v>0.73640943287037031</v>
      </c>
      <c r="Q475" t="s">
        <v>742</v>
      </c>
      <c r="R475" t="s">
        <v>744</v>
      </c>
      <c r="S475">
        <v>-0.05</v>
      </c>
      <c r="T475">
        <v>-1.062E-3</v>
      </c>
      <c r="U475">
        <v>5.0000000000000001E-3</v>
      </c>
      <c r="V475">
        <v>-1.02E-4</v>
      </c>
    </row>
    <row r="476" spans="15:35" x14ac:dyDescent="0.3">
      <c r="O476" s="11">
        <v>41750</v>
      </c>
      <c r="P476" s="40">
        <v>0.7364108217592592</v>
      </c>
      <c r="Q476" t="s">
        <v>742</v>
      </c>
      <c r="R476" t="s">
        <v>774</v>
      </c>
    </row>
    <row r="477" spans="15:35" x14ac:dyDescent="0.3">
      <c r="O477" s="11">
        <v>41750</v>
      </c>
      <c r="P477" s="40">
        <v>0.73641328703703701</v>
      </c>
      <c r="Q477" t="s">
        <v>742</v>
      </c>
      <c r="R477" t="s">
        <v>746</v>
      </c>
      <c r="W477">
        <v>56.776850000000003</v>
      </c>
      <c r="AF477">
        <v>33.561366</v>
      </c>
      <c r="AG477">
        <v>1.7259629999999999</v>
      </c>
      <c r="AH477">
        <v>2.6630259999999999</v>
      </c>
      <c r="AI477">
        <v>2.616187</v>
      </c>
    </row>
    <row r="478" spans="15:35" x14ac:dyDescent="0.3">
      <c r="O478" s="11">
        <v>41750</v>
      </c>
      <c r="P478" s="40">
        <v>0.73646108796296295</v>
      </c>
      <c r="Q478" t="s">
        <v>742</v>
      </c>
      <c r="R478" t="s">
        <v>744</v>
      </c>
      <c r="S478">
        <v>-0.04</v>
      </c>
      <c r="T478">
        <v>-2.127E-3</v>
      </c>
      <c r="U478">
        <v>-5.0000000000000001E-3</v>
      </c>
      <c r="V478">
        <v>-1.35E-4</v>
      </c>
    </row>
    <row r="479" spans="15:35" x14ac:dyDescent="0.3">
      <c r="O479" s="11">
        <v>41750</v>
      </c>
      <c r="P479" s="40">
        <v>0.73646248842592588</v>
      </c>
      <c r="Q479" t="s">
        <v>742</v>
      </c>
      <c r="R479" t="s">
        <v>774</v>
      </c>
    </row>
    <row r="480" spans="15:35" x14ac:dyDescent="0.3">
      <c r="O480" s="11">
        <v>41750</v>
      </c>
      <c r="P480" s="40">
        <v>0.73646501157407407</v>
      </c>
      <c r="Q480" t="s">
        <v>742</v>
      </c>
      <c r="R480" t="s">
        <v>746</v>
      </c>
      <c r="W480">
        <v>56.628737000000001</v>
      </c>
      <c r="AF480">
        <v>33.577373999999999</v>
      </c>
      <c r="AG480">
        <v>1.7259310000000001</v>
      </c>
      <c r="AH480">
        <v>2.6629309999999999</v>
      </c>
      <c r="AI480">
        <v>2.6162350000000001</v>
      </c>
    </row>
    <row r="481" spans="15:35" x14ac:dyDescent="0.3">
      <c r="O481" t="s">
        <v>775</v>
      </c>
    </row>
    <row r="482" spans="15:35" x14ac:dyDescent="0.3">
      <c r="O482" s="11">
        <v>41750</v>
      </c>
      <c r="P482" s="40">
        <v>0.73650138888888883</v>
      </c>
      <c r="Q482" t="s">
        <v>742</v>
      </c>
      <c r="R482" t="s">
        <v>744</v>
      </c>
      <c r="S482">
        <v>-0.04</v>
      </c>
      <c r="T482">
        <v>-2.127E-3</v>
      </c>
      <c r="U482">
        <v>0</v>
      </c>
      <c r="V482">
        <v>-2.6800000000000001E-4</v>
      </c>
    </row>
    <row r="483" spans="15:35" x14ac:dyDescent="0.3">
      <c r="O483" s="11">
        <v>41750</v>
      </c>
      <c r="P483" s="40">
        <v>0.73650277777777784</v>
      </c>
      <c r="Q483" t="s">
        <v>742</v>
      </c>
      <c r="R483" t="s">
        <v>776</v>
      </c>
    </row>
    <row r="484" spans="15:35" x14ac:dyDescent="0.3">
      <c r="O484" s="11">
        <v>41750</v>
      </c>
      <c r="P484" s="40">
        <v>0.73650525462962957</v>
      </c>
      <c r="Q484" t="s">
        <v>742</v>
      </c>
      <c r="R484" t="s">
        <v>746</v>
      </c>
      <c r="W484">
        <v>56.534483000000002</v>
      </c>
      <c r="AF484">
        <v>33.543070999999998</v>
      </c>
      <c r="AG484">
        <v>1.7259960000000001</v>
      </c>
      <c r="AH484">
        <v>2.6631689999999999</v>
      </c>
      <c r="AI484">
        <v>2.616425</v>
      </c>
    </row>
    <row r="485" spans="15:35" x14ac:dyDescent="0.3">
      <c r="O485" s="11">
        <v>41750</v>
      </c>
      <c r="P485" s="40">
        <v>0.73655310185185174</v>
      </c>
      <c r="Q485" t="s">
        <v>742</v>
      </c>
      <c r="R485" t="s">
        <v>744</v>
      </c>
      <c r="S485">
        <v>-0.06</v>
      </c>
      <c r="T485">
        <v>-1.062E-3</v>
      </c>
      <c r="U485">
        <v>0.01</v>
      </c>
      <c r="V485">
        <v>-3.1300000000000002E-4</v>
      </c>
    </row>
    <row r="486" spans="15:35" x14ac:dyDescent="0.3">
      <c r="O486" s="11">
        <v>41750</v>
      </c>
      <c r="P486" s="40">
        <v>0.73655449074074075</v>
      </c>
      <c r="Q486" t="s">
        <v>742</v>
      </c>
      <c r="R486" t="s">
        <v>776</v>
      </c>
    </row>
    <row r="487" spans="15:35" x14ac:dyDescent="0.3">
      <c r="O487" s="11">
        <v>41750</v>
      </c>
      <c r="P487" s="40">
        <v>0.73655696759259259</v>
      </c>
      <c r="Q487" t="s">
        <v>742</v>
      </c>
      <c r="R487" t="s">
        <v>746</v>
      </c>
      <c r="W487">
        <v>56.657837999999998</v>
      </c>
      <c r="AF487">
        <v>33.571275</v>
      </c>
      <c r="AG487">
        <v>1.7260930000000001</v>
      </c>
      <c r="AH487">
        <v>2.6631209999999998</v>
      </c>
      <c r="AI487">
        <v>2.616187</v>
      </c>
    </row>
    <row r="488" spans="15:35" x14ac:dyDescent="0.3">
      <c r="O488" s="11">
        <v>41750</v>
      </c>
      <c r="P488" s="40">
        <v>0.73659325231481487</v>
      </c>
      <c r="Q488" t="s">
        <v>742</v>
      </c>
      <c r="R488" t="s">
        <v>744</v>
      </c>
      <c r="S488">
        <v>-0.06</v>
      </c>
      <c r="T488">
        <v>1.044E-3</v>
      </c>
      <c r="U488">
        <v>0</v>
      </c>
      <c r="V488">
        <v>-1.2999999999999999E-4</v>
      </c>
    </row>
    <row r="489" spans="15:35" x14ac:dyDescent="0.3">
      <c r="O489" s="11">
        <v>41750</v>
      </c>
      <c r="P489" s="40">
        <v>0.73659464120370366</v>
      </c>
      <c r="Q489" t="s">
        <v>742</v>
      </c>
      <c r="R489" t="s">
        <v>776</v>
      </c>
    </row>
    <row r="490" spans="15:35" x14ac:dyDescent="0.3">
      <c r="O490" s="11">
        <v>41750</v>
      </c>
      <c r="P490" s="40">
        <v>0.73659716435185185</v>
      </c>
      <c r="Q490" t="s">
        <v>742</v>
      </c>
      <c r="R490" t="s">
        <v>746</v>
      </c>
      <c r="W490">
        <v>56.763820000000003</v>
      </c>
      <c r="AF490">
        <v>33.581184999999998</v>
      </c>
      <c r="AG490">
        <v>1.7259629999999999</v>
      </c>
      <c r="AH490">
        <v>2.6631209999999998</v>
      </c>
      <c r="AI490">
        <v>2.616425</v>
      </c>
    </row>
    <row r="491" spans="15:35" x14ac:dyDescent="0.3">
      <c r="O491" s="11">
        <v>41750</v>
      </c>
      <c r="P491" s="40">
        <v>0.73664496527777779</v>
      </c>
      <c r="Q491" t="s">
        <v>742</v>
      </c>
      <c r="R491" t="s">
        <v>744</v>
      </c>
      <c r="S491">
        <v>-0.06</v>
      </c>
      <c r="T491">
        <v>2.5969999999999999E-3</v>
      </c>
      <c r="U491">
        <v>0</v>
      </c>
      <c r="V491">
        <v>2.9999999999999997E-4</v>
      </c>
    </row>
    <row r="492" spans="15:35" x14ac:dyDescent="0.3">
      <c r="O492" s="11">
        <v>41750</v>
      </c>
      <c r="P492" s="40">
        <v>0.73664634259259254</v>
      </c>
      <c r="Q492" t="s">
        <v>742</v>
      </c>
      <c r="R492" t="s">
        <v>776</v>
      </c>
    </row>
    <row r="493" spans="15:35" x14ac:dyDescent="0.3">
      <c r="O493" s="11">
        <v>41750</v>
      </c>
      <c r="P493" s="40">
        <v>0.73664881944444449</v>
      </c>
      <c r="Q493" t="s">
        <v>742</v>
      </c>
      <c r="R493" t="s">
        <v>746</v>
      </c>
      <c r="W493">
        <v>56.890650000000001</v>
      </c>
      <c r="AF493">
        <v>33.582709999999999</v>
      </c>
      <c r="AG493">
        <v>1.7260279999999999</v>
      </c>
      <c r="AH493">
        <v>2.6628829999999999</v>
      </c>
      <c r="AI493">
        <v>2.61633</v>
      </c>
    </row>
    <row r="494" spans="15:35" x14ac:dyDescent="0.3">
      <c r="O494" s="11">
        <v>41750</v>
      </c>
      <c r="P494" s="40">
        <v>0.73668503472222213</v>
      </c>
      <c r="Q494" t="s">
        <v>742</v>
      </c>
      <c r="R494" t="s">
        <v>744</v>
      </c>
      <c r="S494">
        <v>-0.05</v>
      </c>
      <c r="T494">
        <v>2.4520000000000002E-3</v>
      </c>
      <c r="U494">
        <v>-5.0000000000000001E-3</v>
      </c>
      <c r="V494">
        <v>6.6500000000000001E-4</v>
      </c>
    </row>
    <row r="495" spans="15:35" x14ac:dyDescent="0.3">
      <c r="O495" s="11">
        <v>41750</v>
      </c>
      <c r="P495" s="40">
        <v>0.73668658564814804</v>
      </c>
      <c r="Q495" t="s">
        <v>742</v>
      </c>
      <c r="R495" t="s">
        <v>776</v>
      </c>
    </row>
    <row r="496" spans="15:35" x14ac:dyDescent="0.3">
      <c r="O496" s="11">
        <v>41750</v>
      </c>
      <c r="P496" s="40">
        <v>0.73668906249999999</v>
      </c>
      <c r="Q496" t="s">
        <v>742</v>
      </c>
      <c r="R496" t="s">
        <v>746</v>
      </c>
      <c r="W496">
        <v>57.004015000000003</v>
      </c>
      <c r="AF496">
        <v>33.567464000000001</v>
      </c>
      <c r="AG496">
        <v>1.7259960000000001</v>
      </c>
      <c r="AH496">
        <v>2.6629309999999999</v>
      </c>
      <c r="AI496">
        <v>2.6165210000000001</v>
      </c>
    </row>
    <row r="497" spans="15:35" x14ac:dyDescent="0.3">
      <c r="O497" s="11">
        <v>41750</v>
      </c>
      <c r="P497" s="40">
        <v>0.73673686342592593</v>
      </c>
      <c r="Q497" t="s">
        <v>742</v>
      </c>
      <c r="R497" t="s">
        <v>744</v>
      </c>
      <c r="S497">
        <v>-0.05</v>
      </c>
      <c r="T497">
        <v>1.2080000000000001E-3</v>
      </c>
      <c r="U497">
        <v>0</v>
      </c>
      <c r="V497">
        <v>6.6799999999999997E-4</v>
      </c>
    </row>
    <row r="498" spans="15:35" x14ac:dyDescent="0.3">
      <c r="O498" s="11">
        <v>41750</v>
      </c>
      <c r="P498" s="40">
        <v>0.73673910879629634</v>
      </c>
      <c r="Q498" t="s">
        <v>742</v>
      </c>
      <c r="R498" t="s">
        <v>776</v>
      </c>
    </row>
    <row r="499" spans="15:35" x14ac:dyDescent="0.3">
      <c r="O499" s="11">
        <v>41750</v>
      </c>
      <c r="P499" s="40">
        <v>0.73674164351851845</v>
      </c>
      <c r="Q499" t="s">
        <v>742</v>
      </c>
      <c r="R499" t="s">
        <v>746</v>
      </c>
      <c r="W499">
        <v>57.151260000000001</v>
      </c>
      <c r="AF499">
        <v>33.555267000000001</v>
      </c>
      <c r="AG499">
        <v>1.7260279999999999</v>
      </c>
      <c r="AH499">
        <v>2.6630259999999999</v>
      </c>
      <c r="AI499">
        <v>2.6165210000000001</v>
      </c>
    </row>
    <row r="500" spans="15:35" x14ac:dyDescent="0.3">
      <c r="O500" s="11">
        <v>41750</v>
      </c>
      <c r="P500" s="40">
        <v>0.73677788194444449</v>
      </c>
      <c r="Q500" t="s">
        <v>742</v>
      </c>
      <c r="R500" t="s">
        <v>744</v>
      </c>
      <c r="S500">
        <v>-0.04</v>
      </c>
      <c r="T500">
        <v>-1.2260000000000001E-3</v>
      </c>
      <c r="U500">
        <v>-5.0000000000000001E-3</v>
      </c>
      <c r="V500">
        <v>2.7799999999999998E-4</v>
      </c>
    </row>
    <row r="501" spans="15:35" x14ac:dyDescent="0.3">
      <c r="O501" s="11">
        <v>41750</v>
      </c>
      <c r="P501" s="40">
        <v>0.73677925925925924</v>
      </c>
      <c r="Q501" t="s">
        <v>742</v>
      </c>
      <c r="R501" t="s">
        <v>776</v>
      </c>
    </row>
    <row r="502" spans="15:35" x14ac:dyDescent="0.3">
      <c r="O502" s="11">
        <v>41750</v>
      </c>
      <c r="P502" s="40">
        <v>0.73678174768518512</v>
      </c>
      <c r="Q502" t="s">
        <v>742</v>
      </c>
      <c r="R502" t="s">
        <v>746</v>
      </c>
      <c r="W502">
        <v>57.246381999999997</v>
      </c>
      <c r="AF502">
        <v>33.571275</v>
      </c>
      <c r="AG502">
        <v>1.7258990000000001</v>
      </c>
      <c r="AH502">
        <v>2.6627879999999999</v>
      </c>
      <c r="AI502">
        <v>2.6163780000000001</v>
      </c>
    </row>
    <row r="503" spans="15:35" x14ac:dyDescent="0.3">
      <c r="O503" s="11">
        <v>41750</v>
      </c>
      <c r="P503" s="40">
        <v>0.7368295601851852</v>
      </c>
      <c r="Q503" t="s">
        <v>742</v>
      </c>
      <c r="R503" t="s">
        <v>744</v>
      </c>
      <c r="S503">
        <v>-7.0000000000000007E-2</v>
      </c>
      <c r="T503">
        <v>-1.5319999999999999E-3</v>
      </c>
      <c r="U503">
        <v>1.4999999999999999E-2</v>
      </c>
      <c r="V503">
        <v>-2.5799999999999998E-4</v>
      </c>
    </row>
    <row r="504" spans="15:35" x14ac:dyDescent="0.3">
      <c r="O504" s="11">
        <v>41750</v>
      </c>
      <c r="P504" s="40">
        <v>0.73683099537037045</v>
      </c>
      <c r="Q504" t="s">
        <v>742</v>
      </c>
      <c r="R504" t="s">
        <v>776</v>
      </c>
    </row>
    <row r="505" spans="15:35" x14ac:dyDescent="0.3">
      <c r="O505" s="11">
        <v>41750</v>
      </c>
      <c r="P505" s="40">
        <v>0.73683347222222217</v>
      </c>
      <c r="Q505" t="s">
        <v>742</v>
      </c>
      <c r="R505" t="s">
        <v>746</v>
      </c>
      <c r="W505">
        <v>57.379728</v>
      </c>
      <c r="AF505">
        <v>33.572037999999999</v>
      </c>
      <c r="AG505">
        <v>1.7259310000000001</v>
      </c>
      <c r="AH505">
        <v>2.6627879999999999</v>
      </c>
      <c r="AI505">
        <v>2.616425</v>
      </c>
    </row>
    <row r="506" spans="15:35" x14ac:dyDescent="0.3">
      <c r="O506" t="s">
        <v>773</v>
      </c>
    </row>
    <row r="507" spans="15:35" x14ac:dyDescent="0.3">
      <c r="O507" s="11">
        <v>41750</v>
      </c>
      <c r="P507" s="40">
        <v>0.73686978009259263</v>
      </c>
      <c r="Q507" t="s">
        <v>742</v>
      </c>
      <c r="R507" t="s">
        <v>744</v>
      </c>
      <c r="S507">
        <v>-0.05</v>
      </c>
      <c r="T507">
        <v>-1.63E-4</v>
      </c>
      <c r="U507">
        <v>-0.01</v>
      </c>
      <c r="V507">
        <v>-5.3899999999999998E-4</v>
      </c>
    </row>
    <row r="508" spans="15:35" x14ac:dyDescent="0.3">
      <c r="O508" s="11">
        <v>41750</v>
      </c>
      <c r="P508" s="40">
        <v>0.73687116898148153</v>
      </c>
      <c r="Q508" t="s">
        <v>742</v>
      </c>
      <c r="R508" t="s">
        <v>774</v>
      </c>
    </row>
    <row r="509" spans="15:35" x14ac:dyDescent="0.3">
      <c r="O509" s="11">
        <v>41750</v>
      </c>
      <c r="P509" s="40">
        <v>0.73687384259259259</v>
      </c>
      <c r="Q509" t="s">
        <v>742</v>
      </c>
      <c r="R509" t="s">
        <v>746</v>
      </c>
      <c r="W509">
        <v>57.434890000000003</v>
      </c>
      <c r="AF509">
        <v>33.578898000000002</v>
      </c>
      <c r="AG509">
        <v>1.7259960000000001</v>
      </c>
      <c r="AH509">
        <v>2.6629779999999998</v>
      </c>
      <c r="AI509">
        <v>2.6161400000000001</v>
      </c>
    </row>
    <row r="510" spans="15:35" x14ac:dyDescent="0.3">
      <c r="O510" s="11">
        <v>41750</v>
      </c>
      <c r="P510" s="40">
        <v>0.73692166666666659</v>
      </c>
      <c r="Q510" t="s">
        <v>742</v>
      </c>
      <c r="R510" t="s">
        <v>744</v>
      </c>
      <c r="S510">
        <v>-0.05</v>
      </c>
      <c r="T510">
        <v>4.8700000000000002E-4</v>
      </c>
      <c r="U510">
        <v>0</v>
      </c>
      <c r="V510">
        <v>-4.2099999999999999E-4</v>
      </c>
    </row>
    <row r="511" spans="15:35" x14ac:dyDescent="0.3">
      <c r="O511" s="11">
        <v>41750</v>
      </c>
      <c r="P511" s="40">
        <v>0.73692304398148145</v>
      </c>
      <c r="Q511" t="s">
        <v>742</v>
      </c>
      <c r="R511" t="s">
        <v>774</v>
      </c>
    </row>
    <row r="512" spans="15:35" x14ac:dyDescent="0.3">
      <c r="O512" s="11">
        <v>41750</v>
      </c>
      <c r="P512" s="40">
        <v>0.73692552083333329</v>
      </c>
      <c r="Q512" t="s">
        <v>742</v>
      </c>
      <c r="R512" t="s">
        <v>746</v>
      </c>
      <c r="W512">
        <v>57.304585000000003</v>
      </c>
      <c r="AF512">
        <v>33.576611</v>
      </c>
      <c r="AG512">
        <v>1.7260279999999999</v>
      </c>
      <c r="AH512">
        <v>2.6629779999999998</v>
      </c>
      <c r="AI512">
        <v>2.6162350000000001</v>
      </c>
    </row>
    <row r="513" spans="15:35" x14ac:dyDescent="0.3">
      <c r="O513" s="11">
        <v>41750</v>
      </c>
      <c r="P513" s="40">
        <v>0.73696172453703701</v>
      </c>
      <c r="Q513" t="s">
        <v>742</v>
      </c>
      <c r="R513" t="s">
        <v>744</v>
      </c>
      <c r="S513">
        <v>-0.06</v>
      </c>
      <c r="T513">
        <v>9.2000000000000003E-4</v>
      </c>
      <c r="U513">
        <v>5.0000000000000001E-3</v>
      </c>
      <c r="V513">
        <v>-7.3999999999999996E-5</v>
      </c>
    </row>
    <row r="514" spans="15:35" x14ac:dyDescent="0.3">
      <c r="O514" s="11">
        <v>41750</v>
      </c>
      <c r="P514" s="40">
        <v>0.73696314814814812</v>
      </c>
      <c r="Q514" t="s">
        <v>742</v>
      </c>
      <c r="R514" t="s">
        <v>774</v>
      </c>
    </row>
    <row r="515" spans="15:35" x14ac:dyDescent="0.3">
      <c r="O515" s="11">
        <v>41750</v>
      </c>
      <c r="P515" s="40">
        <v>0.73696562499999996</v>
      </c>
      <c r="Q515" t="s">
        <v>742</v>
      </c>
      <c r="R515" t="s">
        <v>746</v>
      </c>
      <c r="W515">
        <v>57.196432000000001</v>
      </c>
      <c r="AF515">
        <v>33.555267000000001</v>
      </c>
      <c r="AG515">
        <v>1.7259960000000001</v>
      </c>
      <c r="AH515">
        <v>2.6629779999999998</v>
      </c>
      <c r="AI515">
        <v>2.616473</v>
      </c>
    </row>
    <row r="516" spans="15:35" x14ac:dyDescent="0.3">
      <c r="O516" s="11">
        <v>41750</v>
      </c>
      <c r="P516" s="40">
        <v>0.73701342592592589</v>
      </c>
      <c r="Q516" t="s">
        <v>742</v>
      </c>
      <c r="R516" t="s">
        <v>744</v>
      </c>
      <c r="S516">
        <v>-0.06</v>
      </c>
      <c r="T516">
        <v>1.026E-3</v>
      </c>
      <c r="U516">
        <v>0</v>
      </c>
      <c r="V516">
        <v>2.4899999999999998E-4</v>
      </c>
    </row>
    <row r="517" spans="15:35" x14ac:dyDescent="0.3">
      <c r="O517" s="11">
        <v>41750</v>
      </c>
      <c r="P517" s="40">
        <v>0.73701479166666672</v>
      </c>
      <c r="Q517" t="s">
        <v>742</v>
      </c>
      <c r="R517" t="s">
        <v>774</v>
      </c>
    </row>
    <row r="518" spans="15:35" x14ac:dyDescent="0.3">
      <c r="O518" s="11">
        <v>41750</v>
      </c>
      <c r="P518" s="40">
        <v>0.73701731481481481</v>
      </c>
      <c r="Q518" t="s">
        <v>742</v>
      </c>
      <c r="R518" t="s">
        <v>746</v>
      </c>
      <c r="W518">
        <v>57.05744</v>
      </c>
      <c r="AF518">
        <v>33.581947</v>
      </c>
      <c r="AG518">
        <v>1.7260599999999999</v>
      </c>
      <c r="AH518">
        <v>2.6628829999999999</v>
      </c>
      <c r="AI518">
        <v>2.6163780000000001</v>
      </c>
    </row>
    <row r="519" spans="15:35" x14ac:dyDescent="0.3">
      <c r="O519" s="11">
        <v>41750</v>
      </c>
      <c r="P519" s="40">
        <v>0.73705351851851841</v>
      </c>
      <c r="Q519" t="s">
        <v>742</v>
      </c>
      <c r="R519" t="s">
        <v>744</v>
      </c>
      <c r="S519">
        <v>-0.04</v>
      </c>
      <c r="T519">
        <v>-2.8800000000000001E-4</v>
      </c>
      <c r="U519">
        <v>-0.01</v>
      </c>
      <c r="V519">
        <v>2.8699999999999998E-4</v>
      </c>
    </row>
    <row r="520" spans="15:35" x14ac:dyDescent="0.3">
      <c r="O520" s="11">
        <v>41750</v>
      </c>
      <c r="P520" s="40">
        <v>0.73705490740740742</v>
      </c>
      <c r="Q520" t="s">
        <v>742</v>
      </c>
      <c r="R520" t="s">
        <v>774</v>
      </c>
    </row>
    <row r="521" spans="15:35" x14ac:dyDescent="0.3">
      <c r="O521" s="11">
        <v>41750</v>
      </c>
      <c r="P521" s="40">
        <v>0.73705737268518512</v>
      </c>
      <c r="Q521" t="s">
        <v>742</v>
      </c>
      <c r="R521" t="s">
        <v>746</v>
      </c>
      <c r="W521">
        <v>56.948853</v>
      </c>
      <c r="AF521">
        <v>33.571275</v>
      </c>
      <c r="AG521">
        <v>1.7259629999999999</v>
      </c>
      <c r="AH521">
        <v>2.6629779999999998</v>
      </c>
      <c r="AI521">
        <v>2.6163780000000001</v>
      </c>
    </row>
    <row r="522" spans="15:35" x14ac:dyDescent="0.3">
      <c r="O522" s="11">
        <v>41750</v>
      </c>
      <c r="P522" s="40">
        <v>0.73710517361111105</v>
      </c>
      <c r="Q522" t="s">
        <v>742</v>
      </c>
      <c r="R522" t="s">
        <v>744</v>
      </c>
      <c r="S522">
        <v>-0.04</v>
      </c>
      <c r="T522">
        <v>-1.64E-3</v>
      </c>
      <c r="U522">
        <v>0</v>
      </c>
      <c r="V522">
        <v>1.1E-5</v>
      </c>
    </row>
    <row r="523" spans="15:35" x14ac:dyDescent="0.3">
      <c r="O523" s="11">
        <v>41750</v>
      </c>
      <c r="P523" s="40">
        <v>0.73710659722222216</v>
      </c>
      <c r="Q523" t="s">
        <v>742</v>
      </c>
      <c r="R523" t="s">
        <v>774</v>
      </c>
    </row>
    <row r="524" spans="15:35" x14ac:dyDescent="0.3">
      <c r="O524" s="11">
        <v>41750</v>
      </c>
      <c r="P524" s="40">
        <v>0.73710907407407411</v>
      </c>
      <c r="Q524" t="s">
        <v>742</v>
      </c>
      <c r="R524" t="s">
        <v>746</v>
      </c>
      <c r="W524">
        <v>56.813335000000002</v>
      </c>
      <c r="AF524">
        <v>33.561366</v>
      </c>
      <c r="AG524">
        <v>1.7259310000000001</v>
      </c>
      <c r="AH524">
        <v>2.6629309999999999</v>
      </c>
      <c r="AI524">
        <v>2.6165210000000001</v>
      </c>
    </row>
    <row r="525" spans="15:35" x14ac:dyDescent="0.3">
      <c r="O525" s="11">
        <v>41750</v>
      </c>
      <c r="P525" s="40">
        <v>0.73715690972222225</v>
      </c>
      <c r="Q525" t="s">
        <v>742</v>
      </c>
      <c r="R525" t="s">
        <v>744</v>
      </c>
      <c r="S525">
        <v>-0.04</v>
      </c>
      <c r="T525">
        <v>-2.1459999999999999E-3</v>
      </c>
      <c r="U525">
        <v>0</v>
      </c>
      <c r="V525">
        <v>-3.0699999999999998E-4</v>
      </c>
    </row>
    <row r="526" spans="15:35" x14ac:dyDescent="0.3">
      <c r="O526" s="11">
        <v>41750</v>
      </c>
      <c r="P526" s="40">
        <v>0.73715829861111104</v>
      </c>
      <c r="Q526" t="s">
        <v>742</v>
      </c>
      <c r="R526" t="s">
        <v>774</v>
      </c>
    </row>
    <row r="527" spans="15:35" x14ac:dyDescent="0.3">
      <c r="O527" s="11">
        <v>41750</v>
      </c>
      <c r="P527" s="40">
        <v>0.73716087962962973</v>
      </c>
      <c r="Q527" t="s">
        <v>742</v>
      </c>
      <c r="R527" t="s">
        <v>746</v>
      </c>
      <c r="W527">
        <v>56.667828</v>
      </c>
      <c r="AF527">
        <v>33.581947</v>
      </c>
      <c r="AG527">
        <v>1.7258990000000001</v>
      </c>
      <c r="AH527">
        <v>2.6628349999999998</v>
      </c>
      <c r="AI527">
        <v>2.6161400000000001</v>
      </c>
    </row>
    <row r="528" spans="15:35" x14ac:dyDescent="0.3">
      <c r="O528" s="11">
        <v>41750</v>
      </c>
      <c r="P528" s="40">
        <v>0.73719711805555554</v>
      </c>
      <c r="Q528" t="s">
        <v>742</v>
      </c>
      <c r="R528" t="s">
        <v>744</v>
      </c>
      <c r="S528">
        <v>-0.05</v>
      </c>
      <c r="T528">
        <v>-2.4520000000000002E-3</v>
      </c>
      <c r="U528">
        <v>5.0000000000000001E-3</v>
      </c>
      <c r="V528">
        <v>-4.8999999999999998E-4</v>
      </c>
    </row>
    <row r="529" spans="15:35" x14ac:dyDescent="0.3">
      <c r="O529" s="11">
        <v>41750</v>
      </c>
      <c r="P529" s="40">
        <v>0.7371984953703703</v>
      </c>
      <c r="Q529" t="s">
        <v>742</v>
      </c>
      <c r="R529" t="s">
        <v>774</v>
      </c>
    </row>
    <row r="530" spans="15:35" x14ac:dyDescent="0.3">
      <c r="O530" s="11">
        <v>41750</v>
      </c>
      <c r="P530" s="40">
        <v>0.73720097222222225</v>
      </c>
      <c r="Q530" t="s">
        <v>742</v>
      </c>
      <c r="R530" t="s">
        <v>746</v>
      </c>
      <c r="W530">
        <v>56.562280999999999</v>
      </c>
      <c r="AF530">
        <v>33.569750999999997</v>
      </c>
      <c r="AG530">
        <v>1.7259629999999999</v>
      </c>
      <c r="AH530">
        <v>2.6629779999999998</v>
      </c>
      <c r="AI530">
        <v>2.616473</v>
      </c>
    </row>
    <row r="531" spans="15:35" x14ac:dyDescent="0.3">
      <c r="O531" t="s">
        <v>775</v>
      </c>
    </row>
    <row r="532" spans="15:35" x14ac:dyDescent="0.3">
      <c r="O532" s="11">
        <v>41750</v>
      </c>
      <c r="P532" s="40">
        <v>0.73724885416666674</v>
      </c>
      <c r="Q532" t="s">
        <v>742</v>
      </c>
      <c r="R532" t="s">
        <v>744</v>
      </c>
      <c r="S532">
        <v>-0.05</v>
      </c>
      <c r="T532">
        <v>-1.2080000000000001E-3</v>
      </c>
      <c r="U532">
        <v>0</v>
      </c>
      <c r="V532">
        <v>-4.46E-4</v>
      </c>
    </row>
    <row r="533" spans="15:35" x14ac:dyDescent="0.3">
      <c r="O533" s="11">
        <v>41750</v>
      </c>
      <c r="P533" s="40">
        <v>0.73725028935185188</v>
      </c>
      <c r="Q533" t="s">
        <v>742</v>
      </c>
      <c r="R533" t="s">
        <v>776</v>
      </c>
    </row>
    <row r="534" spans="15:35" x14ac:dyDescent="0.3">
      <c r="O534" s="11">
        <v>41750</v>
      </c>
      <c r="P534" s="40">
        <v>0.73725283564814814</v>
      </c>
      <c r="Q534" t="s">
        <v>742</v>
      </c>
      <c r="R534" t="s">
        <v>746</v>
      </c>
      <c r="W534">
        <v>56.607888000000003</v>
      </c>
      <c r="AF534">
        <v>33.570512999999998</v>
      </c>
      <c r="AG534">
        <v>1.726286</v>
      </c>
      <c r="AH534">
        <v>2.6629309999999999</v>
      </c>
      <c r="AI534">
        <v>2.616568</v>
      </c>
    </row>
    <row r="535" spans="15:35" x14ac:dyDescent="0.3">
      <c r="O535" s="11">
        <v>41750</v>
      </c>
      <c r="P535" s="40">
        <v>0.73728903935185175</v>
      </c>
      <c r="Q535" t="s">
        <v>742</v>
      </c>
      <c r="R535" t="s">
        <v>744</v>
      </c>
      <c r="S535">
        <v>-0.05</v>
      </c>
      <c r="T535">
        <v>7.7499999999999997E-4</v>
      </c>
      <c r="U535">
        <v>0</v>
      </c>
      <c r="V535">
        <v>-1.1900000000000001E-4</v>
      </c>
    </row>
    <row r="536" spans="15:35" x14ac:dyDescent="0.3">
      <c r="O536" s="11">
        <v>41750</v>
      </c>
      <c r="P536" s="40">
        <v>0.73729041666666673</v>
      </c>
      <c r="Q536" t="s">
        <v>742</v>
      </c>
      <c r="R536" t="s">
        <v>776</v>
      </c>
    </row>
    <row r="537" spans="15:35" x14ac:dyDescent="0.3">
      <c r="O537" s="11">
        <v>41750</v>
      </c>
      <c r="P537" s="40">
        <v>0.73729288194444453</v>
      </c>
      <c r="Q537" t="s">
        <v>742</v>
      </c>
      <c r="R537" t="s">
        <v>746</v>
      </c>
      <c r="W537">
        <v>56.714303999999998</v>
      </c>
      <c r="AF537">
        <v>33.566701999999999</v>
      </c>
      <c r="AG537">
        <v>1.7260279999999999</v>
      </c>
      <c r="AH537">
        <v>2.6628829999999999</v>
      </c>
      <c r="AI537">
        <v>2.6165210000000001</v>
      </c>
    </row>
    <row r="538" spans="15:35" x14ac:dyDescent="0.3">
      <c r="O538" s="11">
        <v>41750</v>
      </c>
      <c r="P538" s="40">
        <v>0.73734072916666671</v>
      </c>
      <c r="Q538" t="s">
        <v>742</v>
      </c>
      <c r="R538" t="s">
        <v>744</v>
      </c>
      <c r="S538">
        <v>-0.05</v>
      </c>
      <c r="T538">
        <v>1.6770000000000001E-3</v>
      </c>
      <c r="U538">
        <v>0</v>
      </c>
      <c r="V538">
        <v>3.1500000000000001E-4</v>
      </c>
    </row>
    <row r="539" spans="15:35" x14ac:dyDescent="0.3">
      <c r="O539" s="11">
        <v>41750</v>
      </c>
      <c r="P539" s="40">
        <v>0.73734210648148146</v>
      </c>
      <c r="Q539" t="s">
        <v>742</v>
      </c>
      <c r="R539" t="s">
        <v>776</v>
      </c>
    </row>
    <row r="540" spans="15:35" x14ac:dyDescent="0.3">
      <c r="O540" s="11">
        <v>41750</v>
      </c>
      <c r="P540" s="40">
        <v>0.7373445833333333</v>
      </c>
      <c r="Q540" t="s">
        <v>742</v>
      </c>
      <c r="R540" t="s">
        <v>746</v>
      </c>
      <c r="W540">
        <v>56.849386000000003</v>
      </c>
      <c r="AF540">
        <v>33.565939</v>
      </c>
      <c r="AG540">
        <v>1.7260930000000001</v>
      </c>
      <c r="AH540">
        <v>2.6631209999999998</v>
      </c>
      <c r="AI540">
        <v>2.61633</v>
      </c>
    </row>
    <row r="541" spans="15:35" x14ac:dyDescent="0.3">
      <c r="O541" s="11">
        <v>41750</v>
      </c>
      <c r="P541" s="40">
        <v>0.73738086805555547</v>
      </c>
      <c r="Q541" t="s">
        <v>742</v>
      </c>
      <c r="R541" t="s">
        <v>744</v>
      </c>
      <c r="S541">
        <v>-0.05</v>
      </c>
      <c r="T541">
        <v>1.2080000000000001E-3</v>
      </c>
      <c r="U541">
        <v>0</v>
      </c>
      <c r="V541">
        <v>5.6899999999999995E-4</v>
      </c>
    </row>
    <row r="542" spans="15:35" x14ac:dyDescent="0.3">
      <c r="O542" s="11">
        <v>41750</v>
      </c>
      <c r="P542" s="40">
        <v>0.73738229166666669</v>
      </c>
      <c r="Q542" t="s">
        <v>742</v>
      </c>
      <c r="R542" t="s">
        <v>776</v>
      </c>
    </row>
    <row r="543" spans="15:35" x14ac:dyDescent="0.3">
      <c r="O543" s="11">
        <v>41750</v>
      </c>
      <c r="P543" s="40">
        <v>0.73738476851851853</v>
      </c>
      <c r="Q543" t="s">
        <v>742</v>
      </c>
      <c r="R543" t="s">
        <v>746</v>
      </c>
      <c r="W543">
        <v>56.954934000000002</v>
      </c>
      <c r="AF543">
        <v>33.561366</v>
      </c>
      <c r="AG543">
        <v>1.725867</v>
      </c>
      <c r="AH543">
        <v>2.6630729999999998</v>
      </c>
      <c r="AI543">
        <v>2.6162830000000001</v>
      </c>
    </row>
    <row r="544" spans="15:35" x14ac:dyDescent="0.3">
      <c r="O544" s="11">
        <v>41750</v>
      </c>
      <c r="P544" s="40">
        <v>0.73743255787037043</v>
      </c>
      <c r="Q544" t="s">
        <v>742</v>
      </c>
      <c r="R544" t="s">
        <v>744</v>
      </c>
      <c r="S544">
        <v>-0.05</v>
      </c>
      <c r="T544">
        <v>4.5100000000000001E-4</v>
      </c>
      <c r="U544">
        <v>0</v>
      </c>
      <c r="V544">
        <v>5.2899999999999996E-4</v>
      </c>
    </row>
    <row r="545" spans="15:35" x14ac:dyDescent="0.3">
      <c r="O545" s="11">
        <v>41750</v>
      </c>
      <c r="P545" s="40">
        <v>0.73743457175925931</v>
      </c>
      <c r="Q545" t="s">
        <v>742</v>
      </c>
      <c r="R545" t="s">
        <v>776</v>
      </c>
    </row>
    <row r="546" spans="15:35" x14ac:dyDescent="0.3">
      <c r="O546" s="11">
        <v>41750</v>
      </c>
      <c r="P546" s="40">
        <v>0.737437037037037</v>
      </c>
      <c r="Q546" t="s">
        <v>742</v>
      </c>
      <c r="R546" t="s">
        <v>746</v>
      </c>
      <c r="W546">
        <v>57.091318999999999</v>
      </c>
      <c r="AF546">
        <v>33.594144</v>
      </c>
      <c r="AG546">
        <v>1.7260279999999999</v>
      </c>
      <c r="AH546">
        <v>2.6629779999999998</v>
      </c>
      <c r="AI546">
        <v>2.6163780000000001</v>
      </c>
    </row>
    <row r="547" spans="15:35" x14ac:dyDescent="0.3">
      <c r="O547" s="11">
        <v>41750</v>
      </c>
      <c r="P547" s="40">
        <v>0.73747337962962956</v>
      </c>
      <c r="Q547" t="s">
        <v>742</v>
      </c>
      <c r="R547" t="s">
        <v>744</v>
      </c>
      <c r="S547">
        <v>-0.06</v>
      </c>
      <c r="T547">
        <v>4.5100000000000001E-4</v>
      </c>
      <c r="U547">
        <v>5.0000000000000001E-3</v>
      </c>
      <c r="V547">
        <v>2.7700000000000001E-4</v>
      </c>
    </row>
    <row r="548" spans="15:35" x14ac:dyDescent="0.3">
      <c r="O548" s="11">
        <v>41750</v>
      </c>
      <c r="P548" s="40">
        <v>0.73747474537037039</v>
      </c>
      <c r="Q548" t="s">
        <v>742</v>
      </c>
      <c r="R548" t="s">
        <v>776</v>
      </c>
    </row>
    <row r="549" spans="15:35" x14ac:dyDescent="0.3">
      <c r="O549" s="11">
        <v>41750</v>
      </c>
      <c r="P549" s="40">
        <v>0.73747734953703714</v>
      </c>
      <c r="Q549" t="s">
        <v>742</v>
      </c>
      <c r="R549" t="s">
        <v>746</v>
      </c>
      <c r="W549">
        <v>57.199907000000003</v>
      </c>
      <c r="AF549">
        <v>33.567464000000001</v>
      </c>
      <c r="AG549">
        <v>1.7260599999999999</v>
      </c>
      <c r="AH549">
        <v>2.6629779999999998</v>
      </c>
      <c r="AI549">
        <v>2.616425</v>
      </c>
    </row>
    <row r="550" spans="15:35" x14ac:dyDescent="0.3">
      <c r="O550" s="11">
        <v>41750</v>
      </c>
      <c r="P550" s="40">
        <v>0.73752513888888893</v>
      </c>
      <c r="Q550" t="s">
        <v>742</v>
      </c>
      <c r="R550" t="s">
        <v>744</v>
      </c>
      <c r="S550">
        <v>-0.05</v>
      </c>
      <c r="T550">
        <v>7.5699999999999997E-4</v>
      </c>
      <c r="U550">
        <v>-5.0000000000000001E-3</v>
      </c>
      <c r="V550">
        <v>6.9999999999999999E-6</v>
      </c>
    </row>
    <row r="551" spans="15:35" x14ac:dyDescent="0.3">
      <c r="O551" s="11">
        <v>41750</v>
      </c>
      <c r="P551" s="40">
        <v>0.7375265856481481</v>
      </c>
      <c r="Q551" t="s">
        <v>742</v>
      </c>
      <c r="R551" t="s">
        <v>776</v>
      </c>
    </row>
    <row r="552" spans="15:35" x14ac:dyDescent="0.3">
      <c r="O552" s="11">
        <v>41750</v>
      </c>
      <c r="P552" s="40">
        <v>0.73752905092592591</v>
      </c>
      <c r="Q552" t="s">
        <v>742</v>
      </c>
      <c r="R552" t="s">
        <v>746</v>
      </c>
      <c r="W552">
        <v>57.330212000000003</v>
      </c>
      <c r="AF552">
        <v>33.579661000000002</v>
      </c>
      <c r="AG552">
        <v>1.7260599999999999</v>
      </c>
      <c r="AH552">
        <v>2.6629309999999999</v>
      </c>
      <c r="AI552">
        <v>2.6160450000000002</v>
      </c>
    </row>
    <row r="553" spans="15:35" x14ac:dyDescent="0.3">
      <c r="O553" t="s">
        <v>773</v>
      </c>
    </row>
    <row r="554" spans="15:35" x14ac:dyDescent="0.3">
      <c r="O554" s="11">
        <v>41750</v>
      </c>
      <c r="P554" s="40">
        <v>0.73756543981481482</v>
      </c>
      <c r="Q554" t="s">
        <v>742</v>
      </c>
      <c r="R554" t="s">
        <v>744</v>
      </c>
      <c r="S554">
        <v>-0.05</v>
      </c>
      <c r="T554">
        <v>4.6900000000000002E-4</v>
      </c>
      <c r="U554">
        <v>0</v>
      </c>
      <c r="V554">
        <v>-1.1900000000000001E-4</v>
      </c>
    </row>
    <row r="555" spans="15:35" x14ac:dyDescent="0.3">
      <c r="O555" s="11">
        <v>41750</v>
      </c>
      <c r="P555" s="40">
        <v>0.73756681712962957</v>
      </c>
      <c r="Q555" t="s">
        <v>742</v>
      </c>
      <c r="R555" t="s">
        <v>774</v>
      </c>
    </row>
    <row r="556" spans="15:35" x14ac:dyDescent="0.3">
      <c r="O556" s="11">
        <v>41750</v>
      </c>
      <c r="P556" s="40">
        <v>0.73756928240740738</v>
      </c>
      <c r="Q556" t="s">
        <v>742</v>
      </c>
      <c r="R556" t="s">
        <v>746</v>
      </c>
      <c r="W556">
        <v>57.423597000000001</v>
      </c>
      <c r="AF556">
        <v>33.543070999999998</v>
      </c>
      <c r="AG556">
        <v>1.7260599999999999</v>
      </c>
      <c r="AH556">
        <v>2.6628829999999999</v>
      </c>
      <c r="AI556">
        <v>2.6162350000000001</v>
      </c>
    </row>
    <row r="557" spans="15:35" x14ac:dyDescent="0.3">
      <c r="O557" s="11">
        <v>41750</v>
      </c>
      <c r="P557" s="40">
        <v>0.7376171412037037</v>
      </c>
      <c r="Q557" t="s">
        <v>742</v>
      </c>
      <c r="R557" t="s">
        <v>744</v>
      </c>
      <c r="S557">
        <v>-0.04</v>
      </c>
      <c r="T557">
        <v>-4.5100000000000001E-4</v>
      </c>
      <c r="U557">
        <v>-5.0000000000000001E-3</v>
      </c>
      <c r="V557">
        <v>-1.37E-4</v>
      </c>
    </row>
    <row r="558" spans="15:35" x14ac:dyDescent="0.3">
      <c r="O558" s="11">
        <v>41750</v>
      </c>
      <c r="P558" s="40">
        <v>0.73761853009259271</v>
      </c>
      <c r="Q558" t="s">
        <v>742</v>
      </c>
      <c r="R558" t="s">
        <v>774</v>
      </c>
    </row>
    <row r="559" spans="15:35" x14ac:dyDescent="0.3">
      <c r="O559" s="11">
        <v>41750</v>
      </c>
      <c r="P559" s="40">
        <v>0.73762100694444444</v>
      </c>
      <c r="Q559" t="s">
        <v>742</v>
      </c>
      <c r="R559" t="s">
        <v>746</v>
      </c>
      <c r="W559">
        <v>57.315877999999998</v>
      </c>
      <c r="AF559">
        <v>33.570512999999998</v>
      </c>
      <c r="AG559">
        <v>1.7260599999999999</v>
      </c>
      <c r="AH559">
        <v>2.6628829999999999</v>
      </c>
      <c r="AI559">
        <v>2.616568</v>
      </c>
    </row>
    <row r="560" spans="15:35" x14ac:dyDescent="0.3">
      <c r="O560" s="11">
        <v>41750</v>
      </c>
      <c r="P560" s="40">
        <v>0.73765736111111113</v>
      </c>
      <c r="Q560" t="s">
        <v>742</v>
      </c>
      <c r="R560" t="s">
        <v>744</v>
      </c>
      <c r="S560">
        <v>-0.05</v>
      </c>
      <c r="T560">
        <v>-1.2260000000000001E-3</v>
      </c>
      <c r="U560">
        <v>5.0000000000000001E-3</v>
      </c>
      <c r="V560">
        <v>-1.7699999999999999E-4</v>
      </c>
    </row>
    <row r="561" spans="15:35" x14ac:dyDescent="0.3">
      <c r="O561" s="11">
        <v>41750</v>
      </c>
      <c r="P561" s="40">
        <v>0.73765879629629627</v>
      </c>
      <c r="Q561" t="s">
        <v>742</v>
      </c>
      <c r="R561" t="s">
        <v>774</v>
      </c>
    </row>
    <row r="562" spans="15:35" x14ac:dyDescent="0.3">
      <c r="O562" s="11">
        <v>41750</v>
      </c>
      <c r="P562" s="40">
        <v>0.73766126157407408</v>
      </c>
      <c r="Q562" t="s">
        <v>742</v>
      </c>
      <c r="R562" t="s">
        <v>746</v>
      </c>
      <c r="W562">
        <v>57.217281</v>
      </c>
      <c r="AF562">
        <v>33.579661000000002</v>
      </c>
      <c r="AG562">
        <v>1.7260599999999999</v>
      </c>
      <c r="AH562">
        <v>2.6629309999999999</v>
      </c>
      <c r="AI562">
        <v>2.6163780000000001</v>
      </c>
    </row>
    <row r="563" spans="15:35" x14ac:dyDescent="0.3">
      <c r="O563" s="11">
        <v>41750</v>
      </c>
      <c r="P563" s="40">
        <v>0.73770907407407404</v>
      </c>
      <c r="Q563" t="s">
        <v>742</v>
      </c>
      <c r="R563" t="s">
        <v>744</v>
      </c>
      <c r="S563">
        <v>-0.05</v>
      </c>
      <c r="T563">
        <v>-1.2260000000000001E-3</v>
      </c>
      <c r="U563">
        <v>0</v>
      </c>
      <c r="V563">
        <v>-2.5900000000000001E-4</v>
      </c>
    </row>
    <row r="564" spans="15:35" x14ac:dyDescent="0.3">
      <c r="O564" s="11">
        <v>41750</v>
      </c>
      <c r="P564" s="40">
        <v>0.73771046296296294</v>
      </c>
      <c r="Q564" t="s">
        <v>742</v>
      </c>
      <c r="R564" t="s">
        <v>774</v>
      </c>
    </row>
    <row r="565" spans="15:35" x14ac:dyDescent="0.3">
      <c r="O565" s="11">
        <v>41750</v>
      </c>
      <c r="P565" s="40">
        <v>0.73771293981481489</v>
      </c>
      <c r="Q565" t="s">
        <v>742</v>
      </c>
      <c r="R565" t="s">
        <v>746</v>
      </c>
      <c r="W565">
        <v>57.093926000000003</v>
      </c>
      <c r="AF565">
        <v>33.577373999999999</v>
      </c>
      <c r="AG565">
        <v>1.7261249999999999</v>
      </c>
      <c r="AH565">
        <v>2.6629309999999999</v>
      </c>
      <c r="AI565">
        <v>2.616187</v>
      </c>
    </row>
    <row r="566" spans="15:35" x14ac:dyDescent="0.3">
      <c r="O566" s="11">
        <v>41750</v>
      </c>
      <c r="P566" s="40">
        <v>0.737749201388889</v>
      </c>
      <c r="Q566" t="s">
        <v>742</v>
      </c>
      <c r="R566" t="s">
        <v>744</v>
      </c>
      <c r="S566">
        <v>-7.0000000000000007E-2</v>
      </c>
      <c r="T566">
        <v>4.5100000000000001E-4</v>
      </c>
      <c r="U566">
        <v>0.01</v>
      </c>
      <c r="V566">
        <v>-2.3000000000000001E-4</v>
      </c>
    </row>
    <row r="567" spans="15:35" x14ac:dyDescent="0.3">
      <c r="O567" s="11">
        <v>41750</v>
      </c>
      <c r="P567" s="40">
        <v>0.73775057870370375</v>
      </c>
      <c r="Q567" t="s">
        <v>742</v>
      </c>
      <c r="R567" t="s">
        <v>774</v>
      </c>
    </row>
    <row r="568" spans="15:35" x14ac:dyDescent="0.3">
      <c r="O568" s="11">
        <v>41750</v>
      </c>
      <c r="P568" s="40">
        <v>0.73775305555555548</v>
      </c>
      <c r="Q568" t="s">
        <v>742</v>
      </c>
      <c r="R568" t="s">
        <v>746</v>
      </c>
      <c r="W568">
        <v>56.987943999999999</v>
      </c>
      <c r="AF568">
        <v>33.555267000000001</v>
      </c>
      <c r="AG568">
        <v>1.7259629999999999</v>
      </c>
      <c r="AH568">
        <v>2.6629309999999999</v>
      </c>
      <c r="AI568">
        <v>2.61633</v>
      </c>
    </row>
    <row r="569" spans="15:35" x14ac:dyDescent="0.3">
      <c r="O569" s="11">
        <v>41750</v>
      </c>
      <c r="P569" s="40">
        <v>0.73780087962962959</v>
      </c>
      <c r="Q569" t="s">
        <v>742</v>
      </c>
      <c r="R569" t="s">
        <v>744</v>
      </c>
      <c r="S569">
        <v>-0.06</v>
      </c>
      <c r="T569">
        <v>2.4329999999999998E-3</v>
      </c>
      <c r="U569">
        <v>-5.0000000000000001E-3</v>
      </c>
      <c r="V569">
        <v>3.8000000000000002E-5</v>
      </c>
    </row>
    <row r="570" spans="15:35" x14ac:dyDescent="0.3">
      <c r="O570" s="11">
        <v>41750</v>
      </c>
      <c r="P570" s="40">
        <v>0.73780231481481484</v>
      </c>
      <c r="Q570" t="s">
        <v>742</v>
      </c>
      <c r="R570" t="s">
        <v>774</v>
      </c>
    </row>
    <row r="571" spans="15:35" x14ac:dyDescent="0.3">
      <c r="O571" s="11">
        <v>41750</v>
      </c>
      <c r="P571" s="40">
        <v>0.73780479166666668</v>
      </c>
      <c r="Q571" t="s">
        <v>742</v>
      </c>
      <c r="R571" t="s">
        <v>746</v>
      </c>
      <c r="W571">
        <v>56.853296</v>
      </c>
      <c r="AF571">
        <v>33.561366</v>
      </c>
      <c r="AG571">
        <v>1.7260930000000001</v>
      </c>
      <c r="AH571">
        <v>2.6630729999999998</v>
      </c>
      <c r="AI571">
        <v>2.6162830000000001</v>
      </c>
    </row>
    <row r="572" spans="15:35" x14ac:dyDescent="0.3">
      <c r="O572" s="11">
        <v>41750</v>
      </c>
      <c r="P572" s="40">
        <v>0.7378409953703704</v>
      </c>
      <c r="Q572" t="s">
        <v>742</v>
      </c>
      <c r="R572" t="s">
        <v>744</v>
      </c>
      <c r="S572">
        <v>-0.06</v>
      </c>
      <c r="T572">
        <v>2.9020000000000001E-3</v>
      </c>
      <c r="U572">
        <v>0</v>
      </c>
      <c r="V572">
        <v>4.0700000000000003E-4</v>
      </c>
    </row>
    <row r="573" spans="15:35" x14ac:dyDescent="0.3">
      <c r="O573" s="11">
        <v>41750</v>
      </c>
      <c r="P573" s="40">
        <v>0.73784236111111101</v>
      </c>
      <c r="Q573" t="s">
        <v>742</v>
      </c>
      <c r="R573" t="s">
        <v>774</v>
      </c>
    </row>
    <row r="574" spans="15:35" x14ac:dyDescent="0.3">
      <c r="O574" s="11">
        <v>41750</v>
      </c>
      <c r="P574" s="40">
        <v>0.73784483796296296</v>
      </c>
      <c r="Q574" t="s">
        <v>742</v>
      </c>
      <c r="R574" t="s">
        <v>746</v>
      </c>
      <c r="W574">
        <v>56.756000999999998</v>
      </c>
      <c r="AF574">
        <v>33.578898000000002</v>
      </c>
      <c r="AG574">
        <v>1.7261249999999999</v>
      </c>
      <c r="AH574">
        <v>2.662693</v>
      </c>
      <c r="AI574">
        <v>2.616473</v>
      </c>
    </row>
    <row r="575" spans="15:35" x14ac:dyDescent="0.3">
      <c r="O575" s="11">
        <v>41750</v>
      </c>
      <c r="P575" s="40">
        <v>0.73789269675925928</v>
      </c>
      <c r="Q575" t="s">
        <v>742</v>
      </c>
      <c r="R575" t="s">
        <v>744</v>
      </c>
      <c r="S575">
        <v>-0.05</v>
      </c>
      <c r="T575">
        <v>1.6770000000000001E-3</v>
      </c>
      <c r="U575">
        <v>-5.0000000000000001E-3</v>
      </c>
      <c r="V575">
        <v>5.8E-4</v>
      </c>
    </row>
    <row r="576" spans="15:35" x14ac:dyDescent="0.3">
      <c r="O576" s="11">
        <v>41750</v>
      </c>
      <c r="P576" s="40">
        <v>0.73789407407407415</v>
      </c>
      <c r="Q576" t="s">
        <v>742</v>
      </c>
      <c r="R576" t="s">
        <v>774</v>
      </c>
    </row>
    <row r="577" spans="15:35" x14ac:dyDescent="0.3">
      <c r="O577" s="11">
        <v>41750</v>
      </c>
      <c r="P577" s="40">
        <v>0.73789655092592588</v>
      </c>
      <c r="Q577" t="s">
        <v>742</v>
      </c>
      <c r="R577" t="s">
        <v>746</v>
      </c>
      <c r="W577">
        <v>56.620483999999998</v>
      </c>
      <c r="AF577">
        <v>33.581184999999998</v>
      </c>
      <c r="AG577">
        <v>1.7260279999999999</v>
      </c>
      <c r="AH577">
        <v>2.6629779999999998</v>
      </c>
      <c r="AI577">
        <v>2.6162350000000001</v>
      </c>
    </row>
    <row r="578" spans="15:35" x14ac:dyDescent="0.3">
      <c r="O578" t="s">
        <v>775</v>
      </c>
    </row>
    <row r="579" spans="15:35" x14ac:dyDescent="0.3">
      <c r="O579" s="11">
        <v>41750</v>
      </c>
      <c r="P579" s="40">
        <v>0.7379328472222223</v>
      </c>
      <c r="Q579" t="s">
        <v>742</v>
      </c>
      <c r="R579" t="s">
        <v>744</v>
      </c>
      <c r="S579">
        <v>-7.0000000000000007E-2</v>
      </c>
      <c r="T579">
        <v>4.3300000000000001E-4</v>
      </c>
      <c r="U579">
        <v>0.01</v>
      </c>
      <c r="V579">
        <v>4.0900000000000002E-4</v>
      </c>
    </row>
    <row r="580" spans="15:35" x14ac:dyDescent="0.3">
      <c r="O580" s="11">
        <v>41750</v>
      </c>
      <c r="P580" s="40">
        <v>0.73793427083333329</v>
      </c>
      <c r="Q580" t="s">
        <v>742</v>
      </c>
      <c r="R580" t="s">
        <v>776</v>
      </c>
    </row>
    <row r="581" spans="15:35" x14ac:dyDescent="0.3">
      <c r="O581" s="11">
        <v>41750</v>
      </c>
      <c r="P581" s="40">
        <v>0.73793675925925928</v>
      </c>
      <c r="Q581" t="s">
        <v>742</v>
      </c>
      <c r="R581" t="s">
        <v>746</v>
      </c>
      <c r="W581">
        <v>56.568795999999999</v>
      </c>
      <c r="AF581">
        <v>33.567464000000001</v>
      </c>
      <c r="AG581">
        <v>1.7260279999999999</v>
      </c>
      <c r="AH581">
        <v>2.662693</v>
      </c>
      <c r="AI581">
        <v>2.6162830000000001</v>
      </c>
    </row>
    <row r="582" spans="15:35" x14ac:dyDescent="0.3">
      <c r="O582" s="11">
        <v>41750</v>
      </c>
      <c r="P582" s="40">
        <v>0.73798456018518521</v>
      </c>
      <c r="Q582" t="s">
        <v>742</v>
      </c>
      <c r="R582" t="s">
        <v>744</v>
      </c>
      <c r="S582">
        <v>-0.06</v>
      </c>
      <c r="T582">
        <v>-1.8E-5</v>
      </c>
      <c r="U582">
        <v>-5.0000000000000001E-3</v>
      </c>
      <c r="V582">
        <v>1.8E-5</v>
      </c>
    </row>
    <row r="583" spans="15:35" x14ac:dyDescent="0.3">
      <c r="O583" s="11">
        <v>41750</v>
      </c>
      <c r="P583" s="40">
        <v>0.73798594907407411</v>
      </c>
      <c r="Q583" t="s">
        <v>742</v>
      </c>
      <c r="R583" t="s">
        <v>776</v>
      </c>
    </row>
    <row r="584" spans="15:35" x14ac:dyDescent="0.3">
      <c r="O584" s="11">
        <v>41750</v>
      </c>
      <c r="P584" s="40">
        <v>0.73798842592592584</v>
      </c>
      <c r="Q584" t="s">
        <v>742</v>
      </c>
      <c r="R584" t="s">
        <v>746</v>
      </c>
      <c r="W584">
        <v>56.706051000000002</v>
      </c>
      <c r="AF584">
        <v>33.557554000000003</v>
      </c>
      <c r="AG584">
        <v>1.7260279999999999</v>
      </c>
      <c r="AH584">
        <v>2.6629309999999999</v>
      </c>
      <c r="AI584">
        <v>2.6163780000000001</v>
      </c>
    </row>
    <row r="585" spans="15:35" x14ac:dyDescent="0.3">
      <c r="O585" s="11">
        <v>41750</v>
      </c>
      <c r="P585" s="40">
        <v>0.73803627314814813</v>
      </c>
      <c r="Q585" t="s">
        <v>742</v>
      </c>
      <c r="R585" t="s">
        <v>744</v>
      </c>
      <c r="S585">
        <v>-7.0000000000000007E-2</v>
      </c>
      <c r="T585">
        <v>4.6900000000000002E-4</v>
      </c>
      <c r="U585">
        <v>5.0000000000000001E-3</v>
      </c>
      <c r="V585">
        <v>-3.01E-4</v>
      </c>
    </row>
    <row r="586" spans="15:35" x14ac:dyDescent="0.3">
      <c r="O586" s="11">
        <v>41750</v>
      </c>
      <c r="P586" s="40">
        <v>0.73803766203703702</v>
      </c>
      <c r="Q586" t="s">
        <v>742</v>
      </c>
      <c r="R586" t="s">
        <v>776</v>
      </c>
    </row>
    <row r="587" spans="15:35" x14ac:dyDescent="0.3">
      <c r="O587" s="11">
        <v>41750</v>
      </c>
      <c r="P587" s="40">
        <v>0.73804020833333339</v>
      </c>
      <c r="Q587" t="s">
        <v>742</v>
      </c>
      <c r="R587" t="s">
        <v>746</v>
      </c>
      <c r="W587">
        <v>56.827235000000002</v>
      </c>
      <c r="AF587">
        <v>33.578136000000001</v>
      </c>
      <c r="AG587">
        <v>1.7259310000000001</v>
      </c>
      <c r="AH587">
        <v>2.6628349999999998</v>
      </c>
      <c r="AI587">
        <v>2.6162830000000001</v>
      </c>
    </row>
    <row r="588" spans="15:35" x14ac:dyDescent="0.3">
      <c r="O588" s="11">
        <v>41750</v>
      </c>
      <c r="P588" s="40">
        <v>0.73807642361111114</v>
      </c>
      <c r="Q588" t="s">
        <v>742</v>
      </c>
      <c r="R588" t="s">
        <v>744</v>
      </c>
      <c r="S588">
        <v>-0.05</v>
      </c>
      <c r="T588">
        <v>7.7499999999999997E-4</v>
      </c>
      <c r="U588">
        <v>-0.01</v>
      </c>
      <c r="V588">
        <v>-3.3799999999999998E-4</v>
      </c>
    </row>
    <row r="589" spans="15:35" x14ac:dyDescent="0.3">
      <c r="O589" s="11">
        <v>41750</v>
      </c>
      <c r="P589" s="40">
        <v>0.73807781249999993</v>
      </c>
      <c r="Q589" t="s">
        <v>742</v>
      </c>
      <c r="R589" t="s">
        <v>776</v>
      </c>
    </row>
    <row r="590" spans="15:35" x14ac:dyDescent="0.3">
      <c r="O590" s="11">
        <v>41750</v>
      </c>
      <c r="P590" s="40">
        <v>0.73808033564814812</v>
      </c>
      <c r="Q590" t="s">
        <v>742</v>
      </c>
      <c r="R590" t="s">
        <v>746</v>
      </c>
      <c r="W590">
        <v>56.943206000000004</v>
      </c>
      <c r="AF590">
        <v>33.560603</v>
      </c>
      <c r="AG590">
        <v>1.7259960000000001</v>
      </c>
      <c r="AH590">
        <v>2.6629779999999998</v>
      </c>
      <c r="AI590">
        <v>2.61633</v>
      </c>
    </row>
    <row r="591" spans="15:35" x14ac:dyDescent="0.3">
      <c r="O591" s="11">
        <v>41750</v>
      </c>
      <c r="P591" s="40">
        <v>0.73812813657407406</v>
      </c>
      <c r="Q591" t="s">
        <v>742</v>
      </c>
      <c r="R591" t="s">
        <v>744</v>
      </c>
      <c r="S591">
        <v>-7.0000000000000007E-2</v>
      </c>
      <c r="T591">
        <v>4.5100000000000001E-4</v>
      </c>
      <c r="U591">
        <v>0.01</v>
      </c>
      <c r="V591">
        <v>-1.7699999999999999E-4</v>
      </c>
    </row>
    <row r="592" spans="15:35" x14ac:dyDescent="0.3">
      <c r="O592" s="11">
        <v>41750</v>
      </c>
      <c r="P592" s="40">
        <v>0.73813009259259266</v>
      </c>
      <c r="Q592" t="s">
        <v>742</v>
      </c>
      <c r="R592" t="s">
        <v>776</v>
      </c>
    </row>
    <row r="593" spans="15:35" x14ac:dyDescent="0.3">
      <c r="O593" s="11">
        <v>41750</v>
      </c>
      <c r="P593" s="40">
        <v>0.7381326388888888</v>
      </c>
      <c r="Q593" t="s">
        <v>742</v>
      </c>
      <c r="R593" t="s">
        <v>746</v>
      </c>
      <c r="W593">
        <v>57.066127000000002</v>
      </c>
      <c r="AF593">
        <v>33.557554000000003</v>
      </c>
      <c r="AG593">
        <v>1.7258340000000001</v>
      </c>
      <c r="AH593">
        <v>2.6628829999999999</v>
      </c>
      <c r="AI593">
        <v>2.616425</v>
      </c>
    </row>
    <row r="594" spans="15:35" x14ac:dyDescent="0.3">
      <c r="O594" s="11">
        <v>41750</v>
      </c>
      <c r="P594" s="40">
        <v>0.73816890046296291</v>
      </c>
      <c r="Q594" t="s">
        <v>742</v>
      </c>
      <c r="R594" t="s">
        <v>744</v>
      </c>
      <c r="S594">
        <v>-0.04</v>
      </c>
      <c r="T594">
        <v>-9.2000000000000003E-4</v>
      </c>
      <c r="U594">
        <v>-1.4999999999999999E-2</v>
      </c>
      <c r="V594">
        <v>-7.7999999999999999E-5</v>
      </c>
    </row>
    <row r="595" spans="15:35" x14ac:dyDescent="0.3">
      <c r="O595" s="11">
        <v>41750</v>
      </c>
      <c r="P595" s="40">
        <v>0.73817028935185192</v>
      </c>
      <c r="Q595" t="s">
        <v>742</v>
      </c>
      <c r="R595" t="s">
        <v>776</v>
      </c>
    </row>
    <row r="596" spans="15:35" x14ac:dyDescent="0.3">
      <c r="O596" s="11">
        <v>41750</v>
      </c>
      <c r="P596" s="40">
        <v>0.73817277777777779</v>
      </c>
      <c r="Q596" t="s">
        <v>742</v>
      </c>
      <c r="R596" t="s">
        <v>746</v>
      </c>
      <c r="W596">
        <v>57.177754999999998</v>
      </c>
      <c r="AF596">
        <v>33.555267000000001</v>
      </c>
      <c r="AG596">
        <v>1.7260599999999999</v>
      </c>
      <c r="AH596">
        <v>2.6628829999999999</v>
      </c>
      <c r="AI596">
        <v>2.6162830000000001</v>
      </c>
    </row>
    <row r="597" spans="15:35" x14ac:dyDescent="0.3">
      <c r="O597" s="11">
        <v>41750</v>
      </c>
      <c r="P597" s="40">
        <v>0.73822057870370372</v>
      </c>
      <c r="Q597" t="s">
        <v>742</v>
      </c>
      <c r="R597" t="s">
        <v>744</v>
      </c>
      <c r="S597">
        <v>-0.06</v>
      </c>
      <c r="T597">
        <v>-1.964E-3</v>
      </c>
      <c r="U597">
        <v>0.01</v>
      </c>
      <c r="V597">
        <v>-1.7699999999999999E-4</v>
      </c>
    </row>
    <row r="598" spans="15:35" x14ac:dyDescent="0.3">
      <c r="O598" s="11">
        <v>41750</v>
      </c>
      <c r="P598" s="40">
        <v>0.73822196759259262</v>
      </c>
      <c r="Q598" t="s">
        <v>742</v>
      </c>
      <c r="R598" t="s">
        <v>776</v>
      </c>
    </row>
    <row r="599" spans="15:35" x14ac:dyDescent="0.3">
      <c r="O599" s="11">
        <v>41750</v>
      </c>
      <c r="P599" s="40">
        <v>0.73822454861111109</v>
      </c>
      <c r="Q599" t="s">
        <v>742</v>
      </c>
      <c r="R599" t="s">
        <v>746</v>
      </c>
      <c r="W599">
        <v>57.305888000000003</v>
      </c>
      <c r="AF599">
        <v>33.559078999999997</v>
      </c>
      <c r="AG599">
        <v>1.7260279999999999</v>
      </c>
      <c r="AH599">
        <v>2.6631209999999998</v>
      </c>
      <c r="AI599">
        <v>2.61633</v>
      </c>
    </row>
    <row r="600" spans="15:35" x14ac:dyDescent="0.3">
      <c r="O600" s="11">
        <v>41750</v>
      </c>
      <c r="P600" s="40">
        <v>0.73826077546296298</v>
      </c>
      <c r="Q600" t="s">
        <v>742</v>
      </c>
      <c r="R600" t="s">
        <v>744</v>
      </c>
      <c r="S600">
        <v>-0.06</v>
      </c>
      <c r="T600">
        <v>-1.2260000000000001E-3</v>
      </c>
      <c r="U600">
        <v>0</v>
      </c>
      <c r="V600">
        <v>-3.1799999999999998E-4</v>
      </c>
    </row>
    <row r="601" spans="15:35" x14ac:dyDescent="0.3">
      <c r="O601" s="11">
        <v>41750</v>
      </c>
      <c r="P601" s="40">
        <v>0.73826216435185188</v>
      </c>
      <c r="Q601" t="s">
        <v>742</v>
      </c>
      <c r="R601" t="s">
        <v>776</v>
      </c>
    </row>
    <row r="602" spans="15:35" x14ac:dyDescent="0.3">
      <c r="O602" s="11">
        <v>41750</v>
      </c>
      <c r="P602" s="40">
        <v>0.73826464120370361</v>
      </c>
      <c r="Q602" t="s">
        <v>742</v>
      </c>
      <c r="R602" t="s">
        <v>746</v>
      </c>
      <c r="W602">
        <v>57.422294000000001</v>
      </c>
      <c r="AF602">
        <v>33.561366</v>
      </c>
      <c r="AG602">
        <v>1.7259629999999999</v>
      </c>
      <c r="AH602">
        <v>2.6631209999999998</v>
      </c>
      <c r="AI602">
        <v>2.6165210000000001</v>
      </c>
    </row>
    <row r="603" spans="15:35" x14ac:dyDescent="0.3">
      <c r="O603" t="s">
        <v>773</v>
      </c>
    </row>
    <row r="604" spans="15:35" x14ac:dyDescent="0.3">
      <c r="O604" s="11">
        <v>41750</v>
      </c>
      <c r="P604" s="40">
        <v>0.7383125810185186</v>
      </c>
      <c r="Q604" t="s">
        <v>742</v>
      </c>
      <c r="R604" t="s">
        <v>744</v>
      </c>
      <c r="S604">
        <v>-0.05</v>
      </c>
      <c r="T604">
        <v>-6.1399999999999996E-4</v>
      </c>
      <c r="U604">
        <v>-5.0000000000000001E-3</v>
      </c>
      <c r="V604">
        <v>-3.1399999999999999E-4</v>
      </c>
    </row>
    <row r="605" spans="15:35" x14ac:dyDescent="0.3">
      <c r="O605" s="11">
        <v>41750</v>
      </c>
      <c r="P605" s="40">
        <v>0.73831398148148153</v>
      </c>
      <c r="Q605" t="s">
        <v>742</v>
      </c>
      <c r="R605" t="s">
        <v>774</v>
      </c>
    </row>
    <row r="606" spans="15:35" x14ac:dyDescent="0.3">
      <c r="O606" s="11">
        <v>41750</v>
      </c>
      <c r="P606" s="40">
        <v>0.73831644675925923</v>
      </c>
      <c r="Q606" t="s">
        <v>742</v>
      </c>
      <c r="R606" t="s">
        <v>746</v>
      </c>
      <c r="W606">
        <v>57.376686999999997</v>
      </c>
      <c r="AF606">
        <v>33.582709999999999</v>
      </c>
      <c r="AG606">
        <v>1.7261249999999999</v>
      </c>
      <c r="AH606">
        <v>2.6628349999999998</v>
      </c>
      <c r="AI606">
        <v>2.616187</v>
      </c>
    </row>
    <row r="607" spans="15:35" x14ac:dyDescent="0.3">
      <c r="O607" s="11">
        <v>41750</v>
      </c>
      <c r="P607" s="40">
        <v>0.73835273148148151</v>
      </c>
      <c r="Q607" t="s">
        <v>742</v>
      </c>
      <c r="R607" t="s">
        <v>744</v>
      </c>
      <c r="S607">
        <v>-0.05</v>
      </c>
      <c r="T607">
        <v>-5.7499999999999999E-4</v>
      </c>
      <c r="U607">
        <v>0</v>
      </c>
      <c r="V607">
        <v>-1.56E-4</v>
      </c>
    </row>
    <row r="608" spans="15:35" x14ac:dyDescent="0.3">
      <c r="O608" s="11">
        <v>41750</v>
      </c>
      <c r="P608" s="40">
        <v>0.73835410879629626</v>
      </c>
      <c r="Q608" t="s">
        <v>742</v>
      </c>
      <c r="R608" t="s">
        <v>774</v>
      </c>
    </row>
    <row r="609" spans="15:35" x14ac:dyDescent="0.3">
      <c r="O609" s="11">
        <v>41750</v>
      </c>
      <c r="P609" s="40">
        <v>0.73835663194444445</v>
      </c>
      <c r="Q609" t="s">
        <v>742</v>
      </c>
      <c r="R609" t="s">
        <v>746</v>
      </c>
      <c r="W609">
        <v>57.269402999999997</v>
      </c>
      <c r="AF609">
        <v>33.578136000000001</v>
      </c>
      <c r="AG609">
        <v>1.7259960000000001</v>
      </c>
      <c r="AH609">
        <v>2.6628349999999998</v>
      </c>
      <c r="AI609">
        <v>2.616425</v>
      </c>
    </row>
    <row r="610" spans="15:35" x14ac:dyDescent="0.3">
      <c r="O610" s="11">
        <v>41750</v>
      </c>
      <c r="P610" s="40">
        <v>0.73840442129629624</v>
      </c>
      <c r="Q610" t="s">
        <v>742</v>
      </c>
      <c r="R610" t="s">
        <v>744</v>
      </c>
      <c r="S610">
        <v>-0.06</v>
      </c>
      <c r="T610">
        <v>-1.63E-4</v>
      </c>
      <c r="U610">
        <v>5.0000000000000001E-3</v>
      </c>
      <c r="V610">
        <v>6.2000000000000003E-5</v>
      </c>
    </row>
    <row r="611" spans="15:35" x14ac:dyDescent="0.3">
      <c r="O611" s="11">
        <v>41750</v>
      </c>
      <c r="P611" s="40">
        <v>0.73840579861111111</v>
      </c>
      <c r="Q611" t="s">
        <v>742</v>
      </c>
      <c r="R611" t="s">
        <v>774</v>
      </c>
    </row>
    <row r="612" spans="15:35" x14ac:dyDescent="0.3">
      <c r="O612" s="11">
        <v>41750</v>
      </c>
      <c r="P612" s="40">
        <v>0.73840827546296295</v>
      </c>
      <c r="Q612" t="s">
        <v>742</v>
      </c>
      <c r="R612" t="s">
        <v>746</v>
      </c>
      <c r="W612">
        <v>57.140835000000003</v>
      </c>
      <c r="AF612">
        <v>33.559840999999999</v>
      </c>
      <c r="AG612">
        <v>1.7258340000000001</v>
      </c>
      <c r="AH612">
        <v>2.6628349999999998</v>
      </c>
      <c r="AI612">
        <v>2.6163780000000001</v>
      </c>
    </row>
    <row r="613" spans="15:35" x14ac:dyDescent="0.3">
      <c r="O613" s="11">
        <v>41750</v>
      </c>
      <c r="P613" s="40">
        <v>0.73844454861111108</v>
      </c>
      <c r="Q613" t="s">
        <v>742</v>
      </c>
      <c r="R613" t="s">
        <v>744</v>
      </c>
      <c r="S613">
        <v>-0.04</v>
      </c>
      <c r="T613">
        <v>-4.6900000000000002E-4</v>
      </c>
      <c r="U613">
        <v>-0.01</v>
      </c>
      <c r="V613">
        <v>1.8699999999999999E-4</v>
      </c>
    </row>
    <row r="614" spans="15:35" x14ac:dyDescent="0.3">
      <c r="O614" s="11">
        <v>41750</v>
      </c>
      <c r="P614" s="40">
        <v>0.73844593749999998</v>
      </c>
      <c r="Q614" t="s">
        <v>742</v>
      </c>
      <c r="R614" t="s">
        <v>774</v>
      </c>
    </row>
    <row r="615" spans="15:35" x14ac:dyDescent="0.3">
      <c r="O615" s="11">
        <v>41750</v>
      </c>
      <c r="P615" s="40">
        <v>0.73844840277777779</v>
      </c>
      <c r="Q615" t="s">
        <v>742</v>
      </c>
      <c r="R615" t="s">
        <v>746</v>
      </c>
      <c r="W615">
        <v>57.027470000000001</v>
      </c>
      <c r="AF615">
        <v>33.577373999999999</v>
      </c>
      <c r="AG615">
        <v>1.7259629999999999</v>
      </c>
      <c r="AH615">
        <v>2.6628349999999998</v>
      </c>
      <c r="AI615">
        <v>2.6162350000000001</v>
      </c>
    </row>
    <row r="616" spans="15:35" x14ac:dyDescent="0.3">
      <c r="O616" s="11">
        <v>41750</v>
      </c>
      <c r="P616" s="40">
        <v>0.73849621527777776</v>
      </c>
      <c r="Q616" t="s">
        <v>742</v>
      </c>
      <c r="R616" t="s">
        <v>744</v>
      </c>
      <c r="S616">
        <v>-0.06</v>
      </c>
      <c r="T616">
        <v>-1.044E-3</v>
      </c>
      <c r="U616">
        <v>0.01</v>
      </c>
      <c r="V616">
        <v>1.2E-4</v>
      </c>
    </row>
    <row r="617" spans="15:35" x14ac:dyDescent="0.3">
      <c r="O617" s="11">
        <v>41750</v>
      </c>
      <c r="P617" s="40">
        <v>0.73849759259259262</v>
      </c>
      <c r="Q617" t="s">
        <v>742</v>
      </c>
      <c r="R617" t="s">
        <v>774</v>
      </c>
    </row>
    <row r="618" spans="15:35" x14ac:dyDescent="0.3">
      <c r="O618" s="11">
        <v>41750</v>
      </c>
      <c r="P618" s="40">
        <v>0.73850010416666667</v>
      </c>
      <c r="Q618" t="s">
        <v>742</v>
      </c>
      <c r="R618" t="s">
        <v>746</v>
      </c>
      <c r="W618">
        <v>56.890650000000001</v>
      </c>
      <c r="AF618">
        <v>33.584997000000001</v>
      </c>
      <c r="AG618">
        <v>1.7260279999999999</v>
      </c>
      <c r="AH618">
        <v>2.662693</v>
      </c>
      <c r="AI618">
        <v>2.616711</v>
      </c>
    </row>
    <row r="619" spans="15:35" x14ac:dyDescent="0.3">
      <c r="O619" s="11">
        <v>41750</v>
      </c>
      <c r="P619" s="40">
        <v>0.73853630787037039</v>
      </c>
      <c r="Q619" t="s">
        <v>742</v>
      </c>
      <c r="R619" t="s">
        <v>744</v>
      </c>
      <c r="S619">
        <v>-0.06</v>
      </c>
      <c r="T619">
        <v>2.8800000000000001E-4</v>
      </c>
      <c r="U619">
        <v>0</v>
      </c>
      <c r="V619">
        <v>4.1E-5</v>
      </c>
    </row>
    <row r="620" spans="15:35" x14ac:dyDescent="0.3">
      <c r="O620" s="11">
        <v>41750</v>
      </c>
      <c r="P620" s="40">
        <v>0.73853768518518514</v>
      </c>
      <c r="Q620" t="s">
        <v>742</v>
      </c>
      <c r="R620" t="s">
        <v>774</v>
      </c>
    </row>
    <row r="621" spans="15:35" x14ac:dyDescent="0.3">
      <c r="O621" s="11">
        <v>41750</v>
      </c>
      <c r="P621" s="40">
        <v>0.73854015046296295</v>
      </c>
      <c r="Q621" t="s">
        <v>742</v>
      </c>
      <c r="R621" t="s">
        <v>746</v>
      </c>
      <c r="W621">
        <v>56.775981000000002</v>
      </c>
      <c r="AF621">
        <v>33.574325000000002</v>
      </c>
      <c r="AG621">
        <v>1.7260279999999999</v>
      </c>
      <c r="AH621">
        <v>2.6628829999999999</v>
      </c>
      <c r="AI621">
        <v>2.61633</v>
      </c>
    </row>
    <row r="622" spans="15:35" x14ac:dyDescent="0.3">
      <c r="O622" s="11">
        <v>41750</v>
      </c>
      <c r="P622" s="40">
        <v>0.73858805555555562</v>
      </c>
      <c r="Q622" t="s">
        <v>742</v>
      </c>
      <c r="R622" t="s">
        <v>744</v>
      </c>
      <c r="S622">
        <v>-0.04</v>
      </c>
      <c r="T622">
        <v>3.0600000000000001E-4</v>
      </c>
      <c r="U622">
        <v>-0.01</v>
      </c>
      <c r="V622">
        <v>6.4999999999999994E-5</v>
      </c>
    </row>
    <row r="623" spans="15:35" x14ac:dyDescent="0.3">
      <c r="O623" s="11">
        <v>41750</v>
      </c>
      <c r="P623" s="40">
        <v>0.73858943287037038</v>
      </c>
      <c r="Q623" t="s">
        <v>742</v>
      </c>
      <c r="R623" t="s">
        <v>774</v>
      </c>
    </row>
    <row r="624" spans="15:35" x14ac:dyDescent="0.3">
      <c r="O624" s="11">
        <v>41750</v>
      </c>
      <c r="P624" s="40">
        <v>0.73859190972222233</v>
      </c>
      <c r="Q624" t="s">
        <v>742</v>
      </c>
      <c r="R624" t="s">
        <v>746</v>
      </c>
      <c r="W624">
        <v>56.643504999999998</v>
      </c>
      <c r="AF624">
        <v>33.575848999999998</v>
      </c>
      <c r="AG624">
        <v>1.7261249999999999</v>
      </c>
      <c r="AH624">
        <v>2.6629779999999998</v>
      </c>
      <c r="AI624">
        <v>2.616473</v>
      </c>
    </row>
    <row r="625" spans="15:35" x14ac:dyDescent="0.3">
      <c r="O625" t="s">
        <v>775</v>
      </c>
    </row>
    <row r="626" spans="15:35" x14ac:dyDescent="0.3">
      <c r="O626" s="11">
        <v>41750</v>
      </c>
      <c r="P626" s="40">
        <v>0.73862821759259256</v>
      </c>
      <c r="Q626" t="s">
        <v>742</v>
      </c>
      <c r="R626" t="s">
        <v>744</v>
      </c>
      <c r="S626">
        <v>-0.06</v>
      </c>
      <c r="T626">
        <v>-1.2400000000000001E-4</v>
      </c>
      <c r="U626">
        <v>0.01</v>
      </c>
      <c r="V626">
        <v>9.1000000000000003E-5</v>
      </c>
    </row>
    <row r="627" spans="15:35" x14ac:dyDescent="0.3">
      <c r="O627" s="11">
        <v>41750</v>
      </c>
      <c r="P627" s="40">
        <v>0.73862960648148146</v>
      </c>
      <c r="Q627" t="s">
        <v>742</v>
      </c>
      <c r="R627" t="s">
        <v>776</v>
      </c>
    </row>
    <row r="628" spans="15:35" x14ac:dyDescent="0.3">
      <c r="O628" s="11">
        <v>41750</v>
      </c>
      <c r="P628" s="40">
        <v>0.73863211805555551</v>
      </c>
      <c r="Q628" t="s">
        <v>742</v>
      </c>
      <c r="R628" t="s">
        <v>746</v>
      </c>
      <c r="W628">
        <v>56.549250999999998</v>
      </c>
      <c r="AF628">
        <v>33.533923000000001</v>
      </c>
      <c r="AG628">
        <v>1.7259960000000001</v>
      </c>
      <c r="AH628">
        <v>2.6631689999999999</v>
      </c>
      <c r="AI628">
        <v>2.6163780000000001</v>
      </c>
    </row>
    <row r="629" spans="15:35" x14ac:dyDescent="0.3">
      <c r="O629" s="11">
        <v>41750</v>
      </c>
      <c r="P629" s="40">
        <v>0.73867993055555559</v>
      </c>
      <c r="Q629" t="s">
        <v>742</v>
      </c>
      <c r="R629" t="s">
        <v>744</v>
      </c>
      <c r="S629">
        <v>-0.06</v>
      </c>
      <c r="T629">
        <v>5.7499999999999999E-4</v>
      </c>
      <c r="U629">
        <v>0</v>
      </c>
      <c r="V629">
        <v>1.2300000000000001E-4</v>
      </c>
    </row>
    <row r="630" spans="15:35" x14ac:dyDescent="0.3">
      <c r="O630" s="11">
        <v>41750</v>
      </c>
      <c r="P630" s="40">
        <v>0.7386812962962962</v>
      </c>
      <c r="Q630" t="s">
        <v>742</v>
      </c>
      <c r="R630" t="s">
        <v>776</v>
      </c>
    </row>
    <row r="631" spans="15:35" x14ac:dyDescent="0.3">
      <c r="O631" s="11">
        <v>41750</v>
      </c>
      <c r="P631" s="40">
        <v>0.73868378472222229</v>
      </c>
      <c r="Q631" t="s">
        <v>742</v>
      </c>
      <c r="R631" t="s">
        <v>746</v>
      </c>
      <c r="W631">
        <v>56.663485000000001</v>
      </c>
      <c r="AF631">
        <v>33.569750999999997</v>
      </c>
      <c r="AG631">
        <v>1.7260279999999999</v>
      </c>
      <c r="AH631">
        <v>2.6627879999999999</v>
      </c>
      <c r="AI631">
        <v>2.61633</v>
      </c>
    </row>
    <row r="632" spans="15:35" x14ac:dyDescent="0.3">
      <c r="O632" s="11">
        <v>41750</v>
      </c>
      <c r="P632" s="40">
        <v>0.73872005787037043</v>
      </c>
      <c r="Q632" t="s">
        <v>742</v>
      </c>
      <c r="R632" t="s">
        <v>744</v>
      </c>
      <c r="S632">
        <v>-0.04</v>
      </c>
      <c r="T632">
        <v>0</v>
      </c>
      <c r="U632">
        <v>-0.01</v>
      </c>
      <c r="V632">
        <v>1.2400000000000001E-4</v>
      </c>
    </row>
    <row r="633" spans="15:35" x14ac:dyDescent="0.3">
      <c r="O633" s="11">
        <v>41750</v>
      </c>
      <c r="P633" s="40">
        <v>0.73872144675925933</v>
      </c>
      <c r="Q633" t="s">
        <v>742</v>
      </c>
      <c r="R633" t="s">
        <v>776</v>
      </c>
    </row>
    <row r="634" spans="15:35" x14ac:dyDescent="0.3">
      <c r="O634" s="11">
        <v>41750</v>
      </c>
      <c r="P634" s="40">
        <v>0.73872392361111106</v>
      </c>
      <c r="Q634" t="s">
        <v>742</v>
      </c>
      <c r="R634" t="s">
        <v>746</v>
      </c>
      <c r="W634">
        <v>56.781193999999999</v>
      </c>
      <c r="AF634">
        <v>33.556792000000002</v>
      </c>
      <c r="AG634">
        <v>1.7259960000000001</v>
      </c>
      <c r="AH634">
        <v>2.6631689999999999</v>
      </c>
      <c r="AI634">
        <v>2.6163780000000001</v>
      </c>
    </row>
    <row r="635" spans="15:35" x14ac:dyDescent="0.3">
      <c r="O635" s="11">
        <v>41750</v>
      </c>
      <c r="P635" s="40">
        <v>0.73877174768518517</v>
      </c>
      <c r="Q635" t="s">
        <v>742</v>
      </c>
      <c r="R635" t="s">
        <v>744</v>
      </c>
      <c r="S635">
        <v>-0.06</v>
      </c>
      <c r="T635">
        <v>-5.7499999999999999E-4</v>
      </c>
      <c r="U635">
        <v>0.01</v>
      </c>
      <c r="V635">
        <v>1.2E-5</v>
      </c>
    </row>
    <row r="636" spans="15:35" x14ac:dyDescent="0.3">
      <c r="O636" s="11">
        <v>41750</v>
      </c>
      <c r="P636" s="40">
        <v>0.73877312499999992</v>
      </c>
      <c r="Q636" t="s">
        <v>742</v>
      </c>
      <c r="R636" t="s">
        <v>776</v>
      </c>
    </row>
    <row r="637" spans="15:35" x14ac:dyDescent="0.3">
      <c r="O637" s="11">
        <v>41750</v>
      </c>
      <c r="P637" s="40">
        <v>0.73877564814814811</v>
      </c>
      <c r="Q637" t="s">
        <v>742</v>
      </c>
      <c r="R637" t="s">
        <v>746</v>
      </c>
      <c r="W637">
        <v>56.907589000000002</v>
      </c>
      <c r="AF637">
        <v>33.575087000000003</v>
      </c>
      <c r="AG637">
        <v>1.7261249999999999</v>
      </c>
      <c r="AH637">
        <v>2.6628829999999999</v>
      </c>
      <c r="AI637">
        <v>2.6163780000000001</v>
      </c>
    </row>
    <row r="638" spans="15:35" x14ac:dyDescent="0.3">
      <c r="O638" s="11">
        <v>41750</v>
      </c>
      <c r="P638" s="40">
        <v>0.73882344907407405</v>
      </c>
      <c r="Q638" t="s">
        <v>742</v>
      </c>
      <c r="R638" t="s">
        <v>744</v>
      </c>
      <c r="S638">
        <v>-0.06</v>
      </c>
      <c r="T638">
        <v>5.7499999999999999E-4</v>
      </c>
      <c r="U638">
        <v>0</v>
      </c>
      <c r="V638">
        <v>-4.8000000000000001E-5</v>
      </c>
    </row>
    <row r="639" spans="15:35" x14ac:dyDescent="0.3">
      <c r="O639" s="11">
        <v>41750</v>
      </c>
      <c r="P639" s="40">
        <v>0.73882532407407409</v>
      </c>
      <c r="Q639" t="s">
        <v>742</v>
      </c>
      <c r="R639" t="s">
        <v>776</v>
      </c>
    </row>
    <row r="640" spans="15:35" x14ac:dyDescent="0.3">
      <c r="O640" s="11">
        <v>41750</v>
      </c>
      <c r="P640" s="40">
        <v>0.73882787037037045</v>
      </c>
      <c r="Q640" t="s">
        <v>742</v>
      </c>
      <c r="R640" t="s">
        <v>746</v>
      </c>
      <c r="W640">
        <v>57.047015999999999</v>
      </c>
      <c r="AF640">
        <v>33.565176999999998</v>
      </c>
      <c r="AG640">
        <v>1.7260279999999999</v>
      </c>
      <c r="AH640">
        <v>2.6630729999999998</v>
      </c>
      <c r="AI640">
        <v>2.616568</v>
      </c>
    </row>
    <row r="641" spans="15:35" x14ac:dyDescent="0.3">
      <c r="O641" s="11">
        <v>41750</v>
      </c>
      <c r="P641" s="40">
        <v>0.73886408564814809</v>
      </c>
      <c r="Q641" t="s">
        <v>742</v>
      </c>
      <c r="R641" t="s">
        <v>744</v>
      </c>
      <c r="S641">
        <v>-0.05</v>
      </c>
      <c r="T641">
        <v>4.5100000000000001E-4</v>
      </c>
      <c r="U641">
        <v>-5.0000000000000001E-3</v>
      </c>
      <c r="V641">
        <v>5.0000000000000004E-6</v>
      </c>
    </row>
    <row r="642" spans="15:35" x14ac:dyDescent="0.3">
      <c r="O642" s="11">
        <v>41750</v>
      </c>
      <c r="P642" s="40">
        <v>0.73886553240740749</v>
      </c>
      <c r="Q642" t="s">
        <v>742</v>
      </c>
      <c r="R642" t="s">
        <v>776</v>
      </c>
    </row>
    <row r="643" spans="15:35" x14ac:dyDescent="0.3">
      <c r="O643" s="11">
        <v>41750</v>
      </c>
      <c r="P643" s="40">
        <v>0.73886803240740739</v>
      </c>
      <c r="Q643" t="s">
        <v>742</v>
      </c>
      <c r="R643" t="s">
        <v>746</v>
      </c>
      <c r="W643">
        <v>57.148654000000001</v>
      </c>
      <c r="AF643">
        <v>33.565939</v>
      </c>
      <c r="AG643">
        <v>1.7259310000000001</v>
      </c>
      <c r="AH643">
        <v>2.6628349999999998</v>
      </c>
      <c r="AI643">
        <v>2.6159970000000001</v>
      </c>
    </row>
    <row r="644" spans="15:35" x14ac:dyDescent="0.3">
      <c r="O644" s="11">
        <v>41750</v>
      </c>
      <c r="P644" s="40">
        <v>0.73891584490740747</v>
      </c>
      <c r="Q644" t="s">
        <v>742</v>
      </c>
      <c r="R644" t="s">
        <v>744</v>
      </c>
      <c r="S644">
        <v>-0.06</v>
      </c>
      <c r="T644">
        <v>1.8200000000000001E-4</v>
      </c>
      <c r="U644">
        <v>5.0000000000000001E-3</v>
      </c>
      <c r="V644">
        <v>3.1000000000000001E-5</v>
      </c>
    </row>
    <row r="645" spans="15:35" x14ac:dyDescent="0.3">
      <c r="O645" s="11">
        <v>41750</v>
      </c>
      <c r="P645" s="40">
        <v>0.73891721064814808</v>
      </c>
      <c r="Q645" t="s">
        <v>742</v>
      </c>
      <c r="R645" t="s">
        <v>776</v>
      </c>
    </row>
    <row r="646" spans="15:35" x14ac:dyDescent="0.3">
      <c r="O646" s="11">
        <v>41750</v>
      </c>
      <c r="P646" s="40">
        <v>0.73891980324074069</v>
      </c>
      <c r="Q646" t="s">
        <v>742</v>
      </c>
      <c r="R646" t="s">
        <v>746</v>
      </c>
      <c r="W646">
        <v>57.288513999999999</v>
      </c>
      <c r="AF646">
        <v>33.558315999999998</v>
      </c>
      <c r="AG646">
        <v>1.7258990000000001</v>
      </c>
      <c r="AH646">
        <v>2.6628829999999999</v>
      </c>
      <c r="AI646">
        <v>2.61633</v>
      </c>
    </row>
    <row r="647" spans="15:35" x14ac:dyDescent="0.3">
      <c r="O647" s="11">
        <v>41750</v>
      </c>
      <c r="P647" s="40">
        <v>0.73895600694444441</v>
      </c>
      <c r="Q647" t="s">
        <v>742</v>
      </c>
      <c r="R647" t="s">
        <v>744</v>
      </c>
      <c r="S647">
        <v>-7.0000000000000007E-2</v>
      </c>
      <c r="T647">
        <v>1.495E-3</v>
      </c>
      <c r="U647">
        <v>5.0000000000000001E-3</v>
      </c>
      <c r="V647">
        <v>1.03E-4</v>
      </c>
    </row>
    <row r="648" spans="15:35" x14ac:dyDescent="0.3">
      <c r="O648" s="11">
        <v>41750</v>
      </c>
      <c r="P648" s="40">
        <v>0.73895738425925928</v>
      </c>
      <c r="Q648" t="s">
        <v>742</v>
      </c>
      <c r="R648" t="s">
        <v>776</v>
      </c>
    </row>
    <row r="649" spans="15:35" x14ac:dyDescent="0.3">
      <c r="O649" s="11">
        <v>41750</v>
      </c>
      <c r="P649" s="40">
        <v>0.73895986111111112</v>
      </c>
      <c r="Q649" t="s">
        <v>742</v>
      </c>
      <c r="R649" t="s">
        <v>746</v>
      </c>
      <c r="W649">
        <v>57.388849</v>
      </c>
      <c r="AF649">
        <v>33.570512999999998</v>
      </c>
      <c r="AG649">
        <v>1.7259629999999999</v>
      </c>
      <c r="AH649">
        <v>2.6629779999999998</v>
      </c>
      <c r="AI649">
        <v>2.6162830000000001</v>
      </c>
    </row>
    <row r="650" spans="15:35" x14ac:dyDescent="0.3">
      <c r="O650" t="s">
        <v>773</v>
      </c>
    </row>
    <row r="651" spans="15:35" x14ac:dyDescent="0.3">
      <c r="O651" s="11">
        <v>41750</v>
      </c>
      <c r="P651" s="40">
        <v>0.73900775462962953</v>
      </c>
      <c r="Q651" t="s">
        <v>742</v>
      </c>
      <c r="R651" t="s">
        <v>744</v>
      </c>
      <c r="S651">
        <v>-7.0000000000000007E-2</v>
      </c>
      <c r="T651">
        <v>2.1090000000000002E-3</v>
      </c>
      <c r="U651">
        <v>0</v>
      </c>
      <c r="V651">
        <v>2.33E-4</v>
      </c>
    </row>
    <row r="652" spans="15:35" x14ac:dyDescent="0.3">
      <c r="O652" s="11">
        <v>41750</v>
      </c>
      <c r="P652" s="40">
        <v>0.73900917824074075</v>
      </c>
      <c r="Q652" t="s">
        <v>742</v>
      </c>
      <c r="R652" t="s">
        <v>774</v>
      </c>
    </row>
    <row r="653" spans="15:35" x14ac:dyDescent="0.3">
      <c r="O653" s="11">
        <v>41750</v>
      </c>
      <c r="P653" s="40">
        <v>0.73901171296296297</v>
      </c>
      <c r="Q653" t="s">
        <v>742</v>
      </c>
      <c r="R653" t="s">
        <v>746</v>
      </c>
      <c r="W653">
        <v>57.421424999999999</v>
      </c>
      <c r="AF653">
        <v>33.546881999999997</v>
      </c>
      <c r="AG653">
        <v>1.7260930000000001</v>
      </c>
      <c r="AH653">
        <v>2.6626449999999999</v>
      </c>
      <c r="AI653">
        <v>2.6166160000000001</v>
      </c>
    </row>
    <row r="654" spans="15:35" x14ac:dyDescent="0.3">
      <c r="O654" s="11">
        <v>41750</v>
      </c>
      <c r="P654" s="40">
        <v>0.73904792824074084</v>
      </c>
      <c r="Q654" t="s">
        <v>742</v>
      </c>
      <c r="R654" t="s">
        <v>744</v>
      </c>
      <c r="S654">
        <v>-0.06</v>
      </c>
      <c r="T654">
        <v>1.6949999999999999E-3</v>
      </c>
      <c r="U654">
        <v>-5.0000000000000001E-3</v>
      </c>
      <c r="V654">
        <v>2.6699999999999998E-4</v>
      </c>
    </row>
    <row r="655" spans="15:35" x14ac:dyDescent="0.3">
      <c r="O655" s="11">
        <v>41750</v>
      </c>
      <c r="P655" s="40">
        <v>0.73904930555555559</v>
      </c>
      <c r="Q655" t="s">
        <v>742</v>
      </c>
      <c r="R655" t="s">
        <v>774</v>
      </c>
    </row>
    <row r="656" spans="15:35" x14ac:dyDescent="0.3">
      <c r="O656" s="11">
        <v>41750</v>
      </c>
      <c r="P656" s="40">
        <v>0.73905181712962964</v>
      </c>
      <c r="Q656" t="s">
        <v>742</v>
      </c>
      <c r="R656" t="s">
        <v>746</v>
      </c>
      <c r="W656">
        <v>57.314140999999999</v>
      </c>
      <c r="AF656">
        <v>33.550693000000003</v>
      </c>
      <c r="AG656">
        <v>1.7260279999999999</v>
      </c>
      <c r="AH656">
        <v>2.6628349999999998</v>
      </c>
      <c r="AI656">
        <v>2.6165210000000001</v>
      </c>
    </row>
    <row r="657" spans="15:35" x14ac:dyDescent="0.3">
      <c r="O657" s="11">
        <v>41750</v>
      </c>
      <c r="P657" s="40">
        <v>0.73909961805555557</v>
      </c>
      <c r="Q657" t="s">
        <v>742</v>
      </c>
      <c r="R657" t="s">
        <v>744</v>
      </c>
      <c r="S657">
        <v>-0.06</v>
      </c>
      <c r="T657">
        <v>1.2260000000000001E-3</v>
      </c>
      <c r="U657">
        <v>0</v>
      </c>
      <c r="V657">
        <v>2.14E-4</v>
      </c>
    </row>
    <row r="658" spans="15:35" x14ac:dyDescent="0.3">
      <c r="O658" s="11">
        <v>41750</v>
      </c>
      <c r="P658" s="40">
        <v>0.73910098379629618</v>
      </c>
      <c r="Q658" t="s">
        <v>742</v>
      </c>
      <c r="R658" t="s">
        <v>774</v>
      </c>
    </row>
    <row r="659" spans="15:35" x14ac:dyDescent="0.3">
      <c r="O659" s="11">
        <v>41750</v>
      </c>
      <c r="P659" s="40">
        <v>0.73910346064814814</v>
      </c>
      <c r="Q659" t="s">
        <v>742</v>
      </c>
      <c r="R659" t="s">
        <v>746</v>
      </c>
      <c r="W659">
        <v>57.182099000000001</v>
      </c>
      <c r="AF659">
        <v>33.565939</v>
      </c>
      <c r="AG659">
        <v>1.7259960000000001</v>
      </c>
      <c r="AH659">
        <v>2.6630259999999999</v>
      </c>
      <c r="AI659">
        <v>2.616568</v>
      </c>
    </row>
    <row r="660" spans="15:35" x14ac:dyDescent="0.3">
      <c r="O660" s="11">
        <v>41750</v>
      </c>
      <c r="P660" s="40">
        <v>0.73913975694444434</v>
      </c>
      <c r="Q660" t="s">
        <v>742</v>
      </c>
      <c r="R660" t="s">
        <v>744</v>
      </c>
      <c r="S660">
        <v>-0.06</v>
      </c>
      <c r="T660">
        <v>-1.8E-5</v>
      </c>
      <c r="U660">
        <v>0</v>
      </c>
      <c r="V660">
        <v>6.7000000000000002E-5</v>
      </c>
    </row>
    <row r="661" spans="15:35" x14ac:dyDescent="0.3">
      <c r="O661" s="11">
        <v>41750</v>
      </c>
      <c r="P661" s="40">
        <v>0.73914119212962959</v>
      </c>
      <c r="Q661" t="s">
        <v>742</v>
      </c>
      <c r="R661" t="s">
        <v>774</v>
      </c>
    </row>
    <row r="662" spans="15:35" x14ac:dyDescent="0.3">
      <c r="O662" s="11">
        <v>41750</v>
      </c>
      <c r="P662" s="40">
        <v>0.7391436574074074</v>
      </c>
      <c r="Q662" t="s">
        <v>742</v>
      </c>
      <c r="R662" t="s">
        <v>746</v>
      </c>
      <c r="W662">
        <v>57.076985999999998</v>
      </c>
      <c r="AF662">
        <v>33.544595000000001</v>
      </c>
      <c r="AG662">
        <v>1.7259629999999999</v>
      </c>
      <c r="AH662">
        <v>2.6629779999999998</v>
      </c>
      <c r="AI662">
        <v>2.6163780000000001</v>
      </c>
    </row>
    <row r="663" spans="15:35" x14ac:dyDescent="0.3">
      <c r="O663" s="11">
        <v>41750</v>
      </c>
      <c r="P663" s="40">
        <v>0.73919145833333333</v>
      </c>
      <c r="Q663" t="s">
        <v>742</v>
      </c>
      <c r="R663" t="s">
        <v>744</v>
      </c>
      <c r="S663">
        <v>-0.06</v>
      </c>
      <c r="T663">
        <v>-1.2260000000000001E-3</v>
      </c>
      <c r="U663">
        <v>0</v>
      </c>
      <c r="V663">
        <v>-2.1900000000000001E-4</v>
      </c>
    </row>
    <row r="664" spans="15:35" x14ac:dyDescent="0.3">
      <c r="O664" s="11">
        <v>41750</v>
      </c>
      <c r="P664" s="40">
        <v>0.73919283564814808</v>
      </c>
      <c r="Q664" t="s">
        <v>742</v>
      </c>
      <c r="R664" t="s">
        <v>774</v>
      </c>
    </row>
    <row r="665" spans="15:35" x14ac:dyDescent="0.3">
      <c r="O665" s="11">
        <v>41750</v>
      </c>
      <c r="P665" s="40">
        <v>0.73919535879629628</v>
      </c>
      <c r="Q665" t="s">
        <v>742</v>
      </c>
      <c r="R665" t="s">
        <v>746</v>
      </c>
      <c r="W665">
        <v>56.936256</v>
      </c>
      <c r="AF665">
        <v>33.578898000000002</v>
      </c>
      <c r="AG665">
        <v>1.7259960000000001</v>
      </c>
      <c r="AH665">
        <v>2.6630729999999998</v>
      </c>
      <c r="AI665">
        <v>2.6162350000000001</v>
      </c>
    </row>
    <row r="666" spans="15:35" x14ac:dyDescent="0.3">
      <c r="O666" s="11">
        <v>41750</v>
      </c>
      <c r="P666" s="40">
        <v>0.73923170138888894</v>
      </c>
      <c r="Q666" t="s">
        <v>742</v>
      </c>
      <c r="R666" t="s">
        <v>744</v>
      </c>
      <c r="S666">
        <v>-0.05</v>
      </c>
      <c r="T666">
        <v>-1.658E-3</v>
      </c>
      <c r="U666">
        <v>-5.0000000000000001E-3</v>
      </c>
      <c r="V666">
        <v>-4.75E-4</v>
      </c>
    </row>
    <row r="667" spans="15:35" x14ac:dyDescent="0.3">
      <c r="O667" s="11">
        <v>41750</v>
      </c>
      <c r="P667" s="40">
        <v>0.73923310185185187</v>
      </c>
      <c r="Q667" t="s">
        <v>742</v>
      </c>
      <c r="R667" t="s">
        <v>774</v>
      </c>
    </row>
    <row r="668" spans="15:35" x14ac:dyDescent="0.3">
      <c r="O668" s="11">
        <v>41750</v>
      </c>
      <c r="P668" s="40">
        <v>0.7392355787037036</v>
      </c>
      <c r="Q668" t="s">
        <v>742</v>
      </c>
      <c r="R668" t="s">
        <v>746</v>
      </c>
      <c r="W668">
        <v>56.826799999999999</v>
      </c>
      <c r="AF668">
        <v>33.585759000000003</v>
      </c>
      <c r="AG668">
        <v>1.7260279999999999</v>
      </c>
      <c r="AH668">
        <v>2.6629309999999999</v>
      </c>
      <c r="AI668">
        <v>2.6163780000000001</v>
      </c>
    </row>
    <row r="669" spans="15:35" x14ac:dyDescent="0.3">
      <c r="O669" s="11">
        <v>41750</v>
      </c>
      <c r="P669" s="40">
        <v>0.73928350694444445</v>
      </c>
      <c r="Q669" t="s">
        <v>742</v>
      </c>
      <c r="R669" t="s">
        <v>744</v>
      </c>
      <c r="S669">
        <v>-0.05</v>
      </c>
      <c r="T669">
        <v>-1.658E-3</v>
      </c>
      <c r="U669">
        <v>0</v>
      </c>
      <c r="V669">
        <v>-5.3899999999999998E-4</v>
      </c>
    </row>
    <row r="670" spans="15:35" x14ac:dyDescent="0.3">
      <c r="O670" s="11">
        <v>41750</v>
      </c>
      <c r="P670" s="40">
        <v>0.73928494212962959</v>
      </c>
      <c r="Q670" t="s">
        <v>742</v>
      </c>
      <c r="R670" t="s">
        <v>774</v>
      </c>
    </row>
    <row r="671" spans="15:35" x14ac:dyDescent="0.3">
      <c r="O671" s="11">
        <v>41750</v>
      </c>
      <c r="P671" s="40">
        <v>0.73928741898148154</v>
      </c>
      <c r="Q671" t="s">
        <v>742</v>
      </c>
      <c r="R671" t="s">
        <v>746</v>
      </c>
      <c r="W671">
        <v>56.696930000000002</v>
      </c>
      <c r="AF671">
        <v>33.572037999999999</v>
      </c>
      <c r="AG671">
        <v>1.7259960000000001</v>
      </c>
      <c r="AH671">
        <v>2.6630729999999998</v>
      </c>
      <c r="AI671">
        <v>2.616187</v>
      </c>
    </row>
    <row r="672" spans="15:35" x14ac:dyDescent="0.3">
      <c r="O672" s="11">
        <v>41750</v>
      </c>
      <c r="P672" s="40">
        <v>0.73932362268518526</v>
      </c>
      <c r="Q672" t="s">
        <v>742</v>
      </c>
      <c r="R672" t="s">
        <v>744</v>
      </c>
      <c r="S672">
        <v>-0.06</v>
      </c>
      <c r="T672">
        <v>-1.2260000000000001E-3</v>
      </c>
      <c r="U672">
        <v>5.0000000000000001E-3</v>
      </c>
      <c r="V672">
        <v>-4.2700000000000002E-4</v>
      </c>
    </row>
    <row r="673" spans="15:35" x14ac:dyDescent="0.3">
      <c r="O673" s="11">
        <v>41750</v>
      </c>
      <c r="P673" s="40">
        <v>0.73932501157407404</v>
      </c>
      <c r="Q673" t="s">
        <v>742</v>
      </c>
      <c r="R673" t="s">
        <v>774</v>
      </c>
    </row>
    <row r="674" spans="15:35" x14ac:dyDescent="0.3">
      <c r="O674" s="11">
        <v>41750</v>
      </c>
      <c r="P674" s="40">
        <v>0.73932753472222223</v>
      </c>
      <c r="Q674" t="s">
        <v>742</v>
      </c>
      <c r="R674" t="s">
        <v>746</v>
      </c>
      <c r="W674">
        <v>56.590947999999997</v>
      </c>
      <c r="AF674">
        <v>33.566701999999999</v>
      </c>
      <c r="AG674">
        <v>1.726189</v>
      </c>
      <c r="AH674">
        <v>2.6631689999999999</v>
      </c>
      <c r="AI674">
        <v>2.6162830000000001</v>
      </c>
    </row>
    <row r="675" spans="15:35" x14ac:dyDescent="0.3">
      <c r="O675" t="s">
        <v>775</v>
      </c>
    </row>
    <row r="676" spans="15:35" x14ac:dyDescent="0.3">
      <c r="O676" s="11">
        <v>41750</v>
      </c>
      <c r="P676" s="40">
        <v>0.73937541666666673</v>
      </c>
      <c r="Q676" t="s">
        <v>742</v>
      </c>
      <c r="R676" t="s">
        <v>744</v>
      </c>
      <c r="S676">
        <v>-0.05</v>
      </c>
      <c r="T676">
        <v>-9.2000000000000003E-4</v>
      </c>
      <c r="U676">
        <v>-5.0000000000000001E-3</v>
      </c>
      <c r="V676">
        <v>-2.0799999999999999E-4</v>
      </c>
    </row>
    <row r="677" spans="15:35" x14ac:dyDescent="0.3">
      <c r="O677" s="11">
        <v>41750</v>
      </c>
      <c r="P677" s="40">
        <v>0.73937680555555563</v>
      </c>
      <c r="Q677" t="s">
        <v>742</v>
      </c>
      <c r="R677" t="s">
        <v>776</v>
      </c>
    </row>
    <row r="678" spans="15:35" x14ac:dyDescent="0.3">
      <c r="O678" s="11">
        <v>41750</v>
      </c>
      <c r="P678" s="40">
        <v>0.73937928240740736</v>
      </c>
      <c r="Q678" t="s">
        <v>742</v>
      </c>
      <c r="R678" t="s">
        <v>746</v>
      </c>
      <c r="W678">
        <v>56.640898</v>
      </c>
      <c r="AF678">
        <v>33.575087000000003</v>
      </c>
      <c r="AG678">
        <v>1.726189</v>
      </c>
      <c r="AH678">
        <v>2.6631209999999998</v>
      </c>
      <c r="AI678">
        <v>2.616187</v>
      </c>
    </row>
    <row r="679" spans="15:35" x14ac:dyDescent="0.3">
      <c r="O679" s="11">
        <v>41750</v>
      </c>
      <c r="P679" s="40">
        <v>0.73941547453703704</v>
      </c>
      <c r="Q679" t="s">
        <v>742</v>
      </c>
      <c r="R679" t="s">
        <v>744</v>
      </c>
      <c r="S679">
        <v>-0.06</v>
      </c>
      <c r="T679">
        <v>-2.8800000000000001E-4</v>
      </c>
      <c r="U679">
        <v>5.0000000000000001E-3</v>
      </c>
      <c r="V679">
        <v>3.1000000000000001E-5</v>
      </c>
    </row>
    <row r="680" spans="15:35" x14ac:dyDescent="0.3">
      <c r="O680" s="11">
        <v>41750</v>
      </c>
      <c r="P680" s="40">
        <v>0.73941690972222229</v>
      </c>
      <c r="Q680" t="s">
        <v>742</v>
      </c>
      <c r="R680" t="s">
        <v>776</v>
      </c>
    </row>
    <row r="681" spans="15:35" x14ac:dyDescent="0.3">
      <c r="O681" s="11">
        <v>41750</v>
      </c>
      <c r="P681" s="40">
        <v>0.73941938657407402</v>
      </c>
      <c r="Q681" t="s">
        <v>742</v>
      </c>
      <c r="R681" t="s">
        <v>746</v>
      </c>
      <c r="W681">
        <v>56.744708000000003</v>
      </c>
      <c r="AF681">
        <v>33.574325000000002</v>
      </c>
      <c r="AG681">
        <v>1.726189</v>
      </c>
      <c r="AH681">
        <v>2.6627879999999999</v>
      </c>
      <c r="AI681">
        <v>2.6162830000000001</v>
      </c>
    </row>
    <row r="682" spans="15:35" x14ac:dyDescent="0.3">
      <c r="O682" s="11">
        <v>41750</v>
      </c>
      <c r="P682" s="40">
        <v>0.7394671990740741</v>
      </c>
      <c r="Q682" t="s">
        <v>742</v>
      </c>
      <c r="R682" t="s">
        <v>744</v>
      </c>
      <c r="S682">
        <v>-0.06</v>
      </c>
      <c r="T682">
        <v>7.5699999999999997E-4</v>
      </c>
      <c r="U682">
        <v>0</v>
      </c>
      <c r="V682">
        <v>2.2800000000000001E-4</v>
      </c>
    </row>
    <row r="683" spans="15:35" x14ac:dyDescent="0.3">
      <c r="O683" s="11">
        <v>41750</v>
      </c>
      <c r="P683" s="40">
        <v>0.73946857638888897</v>
      </c>
      <c r="Q683" t="s">
        <v>742</v>
      </c>
      <c r="R683" t="s">
        <v>776</v>
      </c>
    </row>
    <row r="684" spans="15:35" x14ac:dyDescent="0.3">
      <c r="O684" s="11">
        <v>41750</v>
      </c>
      <c r="P684" s="40">
        <v>0.73947104166666666</v>
      </c>
      <c r="Q684" t="s">
        <v>742</v>
      </c>
      <c r="R684" t="s">
        <v>746</v>
      </c>
      <c r="W684">
        <v>56.883699999999997</v>
      </c>
      <c r="AF684">
        <v>33.568226000000003</v>
      </c>
      <c r="AG684">
        <v>1.7259960000000001</v>
      </c>
      <c r="AH684">
        <v>2.6629309999999999</v>
      </c>
      <c r="AI684">
        <v>2.61633</v>
      </c>
    </row>
    <row r="685" spans="15:35" x14ac:dyDescent="0.3">
      <c r="O685" s="11">
        <v>41750</v>
      </c>
      <c r="P685" s="40">
        <v>0.73950730324074077</v>
      </c>
      <c r="Q685" t="s">
        <v>742</v>
      </c>
      <c r="R685" t="s">
        <v>744</v>
      </c>
      <c r="S685">
        <v>-0.05</v>
      </c>
      <c r="T685">
        <v>7.5699999999999997E-4</v>
      </c>
      <c r="U685">
        <v>-5.0000000000000001E-3</v>
      </c>
      <c r="V685">
        <v>3.3599999999999998E-4</v>
      </c>
    </row>
    <row r="686" spans="15:35" x14ac:dyDescent="0.3">
      <c r="O686" s="11">
        <v>41750</v>
      </c>
      <c r="P686" s="40">
        <v>0.73950868055555563</v>
      </c>
      <c r="Q686" t="s">
        <v>742</v>
      </c>
      <c r="R686" t="s">
        <v>776</v>
      </c>
    </row>
    <row r="687" spans="15:35" x14ac:dyDescent="0.3">
      <c r="O687" s="11">
        <v>41750</v>
      </c>
      <c r="P687" s="40">
        <v>0.73951115740740736</v>
      </c>
      <c r="Q687" t="s">
        <v>742</v>
      </c>
      <c r="R687" t="s">
        <v>746</v>
      </c>
      <c r="W687">
        <v>56.979256999999997</v>
      </c>
      <c r="AF687">
        <v>33.571275</v>
      </c>
      <c r="AG687">
        <v>1.7260930000000001</v>
      </c>
      <c r="AH687">
        <v>2.6627879999999999</v>
      </c>
      <c r="AI687">
        <v>2.6162350000000001</v>
      </c>
    </row>
    <row r="688" spans="15:35" x14ac:dyDescent="0.3">
      <c r="O688" s="11">
        <v>41750</v>
      </c>
      <c r="P688" s="40">
        <v>0.73955894675925926</v>
      </c>
      <c r="Q688" t="s">
        <v>742</v>
      </c>
      <c r="R688" t="s">
        <v>744</v>
      </c>
      <c r="S688">
        <v>-0.05</v>
      </c>
      <c r="T688">
        <v>-2.8800000000000001E-4</v>
      </c>
      <c r="U688">
        <v>0</v>
      </c>
      <c r="V688">
        <v>2.9E-4</v>
      </c>
    </row>
    <row r="689" spans="15:35" x14ac:dyDescent="0.3">
      <c r="O689" s="11">
        <v>41750</v>
      </c>
      <c r="P689" s="40">
        <v>0.73956037037037037</v>
      </c>
      <c r="Q689" t="s">
        <v>742</v>
      </c>
      <c r="R689" t="s">
        <v>776</v>
      </c>
    </row>
    <row r="690" spans="15:35" x14ac:dyDescent="0.3">
      <c r="O690" s="11">
        <v>41750</v>
      </c>
      <c r="P690" s="40">
        <v>0.73956284722222232</v>
      </c>
      <c r="Q690" t="s">
        <v>742</v>
      </c>
      <c r="R690" t="s">
        <v>746</v>
      </c>
      <c r="W690">
        <v>57.118248999999999</v>
      </c>
      <c r="AF690">
        <v>33.557554000000003</v>
      </c>
      <c r="AG690">
        <v>1.7260279999999999</v>
      </c>
      <c r="AH690">
        <v>2.6630729999999998</v>
      </c>
      <c r="AI690">
        <v>2.6162830000000001</v>
      </c>
    </row>
    <row r="691" spans="15:35" x14ac:dyDescent="0.3">
      <c r="O691" s="11">
        <v>41750</v>
      </c>
      <c r="P691" s="40">
        <v>0.7395990740740741</v>
      </c>
      <c r="Q691" t="s">
        <v>742</v>
      </c>
      <c r="R691" t="s">
        <v>744</v>
      </c>
      <c r="S691">
        <v>-0.06</v>
      </c>
      <c r="T691">
        <v>-4.6900000000000002E-4</v>
      </c>
      <c r="U691">
        <v>5.0000000000000001E-3</v>
      </c>
      <c r="V691">
        <v>1.3100000000000001E-4</v>
      </c>
    </row>
    <row r="692" spans="15:35" x14ac:dyDescent="0.3">
      <c r="O692" s="11">
        <v>41750</v>
      </c>
      <c r="P692" s="40">
        <v>0.73960045138888886</v>
      </c>
      <c r="Q692" t="s">
        <v>742</v>
      </c>
      <c r="R692" t="s">
        <v>776</v>
      </c>
    </row>
    <row r="693" spans="15:35" x14ac:dyDescent="0.3">
      <c r="O693" s="11">
        <v>41750</v>
      </c>
      <c r="P693" s="40">
        <v>0.73960292824074081</v>
      </c>
      <c r="Q693" t="s">
        <v>742</v>
      </c>
      <c r="R693" t="s">
        <v>746</v>
      </c>
      <c r="W693">
        <v>57.211633999999997</v>
      </c>
      <c r="AF693">
        <v>33.574325000000002</v>
      </c>
      <c r="AG693">
        <v>1.7260599999999999</v>
      </c>
      <c r="AH693">
        <v>2.6630729999999998</v>
      </c>
      <c r="AI693">
        <v>2.61633</v>
      </c>
    </row>
    <row r="694" spans="15:35" x14ac:dyDescent="0.3">
      <c r="O694" s="11">
        <v>41750</v>
      </c>
      <c r="P694" s="40">
        <v>0.73965077546296298</v>
      </c>
      <c r="Q694" t="s">
        <v>742</v>
      </c>
      <c r="R694" t="s">
        <v>744</v>
      </c>
      <c r="S694">
        <v>-0.06</v>
      </c>
      <c r="T694">
        <v>-1.8E-5</v>
      </c>
      <c r="U694">
        <v>0</v>
      </c>
      <c r="V694">
        <v>-2.1999999999999999E-5</v>
      </c>
    </row>
    <row r="695" spans="15:35" x14ac:dyDescent="0.3">
      <c r="O695" s="11">
        <v>41750</v>
      </c>
      <c r="P695" s="40">
        <v>0.73965216435185177</v>
      </c>
      <c r="Q695" t="s">
        <v>742</v>
      </c>
      <c r="R695" t="s">
        <v>776</v>
      </c>
    </row>
    <row r="696" spans="15:35" x14ac:dyDescent="0.3">
      <c r="O696" s="11">
        <v>41750</v>
      </c>
      <c r="P696" s="40">
        <v>0.73965462962962958</v>
      </c>
      <c r="Q696" t="s">
        <v>742</v>
      </c>
      <c r="R696" t="s">
        <v>746</v>
      </c>
      <c r="W696">
        <v>57.341070999999999</v>
      </c>
      <c r="AF696">
        <v>33.575848999999998</v>
      </c>
      <c r="AG696">
        <v>1.726189</v>
      </c>
      <c r="AH696">
        <v>2.6630729999999998</v>
      </c>
      <c r="AI696">
        <v>2.6163780000000001</v>
      </c>
    </row>
    <row r="697" spans="15:35" x14ac:dyDescent="0.3">
      <c r="O697" t="s">
        <v>773</v>
      </c>
    </row>
    <row r="698" spans="15:35" x14ac:dyDescent="0.3">
      <c r="O698" s="11">
        <v>41750</v>
      </c>
      <c r="P698" s="40">
        <v>0.73970252314814822</v>
      </c>
      <c r="Q698" t="s">
        <v>742</v>
      </c>
      <c r="R698" t="s">
        <v>744</v>
      </c>
      <c r="S698">
        <v>-0.05</v>
      </c>
      <c r="T698">
        <v>1.8E-5</v>
      </c>
      <c r="U698">
        <v>-5.0000000000000001E-3</v>
      </c>
      <c r="V698">
        <v>-1.02E-4</v>
      </c>
    </row>
    <row r="699" spans="15:35" x14ac:dyDescent="0.3">
      <c r="O699" s="11">
        <v>41750</v>
      </c>
      <c r="P699" s="40">
        <v>0.73970395833333324</v>
      </c>
      <c r="Q699" t="s">
        <v>742</v>
      </c>
      <c r="R699" t="s">
        <v>774</v>
      </c>
    </row>
    <row r="700" spans="15:35" x14ac:dyDescent="0.3">
      <c r="O700" s="11">
        <v>41750</v>
      </c>
      <c r="P700" s="40">
        <v>0.73970649305555558</v>
      </c>
      <c r="Q700" t="s">
        <v>742</v>
      </c>
      <c r="R700" t="s">
        <v>746</v>
      </c>
      <c r="W700">
        <v>57.424466000000002</v>
      </c>
      <c r="AF700">
        <v>33.577373999999999</v>
      </c>
      <c r="AG700">
        <v>1.7260279999999999</v>
      </c>
      <c r="AH700">
        <v>2.6628349999999998</v>
      </c>
      <c r="AI700">
        <v>2.6162830000000001</v>
      </c>
    </row>
    <row r="701" spans="15:35" x14ac:dyDescent="0.3">
      <c r="O701" s="11">
        <v>41750</v>
      </c>
      <c r="P701" s="40">
        <v>0.73974270833333333</v>
      </c>
      <c r="Q701" t="s">
        <v>742</v>
      </c>
      <c r="R701" t="s">
        <v>744</v>
      </c>
      <c r="S701">
        <v>-0.04</v>
      </c>
      <c r="T701">
        <v>-4.3300000000000001E-4</v>
      </c>
      <c r="U701">
        <v>-5.0000000000000001E-3</v>
      </c>
      <c r="V701">
        <v>-9.7E-5</v>
      </c>
    </row>
    <row r="702" spans="15:35" x14ac:dyDescent="0.3">
      <c r="O702" s="11">
        <v>41750</v>
      </c>
      <c r="P702" s="40">
        <v>0.73974410879629626</v>
      </c>
      <c r="Q702" t="s">
        <v>742</v>
      </c>
      <c r="R702" t="s">
        <v>774</v>
      </c>
    </row>
    <row r="703" spans="15:35" x14ac:dyDescent="0.3">
      <c r="O703" s="11">
        <v>41750</v>
      </c>
      <c r="P703" s="40">
        <v>0.73974657407407418</v>
      </c>
      <c r="Q703" t="s">
        <v>742</v>
      </c>
      <c r="R703" t="s">
        <v>746</v>
      </c>
      <c r="W703">
        <v>57.333686999999998</v>
      </c>
      <c r="AF703">
        <v>33.549931000000001</v>
      </c>
      <c r="AG703">
        <v>1.726189</v>
      </c>
      <c r="AH703">
        <v>2.6630259999999999</v>
      </c>
      <c r="AI703">
        <v>2.6163780000000001</v>
      </c>
    </row>
    <row r="704" spans="15:35" x14ac:dyDescent="0.3">
      <c r="O704" s="11">
        <v>41750</v>
      </c>
      <c r="P704" s="40">
        <v>0.73979442129629636</v>
      </c>
      <c r="Q704" t="s">
        <v>742</v>
      </c>
      <c r="R704" t="s">
        <v>744</v>
      </c>
      <c r="S704">
        <v>-0.05</v>
      </c>
      <c r="T704">
        <v>-1.2260000000000001E-3</v>
      </c>
      <c r="U704">
        <v>5.0000000000000001E-3</v>
      </c>
      <c r="V704">
        <v>-7.7000000000000001E-5</v>
      </c>
    </row>
    <row r="705" spans="15:35" x14ac:dyDescent="0.3">
      <c r="O705" s="11">
        <v>41750</v>
      </c>
      <c r="P705" s="40">
        <v>0.73979850694444449</v>
      </c>
      <c r="Q705" t="s">
        <v>742</v>
      </c>
      <c r="R705" t="s">
        <v>746</v>
      </c>
      <c r="W705">
        <v>57.195998000000003</v>
      </c>
      <c r="AF705">
        <v>33.556792000000002</v>
      </c>
      <c r="AG705">
        <v>1.7259960000000001</v>
      </c>
      <c r="AH705">
        <v>2.6628349999999998</v>
      </c>
      <c r="AI705">
        <v>2.616473</v>
      </c>
    </row>
    <row r="706" spans="15:35" x14ac:dyDescent="0.3">
      <c r="O706" s="11">
        <v>41750</v>
      </c>
      <c r="P706" s="40">
        <v>0.73983472222222224</v>
      </c>
      <c r="Q706" t="s">
        <v>742</v>
      </c>
      <c r="R706" t="s">
        <v>744</v>
      </c>
      <c r="S706">
        <v>-0.06</v>
      </c>
      <c r="T706">
        <v>-1.2440000000000001E-3</v>
      </c>
      <c r="U706">
        <v>5.0000000000000001E-3</v>
      </c>
      <c r="V706">
        <v>-1.2E-4</v>
      </c>
    </row>
    <row r="707" spans="15:35" x14ac:dyDescent="0.3">
      <c r="O707" s="11">
        <v>41750</v>
      </c>
      <c r="P707" s="40">
        <v>0.73983615740740738</v>
      </c>
      <c r="Q707" t="s">
        <v>742</v>
      </c>
      <c r="R707" t="s">
        <v>774</v>
      </c>
    </row>
    <row r="708" spans="15:35" x14ac:dyDescent="0.3">
      <c r="O708" s="11">
        <v>41750</v>
      </c>
      <c r="P708" s="40">
        <v>0.73983863425925922</v>
      </c>
      <c r="Q708" t="s">
        <v>742</v>
      </c>
      <c r="R708" t="s">
        <v>746</v>
      </c>
      <c r="W708">
        <v>57.093491</v>
      </c>
      <c r="AF708">
        <v>33.545357000000003</v>
      </c>
      <c r="AG708">
        <v>1.7258990000000001</v>
      </c>
      <c r="AH708">
        <v>2.6630259999999999</v>
      </c>
      <c r="AI708">
        <v>2.616711</v>
      </c>
    </row>
    <row r="709" spans="15:35" x14ac:dyDescent="0.3">
      <c r="O709" s="11">
        <v>41750</v>
      </c>
      <c r="P709" s="40">
        <v>0.73988643518518515</v>
      </c>
      <c r="Q709" t="s">
        <v>742</v>
      </c>
      <c r="R709" t="s">
        <v>744</v>
      </c>
      <c r="S709">
        <v>-0.05</v>
      </c>
      <c r="T709">
        <v>-4.5100000000000001E-4</v>
      </c>
      <c r="U709">
        <v>-5.0000000000000001E-3</v>
      </c>
      <c r="V709">
        <v>-1.4999999999999999E-4</v>
      </c>
    </row>
    <row r="710" spans="15:35" x14ac:dyDescent="0.3">
      <c r="O710" s="11">
        <v>41750</v>
      </c>
      <c r="P710" s="40">
        <v>0.73988782407407416</v>
      </c>
      <c r="Q710" t="s">
        <v>742</v>
      </c>
      <c r="R710" t="s">
        <v>774</v>
      </c>
    </row>
    <row r="711" spans="15:35" x14ac:dyDescent="0.3">
      <c r="O711" s="11">
        <v>41750</v>
      </c>
      <c r="P711" s="40">
        <v>0.73989030092592589</v>
      </c>
      <c r="Q711" t="s">
        <v>742</v>
      </c>
      <c r="R711" t="s">
        <v>746</v>
      </c>
      <c r="W711">
        <v>56.969267000000002</v>
      </c>
      <c r="AF711">
        <v>33.551456000000002</v>
      </c>
      <c r="AG711">
        <v>1.7260599999999999</v>
      </c>
      <c r="AH711">
        <v>2.6627879999999999</v>
      </c>
      <c r="AI711">
        <v>2.616425</v>
      </c>
    </row>
    <row r="712" spans="15:35" x14ac:dyDescent="0.3">
      <c r="O712" s="11">
        <v>41750</v>
      </c>
      <c r="P712" s="40">
        <v>0.73992662037037038</v>
      </c>
      <c r="Q712" t="s">
        <v>742</v>
      </c>
      <c r="R712" t="s">
        <v>744</v>
      </c>
      <c r="S712">
        <v>-0.06</v>
      </c>
      <c r="T712">
        <v>9.3800000000000003E-4</v>
      </c>
      <c r="U712">
        <v>5.0000000000000001E-3</v>
      </c>
      <c r="V712">
        <v>-3.0000000000000001E-5</v>
      </c>
    </row>
    <row r="713" spans="15:35" x14ac:dyDescent="0.3">
      <c r="O713" s="11">
        <v>41750</v>
      </c>
      <c r="P713" s="40">
        <v>0.73992799768518525</v>
      </c>
      <c r="Q713" t="s">
        <v>742</v>
      </c>
      <c r="R713" t="s">
        <v>774</v>
      </c>
    </row>
    <row r="714" spans="15:35" x14ac:dyDescent="0.3">
      <c r="O714" s="11">
        <v>41750</v>
      </c>
      <c r="P714" s="40">
        <v>0.73993047453703698</v>
      </c>
      <c r="Q714" t="s">
        <v>742</v>
      </c>
      <c r="R714" t="s">
        <v>746</v>
      </c>
      <c r="W714">
        <v>56.855466999999997</v>
      </c>
      <c r="AF714">
        <v>33.564414999999997</v>
      </c>
      <c r="AG714">
        <v>1.7261569999999999</v>
      </c>
      <c r="AH714">
        <v>2.6629779999999998</v>
      </c>
      <c r="AI714">
        <v>2.61633</v>
      </c>
    </row>
    <row r="715" spans="15:35" x14ac:dyDescent="0.3">
      <c r="O715" s="11">
        <v>41750</v>
      </c>
      <c r="P715" s="40">
        <v>0.73997827546296291</v>
      </c>
      <c r="Q715" t="s">
        <v>742</v>
      </c>
      <c r="R715" t="s">
        <v>744</v>
      </c>
      <c r="S715">
        <v>-0.05</v>
      </c>
      <c r="T715">
        <v>1.513E-3</v>
      </c>
      <c r="U715">
        <v>-5.0000000000000001E-3</v>
      </c>
      <c r="V715">
        <v>2.0699999999999999E-4</v>
      </c>
    </row>
    <row r="716" spans="15:35" x14ac:dyDescent="0.3">
      <c r="O716" s="11">
        <v>41750</v>
      </c>
      <c r="P716" s="40">
        <v>0.73997969907407413</v>
      </c>
      <c r="Q716" t="s">
        <v>742</v>
      </c>
      <c r="R716" t="s">
        <v>774</v>
      </c>
    </row>
    <row r="717" spans="15:35" x14ac:dyDescent="0.3">
      <c r="O717" s="11">
        <v>41750</v>
      </c>
      <c r="P717" s="40">
        <v>0.73998217592592586</v>
      </c>
      <c r="Q717" t="s">
        <v>742</v>
      </c>
      <c r="R717" t="s">
        <v>746</v>
      </c>
      <c r="W717">
        <v>56.712131999999997</v>
      </c>
      <c r="AF717">
        <v>33.575848999999998</v>
      </c>
      <c r="AG717">
        <v>1.7260279999999999</v>
      </c>
      <c r="AH717">
        <v>2.6633110000000002</v>
      </c>
      <c r="AI717">
        <v>2.61633</v>
      </c>
    </row>
    <row r="718" spans="15:35" x14ac:dyDescent="0.3">
      <c r="O718" s="11">
        <v>41750</v>
      </c>
      <c r="P718" s="40">
        <v>0.74001837962962957</v>
      </c>
      <c r="Q718" t="s">
        <v>742</v>
      </c>
      <c r="R718" t="s">
        <v>744</v>
      </c>
      <c r="S718">
        <v>-0.05</v>
      </c>
      <c r="T718">
        <v>4.5100000000000001E-4</v>
      </c>
      <c r="U718">
        <v>0</v>
      </c>
      <c r="V718">
        <v>3.4900000000000003E-4</v>
      </c>
    </row>
    <row r="719" spans="15:35" x14ac:dyDescent="0.3">
      <c r="O719" s="11">
        <v>41750</v>
      </c>
      <c r="P719" s="40">
        <v>0.74001975694444455</v>
      </c>
      <c r="Q719" t="s">
        <v>742</v>
      </c>
      <c r="R719" t="s">
        <v>774</v>
      </c>
    </row>
    <row r="720" spans="15:35" x14ac:dyDescent="0.3">
      <c r="O720" s="11">
        <v>41750</v>
      </c>
      <c r="P720" s="40">
        <v>0.74002223379629628</v>
      </c>
      <c r="Q720" t="s">
        <v>742</v>
      </c>
      <c r="R720" t="s">
        <v>746</v>
      </c>
      <c r="W720">
        <v>56.607888000000003</v>
      </c>
      <c r="AF720">
        <v>33.556792000000002</v>
      </c>
      <c r="AG720">
        <v>1.7260599999999999</v>
      </c>
      <c r="AH720">
        <v>2.6630259999999999</v>
      </c>
      <c r="AI720">
        <v>2.616425</v>
      </c>
    </row>
    <row r="721" spans="15:35" x14ac:dyDescent="0.3">
      <c r="O721" t="s">
        <v>775</v>
      </c>
    </row>
    <row r="722" spans="15:35" x14ac:dyDescent="0.3">
      <c r="O722" s="11">
        <v>41750</v>
      </c>
      <c r="P722" s="40">
        <v>0.74007018518518519</v>
      </c>
      <c r="Q722" t="s">
        <v>742</v>
      </c>
      <c r="R722" t="s">
        <v>744</v>
      </c>
      <c r="S722">
        <v>-7.0000000000000007E-2</v>
      </c>
      <c r="T722">
        <v>1.45E-4</v>
      </c>
      <c r="U722">
        <v>0.01</v>
      </c>
      <c r="V722">
        <v>2.8200000000000002E-4</v>
      </c>
    </row>
    <row r="723" spans="15:35" x14ac:dyDescent="0.3">
      <c r="O723" s="11">
        <v>41750</v>
      </c>
      <c r="P723" s="40">
        <v>0.74007156249999995</v>
      </c>
      <c r="Q723" t="s">
        <v>742</v>
      </c>
      <c r="R723" t="s">
        <v>776</v>
      </c>
    </row>
    <row r="724" spans="15:35" x14ac:dyDescent="0.3">
      <c r="O724" s="11">
        <v>41750</v>
      </c>
      <c r="P724" s="40">
        <v>0.7400740393518519</v>
      </c>
      <c r="Q724" t="s">
        <v>742</v>
      </c>
      <c r="R724" t="s">
        <v>746</v>
      </c>
      <c r="W724">
        <v>56.612231000000001</v>
      </c>
      <c r="AF724">
        <v>33.562128000000001</v>
      </c>
      <c r="AG724">
        <v>1.7259629999999999</v>
      </c>
      <c r="AH724">
        <v>2.6629309999999999</v>
      </c>
      <c r="AI724">
        <v>2.6163780000000001</v>
      </c>
    </row>
    <row r="725" spans="15:35" x14ac:dyDescent="0.3">
      <c r="O725" s="11">
        <v>41750</v>
      </c>
      <c r="P725" s="40">
        <v>0.74011024305555562</v>
      </c>
      <c r="Q725" t="s">
        <v>742</v>
      </c>
      <c r="R725" t="s">
        <v>744</v>
      </c>
      <c r="S725">
        <v>-0.06</v>
      </c>
      <c r="T725">
        <v>1.044E-3</v>
      </c>
      <c r="U725">
        <v>-5.0000000000000001E-3</v>
      </c>
      <c r="V725">
        <v>1.25E-4</v>
      </c>
    </row>
    <row r="726" spans="15:35" x14ac:dyDescent="0.3">
      <c r="O726" s="11">
        <v>41750</v>
      </c>
      <c r="P726" s="40">
        <v>0.74011167824074076</v>
      </c>
      <c r="Q726" t="s">
        <v>742</v>
      </c>
      <c r="R726" t="s">
        <v>776</v>
      </c>
    </row>
    <row r="727" spans="15:35" x14ac:dyDescent="0.3">
      <c r="O727" s="11">
        <v>41750</v>
      </c>
      <c r="P727" s="40">
        <v>0.7401141550925926</v>
      </c>
      <c r="Q727" t="s">
        <v>742</v>
      </c>
      <c r="R727" t="s">
        <v>746</v>
      </c>
      <c r="W727">
        <v>56.700839000000002</v>
      </c>
      <c r="AF727">
        <v>33.553742999999997</v>
      </c>
      <c r="AG727">
        <v>1.7260599999999999</v>
      </c>
      <c r="AH727">
        <v>2.6628829999999999</v>
      </c>
      <c r="AI727">
        <v>2.6163780000000001</v>
      </c>
    </row>
    <row r="728" spans="15:35" x14ac:dyDescent="0.3">
      <c r="O728" s="11">
        <v>41750</v>
      </c>
      <c r="P728" s="40">
        <v>0.74016197916666659</v>
      </c>
      <c r="Q728" t="s">
        <v>742</v>
      </c>
      <c r="R728" t="s">
        <v>744</v>
      </c>
      <c r="S728">
        <v>-0.05</v>
      </c>
      <c r="T728">
        <v>9.3800000000000003E-4</v>
      </c>
      <c r="U728">
        <v>-5.0000000000000001E-3</v>
      </c>
      <c r="V728">
        <v>6.0000000000000002E-6</v>
      </c>
    </row>
    <row r="729" spans="15:35" x14ac:dyDescent="0.3">
      <c r="O729" s="11">
        <v>41750</v>
      </c>
      <c r="P729" s="40">
        <v>0.74016335648148146</v>
      </c>
      <c r="Q729" t="s">
        <v>742</v>
      </c>
      <c r="R729" t="s">
        <v>776</v>
      </c>
    </row>
    <row r="730" spans="15:35" x14ac:dyDescent="0.3">
      <c r="O730" s="11">
        <v>41750</v>
      </c>
      <c r="P730" s="40">
        <v>0.7401658333333333</v>
      </c>
      <c r="Q730" t="s">
        <v>742</v>
      </c>
      <c r="R730" t="s">
        <v>746</v>
      </c>
      <c r="W730">
        <v>56.832447000000002</v>
      </c>
      <c r="AF730">
        <v>33.562128000000001</v>
      </c>
      <c r="AG730">
        <v>1.7258340000000001</v>
      </c>
      <c r="AH730">
        <v>2.6628349999999998</v>
      </c>
      <c r="AI730">
        <v>2.616187</v>
      </c>
    </row>
    <row r="731" spans="15:35" x14ac:dyDescent="0.3">
      <c r="O731" s="11">
        <v>41750</v>
      </c>
      <c r="P731" s="40">
        <v>0.7402020949074074</v>
      </c>
      <c r="Q731" t="s">
        <v>742</v>
      </c>
      <c r="R731" t="s">
        <v>744</v>
      </c>
      <c r="S731">
        <v>-0.06</v>
      </c>
      <c r="T731">
        <v>4.6900000000000002E-4</v>
      </c>
      <c r="U731">
        <v>5.0000000000000001E-3</v>
      </c>
      <c r="V731">
        <v>-3.6999999999999998E-5</v>
      </c>
    </row>
    <row r="732" spans="15:35" x14ac:dyDescent="0.3">
      <c r="O732" s="11">
        <v>41750</v>
      </c>
      <c r="P732" s="40">
        <v>0.74020347222222227</v>
      </c>
      <c r="Q732" t="s">
        <v>742</v>
      </c>
      <c r="R732" t="s">
        <v>776</v>
      </c>
    </row>
    <row r="733" spans="15:35" x14ac:dyDescent="0.3">
      <c r="O733" s="11">
        <v>41750</v>
      </c>
      <c r="P733" s="40">
        <v>0.74020596064814814</v>
      </c>
      <c r="Q733" t="s">
        <v>742</v>
      </c>
      <c r="R733" t="s">
        <v>746</v>
      </c>
      <c r="W733">
        <v>56.934085000000003</v>
      </c>
      <c r="AF733">
        <v>33.563651999999998</v>
      </c>
      <c r="AG733">
        <v>1.7260279999999999</v>
      </c>
      <c r="AH733">
        <v>2.6629779999999998</v>
      </c>
      <c r="AI733">
        <v>2.6162830000000001</v>
      </c>
    </row>
    <row r="734" spans="15:35" x14ac:dyDescent="0.3">
      <c r="O734" s="11">
        <v>41750</v>
      </c>
      <c r="P734" s="40">
        <v>0.74025374999999993</v>
      </c>
      <c r="Q734" t="s">
        <v>742</v>
      </c>
      <c r="R734" t="s">
        <v>744</v>
      </c>
      <c r="S734">
        <v>-0.06</v>
      </c>
      <c r="T734">
        <v>2.6899999999999998E-4</v>
      </c>
      <c r="U734">
        <v>0</v>
      </c>
      <c r="V734">
        <v>-1.7E-5</v>
      </c>
    </row>
    <row r="735" spans="15:35" x14ac:dyDescent="0.3">
      <c r="O735" s="11">
        <v>41750</v>
      </c>
      <c r="P735" s="40">
        <v>0.74025666666666667</v>
      </c>
      <c r="Q735" t="s">
        <v>742</v>
      </c>
      <c r="R735" t="s">
        <v>776</v>
      </c>
    </row>
    <row r="736" spans="15:35" x14ac:dyDescent="0.3">
      <c r="O736" s="11">
        <v>41750</v>
      </c>
      <c r="P736" s="40">
        <v>0.74025914351851851</v>
      </c>
      <c r="Q736" t="s">
        <v>742</v>
      </c>
      <c r="R736" t="s">
        <v>746</v>
      </c>
      <c r="W736">
        <v>57.073076999999998</v>
      </c>
      <c r="AF736">
        <v>33.570512999999998</v>
      </c>
      <c r="AG736">
        <v>1.725867</v>
      </c>
      <c r="AH736">
        <v>2.6632159999999998</v>
      </c>
      <c r="AI736">
        <v>2.6162350000000001</v>
      </c>
    </row>
    <row r="737" spans="15:35" x14ac:dyDescent="0.3">
      <c r="O737" s="11">
        <v>41750</v>
      </c>
      <c r="P737" s="40">
        <v>0.74029534722222223</v>
      </c>
      <c r="Q737" t="s">
        <v>742</v>
      </c>
      <c r="R737" t="s">
        <v>744</v>
      </c>
      <c r="S737">
        <v>-0.05</v>
      </c>
      <c r="T737">
        <v>-7.5699999999999997E-4</v>
      </c>
      <c r="U737">
        <v>-5.0000000000000001E-3</v>
      </c>
      <c r="V737">
        <v>-7.2000000000000002E-5</v>
      </c>
    </row>
    <row r="738" spans="15:35" x14ac:dyDescent="0.3">
      <c r="O738" s="11">
        <v>41750</v>
      </c>
      <c r="P738" s="40">
        <v>0.74029674768518516</v>
      </c>
      <c r="Q738" t="s">
        <v>742</v>
      </c>
      <c r="R738" t="s">
        <v>776</v>
      </c>
    </row>
    <row r="739" spans="15:35" x14ac:dyDescent="0.3">
      <c r="O739" s="11">
        <v>41750</v>
      </c>
      <c r="P739" s="40">
        <v>0.74029922453703711</v>
      </c>
      <c r="Q739" t="s">
        <v>742</v>
      </c>
      <c r="R739" t="s">
        <v>746</v>
      </c>
      <c r="W739">
        <v>57.189917000000001</v>
      </c>
      <c r="AF739">
        <v>33.564414999999997</v>
      </c>
      <c r="AG739">
        <v>1.7260930000000001</v>
      </c>
      <c r="AH739">
        <v>2.6630729999999998</v>
      </c>
      <c r="AI739">
        <v>2.616425</v>
      </c>
    </row>
    <row r="740" spans="15:35" x14ac:dyDescent="0.3">
      <c r="O740" s="11">
        <v>41750</v>
      </c>
      <c r="P740" s="40">
        <v>0.74034709490740747</v>
      </c>
      <c r="Q740" t="s">
        <v>742</v>
      </c>
      <c r="R740" t="s">
        <v>744</v>
      </c>
      <c r="S740">
        <v>-0.05</v>
      </c>
      <c r="T740">
        <v>-1.189E-3</v>
      </c>
      <c r="U740">
        <v>0</v>
      </c>
      <c r="V740">
        <v>-2.2800000000000001E-4</v>
      </c>
    </row>
    <row r="741" spans="15:35" x14ac:dyDescent="0.3">
      <c r="O741" s="11">
        <v>41750</v>
      </c>
      <c r="P741" s="40">
        <v>0.74034848379629636</v>
      </c>
      <c r="Q741" t="s">
        <v>742</v>
      </c>
      <c r="R741" t="s">
        <v>776</v>
      </c>
    </row>
    <row r="742" spans="15:35" x14ac:dyDescent="0.3">
      <c r="O742" s="11">
        <v>41750</v>
      </c>
      <c r="P742" s="40">
        <v>0.74035097222222224</v>
      </c>
      <c r="Q742" t="s">
        <v>742</v>
      </c>
      <c r="R742" t="s">
        <v>746</v>
      </c>
      <c r="W742">
        <v>57.315010000000001</v>
      </c>
      <c r="AF742">
        <v>33.575848999999998</v>
      </c>
      <c r="AG742">
        <v>1.7260599999999999</v>
      </c>
      <c r="AH742">
        <v>2.6630259999999999</v>
      </c>
      <c r="AI742">
        <v>2.6162350000000001</v>
      </c>
    </row>
    <row r="743" spans="15:35" x14ac:dyDescent="0.3">
      <c r="O743" s="11">
        <v>41750</v>
      </c>
      <c r="P743" s="40">
        <v>0.74038717592592596</v>
      </c>
      <c r="Q743" t="s">
        <v>742</v>
      </c>
      <c r="R743" t="s">
        <v>744</v>
      </c>
      <c r="S743">
        <v>-0.05</v>
      </c>
      <c r="T743">
        <v>-9.2000000000000003E-4</v>
      </c>
      <c r="U743">
        <v>0</v>
      </c>
      <c r="V743">
        <v>-3.0699999999999998E-4</v>
      </c>
    </row>
    <row r="744" spans="15:35" x14ac:dyDescent="0.3">
      <c r="O744" s="11">
        <v>41750</v>
      </c>
      <c r="P744" s="40">
        <v>0.74038856481481474</v>
      </c>
      <c r="Q744" t="s">
        <v>742</v>
      </c>
      <c r="R744" t="s">
        <v>776</v>
      </c>
    </row>
    <row r="745" spans="15:35" x14ac:dyDescent="0.3">
      <c r="O745" s="11">
        <v>41750</v>
      </c>
      <c r="P745" s="40">
        <v>0.74039108796296293</v>
      </c>
      <c r="Q745" t="s">
        <v>742</v>
      </c>
      <c r="R745" t="s">
        <v>746</v>
      </c>
      <c r="W745">
        <v>57.414040999999997</v>
      </c>
      <c r="AF745">
        <v>33.573562000000003</v>
      </c>
      <c r="AG745">
        <v>1.7259629999999999</v>
      </c>
      <c r="AH745">
        <v>2.6629779999999998</v>
      </c>
      <c r="AI745">
        <v>2.6163780000000001</v>
      </c>
    </row>
    <row r="746" spans="15:35" x14ac:dyDescent="0.3">
      <c r="O746" t="s">
        <v>773</v>
      </c>
    </row>
    <row r="747" spans="15:35" x14ac:dyDescent="0.3">
      <c r="O747" s="11">
        <v>41750</v>
      </c>
      <c r="P747" s="40">
        <v>0.74043896990740743</v>
      </c>
      <c r="Q747" t="s">
        <v>742</v>
      </c>
      <c r="R747" t="s">
        <v>744</v>
      </c>
      <c r="S747">
        <v>-7.0000000000000007E-2</v>
      </c>
      <c r="T747">
        <v>-3.2400000000000001E-4</v>
      </c>
      <c r="U747">
        <v>0.01</v>
      </c>
      <c r="V747">
        <v>-2.3000000000000001E-4</v>
      </c>
    </row>
    <row r="748" spans="15:35" x14ac:dyDescent="0.3">
      <c r="O748" s="11">
        <v>41750</v>
      </c>
      <c r="P748" s="40">
        <v>0.74044035879629633</v>
      </c>
      <c r="Q748" t="s">
        <v>742</v>
      </c>
      <c r="R748" t="s">
        <v>774</v>
      </c>
    </row>
    <row r="749" spans="15:35" x14ac:dyDescent="0.3">
      <c r="O749" s="11">
        <v>41750</v>
      </c>
      <c r="P749" s="40">
        <v>0.74044283564814817</v>
      </c>
      <c r="Q749" t="s">
        <v>742</v>
      </c>
      <c r="R749" t="s">
        <v>746</v>
      </c>
      <c r="W749">
        <v>57.377122</v>
      </c>
      <c r="AF749">
        <v>33.554504999999999</v>
      </c>
      <c r="AG749">
        <v>1.7259960000000001</v>
      </c>
      <c r="AH749">
        <v>2.6629309999999999</v>
      </c>
      <c r="AI749">
        <v>2.6160450000000002</v>
      </c>
    </row>
    <row r="750" spans="15:35" x14ac:dyDescent="0.3">
      <c r="O750" s="11">
        <v>41750</v>
      </c>
      <c r="P750" s="40">
        <v>0.74047910879629619</v>
      </c>
      <c r="Q750" t="s">
        <v>742</v>
      </c>
      <c r="R750" t="s">
        <v>744</v>
      </c>
      <c r="S750">
        <v>-7.0000000000000007E-2</v>
      </c>
      <c r="T750">
        <v>1.2080000000000001E-3</v>
      </c>
      <c r="U750">
        <v>0</v>
      </c>
      <c r="V750">
        <v>-1.9000000000000001E-5</v>
      </c>
    </row>
    <row r="751" spans="15:35" x14ac:dyDescent="0.3">
      <c r="O751" s="11">
        <v>41750</v>
      </c>
      <c r="P751" s="40">
        <v>0.74048048611111117</v>
      </c>
      <c r="Q751" t="s">
        <v>742</v>
      </c>
      <c r="R751" t="s">
        <v>774</v>
      </c>
    </row>
    <row r="752" spans="15:35" x14ac:dyDescent="0.3">
      <c r="O752" s="11">
        <v>41750</v>
      </c>
      <c r="P752" s="40">
        <v>0.74048295138888898</v>
      </c>
      <c r="Q752" t="s">
        <v>742</v>
      </c>
      <c r="R752" t="s">
        <v>746</v>
      </c>
      <c r="W752">
        <v>57.278089999999999</v>
      </c>
      <c r="AF752">
        <v>33.563651999999998</v>
      </c>
      <c r="AG752">
        <v>1.7258990000000001</v>
      </c>
      <c r="AH752">
        <v>2.6629309999999999</v>
      </c>
      <c r="AI752">
        <v>2.6163780000000001</v>
      </c>
    </row>
    <row r="753" spans="15:35" x14ac:dyDescent="0.3">
      <c r="O753" s="11">
        <v>41750</v>
      </c>
      <c r="P753" s="40">
        <v>0.74053075231481491</v>
      </c>
      <c r="Q753" t="s">
        <v>742</v>
      </c>
      <c r="R753" t="s">
        <v>744</v>
      </c>
      <c r="S753">
        <v>-0.06</v>
      </c>
      <c r="T753">
        <v>2.4520000000000002E-3</v>
      </c>
      <c r="U753">
        <v>-5.0000000000000001E-3</v>
      </c>
      <c r="V753">
        <v>2.8800000000000001E-4</v>
      </c>
    </row>
    <row r="754" spans="15:35" x14ac:dyDescent="0.3">
      <c r="O754" s="11">
        <v>41750</v>
      </c>
      <c r="P754" s="40">
        <v>0.74053212962962967</v>
      </c>
      <c r="Q754" t="s">
        <v>742</v>
      </c>
      <c r="R754" t="s">
        <v>774</v>
      </c>
    </row>
    <row r="755" spans="15:35" x14ac:dyDescent="0.3">
      <c r="O755" s="11">
        <v>41750</v>
      </c>
      <c r="P755" s="40">
        <v>0.74053465277777775</v>
      </c>
      <c r="Q755" t="s">
        <v>742</v>
      </c>
      <c r="R755" t="s">
        <v>746</v>
      </c>
      <c r="W755">
        <v>57.143006999999997</v>
      </c>
      <c r="AF755">
        <v>33.549168999999999</v>
      </c>
      <c r="AG755">
        <v>1.7258340000000001</v>
      </c>
      <c r="AH755">
        <v>2.6629309999999999</v>
      </c>
      <c r="AI755">
        <v>2.6162830000000001</v>
      </c>
    </row>
    <row r="756" spans="15:35" x14ac:dyDescent="0.3">
      <c r="O756" s="11">
        <v>41750</v>
      </c>
      <c r="P756" s="40">
        <v>0.74058245370370368</v>
      </c>
      <c r="Q756" t="s">
        <v>742</v>
      </c>
      <c r="R756" t="s">
        <v>744</v>
      </c>
      <c r="S756">
        <v>-0.06</v>
      </c>
      <c r="T756">
        <v>2.1459999999999999E-3</v>
      </c>
      <c r="U756">
        <v>0</v>
      </c>
      <c r="V756">
        <v>5.0600000000000005E-4</v>
      </c>
    </row>
    <row r="757" spans="15:35" x14ac:dyDescent="0.3">
      <c r="O757" s="11">
        <v>41750</v>
      </c>
      <c r="P757" s="40">
        <v>0.7405838194444444</v>
      </c>
      <c r="Q757" t="s">
        <v>742</v>
      </c>
      <c r="R757" t="s">
        <v>774</v>
      </c>
    </row>
    <row r="758" spans="15:35" x14ac:dyDescent="0.3">
      <c r="O758" s="11">
        <v>41750</v>
      </c>
      <c r="P758" s="40">
        <v>0.74058636574074077</v>
      </c>
      <c r="Q758" t="s">
        <v>742</v>
      </c>
      <c r="R758" t="s">
        <v>746</v>
      </c>
      <c r="W758">
        <v>57.015743000000001</v>
      </c>
      <c r="AF758">
        <v>33.566701999999999</v>
      </c>
      <c r="AG758">
        <v>1.7259310000000001</v>
      </c>
      <c r="AH758">
        <v>2.6628829999999999</v>
      </c>
      <c r="AI758">
        <v>2.6161400000000001</v>
      </c>
    </row>
    <row r="759" spans="15:35" x14ac:dyDescent="0.3">
      <c r="O759" s="11">
        <v>41750</v>
      </c>
      <c r="P759" s="40">
        <v>0.74062261574074073</v>
      </c>
      <c r="Q759" t="s">
        <v>742</v>
      </c>
      <c r="R759" t="s">
        <v>744</v>
      </c>
      <c r="S759">
        <v>-0.06</v>
      </c>
      <c r="T759">
        <v>7.3800000000000005E-4</v>
      </c>
      <c r="U759">
        <v>0</v>
      </c>
      <c r="V759">
        <v>4.4900000000000002E-4</v>
      </c>
    </row>
    <row r="760" spans="15:35" x14ac:dyDescent="0.3">
      <c r="O760" s="11">
        <v>41750</v>
      </c>
      <c r="P760" s="40">
        <v>0.74062398148148156</v>
      </c>
      <c r="Q760" t="s">
        <v>742</v>
      </c>
      <c r="R760" t="s">
        <v>774</v>
      </c>
    </row>
    <row r="761" spans="15:35" x14ac:dyDescent="0.3">
      <c r="O761" s="11">
        <v>41750</v>
      </c>
      <c r="P761" s="40">
        <v>0.74062645833333329</v>
      </c>
      <c r="Q761" t="s">
        <v>742</v>
      </c>
      <c r="R761" t="s">
        <v>746</v>
      </c>
      <c r="W761">
        <v>56.909326999999998</v>
      </c>
      <c r="AF761">
        <v>33.562890000000003</v>
      </c>
      <c r="AG761">
        <v>1.7261569999999999</v>
      </c>
      <c r="AH761">
        <v>2.6629309999999999</v>
      </c>
      <c r="AI761">
        <v>2.616568</v>
      </c>
    </row>
    <row r="762" spans="15:35" x14ac:dyDescent="0.3">
      <c r="O762" s="11">
        <v>41750</v>
      </c>
      <c r="P762" s="40">
        <v>0.74067425925925923</v>
      </c>
      <c r="Q762" t="s">
        <v>742</v>
      </c>
      <c r="R762" t="s">
        <v>744</v>
      </c>
      <c r="S762">
        <v>-0.05</v>
      </c>
      <c r="T762">
        <v>-1.2260000000000001E-3</v>
      </c>
      <c r="U762">
        <v>-5.0000000000000001E-3</v>
      </c>
      <c r="V762">
        <v>1.11E-4</v>
      </c>
    </row>
    <row r="763" spans="15:35" x14ac:dyDescent="0.3">
      <c r="O763" s="11">
        <v>41750</v>
      </c>
      <c r="P763" s="40">
        <v>0.74067564814814812</v>
      </c>
      <c r="Q763" t="s">
        <v>742</v>
      </c>
      <c r="R763" t="s">
        <v>774</v>
      </c>
    </row>
    <row r="764" spans="15:35" x14ac:dyDescent="0.3">
      <c r="O764" s="11">
        <v>41750</v>
      </c>
      <c r="P764" s="40">
        <v>0.74067815972222217</v>
      </c>
      <c r="Q764" t="s">
        <v>742</v>
      </c>
      <c r="R764" t="s">
        <v>746</v>
      </c>
      <c r="W764">
        <v>56.775981000000002</v>
      </c>
      <c r="AF764">
        <v>33.572800000000001</v>
      </c>
      <c r="AG764">
        <v>1.7261569999999999</v>
      </c>
      <c r="AH764">
        <v>2.6630259999999999</v>
      </c>
      <c r="AI764">
        <v>2.6163780000000001</v>
      </c>
    </row>
    <row r="765" spans="15:35" x14ac:dyDescent="0.3">
      <c r="O765" s="11">
        <v>41750</v>
      </c>
      <c r="P765" s="40">
        <v>0.74071443287037031</v>
      </c>
      <c r="Q765" t="s">
        <v>742</v>
      </c>
      <c r="R765" t="s">
        <v>744</v>
      </c>
      <c r="S765">
        <v>-0.05</v>
      </c>
      <c r="T765">
        <v>-2.415E-3</v>
      </c>
      <c r="U765">
        <v>0</v>
      </c>
      <c r="V765">
        <v>-3.59E-4</v>
      </c>
    </row>
    <row r="766" spans="15:35" x14ac:dyDescent="0.3">
      <c r="O766" s="11">
        <v>41750</v>
      </c>
      <c r="P766" s="40">
        <v>0.74071582175925921</v>
      </c>
      <c r="Q766" t="s">
        <v>742</v>
      </c>
      <c r="R766" t="s">
        <v>774</v>
      </c>
    </row>
    <row r="767" spans="15:35" x14ac:dyDescent="0.3">
      <c r="O767" s="11">
        <v>41750</v>
      </c>
      <c r="P767" s="40">
        <v>0.74071828703703702</v>
      </c>
      <c r="Q767" t="s">
        <v>742</v>
      </c>
      <c r="R767" t="s">
        <v>746</v>
      </c>
      <c r="W767">
        <v>56.668697000000002</v>
      </c>
      <c r="AF767">
        <v>33.559840999999999</v>
      </c>
      <c r="AG767">
        <v>1.7260930000000001</v>
      </c>
      <c r="AH767">
        <v>2.6628829999999999</v>
      </c>
      <c r="AI767">
        <v>2.61633</v>
      </c>
    </row>
    <row r="768" spans="15:35" x14ac:dyDescent="0.3">
      <c r="O768" t="s">
        <v>775</v>
      </c>
    </row>
    <row r="769" spans="15:35" x14ac:dyDescent="0.3">
      <c r="O769" s="11">
        <v>41750</v>
      </c>
      <c r="P769" s="40">
        <v>0.74076621527777775</v>
      </c>
      <c r="Q769" t="s">
        <v>742</v>
      </c>
      <c r="R769" t="s">
        <v>744</v>
      </c>
      <c r="S769">
        <v>-7.0000000000000007E-2</v>
      </c>
      <c r="T769">
        <v>-1.2260000000000001E-3</v>
      </c>
      <c r="U769">
        <v>0.01</v>
      </c>
      <c r="V769">
        <v>-6.3599999999999996E-4</v>
      </c>
    </row>
    <row r="770" spans="15:35" x14ac:dyDescent="0.3">
      <c r="O770" s="11">
        <v>41750</v>
      </c>
      <c r="P770" s="40">
        <v>0.74076760416666676</v>
      </c>
      <c r="Q770" t="s">
        <v>742</v>
      </c>
      <c r="R770" t="s">
        <v>776</v>
      </c>
    </row>
    <row r="771" spans="15:35" x14ac:dyDescent="0.3">
      <c r="O771" s="11">
        <v>41750</v>
      </c>
      <c r="P771" s="40">
        <v>0.74077008101851849</v>
      </c>
      <c r="Q771" t="s">
        <v>742</v>
      </c>
      <c r="R771" t="s">
        <v>746</v>
      </c>
      <c r="W771">
        <v>56.613100000000003</v>
      </c>
      <c r="AF771">
        <v>33.570512999999998</v>
      </c>
      <c r="AG771">
        <v>1.7259960000000001</v>
      </c>
      <c r="AH771">
        <v>2.6630729999999998</v>
      </c>
      <c r="AI771">
        <v>2.616425</v>
      </c>
    </row>
    <row r="772" spans="15:35" x14ac:dyDescent="0.3">
      <c r="O772" s="11">
        <v>41750</v>
      </c>
      <c r="P772" s="40">
        <v>0.74080637731481491</v>
      </c>
      <c r="Q772" t="s">
        <v>742</v>
      </c>
      <c r="R772" t="s">
        <v>744</v>
      </c>
      <c r="S772">
        <v>-0.05</v>
      </c>
      <c r="T772">
        <v>-1.63E-4</v>
      </c>
      <c r="U772">
        <v>-0.01</v>
      </c>
      <c r="V772">
        <v>-5.2099999999999998E-4</v>
      </c>
    </row>
    <row r="773" spans="15:35" x14ac:dyDescent="0.3">
      <c r="O773" s="11">
        <v>41750</v>
      </c>
      <c r="P773" s="40">
        <v>0.74080777777777784</v>
      </c>
      <c r="Q773" t="s">
        <v>742</v>
      </c>
      <c r="R773" t="s">
        <v>776</v>
      </c>
    </row>
    <row r="774" spans="15:35" x14ac:dyDescent="0.3">
      <c r="O774" s="11">
        <v>41750</v>
      </c>
      <c r="P774" s="40">
        <v>0.74081030092592604</v>
      </c>
      <c r="Q774" t="s">
        <v>742</v>
      </c>
      <c r="R774" t="s">
        <v>746</v>
      </c>
      <c r="W774">
        <v>56.706919999999997</v>
      </c>
      <c r="AF774">
        <v>33.572037999999999</v>
      </c>
      <c r="AG774">
        <v>1.7261569999999999</v>
      </c>
      <c r="AH774">
        <v>2.6629779999999998</v>
      </c>
      <c r="AI774">
        <v>2.616425</v>
      </c>
    </row>
    <row r="775" spans="15:35" x14ac:dyDescent="0.3">
      <c r="O775" s="11">
        <v>41750</v>
      </c>
      <c r="P775" s="40">
        <v>0.74085810185185175</v>
      </c>
      <c r="Q775" t="s">
        <v>742</v>
      </c>
      <c r="R775" t="s">
        <v>744</v>
      </c>
      <c r="S775">
        <v>-0.06</v>
      </c>
      <c r="T775">
        <v>1.8200000000000001E-4</v>
      </c>
      <c r="U775">
        <v>5.0000000000000001E-3</v>
      </c>
      <c r="V775">
        <v>-1.5699999999999999E-4</v>
      </c>
    </row>
    <row r="776" spans="15:35" x14ac:dyDescent="0.3">
      <c r="O776" s="11">
        <v>41750</v>
      </c>
      <c r="P776" s="40">
        <v>0.74085947916666672</v>
      </c>
      <c r="Q776" t="s">
        <v>742</v>
      </c>
      <c r="R776" t="s">
        <v>776</v>
      </c>
    </row>
    <row r="777" spans="15:35" x14ac:dyDescent="0.3">
      <c r="O777" s="11">
        <v>41750</v>
      </c>
      <c r="P777" s="40">
        <v>0.74086195601851845</v>
      </c>
      <c r="Q777" t="s">
        <v>742</v>
      </c>
      <c r="R777" t="s">
        <v>746</v>
      </c>
      <c r="W777">
        <v>56.832881</v>
      </c>
      <c r="AF777">
        <v>33.563651999999998</v>
      </c>
      <c r="AG777">
        <v>1.7260279999999999</v>
      </c>
      <c r="AH777">
        <v>2.6629309999999999</v>
      </c>
      <c r="AI777">
        <v>2.616187</v>
      </c>
    </row>
    <row r="778" spans="15:35" x14ac:dyDescent="0.3">
      <c r="O778" s="11">
        <v>41750</v>
      </c>
      <c r="P778" s="40">
        <v>0.74089824074074073</v>
      </c>
      <c r="Q778" t="s">
        <v>742</v>
      </c>
      <c r="R778" t="s">
        <v>744</v>
      </c>
      <c r="S778">
        <v>-0.06</v>
      </c>
      <c r="T778">
        <v>7.5699999999999997E-4</v>
      </c>
      <c r="U778">
        <v>0</v>
      </c>
      <c r="V778">
        <v>2.13E-4</v>
      </c>
    </row>
    <row r="779" spans="15:35" x14ac:dyDescent="0.3">
      <c r="O779" s="11">
        <v>41750</v>
      </c>
      <c r="P779" s="40">
        <v>0.74089960648148157</v>
      </c>
      <c r="Q779" t="s">
        <v>742</v>
      </c>
      <c r="R779" t="s">
        <v>776</v>
      </c>
    </row>
    <row r="780" spans="15:35" x14ac:dyDescent="0.3">
      <c r="O780" s="11">
        <v>41750</v>
      </c>
      <c r="P780" s="40">
        <v>0.74090208333333329</v>
      </c>
      <c r="Q780" t="s">
        <v>742</v>
      </c>
      <c r="R780" t="s">
        <v>746</v>
      </c>
      <c r="W780">
        <v>56.935388000000003</v>
      </c>
      <c r="AF780">
        <v>33.562890000000003</v>
      </c>
      <c r="AG780">
        <v>1.7260279999999999</v>
      </c>
      <c r="AH780">
        <v>2.6628829999999999</v>
      </c>
      <c r="AI780">
        <v>2.616663</v>
      </c>
    </row>
    <row r="781" spans="15:35" x14ac:dyDescent="0.3">
      <c r="O781" s="11">
        <v>41750</v>
      </c>
      <c r="P781" s="40">
        <v>0.74094989583333337</v>
      </c>
      <c r="Q781" t="s">
        <v>742</v>
      </c>
      <c r="R781" t="s">
        <v>744</v>
      </c>
      <c r="S781">
        <v>-0.05</v>
      </c>
      <c r="T781">
        <v>2.8800000000000001E-4</v>
      </c>
      <c r="U781">
        <v>-5.0000000000000001E-3</v>
      </c>
      <c r="V781">
        <v>3.7399999999999998E-4</v>
      </c>
    </row>
    <row r="782" spans="15:35" x14ac:dyDescent="0.3">
      <c r="O782" s="11">
        <v>41750</v>
      </c>
      <c r="P782" s="40">
        <v>0.74095177083333341</v>
      </c>
      <c r="Q782" t="s">
        <v>742</v>
      </c>
      <c r="R782" t="s">
        <v>776</v>
      </c>
    </row>
    <row r="783" spans="15:35" x14ac:dyDescent="0.3">
      <c r="O783" s="11">
        <v>41750</v>
      </c>
      <c r="P783" s="40">
        <v>0.74095430555555553</v>
      </c>
      <c r="Q783" t="s">
        <v>742</v>
      </c>
      <c r="R783" t="s">
        <v>746</v>
      </c>
      <c r="W783">
        <v>57.066127000000002</v>
      </c>
      <c r="AF783">
        <v>33.568987999999997</v>
      </c>
      <c r="AG783">
        <v>1.7261569999999999</v>
      </c>
      <c r="AH783">
        <v>2.6628829999999999</v>
      </c>
      <c r="AI783">
        <v>2.616663</v>
      </c>
    </row>
    <row r="784" spans="15:35" x14ac:dyDescent="0.3">
      <c r="O784" s="11">
        <v>41750</v>
      </c>
      <c r="P784" s="40">
        <v>0.74099050925925924</v>
      </c>
      <c r="Q784" t="s">
        <v>742</v>
      </c>
      <c r="R784" t="s">
        <v>744</v>
      </c>
      <c r="S784">
        <v>-0.06</v>
      </c>
      <c r="T784">
        <v>-5.9299999999999999E-4</v>
      </c>
      <c r="U784">
        <v>5.0000000000000001E-3</v>
      </c>
      <c r="V784">
        <v>2.4000000000000001E-4</v>
      </c>
    </row>
    <row r="785" spans="15:35" x14ac:dyDescent="0.3">
      <c r="O785" s="11">
        <v>41750</v>
      </c>
      <c r="P785" s="40">
        <v>0.740991886574074</v>
      </c>
      <c r="Q785" t="s">
        <v>742</v>
      </c>
      <c r="R785" t="s">
        <v>776</v>
      </c>
    </row>
    <row r="786" spans="15:35" x14ac:dyDescent="0.3">
      <c r="O786" s="11">
        <v>41750</v>
      </c>
      <c r="P786" s="40">
        <v>0.74099436342592595</v>
      </c>
      <c r="Q786" t="s">
        <v>742</v>
      </c>
      <c r="R786" t="s">
        <v>746</v>
      </c>
      <c r="W786">
        <v>57.172977000000003</v>
      </c>
      <c r="AF786">
        <v>33.555267000000001</v>
      </c>
      <c r="AG786">
        <v>1.7260599999999999</v>
      </c>
      <c r="AH786">
        <v>2.6628829999999999</v>
      </c>
      <c r="AI786">
        <v>2.616568</v>
      </c>
    </row>
    <row r="787" spans="15:35" x14ac:dyDescent="0.3">
      <c r="O787" s="11">
        <v>41750</v>
      </c>
      <c r="P787" s="40">
        <v>0.7410422337962963</v>
      </c>
      <c r="Q787" t="s">
        <v>742</v>
      </c>
      <c r="R787" t="s">
        <v>744</v>
      </c>
      <c r="S787">
        <v>-0.06</v>
      </c>
      <c r="T787">
        <v>-1.63E-4</v>
      </c>
      <c r="U787">
        <v>0</v>
      </c>
      <c r="V787">
        <v>2.0000000000000002E-5</v>
      </c>
    </row>
    <row r="788" spans="15:35" x14ac:dyDescent="0.3">
      <c r="O788" s="11">
        <v>41750</v>
      </c>
      <c r="P788" s="40">
        <v>0.74104361111111106</v>
      </c>
      <c r="Q788" t="s">
        <v>742</v>
      </c>
      <c r="R788" t="s">
        <v>776</v>
      </c>
    </row>
    <row r="789" spans="15:35" x14ac:dyDescent="0.3">
      <c r="O789" s="11">
        <v>41750</v>
      </c>
      <c r="P789" s="40">
        <v>0.74104608796296301</v>
      </c>
      <c r="Q789" t="s">
        <v>742</v>
      </c>
      <c r="R789" t="s">
        <v>746</v>
      </c>
      <c r="W789">
        <v>57.303716999999999</v>
      </c>
      <c r="AF789">
        <v>33.552979999999998</v>
      </c>
      <c r="AG789">
        <v>1.7260279999999999</v>
      </c>
      <c r="AH789">
        <v>2.6630259999999999</v>
      </c>
      <c r="AI789">
        <v>2.61633</v>
      </c>
    </row>
    <row r="790" spans="15:35" x14ac:dyDescent="0.3">
      <c r="O790" s="11">
        <v>41750</v>
      </c>
      <c r="P790" s="40">
        <v>0.74108229166666673</v>
      </c>
      <c r="Q790" t="s">
        <v>742</v>
      </c>
      <c r="R790" t="s">
        <v>744</v>
      </c>
      <c r="S790">
        <v>-0.08</v>
      </c>
      <c r="T790">
        <v>1.353E-3</v>
      </c>
      <c r="U790">
        <v>0.01</v>
      </c>
      <c r="V790">
        <v>-2.0999999999999999E-5</v>
      </c>
    </row>
    <row r="791" spans="15:35" x14ac:dyDescent="0.3">
      <c r="O791" s="11">
        <v>41750</v>
      </c>
      <c r="P791" s="40">
        <v>0.74108366898148148</v>
      </c>
      <c r="Q791" t="s">
        <v>742</v>
      </c>
      <c r="R791" t="s">
        <v>776</v>
      </c>
    </row>
    <row r="792" spans="15:35" x14ac:dyDescent="0.3">
      <c r="O792" s="11">
        <v>41750</v>
      </c>
      <c r="P792" s="40">
        <v>0.74108619212962967</v>
      </c>
      <c r="Q792" t="s">
        <v>742</v>
      </c>
      <c r="R792" t="s">
        <v>746</v>
      </c>
      <c r="W792">
        <v>57.414909999999999</v>
      </c>
      <c r="AF792">
        <v>33.549168999999999</v>
      </c>
      <c r="AG792">
        <v>1.7261569999999999</v>
      </c>
      <c r="AH792">
        <v>2.6629779999999998</v>
      </c>
      <c r="AI792">
        <v>2.6163780000000001</v>
      </c>
    </row>
    <row r="793" spans="15:35" x14ac:dyDescent="0.3">
      <c r="O793" t="s">
        <v>773</v>
      </c>
    </row>
    <row r="794" spans="15:35" x14ac:dyDescent="0.3">
      <c r="O794" s="11">
        <v>41750</v>
      </c>
      <c r="P794" s="40">
        <v>0.74113410879629626</v>
      </c>
      <c r="Q794" t="s">
        <v>742</v>
      </c>
      <c r="R794" t="s">
        <v>744</v>
      </c>
      <c r="S794">
        <v>-7.0000000000000007E-2</v>
      </c>
      <c r="T794">
        <v>2.4329999999999998E-3</v>
      </c>
      <c r="U794">
        <v>-5.0000000000000001E-3</v>
      </c>
      <c r="V794">
        <v>1.25E-4</v>
      </c>
    </row>
    <row r="795" spans="15:35" x14ac:dyDescent="0.3">
      <c r="O795" s="11">
        <v>41750</v>
      </c>
      <c r="P795" s="40">
        <v>0.74113548611111113</v>
      </c>
      <c r="Q795" t="s">
        <v>742</v>
      </c>
      <c r="R795" t="s">
        <v>774</v>
      </c>
    </row>
    <row r="796" spans="15:35" x14ac:dyDescent="0.3">
      <c r="O796" s="11">
        <v>41750</v>
      </c>
      <c r="P796" s="40">
        <v>0.74113796296296297</v>
      </c>
      <c r="Q796" t="s">
        <v>742</v>
      </c>
      <c r="R796" t="s">
        <v>746</v>
      </c>
      <c r="W796">
        <v>57.425334999999997</v>
      </c>
      <c r="AF796">
        <v>33.559078999999997</v>
      </c>
      <c r="AG796">
        <v>1.7260599999999999</v>
      </c>
      <c r="AH796">
        <v>2.6629309999999999</v>
      </c>
      <c r="AI796">
        <v>2.6160920000000001</v>
      </c>
    </row>
    <row r="797" spans="15:35" x14ac:dyDescent="0.3">
      <c r="O797" s="11">
        <v>41750</v>
      </c>
      <c r="P797" s="40">
        <v>0.74133452546296297</v>
      </c>
      <c r="Q797" t="s">
        <v>777</v>
      </c>
      <c r="R797" t="s">
        <v>744</v>
      </c>
      <c r="S797">
        <v>-0.06</v>
      </c>
      <c r="T797">
        <v>2.4520000000000002E-3</v>
      </c>
      <c r="U797">
        <v>-5.0000000000000001E-3</v>
      </c>
      <c r="V797">
        <v>3.3E-4</v>
      </c>
    </row>
    <row r="798" spans="15:35" x14ac:dyDescent="0.3">
      <c r="O798" s="11">
        <v>41750</v>
      </c>
      <c r="P798" s="40">
        <v>0.74133594907407419</v>
      </c>
      <c r="Q798" t="s">
        <v>777</v>
      </c>
      <c r="R798" t="s">
        <v>745</v>
      </c>
    </row>
    <row r="799" spans="15:35" x14ac:dyDescent="0.3">
      <c r="O799" s="11">
        <v>41750</v>
      </c>
      <c r="P799" s="40">
        <v>0.74133843750000006</v>
      </c>
      <c r="Q799" t="s">
        <v>777</v>
      </c>
      <c r="R799" t="s">
        <v>746</v>
      </c>
      <c r="W799">
        <v>56.984468999999997</v>
      </c>
      <c r="AF799">
        <v>33.588808</v>
      </c>
      <c r="AG799">
        <v>1.7260599999999999</v>
      </c>
      <c r="AH799">
        <v>2.6629309999999999</v>
      </c>
      <c r="AI799">
        <v>2.616425</v>
      </c>
    </row>
    <row r="800" spans="15:35" x14ac:dyDescent="0.3">
      <c r="O800" s="11">
        <v>41750</v>
      </c>
      <c r="P800" s="40">
        <v>0.74132226851851846</v>
      </c>
      <c r="Q800" t="s">
        <v>777</v>
      </c>
      <c r="R800" t="s">
        <v>743</v>
      </c>
    </row>
    <row r="801" spans="15:15" x14ac:dyDescent="0.3">
      <c r="O801" t="s">
        <v>778</v>
      </c>
    </row>
    <row r="802" spans="15:15" x14ac:dyDescent="0.3">
      <c r="O802" t="s">
        <v>779</v>
      </c>
    </row>
    <row r="803" spans="15:15" x14ac:dyDescent="0.3">
      <c r="O803" t="s">
        <v>780</v>
      </c>
    </row>
  </sheetData>
  <pageMargins left="0.7" right="0.7" top="0.75" bottom="0.75" header="0.3" footer="0.3"/>
  <pageSetup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6"/>
  <sheetViews>
    <sheetView workbookViewId="0">
      <pane xSplit="4" ySplit="3" topLeftCell="E22" activePane="bottomRight" state="frozen"/>
      <selection pane="topRight" activeCell="E1" sqref="E1"/>
      <selection pane="bottomLeft" activeCell="A4" sqref="A4"/>
      <selection pane="bottomRight" activeCell="L49" sqref="L49"/>
    </sheetView>
  </sheetViews>
  <sheetFormatPr defaultRowHeight="14.4" x14ac:dyDescent="0.3"/>
  <cols>
    <col min="1" max="1" width="4.88671875" customWidth="1"/>
    <col min="2" max="2" width="3.44140625" customWidth="1"/>
    <col min="3" max="3" width="8.44140625" customWidth="1"/>
    <col min="4" max="4" width="10.88671875" customWidth="1"/>
    <col min="5" max="5" width="5.5546875" customWidth="1"/>
    <col min="6" max="6" width="9.5546875" customWidth="1"/>
    <col min="7" max="7" width="3.44140625" customWidth="1"/>
    <col min="8" max="8" width="10" customWidth="1"/>
    <col min="9" max="9" width="10.44140625" customWidth="1"/>
    <col min="10" max="10" width="9.5546875" customWidth="1"/>
    <col min="11" max="11" width="3.44140625" customWidth="1"/>
    <col min="12" max="12" width="10" customWidth="1"/>
    <col min="13" max="13" width="7.88671875" customWidth="1"/>
    <col min="14" max="14" width="9.5546875" customWidth="1"/>
    <col min="15" max="15" width="3.44140625" customWidth="1"/>
    <col min="16" max="16" width="10" customWidth="1"/>
    <col min="17" max="17" width="16" customWidth="1"/>
    <col min="257" max="257" width="4.88671875" customWidth="1"/>
    <col min="258" max="258" width="3.44140625" customWidth="1"/>
    <col min="259" max="259" width="8.44140625" customWidth="1"/>
    <col min="260" max="260" width="10.88671875" customWidth="1"/>
    <col min="261" max="261" width="5.5546875" customWidth="1"/>
    <col min="262" max="262" width="9.5546875" customWidth="1"/>
    <col min="263" max="263" width="3.44140625" customWidth="1"/>
    <col min="264" max="264" width="10" customWidth="1"/>
    <col min="265" max="265" width="10.44140625" customWidth="1"/>
    <col min="266" max="266" width="9.5546875" customWidth="1"/>
    <col min="267" max="267" width="3.44140625" customWidth="1"/>
    <col min="268" max="268" width="10" customWidth="1"/>
    <col min="269" max="269" width="7.88671875" customWidth="1"/>
    <col min="270" max="270" width="9.5546875" customWidth="1"/>
    <col min="271" max="271" width="3.44140625" customWidth="1"/>
    <col min="272" max="272" width="10" customWidth="1"/>
    <col min="273" max="273" width="16" customWidth="1"/>
    <col min="513" max="513" width="4.88671875" customWidth="1"/>
    <col min="514" max="514" width="3.44140625" customWidth="1"/>
    <col min="515" max="515" width="8.44140625" customWidth="1"/>
    <col min="516" max="516" width="10.88671875" customWidth="1"/>
    <col min="517" max="517" width="5.5546875" customWidth="1"/>
    <col min="518" max="518" width="9.5546875" customWidth="1"/>
    <col min="519" max="519" width="3.44140625" customWidth="1"/>
    <col min="520" max="520" width="10" customWidth="1"/>
    <col min="521" max="521" width="10.44140625" customWidth="1"/>
    <col min="522" max="522" width="9.5546875" customWidth="1"/>
    <col min="523" max="523" width="3.44140625" customWidth="1"/>
    <col min="524" max="524" width="10" customWidth="1"/>
    <col min="525" max="525" width="7.88671875" customWidth="1"/>
    <col min="526" max="526" width="9.5546875" customWidth="1"/>
    <col min="527" max="527" width="3.44140625" customWidth="1"/>
    <col min="528" max="528" width="10" customWidth="1"/>
    <col min="529" max="529" width="16" customWidth="1"/>
    <col min="769" max="769" width="4.88671875" customWidth="1"/>
    <col min="770" max="770" width="3.44140625" customWidth="1"/>
    <col min="771" max="771" width="8.44140625" customWidth="1"/>
    <col min="772" max="772" width="10.88671875" customWidth="1"/>
    <col min="773" max="773" width="5.5546875" customWidth="1"/>
    <col min="774" max="774" width="9.5546875" customWidth="1"/>
    <col min="775" max="775" width="3.44140625" customWidth="1"/>
    <col min="776" max="776" width="10" customWidth="1"/>
    <col min="777" max="777" width="10.44140625" customWidth="1"/>
    <col min="778" max="778" width="9.5546875" customWidth="1"/>
    <col min="779" max="779" width="3.44140625" customWidth="1"/>
    <col min="780" max="780" width="10" customWidth="1"/>
    <col min="781" max="781" width="7.88671875" customWidth="1"/>
    <col min="782" max="782" width="9.5546875" customWidth="1"/>
    <col min="783" max="783" width="3.44140625" customWidth="1"/>
    <col min="784" max="784" width="10" customWidth="1"/>
    <col min="785" max="785" width="16" customWidth="1"/>
    <col min="1025" max="1025" width="4.88671875" customWidth="1"/>
    <col min="1026" max="1026" width="3.44140625" customWidth="1"/>
    <col min="1027" max="1027" width="8.44140625" customWidth="1"/>
    <col min="1028" max="1028" width="10.88671875" customWidth="1"/>
    <col min="1029" max="1029" width="5.5546875" customWidth="1"/>
    <col min="1030" max="1030" width="9.5546875" customWidth="1"/>
    <col min="1031" max="1031" width="3.44140625" customWidth="1"/>
    <col min="1032" max="1032" width="10" customWidth="1"/>
    <col min="1033" max="1033" width="10.44140625" customWidth="1"/>
    <col min="1034" max="1034" width="9.5546875" customWidth="1"/>
    <col min="1035" max="1035" width="3.44140625" customWidth="1"/>
    <col min="1036" max="1036" width="10" customWidth="1"/>
    <col min="1037" max="1037" width="7.88671875" customWidth="1"/>
    <col min="1038" max="1038" width="9.5546875" customWidth="1"/>
    <col min="1039" max="1039" width="3.44140625" customWidth="1"/>
    <col min="1040" max="1040" width="10" customWidth="1"/>
    <col min="1041" max="1041" width="16" customWidth="1"/>
    <col min="1281" max="1281" width="4.88671875" customWidth="1"/>
    <col min="1282" max="1282" width="3.44140625" customWidth="1"/>
    <col min="1283" max="1283" width="8.44140625" customWidth="1"/>
    <col min="1284" max="1284" width="10.88671875" customWidth="1"/>
    <col min="1285" max="1285" width="5.5546875" customWidth="1"/>
    <col min="1286" max="1286" width="9.5546875" customWidth="1"/>
    <col min="1287" max="1287" width="3.44140625" customWidth="1"/>
    <col min="1288" max="1288" width="10" customWidth="1"/>
    <col min="1289" max="1289" width="10.44140625" customWidth="1"/>
    <col min="1290" max="1290" width="9.5546875" customWidth="1"/>
    <col min="1291" max="1291" width="3.44140625" customWidth="1"/>
    <col min="1292" max="1292" width="10" customWidth="1"/>
    <col min="1293" max="1293" width="7.88671875" customWidth="1"/>
    <col min="1294" max="1294" width="9.5546875" customWidth="1"/>
    <col min="1295" max="1295" width="3.44140625" customWidth="1"/>
    <col min="1296" max="1296" width="10" customWidth="1"/>
    <col min="1297" max="1297" width="16" customWidth="1"/>
    <col min="1537" max="1537" width="4.88671875" customWidth="1"/>
    <col min="1538" max="1538" width="3.44140625" customWidth="1"/>
    <col min="1539" max="1539" width="8.44140625" customWidth="1"/>
    <col min="1540" max="1540" width="10.88671875" customWidth="1"/>
    <col min="1541" max="1541" width="5.5546875" customWidth="1"/>
    <col min="1542" max="1542" width="9.5546875" customWidth="1"/>
    <col min="1543" max="1543" width="3.44140625" customWidth="1"/>
    <col min="1544" max="1544" width="10" customWidth="1"/>
    <col min="1545" max="1545" width="10.44140625" customWidth="1"/>
    <col min="1546" max="1546" width="9.5546875" customWidth="1"/>
    <col min="1547" max="1547" width="3.44140625" customWidth="1"/>
    <col min="1548" max="1548" width="10" customWidth="1"/>
    <col min="1549" max="1549" width="7.88671875" customWidth="1"/>
    <col min="1550" max="1550" width="9.5546875" customWidth="1"/>
    <col min="1551" max="1551" width="3.44140625" customWidth="1"/>
    <col min="1552" max="1552" width="10" customWidth="1"/>
    <col min="1553" max="1553" width="16" customWidth="1"/>
    <col min="1793" max="1793" width="4.88671875" customWidth="1"/>
    <col min="1794" max="1794" width="3.44140625" customWidth="1"/>
    <col min="1795" max="1795" width="8.44140625" customWidth="1"/>
    <col min="1796" max="1796" width="10.88671875" customWidth="1"/>
    <col min="1797" max="1797" width="5.5546875" customWidth="1"/>
    <col min="1798" max="1798" width="9.5546875" customWidth="1"/>
    <col min="1799" max="1799" width="3.44140625" customWidth="1"/>
    <col min="1800" max="1800" width="10" customWidth="1"/>
    <col min="1801" max="1801" width="10.44140625" customWidth="1"/>
    <col min="1802" max="1802" width="9.5546875" customWidth="1"/>
    <col min="1803" max="1803" width="3.44140625" customWidth="1"/>
    <col min="1804" max="1804" width="10" customWidth="1"/>
    <col min="1805" max="1805" width="7.88671875" customWidth="1"/>
    <col min="1806" max="1806" width="9.5546875" customWidth="1"/>
    <col min="1807" max="1807" width="3.44140625" customWidth="1"/>
    <col min="1808" max="1808" width="10" customWidth="1"/>
    <col min="1809" max="1809" width="16" customWidth="1"/>
    <col min="2049" max="2049" width="4.88671875" customWidth="1"/>
    <col min="2050" max="2050" width="3.44140625" customWidth="1"/>
    <col min="2051" max="2051" width="8.44140625" customWidth="1"/>
    <col min="2052" max="2052" width="10.88671875" customWidth="1"/>
    <col min="2053" max="2053" width="5.5546875" customWidth="1"/>
    <col min="2054" max="2054" width="9.5546875" customWidth="1"/>
    <col min="2055" max="2055" width="3.44140625" customWidth="1"/>
    <col min="2056" max="2056" width="10" customWidth="1"/>
    <col min="2057" max="2057" width="10.44140625" customWidth="1"/>
    <col min="2058" max="2058" width="9.5546875" customWidth="1"/>
    <col min="2059" max="2059" width="3.44140625" customWidth="1"/>
    <col min="2060" max="2060" width="10" customWidth="1"/>
    <col min="2061" max="2061" width="7.88671875" customWidth="1"/>
    <col min="2062" max="2062" width="9.5546875" customWidth="1"/>
    <col min="2063" max="2063" width="3.44140625" customWidth="1"/>
    <col min="2064" max="2064" width="10" customWidth="1"/>
    <col min="2065" max="2065" width="16" customWidth="1"/>
    <col min="2305" max="2305" width="4.88671875" customWidth="1"/>
    <col min="2306" max="2306" width="3.44140625" customWidth="1"/>
    <col min="2307" max="2307" width="8.44140625" customWidth="1"/>
    <col min="2308" max="2308" width="10.88671875" customWidth="1"/>
    <col min="2309" max="2309" width="5.5546875" customWidth="1"/>
    <col min="2310" max="2310" width="9.5546875" customWidth="1"/>
    <col min="2311" max="2311" width="3.44140625" customWidth="1"/>
    <col min="2312" max="2312" width="10" customWidth="1"/>
    <col min="2313" max="2313" width="10.44140625" customWidth="1"/>
    <col min="2314" max="2314" width="9.5546875" customWidth="1"/>
    <col min="2315" max="2315" width="3.44140625" customWidth="1"/>
    <col min="2316" max="2316" width="10" customWidth="1"/>
    <col min="2317" max="2317" width="7.88671875" customWidth="1"/>
    <col min="2318" max="2318" width="9.5546875" customWidth="1"/>
    <col min="2319" max="2319" width="3.44140625" customWidth="1"/>
    <col min="2320" max="2320" width="10" customWidth="1"/>
    <col min="2321" max="2321" width="16" customWidth="1"/>
    <col min="2561" max="2561" width="4.88671875" customWidth="1"/>
    <col min="2562" max="2562" width="3.44140625" customWidth="1"/>
    <col min="2563" max="2563" width="8.44140625" customWidth="1"/>
    <col min="2564" max="2564" width="10.88671875" customWidth="1"/>
    <col min="2565" max="2565" width="5.5546875" customWidth="1"/>
    <col min="2566" max="2566" width="9.5546875" customWidth="1"/>
    <col min="2567" max="2567" width="3.44140625" customWidth="1"/>
    <col min="2568" max="2568" width="10" customWidth="1"/>
    <col min="2569" max="2569" width="10.44140625" customWidth="1"/>
    <col min="2570" max="2570" width="9.5546875" customWidth="1"/>
    <col min="2571" max="2571" width="3.44140625" customWidth="1"/>
    <col min="2572" max="2572" width="10" customWidth="1"/>
    <col min="2573" max="2573" width="7.88671875" customWidth="1"/>
    <col min="2574" max="2574" width="9.5546875" customWidth="1"/>
    <col min="2575" max="2575" width="3.44140625" customWidth="1"/>
    <col min="2576" max="2576" width="10" customWidth="1"/>
    <col min="2577" max="2577" width="16" customWidth="1"/>
    <col min="2817" max="2817" width="4.88671875" customWidth="1"/>
    <col min="2818" max="2818" width="3.44140625" customWidth="1"/>
    <col min="2819" max="2819" width="8.44140625" customWidth="1"/>
    <col min="2820" max="2820" width="10.88671875" customWidth="1"/>
    <col min="2821" max="2821" width="5.5546875" customWidth="1"/>
    <col min="2822" max="2822" width="9.5546875" customWidth="1"/>
    <col min="2823" max="2823" width="3.44140625" customWidth="1"/>
    <col min="2824" max="2824" width="10" customWidth="1"/>
    <col min="2825" max="2825" width="10.44140625" customWidth="1"/>
    <col min="2826" max="2826" width="9.5546875" customWidth="1"/>
    <col min="2827" max="2827" width="3.44140625" customWidth="1"/>
    <col min="2828" max="2828" width="10" customWidth="1"/>
    <col min="2829" max="2829" width="7.88671875" customWidth="1"/>
    <col min="2830" max="2830" width="9.5546875" customWidth="1"/>
    <col min="2831" max="2831" width="3.44140625" customWidth="1"/>
    <col min="2832" max="2832" width="10" customWidth="1"/>
    <col min="2833" max="2833" width="16" customWidth="1"/>
    <col min="3073" max="3073" width="4.88671875" customWidth="1"/>
    <col min="3074" max="3074" width="3.44140625" customWidth="1"/>
    <col min="3075" max="3075" width="8.44140625" customWidth="1"/>
    <col min="3076" max="3076" width="10.88671875" customWidth="1"/>
    <col min="3077" max="3077" width="5.5546875" customWidth="1"/>
    <col min="3078" max="3078" width="9.5546875" customWidth="1"/>
    <col min="3079" max="3079" width="3.44140625" customWidth="1"/>
    <col min="3080" max="3080" width="10" customWidth="1"/>
    <col min="3081" max="3081" width="10.44140625" customWidth="1"/>
    <col min="3082" max="3082" width="9.5546875" customWidth="1"/>
    <col min="3083" max="3083" width="3.44140625" customWidth="1"/>
    <col min="3084" max="3084" width="10" customWidth="1"/>
    <col min="3085" max="3085" width="7.88671875" customWidth="1"/>
    <col min="3086" max="3086" width="9.5546875" customWidth="1"/>
    <col min="3087" max="3087" width="3.44140625" customWidth="1"/>
    <col min="3088" max="3088" width="10" customWidth="1"/>
    <col min="3089" max="3089" width="16" customWidth="1"/>
    <col min="3329" max="3329" width="4.88671875" customWidth="1"/>
    <col min="3330" max="3330" width="3.44140625" customWidth="1"/>
    <col min="3331" max="3331" width="8.44140625" customWidth="1"/>
    <col min="3332" max="3332" width="10.88671875" customWidth="1"/>
    <col min="3333" max="3333" width="5.5546875" customWidth="1"/>
    <col min="3334" max="3334" width="9.5546875" customWidth="1"/>
    <col min="3335" max="3335" width="3.44140625" customWidth="1"/>
    <col min="3336" max="3336" width="10" customWidth="1"/>
    <col min="3337" max="3337" width="10.44140625" customWidth="1"/>
    <col min="3338" max="3338" width="9.5546875" customWidth="1"/>
    <col min="3339" max="3339" width="3.44140625" customWidth="1"/>
    <col min="3340" max="3340" width="10" customWidth="1"/>
    <col min="3341" max="3341" width="7.88671875" customWidth="1"/>
    <col min="3342" max="3342" width="9.5546875" customWidth="1"/>
    <col min="3343" max="3343" width="3.44140625" customWidth="1"/>
    <col min="3344" max="3344" width="10" customWidth="1"/>
    <col min="3345" max="3345" width="16" customWidth="1"/>
    <col min="3585" max="3585" width="4.88671875" customWidth="1"/>
    <col min="3586" max="3586" width="3.44140625" customWidth="1"/>
    <col min="3587" max="3587" width="8.44140625" customWidth="1"/>
    <col min="3588" max="3588" width="10.88671875" customWidth="1"/>
    <col min="3589" max="3589" width="5.5546875" customWidth="1"/>
    <col min="3590" max="3590" width="9.5546875" customWidth="1"/>
    <col min="3591" max="3591" width="3.44140625" customWidth="1"/>
    <col min="3592" max="3592" width="10" customWidth="1"/>
    <col min="3593" max="3593" width="10.44140625" customWidth="1"/>
    <col min="3594" max="3594" width="9.5546875" customWidth="1"/>
    <col min="3595" max="3595" width="3.44140625" customWidth="1"/>
    <col min="3596" max="3596" width="10" customWidth="1"/>
    <col min="3597" max="3597" width="7.88671875" customWidth="1"/>
    <col min="3598" max="3598" width="9.5546875" customWidth="1"/>
    <col min="3599" max="3599" width="3.44140625" customWidth="1"/>
    <col min="3600" max="3600" width="10" customWidth="1"/>
    <col min="3601" max="3601" width="16" customWidth="1"/>
    <col min="3841" max="3841" width="4.88671875" customWidth="1"/>
    <col min="3842" max="3842" width="3.44140625" customWidth="1"/>
    <col min="3843" max="3843" width="8.44140625" customWidth="1"/>
    <col min="3844" max="3844" width="10.88671875" customWidth="1"/>
    <col min="3845" max="3845" width="5.5546875" customWidth="1"/>
    <col min="3846" max="3846" width="9.5546875" customWidth="1"/>
    <col min="3847" max="3847" width="3.44140625" customWidth="1"/>
    <col min="3848" max="3848" width="10" customWidth="1"/>
    <col min="3849" max="3849" width="10.44140625" customWidth="1"/>
    <col min="3850" max="3850" width="9.5546875" customWidth="1"/>
    <col min="3851" max="3851" width="3.44140625" customWidth="1"/>
    <col min="3852" max="3852" width="10" customWidth="1"/>
    <col min="3853" max="3853" width="7.88671875" customWidth="1"/>
    <col min="3854" max="3854" width="9.5546875" customWidth="1"/>
    <col min="3855" max="3855" width="3.44140625" customWidth="1"/>
    <col min="3856" max="3856" width="10" customWidth="1"/>
    <col min="3857" max="3857" width="16" customWidth="1"/>
    <col min="4097" max="4097" width="4.88671875" customWidth="1"/>
    <col min="4098" max="4098" width="3.44140625" customWidth="1"/>
    <col min="4099" max="4099" width="8.44140625" customWidth="1"/>
    <col min="4100" max="4100" width="10.88671875" customWidth="1"/>
    <col min="4101" max="4101" width="5.5546875" customWidth="1"/>
    <col min="4102" max="4102" width="9.5546875" customWidth="1"/>
    <col min="4103" max="4103" width="3.44140625" customWidth="1"/>
    <col min="4104" max="4104" width="10" customWidth="1"/>
    <col min="4105" max="4105" width="10.44140625" customWidth="1"/>
    <col min="4106" max="4106" width="9.5546875" customWidth="1"/>
    <col min="4107" max="4107" width="3.44140625" customWidth="1"/>
    <col min="4108" max="4108" width="10" customWidth="1"/>
    <col min="4109" max="4109" width="7.88671875" customWidth="1"/>
    <col min="4110" max="4110" width="9.5546875" customWidth="1"/>
    <col min="4111" max="4111" width="3.44140625" customWidth="1"/>
    <col min="4112" max="4112" width="10" customWidth="1"/>
    <col min="4113" max="4113" width="16" customWidth="1"/>
    <col min="4353" max="4353" width="4.88671875" customWidth="1"/>
    <col min="4354" max="4354" width="3.44140625" customWidth="1"/>
    <col min="4355" max="4355" width="8.44140625" customWidth="1"/>
    <col min="4356" max="4356" width="10.88671875" customWidth="1"/>
    <col min="4357" max="4357" width="5.5546875" customWidth="1"/>
    <col min="4358" max="4358" width="9.5546875" customWidth="1"/>
    <col min="4359" max="4359" width="3.44140625" customWidth="1"/>
    <col min="4360" max="4360" width="10" customWidth="1"/>
    <col min="4361" max="4361" width="10.44140625" customWidth="1"/>
    <col min="4362" max="4362" width="9.5546875" customWidth="1"/>
    <col min="4363" max="4363" width="3.44140625" customWidth="1"/>
    <col min="4364" max="4364" width="10" customWidth="1"/>
    <col min="4365" max="4365" width="7.88671875" customWidth="1"/>
    <col min="4366" max="4366" width="9.5546875" customWidth="1"/>
    <col min="4367" max="4367" width="3.44140625" customWidth="1"/>
    <col min="4368" max="4368" width="10" customWidth="1"/>
    <col min="4369" max="4369" width="16" customWidth="1"/>
    <col min="4609" max="4609" width="4.88671875" customWidth="1"/>
    <col min="4610" max="4610" width="3.44140625" customWidth="1"/>
    <col min="4611" max="4611" width="8.44140625" customWidth="1"/>
    <col min="4612" max="4612" width="10.88671875" customWidth="1"/>
    <col min="4613" max="4613" width="5.5546875" customWidth="1"/>
    <col min="4614" max="4614" width="9.5546875" customWidth="1"/>
    <col min="4615" max="4615" width="3.44140625" customWidth="1"/>
    <col min="4616" max="4616" width="10" customWidth="1"/>
    <col min="4617" max="4617" width="10.44140625" customWidth="1"/>
    <col min="4618" max="4618" width="9.5546875" customWidth="1"/>
    <col min="4619" max="4619" width="3.44140625" customWidth="1"/>
    <col min="4620" max="4620" width="10" customWidth="1"/>
    <col min="4621" max="4621" width="7.88671875" customWidth="1"/>
    <col min="4622" max="4622" width="9.5546875" customWidth="1"/>
    <col min="4623" max="4623" width="3.44140625" customWidth="1"/>
    <col min="4624" max="4624" width="10" customWidth="1"/>
    <col min="4625" max="4625" width="16" customWidth="1"/>
    <col min="4865" max="4865" width="4.88671875" customWidth="1"/>
    <col min="4866" max="4866" width="3.44140625" customWidth="1"/>
    <col min="4867" max="4867" width="8.44140625" customWidth="1"/>
    <col min="4868" max="4868" width="10.88671875" customWidth="1"/>
    <col min="4869" max="4869" width="5.5546875" customWidth="1"/>
    <col min="4870" max="4870" width="9.5546875" customWidth="1"/>
    <col min="4871" max="4871" width="3.44140625" customWidth="1"/>
    <col min="4872" max="4872" width="10" customWidth="1"/>
    <col min="4873" max="4873" width="10.44140625" customWidth="1"/>
    <col min="4874" max="4874" width="9.5546875" customWidth="1"/>
    <col min="4875" max="4875" width="3.44140625" customWidth="1"/>
    <col min="4876" max="4876" width="10" customWidth="1"/>
    <col min="4877" max="4877" width="7.88671875" customWidth="1"/>
    <col min="4878" max="4878" width="9.5546875" customWidth="1"/>
    <col min="4879" max="4879" width="3.44140625" customWidth="1"/>
    <col min="4880" max="4880" width="10" customWidth="1"/>
    <col min="4881" max="4881" width="16" customWidth="1"/>
    <col min="5121" max="5121" width="4.88671875" customWidth="1"/>
    <col min="5122" max="5122" width="3.44140625" customWidth="1"/>
    <col min="5123" max="5123" width="8.44140625" customWidth="1"/>
    <col min="5124" max="5124" width="10.88671875" customWidth="1"/>
    <col min="5125" max="5125" width="5.5546875" customWidth="1"/>
    <col min="5126" max="5126" width="9.5546875" customWidth="1"/>
    <col min="5127" max="5127" width="3.44140625" customWidth="1"/>
    <col min="5128" max="5128" width="10" customWidth="1"/>
    <col min="5129" max="5129" width="10.44140625" customWidth="1"/>
    <col min="5130" max="5130" width="9.5546875" customWidth="1"/>
    <col min="5131" max="5131" width="3.44140625" customWidth="1"/>
    <col min="5132" max="5132" width="10" customWidth="1"/>
    <col min="5133" max="5133" width="7.88671875" customWidth="1"/>
    <col min="5134" max="5134" width="9.5546875" customWidth="1"/>
    <col min="5135" max="5135" width="3.44140625" customWidth="1"/>
    <col min="5136" max="5136" width="10" customWidth="1"/>
    <col min="5137" max="5137" width="16" customWidth="1"/>
    <col min="5377" max="5377" width="4.88671875" customWidth="1"/>
    <col min="5378" max="5378" width="3.44140625" customWidth="1"/>
    <col min="5379" max="5379" width="8.44140625" customWidth="1"/>
    <col min="5380" max="5380" width="10.88671875" customWidth="1"/>
    <col min="5381" max="5381" width="5.5546875" customWidth="1"/>
    <col min="5382" max="5382" width="9.5546875" customWidth="1"/>
    <col min="5383" max="5383" width="3.44140625" customWidth="1"/>
    <col min="5384" max="5384" width="10" customWidth="1"/>
    <col min="5385" max="5385" width="10.44140625" customWidth="1"/>
    <col min="5386" max="5386" width="9.5546875" customWidth="1"/>
    <col min="5387" max="5387" width="3.44140625" customWidth="1"/>
    <col min="5388" max="5388" width="10" customWidth="1"/>
    <col min="5389" max="5389" width="7.88671875" customWidth="1"/>
    <col min="5390" max="5390" width="9.5546875" customWidth="1"/>
    <col min="5391" max="5391" width="3.44140625" customWidth="1"/>
    <col min="5392" max="5392" width="10" customWidth="1"/>
    <col min="5393" max="5393" width="16" customWidth="1"/>
    <col min="5633" max="5633" width="4.88671875" customWidth="1"/>
    <col min="5634" max="5634" width="3.44140625" customWidth="1"/>
    <col min="5635" max="5635" width="8.44140625" customWidth="1"/>
    <col min="5636" max="5636" width="10.88671875" customWidth="1"/>
    <col min="5637" max="5637" width="5.5546875" customWidth="1"/>
    <col min="5638" max="5638" width="9.5546875" customWidth="1"/>
    <col min="5639" max="5639" width="3.44140625" customWidth="1"/>
    <col min="5640" max="5640" width="10" customWidth="1"/>
    <col min="5641" max="5641" width="10.44140625" customWidth="1"/>
    <col min="5642" max="5642" width="9.5546875" customWidth="1"/>
    <col min="5643" max="5643" width="3.44140625" customWidth="1"/>
    <col min="5644" max="5644" width="10" customWidth="1"/>
    <col min="5645" max="5645" width="7.88671875" customWidth="1"/>
    <col min="5646" max="5646" width="9.5546875" customWidth="1"/>
    <col min="5647" max="5647" width="3.44140625" customWidth="1"/>
    <col min="5648" max="5648" width="10" customWidth="1"/>
    <col min="5649" max="5649" width="16" customWidth="1"/>
    <col min="5889" max="5889" width="4.88671875" customWidth="1"/>
    <col min="5890" max="5890" width="3.44140625" customWidth="1"/>
    <col min="5891" max="5891" width="8.44140625" customWidth="1"/>
    <col min="5892" max="5892" width="10.88671875" customWidth="1"/>
    <col min="5893" max="5893" width="5.5546875" customWidth="1"/>
    <col min="5894" max="5894" width="9.5546875" customWidth="1"/>
    <col min="5895" max="5895" width="3.44140625" customWidth="1"/>
    <col min="5896" max="5896" width="10" customWidth="1"/>
    <col min="5897" max="5897" width="10.44140625" customWidth="1"/>
    <col min="5898" max="5898" width="9.5546875" customWidth="1"/>
    <col min="5899" max="5899" width="3.44140625" customWidth="1"/>
    <col min="5900" max="5900" width="10" customWidth="1"/>
    <col min="5901" max="5901" width="7.88671875" customWidth="1"/>
    <col min="5902" max="5902" width="9.5546875" customWidth="1"/>
    <col min="5903" max="5903" width="3.44140625" customWidth="1"/>
    <col min="5904" max="5904" width="10" customWidth="1"/>
    <col min="5905" max="5905" width="16" customWidth="1"/>
    <col min="6145" max="6145" width="4.88671875" customWidth="1"/>
    <col min="6146" max="6146" width="3.44140625" customWidth="1"/>
    <col min="6147" max="6147" width="8.44140625" customWidth="1"/>
    <col min="6148" max="6148" width="10.88671875" customWidth="1"/>
    <col min="6149" max="6149" width="5.5546875" customWidth="1"/>
    <col min="6150" max="6150" width="9.5546875" customWidth="1"/>
    <col min="6151" max="6151" width="3.44140625" customWidth="1"/>
    <col min="6152" max="6152" width="10" customWidth="1"/>
    <col min="6153" max="6153" width="10.44140625" customWidth="1"/>
    <col min="6154" max="6154" width="9.5546875" customWidth="1"/>
    <col min="6155" max="6155" width="3.44140625" customWidth="1"/>
    <col min="6156" max="6156" width="10" customWidth="1"/>
    <col min="6157" max="6157" width="7.88671875" customWidth="1"/>
    <col min="6158" max="6158" width="9.5546875" customWidth="1"/>
    <col min="6159" max="6159" width="3.44140625" customWidth="1"/>
    <col min="6160" max="6160" width="10" customWidth="1"/>
    <col min="6161" max="6161" width="16" customWidth="1"/>
    <col min="6401" max="6401" width="4.88671875" customWidth="1"/>
    <col min="6402" max="6402" width="3.44140625" customWidth="1"/>
    <col min="6403" max="6403" width="8.44140625" customWidth="1"/>
    <col min="6404" max="6404" width="10.88671875" customWidth="1"/>
    <col min="6405" max="6405" width="5.5546875" customWidth="1"/>
    <col min="6406" max="6406" width="9.5546875" customWidth="1"/>
    <col min="6407" max="6407" width="3.44140625" customWidth="1"/>
    <col min="6408" max="6408" width="10" customWidth="1"/>
    <col min="6409" max="6409" width="10.44140625" customWidth="1"/>
    <col min="6410" max="6410" width="9.5546875" customWidth="1"/>
    <col min="6411" max="6411" width="3.44140625" customWidth="1"/>
    <col min="6412" max="6412" width="10" customWidth="1"/>
    <col min="6413" max="6413" width="7.88671875" customWidth="1"/>
    <col min="6414" max="6414" width="9.5546875" customWidth="1"/>
    <col min="6415" max="6415" width="3.44140625" customWidth="1"/>
    <col min="6416" max="6416" width="10" customWidth="1"/>
    <col min="6417" max="6417" width="16" customWidth="1"/>
    <col min="6657" max="6657" width="4.88671875" customWidth="1"/>
    <col min="6658" max="6658" width="3.44140625" customWidth="1"/>
    <col min="6659" max="6659" width="8.44140625" customWidth="1"/>
    <col min="6660" max="6660" width="10.88671875" customWidth="1"/>
    <col min="6661" max="6661" width="5.5546875" customWidth="1"/>
    <col min="6662" max="6662" width="9.5546875" customWidth="1"/>
    <col min="6663" max="6663" width="3.44140625" customWidth="1"/>
    <col min="6664" max="6664" width="10" customWidth="1"/>
    <col min="6665" max="6665" width="10.44140625" customWidth="1"/>
    <col min="6666" max="6666" width="9.5546875" customWidth="1"/>
    <col min="6667" max="6667" width="3.44140625" customWidth="1"/>
    <col min="6668" max="6668" width="10" customWidth="1"/>
    <col min="6669" max="6669" width="7.88671875" customWidth="1"/>
    <col min="6670" max="6670" width="9.5546875" customWidth="1"/>
    <col min="6671" max="6671" width="3.44140625" customWidth="1"/>
    <col min="6672" max="6672" width="10" customWidth="1"/>
    <col min="6673" max="6673" width="16" customWidth="1"/>
    <col min="6913" max="6913" width="4.88671875" customWidth="1"/>
    <col min="6914" max="6914" width="3.44140625" customWidth="1"/>
    <col min="6915" max="6915" width="8.44140625" customWidth="1"/>
    <col min="6916" max="6916" width="10.88671875" customWidth="1"/>
    <col min="6917" max="6917" width="5.5546875" customWidth="1"/>
    <col min="6918" max="6918" width="9.5546875" customWidth="1"/>
    <col min="6919" max="6919" width="3.44140625" customWidth="1"/>
    <col min="6920" max="6920" width="10" customWidth="1"/>
    <col min="6921" max="6921" width="10.44140625" customWidth="1"/>
    <col min="6922" max="6922" width="9.5546875" customWidth="1"/>
    <col min="6923" max="6923" width="3.44140625" customWidth="1"/>
    <col min="6924" max="6924" width="10" customWidth="1"/>
    <col min="6925" max="6925" width="7.88671875" customWidth="1"/>
    <col min="6926" max="6926" width="9.5546875" customWidth="1"/>
    <col min="6927" max="6927" width="3.44140625" customWidth="1"/>
    <col min="6928" max="6928" width="10" customWidth="1"/>
    <col min="6929" max="6929" width="16" customWidth="1"/>
    <col min="7169" max="7169" width="4.88671875" customWidth="1"/>
    <col min="7170" max="7170" width="3.44140625" customWidth="1"/>
    <col min="7171" max="7171" width="8.44140625" customWidth="1"/>
    <col min="7172" max="7172" width="10.88671875" customWidth="1"/>
    <col min="7173" max="7173" width="5.5546875" customWidth="1"/>
    <col min="7174" max="7174" width="9.5546875" customWidth="1"/>
    <col min="7175" max="7175" width="3.44140625" customWidth="1"/>
    <col min="7176" max="7176" width="10" customWidth="1"/>
    <col min="7177" max="7177" width="10.44140625" customWidth="1"/>
    <col min="7178" max="7178" width="9.5546875" customWidth="1"/>
    <col min="7179" max="7179" width="3.44140625" customWidth="1"/>
    <col min="7180" max="7180" width="10" customWidth="1"/>
    <col min="7181" max="7181" width="7.88671875" customWidth="1"/>
    <col min="7182" max="7182" width="9.5546875" customWidth="1"/>
    <col min="7183" max="7183" width="3.44140625" customWidth="1"/>
    <col min="7184" max="7184" width="10" customWidth="1"/>
    <col min="7185" max="7185" width="16" customWidth="1"/>
    <col min="7425" max="7425" width="4.88671875" customWidth="1"/>
    <col min="7426" max="7426" width="3.44140625" customWidth="1"/>
    <col min="7427" max="7427" width="8.44140625" customWidth="1"/>
    <col min="7428" max="7428" width="10.88671875" customWidth="1"/>
    <col min="7429" max="7429" width="5.5546875" customWidth="1"/>
    <col min="7430" max="7430" width="9.5546875" customWidth="1"/>
    <col min="7431" max="7431" width="3.44140625" customWidth="1"/>
    <col min="7432" max="7432" width="10" customWidth="1"/>
    <col min="7433" max="7433" width="10.44140625" customWidth="1"/>
    <col min="7434" max="7434" width="9.5546875" customWidth="1"/>
    <col min="7435" max="7435" width="3.44140625" customWidth="1"/>
    <col min="7436" max="7436" width="10" customWidth="1"/>
    <col min="7437" max="7437" width="7.88671875" customWidth="1"/>
    <col min="7438" max="7438" width="9.5546875" customWidth="1"/>
    <col min="7439" max="7439" width="3.44140625" customWidth="1"/>
    <col min="7440" max="7440" width="10" customWidth="1"/>
    <col min="7441" max="7441" width="16" customWidth="1"/>
    <col min="7681" max="7681" width="4.88671875" customWidth="1"/>
    <col min="7682" max="7682" width="3.44140625" customWidth="1"/>
    <col min="7683" max="7683" width="8.44140625" customWidth="1"/>
    <col min="7684" max="7684" width="10.88671875" customWidth="1"/>
    <col min="7685" max="7685" width="5.5546875" customWidth="1"/>
    <col min="7686" max="7686" width="9.5546875" customWidth="1"/>
    <col min="7687" max="7687" width="3.44140625" customWidth="1"/>
    <col min="7688" max="7688" width="10" customWidth="1"/>
    <col min="7689" max="7689" width="10.44140625" customWidth="1"/>
    <col min="7690" max="7690" width="9.5546875" customWidth="1"/>
    <col min="7691" max="7691" width="3.44140625" customWidth="1"/>
    <col min="7692" max="7692" width="10" customWidth="1"/>
    <col min="7693" max="7693" width="7.88671875" customWidth="1"/>
    <col min="7694" max="7694" width="9.5546875" customWidth="1"/>
    <col min="7695" max="7695" width="3.44140625" customWidth="1"/>
    <col min="7696" max="7696" width="10" customWidth="1"/>
    <col min="7697" max="7697" width="16" customWidth="1"/>
    <col min="7937" max="7937" width="4.88671875" customWidth="1"/>
    <col min="7938" max="7938" width="3.44140625" customWidth="1"/>
    <col min="7939" max="7939" width="8.44140625" customWidth="1"/>
    <col min="7940" max="7940" width="10.88671875" customWidth="1"/>
    <col min="7941" max="7941" width="5.5546875" customWidth="1"/>
    <col min="7942" max="7942" width="9.5546875" customWidth="1"/>
    <col min="7943" max="7943" width="3.44140625" customWidth="1"/>
    <col min="7944" max="7944" width="10" customWidth="1"/>
    <col min="7945" max="7945" width="10.44140625" customWidth="1"/>
    <col min="7946" max="7946" width="9.5546875" customWidth="1"/>
    <col min="7947" max="7947" width="3.44140625" customWidth="1"/>
    <col min="7948" max="7948" width="10" customWidth="1"/>
    <col min="7949" max="7949" width="7.88671875" customWidth="1"/>
    <col min="7950" max="7950" width="9.5546875" customWidth="1"/>
    <col min="7951" max="7951" width="3.44140625" customWidth="1"/>
    <col min="7952" max="7952" width="10" customWidth="1"/>
    <col min="7953" max="7953" width="16" customWidth="1"/>
    <col min="8193" max="8193" width="4.88671875" customWidth="1"/>
    <col min="8194" max="8194" width="3.44140625" customWidth="1"/>
    <col min="8195" max="8195" width="8.44140625" customWidth="1"/>
    <col min="8196" max="8196" width="10.88671875" customWidth="1"/>
    <col min="8197" max="8197" width="5.5546875" customWidth="1"/>
    <col min="8198" max="8198" width="9.5546875" customWidth="1"/>
    <col min="8199" max="8199" width="3.44140625" customWidth="1"/>
    <col min="8200" max="8200" width="10" customWidth="1"/>
    <col min="8201" max="8201" width="10.44140625" customWidth="1"/>
    <col min="8202" max="8202" width="9.5546875" customWidth="1"/>
    <col min="8203" max="8203" width="3.44140625" customWidth="1"/>
    <col min="8204" max="8204" width="10" customWidth="1"/>
    <col min="8205" max="8205" width="7.88671875" customWidth="1"/>
    <col min="8206" max="8206" width="9.5546875" customWidth="1"/>
    <col min="8207" max="8207" width="3.44140625" customWidth="1"/>
    <col min="8208" max="8208" width="10" customWidth="1"/>
    <col min="8209" max="8209" width="16" customWidth="1"/>
    <col min="8449" max="8449" width="4.88671875" customWidth="1"/>
    <col min="8450" max="8450" width="3.44140625" customWidth="1"/>
    <col min="8451" max="8451" width="8.44140625" customWidth="1"/>
    <col min="8452" max="8452" width="10.88671875" customWidth="1"/>
    <col min="8453" max="8453" width="5.5546875" customWidth="1"/>
    <col min="8454" max="8454" width="9.5546875" customWidth="1"/>
    <col min="8455" max="8455" width="3.44140625" customWidth="1"/>
    <col min="8456" max="8456" width="10" customWidth="1"/>
    <col min="8457" max="8457" width="10.44140625" customWidth="1"/>
    <col min="8458" max="8458" width="9.5546875" customWidth="1"/>
    <col min="8459" max="8459" width="3.44140625" customWidth="1"/>
    <col min="8460" max="8460" width="10" customWidth="1"/>
    <col min="8461" max="8461" width="7.88671875" customWidth="1"/>
    <col min="8462" max="8462" width="9.5546875" customWidth="1"/>
    <col min="8463" max="8463" width="3.44140625" customWidth="1"/>
    <col min="8464" max="8464" width="10" customWidth="1"/>
    <col min="8465" max="8465" width="16" customWidth="1"/>
    <col min="8705" max="8705" width="4.88671875" customWidth="1"/>
    <col min="8706" max="8706" width="3.44140625" customWidth="1"/>
    <col min="8707" max="8707" width="8.44140625" customWidth="1"/>
    <col min="8708" max="8708" width="10.88671875" customWidth="1"/>
    <col min="8709" max="8709" width="5.5546875" customWidth="1"/>
    <col min="8710" max="8710" width="9.5546875" customWidth="1"/>
    <col min="8711" max="8711" width="3.44140625" customWidth="1"/>
    <col min="8712" max="8712" width="10" customWidth="1"/>
    <col min="8713" max="8713" width="10.44140625" customWidth="1"/>
    <col min="8714" max="8714" width="9.5546875" customWidth="1"/>
    <col min="8715" max="8715" width="3.44140625" customWidth="1"/>
    <col min="8716" max="8716" width="10" customWidth="1"/>
    <col min="8717" max="8717" width="7.88671875" customWidth="1"/>
    <col min="8718" max="8718" width="9.5546875" customWidth="1"/>
    <col min="8719" max="8719" width="3.44140625" customWidth="1"/>
    <col min="8720" max="8720" width="10" customWidth="1"/>
    <col min="8721" max="8721" width="16" customWidth="1"/>
    <col min="8961" max="8961" width="4.88671875" customWidth="1"/>
    <col min="8962" max="8962" width="3.44140625" customWidth="1"/>
    <col min="8963" max="8963" width="8.44140625" customWidth="1"/>
    <col min="8964" max="8964" width="10.88671875" customWidth="1"/>
    <col min="8965" max="8965" width="5.5546875" customWidth="1"/>
    <col min="8966" max="8966" width="9.5546875" customWidth="1"/>
    <col min="8967" max="8967" width="3.44140625" customWidth="1"/>
    <col min="8968" max="8968" width="10" customWidth="1"/>
    <col min="8969" max="8969" width="10.44140625" customWidth="1"/>
    <col min="8970" max="8970" width="9.5546875" customWidth="1"/>
    <col min="8971" max="8971" width="3.44140625" customWidth="1"/>
    <col min="8972" max="8972" width="10" customWidth="1"/>
    <col min="8973" max="8973" width="7.88671875" customWidth="1"/>
    <col min="8974" max="8974" width="9.5546875" customWidth="1"/>
    <col min="8975" max="8975" width="3.44140625" customWidth="1"/>
    <col min="8976" max="8976" width="10" customWidth="1"/>
    <col min="8977" max="8977" width="16" customWidth="1"/>
    <col min="9217" max="9217" width="4.88671875" customWidth="1"/>
    <col min="9218" max="9218" width="3.44140625" customWidth="1"/>
    <col min="9219" max="9219" width="8.44140625" customWidth="1"/>
    <col min="9220" max="9220" width="10.88671875" customWidth="1"/>
    <col min="9221" max="9221" width="5.5546875" customWidth="1"/>
    <col min="9222" max="9222" width="9.5546875" customWidth="1"/>
    <col min="9223" max="9223" width="3.44140625" customWidth="1"/>
    <col min="9224" max="9224" width="10" customWidth="1"/>
    <col min="9225" max="9225" width="10.44140625" customWidth="1"/>
    <col min="9226" max="9226" width="9.5546875" customWidth="1"/>
    <col min="9227" max="9227" width="3.44140625" customWidth="1"/>
    <col min="9228" max="9228" width="10" customWidth="1"/>
    <col min="9229" max="9229" width="7.88671875" customWidth="1"/>
    <col min="9230" max="9230" width="9.5546875" customWidth="1"/>
    <col min="9231" max="9231" width="3.44140625" customWidth="1"/>
    <col min="9232" max="9232" width="10" customWidth="1"/>
    <col min="9233" max="9233" width="16" customWidth="1"/>
    <col min="9473" max="9473" width="4.88671875" customWidth="1"/>
    <col min="9474" max="9474" width="3.44140625" customWidth="1"/>
    <col min="9475" max="9475" width="8.44140625" customWidth="1"/>
    <col min="9476" max="9476" width="10.88671875" customWidth="1"/>
    <col min="9477" max="9477" width="5.5546875" customWidth="1"/>
    <col min="9478" max="9478" width="9.5546875" customWidth="1"/>
    <col min="9479" max="9479" width="3.44140625" customWidth="1"/>
    <col min="9480" max="9480" width="10" customWidth="1"/>
    <col min="9481" max="9481" width="10.44140625" customWidth="1"/>
    <col min="9482" max="9482" width="9.5546875" customWidth="1"/>
    <col min="9483" max="9483" width="3.44140625" customWidth="1"/>
    <col min="9484" max="9484" width="10" customWidth="1"/>
    <col min="9485" max="9485" width="7.88671875" customWidth="1"/>
    <col min="9486" max="9486" width="9.5546875" customWidth="1"/>
    <col min="9487" max="9487" width="3.44140625" customWidth="1"/>
    <col min="9488" max="9488" width="10" customWidth="1"/>
    <col min="9489" max="9489" width="16" customWidth="1"/>
    <col min="9729" max="9729" width="4.88671875" customWidth="1"/>
    <col min="9730" max="9730" width="3.44140625" customWidth="1"/>
    <col min="9731" max="9731" width="8.44140625" customWidth="1"/>
    <col min="9732" max="9732" width="10.88671875" customWidth="1"/>
    <col min="9733" max="9733" width="5.5546875" customWidth="1"/>
    <col min="9734" max="9734" width="9.5546875" customWidth="1"/>
    <col min="9735" max="9735" width="3.44140625" customWidth="1"/>
    <col min="9736" max="9736" width="10" customWidth="1"/>
    <col min="9737" max="9737" width="10.44140625" customWidth="1"/>
    <col min="9738" max="9738" width="9.5546875" customWidth="1"/>
    <col min="9739" max="9739" width="3.44140625" customWidth="1"/>
    <col min="9740" max="9740" width="10" customWidth="1"/>
    <col min="9741" max="9741" width="7.88671875" customWidth="1"/>
    <col min="9742" max="9742" width="9.5546875" customWidth="1"/>
    <col min="9743" max="9743" width="3.44140625" customWidth="1"/>
    <col min="9744" max="9744" width="10" customWidth="1"/>
    <col min="9745" max="9745" width="16" customWidth="1"/>
    <col min="9985" max="9985" width="4.88671875" customWidth="1"/>
    <col min="9986" max="9986" width="3.44140625" customWidth="1"/>
    <col min="9987" max="9987" width="8.44140625" customWidth="1"/>
    <col min="9988" max="9988" width="10.88671875" customWidth="1"/>
    <col min="9989" max="9989" width="5.5546875" customWidth="1"/>
    <col min="9990" max="9990" width="9.5546875" customWidth="1"/>
    <col min="9991" max="9991" width="3.44140625" customWidth="1"/>
    <col min="9992" max="9992" width="10" customWidth="1"/>
    <col min="9993" max="9993" width="10.44140625" customWidth="1"/>
    <col min="9994" max="9994" width="9.5546875" customWidth="1"/>
    <col min="9995" max="9995" width="3.44140625" customWidth="1"/>
    <col min="9996" max="9996" width="10" customWidth="1"/>
    <col min="9997" max="9997" width="7.88671875" customWidth="1"/>
    <col min="9998" max="9998" width="9.5546875" customWidth="1"/>
    <col min="9999" max="9999" width="3.44140625" customWidth="1"/>
    <col min="10000" max="10000" width="10" customWidth="1"/>
    <col min="10001" max="10001" width="16" customWidth="1"/>
    <col min="10241" max="10241" width="4.88671875" customWidth="1"/>
    <col min="10242" max="10242" width="3.44140625" customWidth="1"/>
    <col min="10243" max="10243" width="8.44140625" customWidth="1"/>
    <col min="10244" max="10244" width="10.88671875" customWidth="1"/>
    <col min="10245" max="10245" width="5.5546875" customWidth="1"/>
    <col min="10246" max="10246" width="9.5546875" customWidth="1"/>
    <col min="10247" max="10247" width="3.44140625" customWidth="1"/>
    <col min="10248" max="10248" width="10" customWidth="1"/>
    <col min="10249" max="10249" width="10.44140625" customWidth="1"/>
    <col min="10250" max="10250" width="9.5546875" customWidth="1"/>
    <col min="10251" max="10251" width="3.44140625" customWidth="1"/>
    <col min="10252" max="10252" width="10" customWidth="1"/>
    <col min="10253" max="10253" width="7.88671875" customWidth="1"/>
    <col min="10254" max="10254" width="9.5546875" customWidth="1"/>
    <col min="10255" max="10255" width="3.44140625" customWidth="1"/>
    <col min="10256" max="10256" width="10" customWidth="1"/>
    <col min="10257" max="10257" width="16" customWidth="1"/>
    <col min="10497" max="10497" width="4.88671875" customWidth="1"/>
    <col min="10498" max="10498" width="3.44140625" customWidth="1"/>
    <col min="10499" max="10499" width="8.44140625" customWidth="1"/>
    <col min="10500" max="10500" width="10.88671875" customWidth="1"/>
    <col min="10501" max="10501" width="5.5546875" customWidth="1"/>
    <col min="10502" max="10502" width="9.5546875" customWidth="1"/>
    <col min="10503" max="10503" width="3.44140625" customWidth="1"/>
    <col min="10504" max="10504" width="10" customWidth="1"/>
    <col min="10505" max="10505" width="10.44140625" customWidth="1"/>
    <col min="10506" max="10506" width="9.5546875" customWidth="1"/>
    <col min="10507" max="10507" width="3.44140625" customWidth="1"/>
    <col min="10508" max="10508" width="10" customWidth="1"/>
    <col min="10509" max="10509" width="7.88671875" customWidth="1"/>
    <col min="10510" max="10510" width="9.5546875" customWidth="1"/>
    <col min="10511" max="10511" width="3.44140625" customWidth="1"/>
    <col min="10512" max="10512" width="10" customWidth="1"/>
    <col min="10513" max="10513" width="16" customWidth="1"/>
    <col min="10753" max="10753" width="4.88671875" customWidth="1"/>
    <col min="10754" max="10754" width="3.44140625" customWidth="1"/>
    <col min="10755" max="10755" width="8.44140625" customWidth="1"/>
    <col min="10756" max="10756" width="10.88671875" customWidth="1"/>
    <col min="10757" max="10757" width="5.5546875" customWidth="1"/>
    <col min="10758" max="10758" width="9.5546875" customWidth="1"/>
    <col min="10759" max="10759" width="3.44140625" customWidth="1"/>
    <col min="10760" max="10760" width="10" customWidth="1"/>
    <col min="10761" max="10761" width="10.44140625" customWidth="1"/>
    <col min="10762" max="10762" width="9.5546875" customWidth="1"/>
    <col min="10763" max="10763" width="3.44140625" customWidth="1"/>
    <col min="10764" max="10764" width="10" customWidth="1"/>
    <col min="10765" max="10765" width="7.88671875" customWidth="1"/>
    <col min="10766" max="10766" width="9.5546875" customWidth="1"/>
    <col min="10767" max="10767" width="3.44140625" customWidth="1"/>
    <col min="10768" max="10768" width="10" customWidth="1"/>
    <col min="10769" max="10769" width="16" customWidth="1"/>
    <col min="11009" max="11009" width="4.88671875" customWidth="1"/>
    <col min="11010" max="11010" width="3.44140625" customWidth="1"/>
    <col min="11011" max="11011" width="8.44140625" customWidth="1"/>
    <col min="11012" max="11012" width="10.88671875" customWidth="1"/>
    <col min="11013" max="11013" width="5.5546875" customWidth="1"/>
    <col min="11014" max="11014" width="9.5546875" customWidth="1"/>
    <col min="11015" max="11015" width="3.44140625" customWidth="1"/>
    <col min="11016" max="11016" width="10" customWidth="1"/>
    <col min="11017" max="11017" width="10.44140625" customWidth="1"/>
    <col min="11018" max="11018" width="9.5546875" customWidth="1"/>
    <col min="11019" max="11019" width="3.44140625" customWidth="1"/>
    <col min="11020" max="11020" width="10" customWidth="1"/>
    <col min="11021" max="11021" width="7.88671875" customWidth="1"/>
    <col min="11022" max="11022" width="9.5546875" customWidth="1"/>
    <col min="11023" max="11023" width="3.44140625" customWidth="1"/>
    <col min="11024" max="11024" width="10" customWidth="1"/>
    <col min="11025" max="11025" width="16" customWidth="1"/>
    <col min="11265" max="11265" width="4.88671875" customWidth="1"/>
    <col min="11266" max="11266" width="3.44140625" customWidth="1"/>
    <col min="11267" max="11267" width="8.44140625" customWidth="1"/>
    <col min="11268" max="11268" width="10.88671875" customWidth="1"/>
    <col min="11269" max="11269" width="5.5546875" customWidth="1"/>
    <col min="11270" max="11270" width="9.5546875" customWidth="1"/>
    <col min="11271" max="11271" width="3.44140625" customWidth="1"/>
    <col min="11272" max="11272" width="10" customWidth="1"/>
    <col min="11273" max="11273" width="10.44140625" customWidth="1"/>
    <col min="11274" max="11274" width="9.5546875" customWidth="1"/>
    <col min="11275" max="11275" width="3.44140625" customWidth="1"/>
    <col min="11276" max="11276" width="10" customWidth="1"/>
    <col min="11277" max="11277" width="7.88671875" customWidth="1"/>
    <col min="11278" max="11278" width="9.5546875" customWidth="1"/>
    <col min="11279" max="11279" width="3.44140625" customWidth="1"/>
    <col min="11280" max="11280" width="10" customWidth="1"/>
    <col min="11281" max="11281" width="16" customWidth="1"/>
    <col min="11521" max="11521" width="4.88671875" customWidth="1"/>
    <col min="11522" max="11522" width="3.44140625" customWidth="1"/>
    <col min="11523" max="11523" width="8.44140625" customWidth="1"/>
    <col min="11524" max="11524" width="10.88671875" customWidth="1"/>
    <col min="11525" max="11525" width="5.5546875" customWidth="1"/>
    <col min="11526" max="11526" width="9.5546875" customWidth="1"/>
    <col min="11527" max="11527" width="3.44140625" customWidth="1"/>
    <col min="11528" max="11528" width="10" customWidth="1"/>
    <col min="11529" max="11529" width="10.44140625" customWidth="1"/>
    <col min="11530" max="11530" width="9.5546875" customWidth="1"/>
    <col min="11531" max="11531" width="3.44140625" customWidth="1"/>
    <col min="11532" max="11532" width="10" customWidth="1"/>
    <col min="11533" max="11533" width="7.88671875" customWidth="1"/>
    <col min="11534" max="11534" width="9.5546875" customWidth="1"/>
    <col min="11535" max="11535" width="3.44140625" customWidth="1"/>
    <col min="11536" max="11536" width="10" customWidth="1"/>
    <col min="11537" max="11537" width="16" customWidth="1"/>
    <col min="11777" max="11777" width="4.88671875" customWidth="1"/>
    <col min="11778" max="11778" width="3.44140625" customWidth="1"/>
    <col min="11779" max="11779" width="8.44140625" customWidth="1"/>
    <col min="11780" max="11780" width="10.88671875" customWidth="1"/>
    <col min="11781" max="11781" width="5.5546875" customWidth="1"/>
    <col min="11782" max="11782" width="9.5546875" customWidth="1"/>
    <col min="11783" max="11783" width="3.44140625" customWidth="1"/>
    <col min="11784" max="11784" width="10" customWidth="1"/>
    <col min="11785" max="11785" width="10.44140625" customWidth="1"/>
    <col min="11786" max="11786" width="9.5546875" customWidth="1"/>
    <col min="11787" max="11787" width="3.44140625" customWidth="1"/>
    <col min="11788" max="11788" width="10" customWidth="1"/>
    <col min="11789" max="11789" width="7.88671875" customWidth="1"/>
    <col min="11790" max="11790" width="9.5546875" customWidth="1"/>
    <col min="11791" max="11791" width="3.44140625" customWidth="1"/>
    <col min="11792" max="11792" width="10" customWidth="1"/>
    <col min="11793" max="11793" width="16" customWidth="1"/>
    <col min="12033" max="12033" width="4.88671875" customWidth="1"/>
    <col min="12034" max="12034" width="3.44140625" customWidth="1"/>
    <col min="12035" max="12035" width="8.44140625" customWidth="1"/>
    <col min="12036" max="12036" width="10.88671875" customWidth="1"/>
    <col min="12037" max="12037" width="5.5546875" customWidth="1"/>
    <col min="12038" max="12038" width="9.5546875" customWidth="1"/>
    <col min="12039" max="12039" width="3.44140625" customWidth="1"/>
    <col min="12040" max="12040" width="10" customWidth="1"/>
    <col min="12041" max="12041" width="10.44140625" customWidth="1"/>
    <col min="12042" max="12042" width="9.5546875" customWidth="1"/>
    <col min="12043" max="12043" width="3.44140625" customWidth="1"/>
    <col min="12044" max="12044" width="10" customWidth="1"/>
    <col min="12045" max="12045" width="7.88671875" customWidth="1"/>
    <col min="12046" max="12046" width="9.5546875" customWidth="1"/>
    <col min="12047" max="12047" width="3.44140625" customWidth="1"/>
    <col min="12048" max="12048" width="10" customWidth="1"/>
    <col min="12049" max="12049" width="16" customWidth="1"/>
    <col min="12289" max="12289" width="4.88671875" customWidth="1"/>
    <col min="12290" max="12290" width="3.44140625" customWidth="1"/>
    <col min="12291" max="12291" width="8.44140625" customWidth="1"/>
    <col min="12292" max="12292" width="10.88671875" customWidth="1"/>
    <col min="12293" max="12293" width="5.5546875" customWidth="1"/>
    <col min="12294" max="12294" width="9.5546875" customWidth="1"/>
    <col min="12295" max="12295" width="3.44140625" customWidth="1"/>
    <col min="12296" max="12296" width="10" customWidth="1"/>
    <col min="12297" max="12297" width="10.44140625" customWidth="1"/>
    <col min="12298" max="12298" width="9.5546875" customWidth="1"/>
    <col min="12299" max="12299" width="3.44140625" customWidth="1"/>
    <col min="12300" max="12300" width="10" customWidth="1"/>
    <col min="12301" max="12301" width="7.88671875" customWidth="1"/>
    <col min="12302" max="12302" width="9.5546875" customWidth="1"/>
    <col min="12303" max="12303" width="3.44140625" customWidth="1"/>
    <col min="12304" max="12304" width="10" customWidth="1"/>
    <col min="12305" max="12305" width="16" customWidth="1"/>
    <col min="12545" max="12545" width="4.88671875" customWidth="1"/>
    <col min="12546" max="12546" width="3.44140625" customWidth="1"/>
    <col min="12547" max="12547" width="8.44140625" customWidth="1"/>
    <col min="12548" max="12548" width="10.88671875" customWidth="1"/>
    <col min="12549" max="12549" width="5.5546875" customWidth="1"/>
    <col min="12550" max="12550" width="9.5546875" customWidth="1"/>
    <col min="12551" max="12551" width="3.44140625" customWidth="1"/>
    <col min="12552" max="12552" width="10" customWidth="1"/>
    <col min="12553" max="12553" width="10.44140625" customWidth="1"/>
    <col min="12554" max="12554" width="9.5546875" customWidth="1"/>
    <col min="12555" max="12555" width="3.44140625" customWidth="1"/>
    <col min="12556" max="12556" width="10" customWidth="1"/>
    <col min="12557" max="12557" width="7.88671875" customWidth="1"/>
    <col min="12558" max="12558" width="9.5546875" customWidth="1"/>
    <col min="12559" max="12559" width="3.44140625" customWidth="1"/>
    <col min="12560" max="12560" width="10" customWidth="1"/>
    <col min="12561" max="12561" width="16" customWidth="1"/>
    <col min="12801" max="12801" width="4.88671875" customWidth="1"/>
    <col min="12802" max="12802" width="3.44140625" customWidth="1"/>
    <col min="12803" max="12803" width="8.44140625" customWidth="1"/>
    <col min="12804" max="12804" width="10.88671875" customWidth="1"/>
    <col min="12805" max="12805" width="5.5546875" customWidth="1"/>
    <col min="12806" max="12806" width="9.5546875" customWidth="1"/>
    <col min="12807" max="12807" width="3.44140625" customWidth="1"/>
    <col min="12808" max="12808" width="10" customWidth="1"/>
    <col min="12809" max="12809" width="10.44140625" customWidth="1"/>
    <col min="12810" max="12810" width="9.5546875" customWidth="1"/>
    <col min="12811" max="12811" width="3.44140625" customWidth="1"/>
    <col min="12812" max="12812" width="10" customWidth="1"/>
    <col min="12813" max="12813" width="7.88671875" customWidth="1"/>
    <col min="12814" max="12814" width="9.5546875" customWidth="1"/>
    <col min="12815" max="12815" width="3.44140625" customWidth="1"/>
    <col min="12816" max="12816" width="10" customWidth="1"/>
    <col min="12817" max="12817" width="16" customWidth="1"/>
    <col min="13057" max="13057" width="4.88671875" customWidth="1"/>
    <col min="13058" max="13058" width="3.44140625" customWidth="1"/>
    <col min="13059" max="13059" width="8.44140625" customWidth="1"/>
    <col min="13060" max="13060" width="10.88671875" customWidth="1"/>
    <col min="13061" max="13061" width="5.5546875" customWidth="1"/>
    <col min="13062" max="13062" width="9.5546875" customWidth="1"/>
    <col min="13063" max="13063" width="3.44140625" customWidth="1"/>
    <col min="13064" max="13064" width="10" customWidth="1"/>
    <col min="13065" max="13065" width="10.44140625" customWidth="1"/>
    <col min="13066" max="13066" width="9.5546875" customWidth="1"/>
    <col min="13067" max="13067" width="3.44140625" customWidth="1"/>
    <col min="13068" max="13068" width="10" customWidth="1"/>
    <col min="13069" max="13069" width="7.88671875" customWidth="1"/>
    <col min="13070" max="13070" width="9.5546875" customWidth="1"/>
    <col min="13071" max="13071" width="3.44140625" customWidth="1"/>
    <col min="13072" max="13072" width="10" customWidth="1"/>
    <col min="13073" max="13073" width="16" customWidth="1"/>
    <col min="13313" max="13313" width="4.88671875" customWidth="1"/>
    <col min="13314" max="13314" width="3.44140625" customWidth="1"/>
    <col min="13315" max="13315" width="8.44140625" customWidth="1"/>
    <col min="13316" max="13316" width="10.88671875" customWidth="1"/>
    <col min="13317" max="13317" width="5.5546875" customWidth="1"/>
    <col min="13318" max="13318" width="9.5546875" customWidth="1"/>
    <col min="13319" max="13319" width="3.44140625" customWidth="1"/>
    <col min="13320" max="13320" width="10" customWidth="1"/>
    <col min="13321" max="13321" width="10.44140625" customWidth="1"/>
    <col min="13322" max="13322" width="9.5546875" customWidth="1"/>
    <col min="13323" max="13323" width="3.44140625" customWidth="1"/>
    <col min="13324" max="13324" width="10" customWidth="1"/>
    <col min="13325" max="13325" width="7.88671875" customWidth="1"/>
    <col min="13326" max="13326" width="9.5546875" customWidth="1"/>
    <col min="13327" max="13327" width="3.44140625" customWidth="1"/>
    <col min="13328" max="13328" width="10" customWidth="1"/>
    <col min="13329" max="13329" width="16" customWidth="1"/>
    <col min="13569" max="13569" width="4.88671875" customWidth="1"/>
    <col min="13570" max="13570" width="3.44140625" customWidth="1"/>
    <col min="13571" max="13571" width="8.44140625" customWidth="1"/>
    <col min="13572" max="13572" width="10.88671875" customWidth="1"/>
    <col min="13573" max="13573" width="5.5546875" customWidth="1"/>
    <col min="13574" max="13574" width="9.5546875" customWidth="1"/>
    <col min="13575" max="13575" width="3.44140625" customWidth="1"/>
    <col min="13576" max="13576" width="10" customWidth="1"/>
    <col min="13577" max="13577" width="10.44140625" customWidth="1"/>
    <col min="13578" max="13578" width="9.5546875" customWidth="1"/>
    <col min="13579" max="13579" width="3.44140625" customWidth="1"/>
    <col min="13580" max="13580" width="10" customWidth="1"/>
    <col min="13581" max="13581" width="7.88671875" customWidth="1"/>
    <col min="13582" max="13582" width="9.5546875" customWidth="1"/>
    <col min="13583" max="13583" width="3.44140625" customWidth="1"/>
    <col min="13584" max="13584" width="10" customWidth="1"/>
    <col min="13585" max="13585" width="16" customWidth="1"/>
    <col min="13825" max="13825" width="4.88671875" customWidth="1"/>
    <col min="13826" max="13826" width="3.44140625" customWidth="1"/>
    <col min="13827" max="13827" width="8.44140625" customWidth="1"/>
    <col min="13828" max="13828" width="10.88671875" customWidth="1"/>
    <col min="13829" max="13829" width="5.5546875" customWidth="1"/>
    <col min="13830" max="13830" width="9.5546875" customWidth="1"/>
    <col min="13831" max="13831" width="3.44140625" customWidth="1"/>
    <col min="13832" max="13832" width="10" customWidth="1"/>
    <col min="13833" max="13833" width="10.44140625" customWidth="1"/>
    <col min="13834" max="13834" width="9.5546875" customWidth="1"/>
    <col min="13835" max="13835" width="3.44140625" customWidth="1"/>
    <col min="13836" max="13836" width="10" customWidth="1"/>
    <col min="13837" max="13837" width="7.88671875" customWidth="1"/>
    <col min="13838" max="13838" width="9.5546875" customWidth="1"/>
    <col min="13839" max="13839" width="3.44140625" customWidth="1"/>
    <col min="13840" max="13840" width="10" customWidth="1"/>
    <col min="13841" max="13841" width="16" customWidth="1"/>
    <col min="14081" max="14081" width="4.88671875" customWidth="1"/>
    <col min="14082" max="14082" width="3.44140625" customWidth="1"/>
    <col min="14083" max="14083" width="8.44140625" customWidth="1"/>
    <col min="14084" max="14084" width="10.88671875" customWidth="1"/>
    <col min="14085" max="14085" width="5.5546875" customWidth="1"/>
    <col min="14086" max="14086" width="9.5546875" customWidth="1"/>
    <col min="14087" max="14087" width="3.44140625" customWidth="1"/>
    <col min="14088" max="14088" width="10" customWidth="1"/>
    <col min="14089" max="14089" width="10.44140625" customWidth="1"/>
    <col min="14090" max="14090" width="9.5546875" customWidth="1"/>
    <col min="14091" max="14091" width="3.44140625" customWidth="1"/>
    <col min="14092" max="14092" width="10" customWidth="1"/>
    <col min="14093" max="14093" width="7.88671875" customWidth="1"/>
    <col min="14094" max="14094" width="9.5546875" customWidth="1"/>
    <col min="14095" max="14095" width="3.44140625" customWidth="1"/>
    <col min="14096" max="14096" width="10" customWidth="1"/>
    <col min="14097" max="14097" width="16" customWidth="1"/>
    <col min="14337" max="14337" width="4.88671875" customWidth="1"/>
    <col min="14338" max="14338" width="3.44140625" customWidth="1"/>
    <col min="14339" max="14339" width="8.44140625" customWidth="1"/>
    <col min="14340" max="14340" width="10.88671875" customWidth="1"/>
    <col min="14341" max="14341" width="5.5546875" customWidth="1"/>
    <col min="14342" max="14342" width="9.5546875" customWidth="1"/>
    <col min="14343" max="14343" width="3.44140625" customWidth="1"/>
    <col min="14344" max="14344" width="10" customWidth="1"/>
    <col min="14345" max="14345" width="10.44140625" customWidth="1"/>
    <col min="14346" max="14346" width="9.5546875" customWidth="1"/>
    <col min="14347" max="14347" width="3.44140625" customWidth="1"/>
    <col min="14348" max="14348" width="10" customWidth="1"/>
    <col min="14349" max="14349" width="7.88671875" customWidth="1"/>
    <col min="14350" max="14350" width="9.5546875" customWidth="1"/>
    <col min="14351" max="14351" width="3.44140625" customWidth="1"/>
    <col min="14352" max="14352" width="10" customWidth="1"/>
    <col min="14353" max="14353" width="16" customWidth="1"/>
    <col min="14593" max="14593" width="4.88671875" customWidth="1"/>
    <col min="14594" max="14594" width="3.44140625" customWidth="1"/>
    <col min="14595" max="14595" width="8.44140625" customWidth="1"/>
    <col min="14596" max="14596" width="10.88671875" customWidth="1"/>
    <col min="14597" max="14597" width="5.5546875" customWidth="1"/>
    <col min="14598" max="14598" width="9.5546875" customWidth="1"/>
    <col min="14599" max="14599" width="3.44140625" customWidth="1"/>
    <col min="14600" max="14600" width="10" customWidth="1"/>
    <col min="14601" max="14601" width="10.44140625" customWidth="1"/>
    <col min="14602" max="14602" width="9.5546875" customWidth="1"/>
    <col min="14603" max="14603" width="3.44140625" customWidth="1"/>
    <col min="14604" max="14604" width="10" customWidth="1"/>
    <col min="14605" max="14605" width="7.88671875" customWidth="1"/>
    <col min="14606" max="14606" width="9.5546875" customWidth="1"/>
    <col min="14607" max="14607" width="3.44140625" customWidth="1"/>
    <col min="14608" max="14608" width="10" customWidth="1"/>
    <col min="14609" max="14609" width="16" customWidth="1"/>
    <col min="14849" max="14849" width="4.88671875" customWidth="1"/>
    <col min="14850" max="14850" width="3.44140625" customWidth="1"/>
    <col min="14851" max="14851" width="8.44140625" customWidth="1"/>
    <col min="14852" max="14852" width="10.88671875" customWidth="1"/>
    <col min="14853" max="14853" width="5.5546875" customWidth="1"/>
    <col min="14854" max="14854" width="9.5546875" customWidth="1"/>
    <col min="14855" max="14855" width="3.44140625" customWidth="1"/>
    <col min="14856" max="14856" width="10" customWidth="1"/>
    <col min="14857" max="14857" width="10.44140625" customWidth="1"/>
    <col min="14858" max="14858" width="9.5546875" customWidth="1"/>
    <col min="14859" max="14859" width="3.44140625" customWidth="1"/>
    <col min="14860" max="14860" width="10" customWidth="1"/>
    <col min="14861" max="14861" width="7.88671875" customWidth="1"/>
    <col min="14862" max="14862" width="9.5546875" customWidth="1"/>
    <col min="14863" max="14863" width="3.44140625" customWidth="1"/>
    <col min="14864" max="14864" width="10" customWidth="1"/>
    <col min="14865" max="14865" width="16" customWidth="1"/>
    <col min="15105" max="15105" width="4.88671875" customWidth="1"/>
    <col min="15106" max="15106" width="3.44140625" customWidth="1"/>
    <col min="15107" max="15107" width="8.44140625" customWidth="1"/>
    <col min="15108" max="15108" width="10.88671875" customWidth="1"/>
    <col min="15109" max="15109" width="5.5546875" customWidth="1"/>
    <col min="15110" max="15110" width="9.5546875" customWidth="1"/>
    <col min="15111" max="15111" width="3.44140625" customWidth="1"/>
    <col min="15112" max="15112" width="10" customWidth="1"/>
    <col min="15113" max="15113" width="10.44140625" customWidth="1"/>
    <col min="15114" max="15114" width="9.5546875" customWidth="1"/>
    <col min="15115" max="15115" width="3.44140625" customWidth="1"/>
    <col min="15116" max="15116" width="10" customWidth="1"/>
    <col min="15117" max="15117" width="7.88671875" customWidth="1"/>
    <col min="15118" max="15118" width="9.5546875" customWidth="1"/>
    <col min="15119" max="15119" width="3.44140625" customWidth="1"/>
    <col min="15120" max="15120" width="10" customWidth="1"/>
    <col min="15121" max="15121" width="16" customWidth="1"/>
    <col min="15361" max="15361" width="4.88671875" customWidth="1"/>
    <col min="15362" max="15362" width="3.44140625" customWidth="1"/>
    <col min="15363" max="15363" width="8.44140625" customWidth="1"/>
    <col min="15364" max="15364" width="10.88671875" customWidth="1"/>
    <col min="15365" max="15365" width="5.5546875" customWidth="1"/>
    <col min="15366" max="15366" width="9.5546875" customWidth="1"/>
    <col min="15367" max="15367" width="3.44140625" customWidth="1"/>
    <col min="15368" max="15368" width="10" customWidth="1"/>
    <col min="15369" max="15369" width="10.44140625" customWidth="1"/>
    <col min="15370" max="15370" width="9.5546875" customWidth="1"/>
    <col min="15371" max="15371" width="3.44140625" customWidth="1"/>
    <col min="15372" max="15372" width="10" customWidth="1"/>
    <col min="15373" max="15373" width="7.88671875" customWidth="1"/>
    <col min="15374" max="15374" width="9.5546875" customWidth="1"/>
    <col min="15375" max="15375" width="3.44140625" customWidth="1"/>
    <col min="15376" max="15376" width="10" customWidth="1"/>
    <col min="15377" max="15377" width="16" customWidth="1"/>
    <col min="15617" max="15617" width="4.88671875" customWidth="1"/>
    <col min="15618" max="15618" width="3.44140625" customWidth="1"/>
    <col min="15619" max="15619" width="8.44140625" customWidth="1"/>
    <col min="15620" max="15620" width="10.88671875" customWidth="1"/>
    <col min="15621" max="15621" width="5.5546875" customWidth="1"/>
    <col min="15622" max="15622" width="9.5546875" customWidth="1"/>
    <col min="15623" max="15623" width="3.44140625" customWidth="1"/>
    <col min="15624" max="15624" width="10" customWidth="1"/>
    <col min="15625" max="15625" width="10.44140625" customWidth="1"/>
    <col min="15626" max="15626" width="9.5546875" customWidth="1"/>
    <col min="15627" max="15627" width="3.44140625" customWidth="1"/>
    <col min="15628" max="15628" width="10" customWidth="1"/>
    <col min="15629" max="15629" width="7.88671875" customWidth="1"/>
    <col min="15630" max="15630" width="9.5546875" customWidth="1"/>
    <col min="15631" max="15631" width="3.44140625" customWidth="1"/>
    <col min="15632" max="15632" width="10" customWidth="1"/>
    <col min="15633" max="15633" width="16" customWidth="1"/>
    <col min="15873" max="15873" width="4.88671875" customWidth="1"/>
    <col min="15874" max="15874" width="3.44140625" customWidth="1"/>
    <col min="15875" max="15875" width="8.44140625" customWidth="1"/>
    <col min="15876" max="15876" width="10.88671875" customWidth="1"/>
    <col min="15877" max="15877" width="5.5546875" customWidth="1"/>
    <col min="15878" max="15878" width="9.5546875" customWidth="1"/>
    <col min="15879" max="15879" width="3.44140625" customWidth="1"/>
    <col min="15880" max="15880" width="10" customWidth="1"/>
    <col min="15881" max="15881" width="10.44140625" customWidth="1"/>
    <col min="15882" max="15882" width="9.5546875" customWidth="1"/>
    <col min="15883" max="15883" width="3.44140625" customWidth="1"/>
    <col min="15884" max="15884" width="10" customWidth="1"/>
    <col min="15885" max="15885" width="7.88671875" customWidth="1"/>
    <col min="15886" max="15886" width="9.5546875" customWidth="1"/>
    <col min="15887" max="15887" width="3.44140625" customWidth="1"/>
    <col min="15888" max="15888" width="10" customWidth="1"/>
    <col min="15889" max="15889" width="16" customWidth="1"/>
    <col min="16129" max="16129" width="4.88671875" customWidth="1"/>
    <col min="16130" max="16130" width="3.44140625" customWidth="1"/>
    <col min="16131" max="16131" width="8.44140625" customWidth="1"/>
    <col min="16132" max="16132" width="10.88671875" customWidth="1"/>
    <col min="16133" max="16133" width="5.5546875" customWidth="1"/>
    <col min="16134" max="16134" width="9.5546875" customWidth="1"/>
    <col min="16135" max="16135" width="3.44140625" customWidth="1"/>
    <col min="16136" max="16136" width="10" customWidth="1"/>
    <col min="16137" max="16137" width="10.44140625" customWidth="1"/>
    <col min="16138" max="16138" width="9.5546875" customWidth="1"/>
    <col min="16139" max="16139" width="3.44140625" customWidth="1"/>
    <col min="16140" max="16140" width="10" customWidth="1"/>
    <col min="16141" max="16141" width="7.88671875" customWidth="1"/>
    <col min="16142" max="16142" width="9.5546875" customWidth="1"/>
    <col min="16143" max="16143" width="3.44140625" customWidth="1"/>
    <col min="16144" max="16144" width="10" customWidth="1"/>
    <col min="16145" max="16145" width="16" customWidth="1"/>
  </cols>
  <sheetData>
    <row r="1" spans="1:20" ht="17.399999999999999" x14ac:dyDescent="0.3">
      <c r="A1" s="41" t="s">
        <v>795</v>
      </c>
      <c r="J1" s="41" t="s">
        <v>796</v>
      </c>
      <c r="N1" s="41" t="s">
        <v>796</v>
      </c>
      <c r="S1" t="s">
        <v>797</v>
      </c>
      <c r="T1" t="s">
        <v>798</v>
      </c>
    </row>
    <row r="2" spans="1:20" ht="17.399999999999999" x14ac:dyDescent="0.3">
      <c r="A2" s="41"/>
      <c r="J2" s="41" t="s">
        <v>799</v>
      </c>
      <c r="N2" s="41" t="s">
        <v>800</v>
      </c>
    </row>
    <row r="3" spans="1:20" x14ac:dyDescent="0.3">
      <c r="F3" s="34" t="s">
        <v>801</v>
      </c>
      <c r="H3" s="34" t="s">
        <v>802</v>
      </c>
      <c r="J3" s="34" t="s">
        <v>801</v>
      </c>
      <c r="L3" s="34" t="s">
        <v>802</v>
      </c>
      <c r="M3" s="34"/>
      <c r="N3" s="34" t="s">
        <v>801</v>
      </c>
      <c r="P3" s="34" t="s">
        <v>802</v>
      </c>
      <c r="R3" t="s">
        <v>803</v>
      </c>
      <c r="S3">
        <v>1.03</v>
      </c>
      <c r="T3" s="42">
        <f t="shared" ref="T3:T10" si="0">(S3-$S$3)/$S$3</f>
        <v>0</v>
      </c>
    </row>
    <row r="4" spans="1:20" x14ac:dyDescent="0.3">
      <c r="A4" t="s">
        <v>804</v>
      </c>
      <c r="R4" t="s">
        <v>805</v>
      </c>
      <c r="S4">
        <v>1.2</v>
      </c>
      <c r="T4" s="42">
        <f t="shared" si="0"/>
        <v>0.16504854368932032</v>
      </c>
    </row>
    <row r="5" spans="1:20" x14ac:dyDescent="0.3">
      <c r="R5" t="s">
        <v>806</v>
      </c>
      <c r="S5">
        <v>1.3</v>
      </c>
      <c r="T5" s="42">
        <f t="shared" si="0"/>
        <v>0.26213592233009708</v>
      </c>
    </row>
    <row r="6" spans="1:20" x14ac:dyDescent="0.3">
      <c r="B6" t="s">
        <v>807</v>
      </c>
      <c r="F6">
        <v>301.2</v>
      </c>
      <c r="H6">
        <f>F6</f>
        <v>301.2</v>
      </c>
      <c r="J6">
        <f>F6</f>
        <v>301.2</v>
      </c>
      <c r="L6">
        <f>J6</f>
        <v>301.2</v>
      </c>
      <c r="N6">
        <f>J6</f>
        <v>301.2</v>
      </c>
      <c r="P6">
        <f>N6</f>
        <v>301.2</v>
      </c>
      <c r="R6" t="s">
        <v>808</v>
      </c>
      <c r="S6">
        <v>0.95</v>
      </c>
      <c r="T6" s="42">
        <f t="shared" si="0"/>
        <v>-7.7669902912621422E-2</v>
      </c>
    </row>
    <row r="7" spans="1:20" x14ac:dyDescent="0.3">
      <c r="C7" t="s">
        <v>809</v>
      </c>
      <c r="F7">
        <v>15</v>
      </c>
      <c r="G7" t="s">
        <v>810</v>
      </c>
      <c r="H7">
        <f>F7</f>
        <v>15</v>
      </c>
      <c r="I7" t="s">
        <v>810</v>
      </c>
      <c r="J7">
        <f>F7</f>
        <v>15</v>
      </c>
      <c r="L7">
        <f t="shared" ref="L7:L16" si="1">J7</f>
        <v>15</v>
      </c>
      <c r="N7">
        <f t="shared" ref="N7:N17" si="2">J7</f>
        <v>15</v>
      </c>
      <c r="P7">
        <f>N7</f>
        <v>15</v>
      </c>
      <c r="R7" t="s">
        <v>811</v>
      </c>
      <c r="S7">
        <v>7.86</v>
      </c>
      <c r="T7" s="42">
        <f t="shared" si="0"/>
        <v>6.6310679611650487</v>
      </c>
    </row>
    <row r="8" spans="1:20" x14ac:dyDescent="0.3">
      <c r="D8" s="43"/>
      <c r="F8" s="10"/>
      <c r="R8" t="s">
        <v>812</v>
      </c>
      <c r="S8">
        <v>4.5</v>
      </c>
      <c r="T8" s="42">
        <f t="shared" si="0"/>
        <v>3.3689320388349513</v>
      </c>
    </row>
    <row r="9" spans="1:20" x14ac:dyDescent="0.3">
      <c r="B9" t="s">
        <v>813</v>
      </c>
      <c r="F9">
        <v>131.69999999999999</v>
      </c>
      <c r="H9">
        <f>F9</f>
        <v>131.69999999999999</v>
      </c>
      <c r="J9">
        <f>F9</f>
        <v>131.69999999999999</v>
      </c>
      <c r="L9">
        <f t="shared" si="1"/>
        <v>131.69999999999999</v>
      </c>
      <c r="N9">
        <f t="shared" si="2"/>
        <v>131.69999999999999</v>
      </c>
      <c r="P9">
        <f>N9</f>
        <v>131.69999999999999</v>
      </c>
      <c r="R9" t="s">
        <v>814</v>
      </c>
      <c r="S9">
        <v>11.34</v>
      </c>
      <c r="T9" s="42">
        <f t="shared" si="0"/>
        <v>10.009708737864077</v>
      </c>
    </row>
    <row r="10" spans="1:20" x14ac:dyDescent="0.3">
      <c r="C10" t="s">
        <v>815</v>
      </c>
      <c r="F10">
        <v>20</v>
      </c>
      <c r="G10" t="s">
        <v>810</v>
      </c>
      <c r="H10">
        <f>F10</f>
        <v>20</v>
      </c>
      <c r="I10" t="s">
        <v>810</v>
      </c>
      <c r="J10">
        <f>F10</f>
        <v>20</v>
      </c>
      <c r="L10">
        <f t="shared" si="1"/>
        <v>20</v>
      </c>
      <c r="N10">
        <f t="shared" si="2"/>
        <v>20</v>
      </c>
      <c r="P10">
        <f>N10</f>
        <v>20</v>
      </c>
      <c r="R10" t="s">
        <v>816</v>
      </c>
      <c r="S10">
        <v>0.51200000000000001</v>
      </c>
      <c r="T10" s="42">
        <f t="shared" si="0"/>
        <v>-0.50291262135922332</v>
      </c>
    </row>
    <row r="11" spans="1:20" x14ac:dyDescent="0.3">
      <c r="C11" t="s">
        <v>817</v>
      </c>
      <c r="F11">
        <f>3*1.53</f>
        <v>4.59</v>
      </c>
      <c r="H11">
        <f>F11</f>
        <v>4.59</v>
      </c>
      <c r="J11">
        <f>F11</f>
        <v>4.59</v>
      </c>
      <c r="L11">
        <f t="shared" si="1"/>
        <v>4.59</v>
      </c>
      <c r="N11">
        <f t="shared" si="2"/>
        <v>4.59</v>
      </c>
      <c r="P11">
        <f>N11</f>
        <v>4.59</v>
      </c>
      <c r="R11" t="s">
        <v>818</v>
      </c>
      <c r="S11" s="10">
        <f>(2.54)^3</f>
        <v>16.387063999999999</v>
      </c>
      <c r="T11" s="42"/>
    </row>
    <row r="13" spans="1:20" x14ac:dyDescent="0.3">
      <c r="B13" t="s">
        <v>819</v>
      </c>
      <c r="F13">
        <v>57.6</v>
      </c>
      <c r="H13">
        <f>F13</f>
        <v>57.6</v>
      </c>
      <c r="J13">
        <f>F13</f>
        <v>57.6</v>
      </c>
      <c r="L13">
        <f t="shared" si="1"/>
        <v>57.6</v>
      </c>
      <c r="N13">
        <f t="shared" si="2"/>
        <v>57.6</v>
      </c>
      <c r="P13">
        <f>N13</f>
        <v>57.6</v>
      </c>
    </row>
    <row r="14" spans="1:20" x14ac:dyDescent="0.3">
      <c r="C14" t="s">
        <v>820</v>
      </c>
      <c r="F14">
        <v>64.5</v>
      </c>
      <c r="H14">
        <f>F14</f>
        <v>64.5</v>
      </c>
      <c r="J14">
        <f>F14</f>
        <v>64.5</v>
      </c>
      <c r="L14">
        <f t="shared" si="1"/>
        <v>64.5</v>
      </c>
      <c r="N14">
        <f t="shared" si="2"/>
        <v>64.5</v>
      </c>
      <c r="P14">
        <f>N14</f>
        <v>64.5</v>
      </c>
    </row>
    <row r="15" spans="1:20" x14ac:dyDescent="0.3">
      <c r="C15" t="s">
        <v>821</v>
      </c>
      <c r="F15">
        <v>63.8</v>
      </c>
      <c r="H15">
        <f>F15</f>
        <v>63.8</v>
      </c>
      <c r="J15">
        <f>F15</f>
        <v>63.8</v>
      </c>
      <c r="L15">
        <f t="shared" si="1"/>
        <v>63.8</v>
      </c>
      <c r="N15">
        <f t="shared" si="2"/>
        <v>63.8</v>
      </c>
      <c r="P15">
        <f>N15</f>
        <v>63.8</v>
      </c>
    </row>
    <row r="16" spans="1:20" x14ac:dyDescent="0.3">
      <c r="C16" t="s">
        <v>822</v>
      </c>
      <c r="F16">
        <v>15.4</v>
      </c>
      <c r="H16">
        <f>F16</f>
        <v>15.4</v>
      </c>
      <c r="J16">
        <f>F16</f>
        <v>15.4</v>
      </c>
      <c r="L16">
        <f t="shared" si="1"/>
        <v>15.4</v>
      </c>
      <c r="N16">
        <f t="shared" si="2"/>
        <v>15.4</v>
      </c>
      <c r="P16">
        <f>N16</f>
        <v>15.4</v>
      </c>
    </row>
    <row r="17" spans="2:17" x14ac:dyDescent="0.3">
      <c r="C17" t="s">
        <v>823</v>
      </c>
      <c r="F17">
        <v>10</v>
      </c>
      <c r="H17">
        <f>F17</f>
        <v>10</v>
      </c>
      <c r="J17">
        <f>F17</f>
        <v>10</v>
      </c>
      <c r="L17">
        <f>J17</f>
        <v>10</v>
      </c>
      <c r="N17">
        <f t="shared" si="2"/>
        <v>10</v>
      </c>
      <c r="P17">
        <f>N17</f>
        <v>10</v>
      </c>
    </row>
    <row r="19" spans="2:17" x14ac:dyDescent="0.3">
      <c r="B19" t="s">
        <v>824</v>
      </c>
      <c r="F19">
        <v>24.5</v>
      </c>
      <c r="G19" t="s">
        <v>810</v>
      </c>
      <c r="H19">
        <v>18</v>
      </c>
      <c r="I19" t="s">
        <v>810</v>
      </c>
      <c r="J19">
        <f>F19</f>
        <v>24.5</v>
      </c>
      <c r="L19">
        <v>18</v>
      </c>
    </row>
    <row r="20" spans="2:17" x14ac:dyDescent="0.3">
      <c r="C20" t="s">
        <v>825</v>
      </c>
      <c r="F20">
        <v>3.1</v>
      </c>
      <c r="H20" s="6">
        <f>F20*$T$5</f>
        <v>0.81262135922330103</v>
      </c>
      <c r="J20">
        <f>F20</f>
        <v>3.1</v>
      </c>
      <c r="L20" s="6">
        <f>J20*$T$5</f>
        <v>0.81262135922330103</v>
      </c>
      <c r="M20" s="6"/>
      <c r="P20" s="6"/>
    </row>
    <row r="21" spans="2:17" x14ac:dyDescent="0.3">
      <c r="C21" t="s">
        <v>826</v>
      </c>
      <c r="F21">
        <v>4.3</v>
      </c>
      <c r="H21" s="6">
        <f>F21*$T$5</f>
        <v>1.1271844660194175</v>
      </c>
      <c r="J21">
        <f>F21</f>
        <v>4.3</v>
      </c>
      <c r="L21" s="6">
        <f>J21*$T$5</f>
        <v>1.1271844660194175</v>
      </c>
      <c r="M21" s="6"/>
      <c r="P21" s="6"/>
    </row>
    <row r="23" spans="2:17" x14ac:dyDescent="0.3">
      <c r="B23" t="s">
        <v>827</v>
      </c>
      <c r="N23">
        <v>14.7</v>
      </c>
      <c r="P23" s="10">
        <v>4</v>
      </c>
    </row>
    <row r="24" spans="2:17" x14ac:dyDescent="0.3">
      <c r="C24" t="s">
        <v>828</v>
      </c>
      <c r="N24">
        <v>10</v>
      </c>
      <c r="O24" t="s">
        <v>829</v>
      </c>
      <c r="P24">
        <v>10</v>
      </c>
      <c r="Q24" t="s">
        <v>829</v>
      </c>
    </row>
    <row r="25" spans="2:17" x14ac:dyDescent="0.3">
      <c r="C25" t="s">
        <v>830</v>
      </c>
    </row>
    <row r="26" spans="2:17" x14ac:dyDescent="0.3">
      <c r="C26" t="s">
        <v>831</v>
      </c>
    </row>
    <row r="28" spans="2:17" x14ac:dyDescent="0.3">
      <c r="B28" t="s">
        <v>832</v>
      </c>
      <c r="F28">
        <v>18.3</v>
      </c>
      <c r="H28">
        <v>15</v>
      </c>
      <c r="I28" t="s">
        <v>810</v>
      </c>
      <c r="J28">
        <v>18.3</v>
      </c>
      <c r="L28">
        <v>15</v>
      </c>
      <c r="N28">
        <v>18.3</v>
      </c>
      <c r="P28">
        <v>15</v>
      </c>
    </row>
    <row r="29" spans="2:17" x14ac:dyDescent="0.3">
      <c r="C29" t="s">
        <v>833</v>
      </c>
      <c r="F29">
        <v>2.8</v>
      </c>
      <c r="H29" s="6">
        <f>F29*$T$5</f>
        <v>0.73398058252427179</v>
      </c>
      <c r="J29">
        <v>2.8</v>
      </c>
      <c r="L29" s="6">
        <f>J29*$T$5</f>
        <v>0.73398058252427179</v>
      </c>
      <c r="M29" s="6"/>
      <c r="N29">
        <v>2.8</v>
      </c>
      <c r="P29" s="6">
        <f>N29*$T$5</f>
        <v>0.73398058252427179</v>
      </c>
    </row>
    <row r="31" spans="2:17" x14ac:dyDescent="0.3">
      <c r="B31" t="s">
        <v>834</v>
      </c>
    </row>
    <row r="32" spans="2:17" x14ac:dyDescent="0.3">
      <c r="C32" s="44" t="s">
        <v>835</v>
      </c>
      <c r="D32" s="44"/>
      <c r="E32" s="44"/>
      <c r="F32" s="44">
        <v>371.5</v>
      </c>
      <c r="H32">
        <f t="shared" ref="H32:H37" si="3">F32</f>
        <v>371.5</v>
      </c>
      <c r="J32" s="44">
        <v>198.82</v>
      </c>
      <c r="L32">
        <f t="shared" ref="L32:L37" si="4">J32</f>
        <v>198.82</v>
      </c>
      <c r="N32" s="44">
        <v>198.82</v>
      </c>
      <c r="P32">
        <f t="shared" ref="P32:P37" si="5">N32</f>
        <v>198.82</v>
      </c>
      <c r="Q32" s="44" t="s">
        <v>836</v>
      </c>
    </row>
    <row r="33" spans="1:17" x14ac:dyDescent="0.3">
      <c r="C33" s="44" t="s">
        <v>837</v>
      </c>
      <c r="D33" s="44"/>
      <c r="E33" s="44"/>
      <c r="F33" s="44">
        <v>79.64</v>
      </c>
      <c r="H33">
        <f t="shared" si="3"/>
        <v>79.64</v>
      </c>
      <c r="J33" s="44">
        <v>58.62</v>
      </c>
      <c r="L33">
        <f t="shared" si="4"/>
        <v>58.62</v>
      </c>
      <c r="N33" s="44">
        <v>58.62</v>
      </c>
      <c r="P33">
        <f t="shared" si="5"/>
        <v>58.62</v>
      </c>
      <c r="Q33" s="44" t="s">
        <v>836</v>
      </c>
    </row>
    <row r="34" spans="1:17" x14ac:dyDescent="0.3">
      <c r="C34" t="s">
        <v>838</v>
      </c>
      <c r="F34">
        <f>2*8.42</f>
        <v>16.84</v>
      </c>
      <c r="H34">
        <f t="shared" si="3"/>
        <v>16.84</v>
      </c>
      <c r="J34">
        <f>2*8.42</f>
        <v>16.84</v>
      </c>
      <c r="L34">
        <f t="shared" si="4"/>
        <v>16.84</v>
      </c>
      <c r="N34">
        <f>2*8.42</f>
        <v>16.84</v>
      </c>
      <c r="P34">
        <f t="shared" si="5"/>
        <v>16.84</v>
      </c>
    </row>
    <row r="35" spans="1:17" x14ac:dyDescent="0.3">
      <c r="C35" t="s">
        <v>839</v>
      </c>
      <c r="F35">
        <v>6.8</v>
      </c>
      <c r="H35">
        <f t="shared" si="3"/>
        <v>6.8</v>
      </c>
      <c r="J35">
        <v>6.8</v>
      </c>
      <c r="L35">
        <f t="shared" si="4"/>
        <v>6.8</v>
      </c>
      <c r="N35">
        <v>6.8</v>
      </c>
      <c r="P35">
        <f t="shared" si="5"/>
        <v>6.8</v>
      </c>
    </row>
    <row r="36" spans="1:17" x14ac:dyDescent="0.3">
      <c r="C36" s="44" t="s">
        <v>840</v>
      </c>
      <c r="D36" s="44"/>
      <c r="E36" s="44"/>
      <c r="F36" s="44">
        <v>69.64</v>
      </c>
      <c r="H36">
        <f t="shared" si="3"/>
        <v>69.64</v>
      </c>
      <c r="J36" s="44">
        <v>46.7</v>
      </c>
      <c r="L36">
        <f t="shared" si="4"/>
        <v>46.7</v>
      </c>
      <c r="N36" s="44">
        <v>46.7</v>
      </c>
      <c r="P36">
        <f t="shared" si="5"/>
        <v>46.7</v>
      </c>
      <c r="Q36" s="44" t="s">
        <v>841</v>
      </c>
    </row>
    <row r="37" spans="1:17" x14ac:dyDescent="0.3">
      <c r="B37" t="s">
        <v>842</v>
      </c>
      <c r="E37" s="43"/>
      <c r="F37" s="10">
        <v>50</v>
      </c>
      <c r="G37" t="s">
        <v>829</v>
      </c>
      <c r="H37">
        <f t="shared" si="3"/>
        <v>50</v>
      </c>
      <c r="J37" s="10">
        <v>50</v>
      </c>
      <c r="K37" t="s">
        <v>829</v>
      </c>
      <c r="L37">
        <f t="shared" si="4"/>
        <v>50</v>
      </c>
      <c r="N37" s="10">
        <v>50</v>
      </c>
      <c r="O37" t="s">
        <v>829</v>
      </c>
      <c r="P37">
        <f t="shared" si="5"/>
        <v>50</v>
      </c>
    </row>
    <row r="39" spans="1:17" x14ac:dyDescent="0.3">
      <c r="B39" s="44" t="s">
        <v>843</v>
      </c>
      <c r="C39" s="44"/>
      <c r="D39" s="45"/>
      <c r="E39" s="44"/>
      <c r="F39" s="46">
        <v>63.5</v>
      </c>
      <c r="G39" t="s">
        <v>844</v>
      </c>
      <c r="H39" s="6">
        <f>F39*$T$4</f>
        <v>10.48058252427184</v>
      </c>
      <c r="J39" s="46">
        <v>41.81</v>
      </c>
      <c r="L39" s="6">
        <f>J39*$T$4</f>
        <v>6.9006796116504825</v>
      </c>
      <c r="M39" s="6"/>
      <c r="N39" s="46">
        <v>41.81</v>
      </c>
      <c r="P39" s="6">
        <f>N39*$T$4</f>
        <v>6.9006796116504825</v>
      </c>
      <c r="Q39" s="44" t="s">
        <v>845</v>
      </c>
    </row>
    <row r="40" spans="1:17" x14ac:dyDescent="0.3">
      <c r="C40" t="s">
        <v>846</v>
      </c>
      <c r="D40" s="47"/>
      <c r="F40" s="10">
        <v>5</v>
      </c>
      <c r="H40" s="6">
        <f>F40*$T$5</f>
        <v>1.3106796116504853</v>
      </c>
      <c r="J40" s="10">
        <v>5</v>
      </c>
      <c r="L40">
        <v>0</v>
      </c>
      <c r="N40" s="10">
        <v>5</v>
      </c>
      <c r="P40">
        <v>0</v>
      </c>
    </row>
    <row r="43" spans="1:17" s="48" customFormat="1" ht="13.2" x14ac:dyDescent="0.25">
      <c r="C43" s="48" t="s">
        <v>847</v>
      </c>
      <c r="F43" s="48">
        <f>SUM(F6:F42)</f>
        <v>1399.7099999999998</v>
      </c>
      <c r="H43" s="48">
        <f>SUM(H6:H42)</f>
        <v>1325.6750485436892</v>
      </c>
      <c r="J43" s="48">
        <f>SUM(J6:J42)</f>
        <v>1161.3799999999997</v>
      </c>
      <c r="L43" s="48">
        <f>SUM(L6:L42)</f>
        <v>1104.1444660194175</v>
      </c>
      <c r="N43" s="48">
        <f>SUM(N6:N42)</f>
        <v>1154.1799999999998</v>
      </c>
      <c r="P43" s="48">
        <f>SUM(P6:P42)</f>
        <v>1098.2046601941747</v>
      </c>
    </row>
    <row r="45" spans="1:17" x14ac:dyDescent="0.3">
      <c r="H45" s="48" t="s">
        <v>848</v>
      </c>
      <c r="J45" s="48">
        <f>F43-J43</f>
        <v>238.33000000000015</v>
      </c>
      <c r="K45" s="48"/>
      <c r="L45" s="48">
        <f>H43-L43</f>
        <v>221.53058252427172</v>
      </c>
      <c r="M45" s="48"/>
      <c r="N45" s="48">
        <f>I43-N43</f>
        <v>-1154.1799999999998</v>
      </c>
      <c r="O45" s="48"/>
      <c r="P45" s="48">
        <f>K43-P43</f>
        <v>-1098.2046601941747</v>
      </c>
    </row>
    <row r="47" spans="1:17" x14ac:dyDescent="0.3">
      <c r="A47" t="s">
        <v>850</v>
      </c>
      <c r="F47">
        <f>SUM(F32:F37)+F29+F28</f>
        <v>615.51999999999987</v>
      </c>
      <c r="H47">
        <f>SUM(H32:H37)+H29+H28</f>
        <v>610.15398058252424</v>
      </c>
      <c r="J47">
        <f>SUM(J32:J37)+J29+J28</f>
        <v>398.88</v>
      </c>
      <c r="L47">
        <f>SUM(L32:L37)+L29+L28</f>
        <v>393.51398058252425</v>
      </c>
      <c r="N47">
        <f>SUM(N32:N37)+N29+N28</f>
        <v>398.88</v>
      </c>
      <c r="P47">
        <f>SUM(P32:P37)+P29+P28</f>
        <v>393.51398058252425</v>
      </c>
    </row>
    <row r="48" spans="1:17" x14ac:dyDescent="0.3">
      <c r="A48" s="48" t="s">
        <v>849</v>
      </c>
      <c r="F48">
        <f>+F43-F47</f>
        <v>784.18999999999994</v>
      </c>
      <c r="H48">
        <f>+H43-H47</f>
        <v>715.52106796116493</v>
      </c>
      <c r="J48">
        <f>+J43-J47</f>
        <v>762.49999999999966</v>
      </c>
      <c r="L48">
        <f>+L43-L47</f>
        <v>710.6304854368932</v>
      </c>
      <c r="N48">
        <f>+N43-N47</f>
        <v>755.29999999999984</v>
      </c>
      <c r="P48">
        <f>+P43-P47</f>
        <v>704.69067961165047</v>
      </c>
    </row>
    <row r="49" spans="1:16" x14ac:dyDescent="0.3">
      <c r="F49" s="10"/>
      <c r="J49" s="10"/>
      <c r="N49" s="10"/>
    </row>
    <row r="50" spans="1:16" x14ac:dyDescent="0.3">
      <c r="F50" s="10"/>
      <c r="J50" s="10"/>
      <c r="N50" s="10"/>
    </row>
    <row r="51" spans="1:16" x14ac:dyDescent="0.3">
      <c r="A51" t="s">
        <v>854</v>
      </c>
      <c r="F51" s="50">
        <f>-F48</f>
        <v>-784.18999999999994</v>
      </c>
      <c r="G51" s="50"/>
      <c r="H51" s="50">
        <f>-H48</f>
        <v>-715.52106796116493</v>
      </c>
      <c r="J51" s="10"/>
      <c r="N51" s="10"/>
    </row>
    <row r="52" spans="1:16" x14ac:dyDescent="0.3">
      <c r="A52" t="s">
        <v>851</v>
      </c>
      <c r="F52" s="50">
        <v>-1100</v>
      </c>
      <c r="G52" s="50"/>
      <c r="H52" s="50">
        <v>-200</v>
      </c>
      <c r="J52" s="10"/>
      <c r="N52" s="10"/>
    </row>
    <row r="53" spans="1:16" x14ac:dyDescent="0.3">
      <c r="A53" t="s">
        <v>852</v>
      </c>
      <c r="F53" s="50">
        <v>1900</v>
      </c>
      <c r="G53" s="50"/>
      <c r="H53" s="50">
        <v>1200</v>
      </c>
      <c r="J53" s="10"/>
      <c r="N53" s="10"/>
    </row>
    <row r="54" spans="1:16" ht="15.6" x14ac:dyDescent="0.3">
      <c r="A54" t="s">
        <v>853</v>
      </c>
      <c r="F54" s="50">
        <v>644</v>
      </c>
      <c r="G54" s="50"/>
      <c r="H54" s="50">
        <v>431</v>
      </c>
      <c r="L54" s="49"/>
      <c r="M54" s="49"/>
      <c r="P54" s="49"/>
    </row>
    <row r="55" spans="1:16" ht="15.6" x14ac:dyDescent="0.3">
      <c r="F55" s="50"/>
      <c r="G55" s="50"/>
      <c r="H55" s="50"/>
      <c r="L55" s="49"/>
      <c r="M55" s="49"/>
      <c r="P55" s="49"/>
    </row>
    <row r="56" spans="1:16" x14ac:dyDescent="0.3">
      <c r="A56" t="s">
        <v>855</v>
      </c>
      <c r="F56" s="50">
        <f>SUM(F51:F54)</f>
        <v>659.81</v>
      </c>
      <c r="G56" s="50"/>
      <c r="H56" s="50">
        <f>SUM(H51:H54)</f>
        <v>715.47893203883507</v>
      </c>
      <c r="L56" s="4"/>
      <c r="M56" s="4"/>
      <c r="P56" s="4"/>
    </row>
    <row r="57" spans="1:16" x14ac:dyDescent="0.3">
      <c r="A57" t="s">
        <v>856</v>
      </c>
      <c r="F57" s="10">
        <f>+F56/454</f>
        <v>1.4533259911894272</v>
      </c>
      <c r="G57" s="50"/>
      <c r="H57" s="10">
        <f>+H56/454</f>
        <v>1.5759447842265089</v>
      </c>
    </row>
    <row r="58" spans="1:16" x14ac:dyDescent="0.3">
      <c r="F58" s="10"/>
      <c r="J58" s="10"/>
      <c r="N58" s="10"/>
    </row>
    <row r="63" spans="1:16" ht="15.6" x14ac:dyDescent="0.3">
      <c r="H63" s="49"/>
      <c r="L63" s="49"/>
      <c r="M63" s="49"/>
      <c r="P63" s="49"/>
    </row>
    <row r="64" spans="1:16" x14ac:dyDescent="0.3">
      <c r="H64" s="4"/>
      <c r="L64" s="4"/>
      <c r="M64" s="4"/>
      <c r="P64" s="4"/>
    </row>
    <row r="65" spans="6:16" x14ac:dyDescent="0.3">
      <c r="H65" s="4"/>
      <c r="L65" s="4"/>
      <c r="M65" s="4"/>
      <c r="P65" s="4"/>
    </row>
    <row r="66" spans="6:16" x14ac:dyDescent="0.3">
      <c r="F66" s="10"/>
      <c r="J66" s="10"/>
      <c r="N66" s="10"/>
    </row>
  </sheetData>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737"/>
  <sheetViews>
    <sheetView topLeftCell="A1721" workbookViewId="0">
      <selection activeCell="G1581" sqref="G1581"/>
    </sheetView>
  </sheetViews>
  <sheetFormatPr defaultRowHeight="14.4" x14ac:dyDescent="0.3"/>
  <cols>
    <col min="2" max="2" width="11.6640625" style="51" bestFit="1" customWidth="1"/>
    <col min="3" max="3" width="22.88671875" style="52" bestFit="1" customWidth="1"/>
    <col min="39" max="39" width="9.109375" customWidth="1"/>
  </cols>
  <sheetData>
    <row r="1" spans="1:41" ht="15" x14ac:dyDescent="0.25">
      <c r="A1" t="s">
        <v>706</v>
      </c>
      <c r="B1" s="51" t="s">
        <v>707</v>
      </c>
      <c r="C1" s="52" t="s">
        <v>991</v>
      </c>
      <c r="D1" t="s">
        <v>708</v>
      </c>
      <c r="E1" t="s">
        <v>709</v>
      </c>
      <c r="F1" t="s">
        <v>710</v>
      </c>
      <c r="G1" t="s">
        <v>714</v>
      </c>
      <c r="H1" t="s">
        <v>722</v>
      </c>
      <c r="I1" t="s">
        <v>900</v>
      </c>
      <c r="J1" t="s">
        <v>901</v>
      </c>
      <c r="K1" t="s">
        <v>902</v>
      </c>
      <c r="L1" t="s">
        <v>903</v>
      </c>
      <c r="M1" t="s">
        <v>904</v>
      </c>
      <c r="N1" t="s">
        <v>905</v>
      </c>
      <c r="O1" t="s">
        <v>123</v>
      </c>
      <c r="P1" t="s">
        <v>906</v>
      </c>
      <c r="Q1" t="s">
        <v>907</v>
      </c>
      <c r="R1" t="s">
        <v>908</v>
      </c>
      <c r="S1" t="s">
        <v>726</v>
      </c>
      <c r="T1" t="s">
        <v>727</v>
      </c>
      <c r="U1" t="s">
        <v>909</v>
      </c>
      <c r="V1" t="s">
        <v>711</v>
      </c>
      <c r="W1" t="s">
        <v>712</v>
      </c>
      <c r="X1" t="s">
        <v>713</v>
      </c>
      <c r="Y1" t="s">
        <v>910</v>
      </c>
      <c r="Z1" t="s">
        <v>911</v>
      </c>
      <c r="AA1" t="s">
        <v>715</v>
      </c>
      <c r="AB1" t="s">
        <v>716</v>
      </c>
      <c r="AC1" t="s">
        <v>717</v>
      </c>
      <c r="AD1" t="s">
        <v>718</v>
      </c>
      <c r="AE1" t="s">
        <v>110</v>
      </c>
      <c r="AF1" t="s">
        <v>719</v>
      </c>
      <c r="AG1" t="s">
        <v>720</v>
      </c>
      <c r="AH1" t="s">
        <v>721</v>
      </c>
      <c r="AI1" t="s">
        <v>723</v>
      </c>
      <c r="AJ1" t="s">
        <v>724</v>
      </c>
      <c r="AK1" t="s">
        <v>725</v>
      </c>
      <c r="AL1" t="s">
        <v>912</v>
      </c>
      <c r="AM1" t="s">
        <v>913</v>
      </c>
      <c r="AN1" t="s">
        <v>914</v>
      </c>
      <c r="AO1" t="s">
        <v>915</v>
      </c>
    </row>
    <row r="2" spans="1:41" ht="15" x14ac:dyDescent="0.25">
      <c r="A2" s="11">
        <v>39083</v>
      </c>
      <c r="B2" s="51">
        <v>0.97383165509259262</v>
      </c>
      <c r="C2" s="52">
        <f>+A2+B2</f>
        <v>39083.973831655094</v>
      </c>
      <c r="D2" t="s">
        <v>728</v>
      </c>
      <c r="E2" t="s">
        <v>916</v>
      </c>
    </row>
    <row r="3" spans="1:41" ht="15" x14ac:dyDescent="0.25">
      <c r="A3" s="11">
        <v>39083</v>
      </c>
      <c r="B3" s="51">
        <v>0.97383175925925924</v>
      </c>
      <c r="C3" s="52">
        <f t="shared" ref="C3:C66" si="0">+A3+B3</f>
        <v>39083.973831759256</v>
      </c>
      <c r="D3" t="s">
        <v>728</v>
      </c>
      <c r="E3" t="s">
        <v>730</v>
      </c>
      <c r="L3" t="s">
        <v>989</v>
      </c>
    </row>
    <row r="4" spans="1:41" x14ac:dyDescent="0.3">
      <c r="A4" s="11">
        <v>39083</v>
      </c>
      <c r="B4" s="51">
        <v>0.97383186342592598</v>
      </c>
      <c r="C4" s="52">
        <f t="shared" si="0"/>
        <v>39083.973831863426</v>
      </c>
      <c r="D4" t="s">
        <v>728</v>
      </c>
      <c r="E4" t="s">
        <v>917</v>
      </c>
      <c r="L4" t="s">
        <v>990</v>
      </c>
    </row>
    <row r="5" spans="1:41" x14ac:dyDescent="0.3">
      <c r="A5" s="11">
        <v>39083</v>
      </c>
      <c r="B5" s="51">
        <v>0.97383202546296299</v>
      </c>
      <c r="C5" s="52">
        <f t="shared" si="0"/>
        <v>39083.973832025462</v>
      </c>
      <c r="D5" t="s">
        <v>728</v>
      </c>
      <c r="E5" t="s">
        <v>918</v>
      </c>
    </row>
    <row r="6" spans="1:41" x14ac:dyDescent="0.3">
      <c r="A6" s="11">
        <v>39083</v>
      </c>
      <c r="B6" s="51">
        <v>0.9738326273148149</v>
      </c>
      <c r="C6" s="52">
        <f t="shared" si="0"/>
        <v>39083.973832627315</v>
      </c>
      <c r="D6" t="s">
        <v>728</v>
      </c>
      <c r="E6" t="s">
        <v>919</v>
      </c>
    </row>
    <row r="7" spans="1:41" x14ac:dyDescent="0.3">
      <c r="A7" s="11">
        <v>39083</v>
      </c>
      <c r="B7" s="51">
        <v>0.97383358796296304</v>
      </c>
      <c r="C7" s="52">
        <f t="shared" si="0"/>
        <v>39083.973833587967</v>
      </c>
      <c r="D7" t="s">
        <v>728</v>
      </c>
      <c r="E7" t="s">
        <v>920</v>
      </c>
    </row>
    <row r="8" spans="1:41" x14ac:dyDescent="0.3">
      <c r="A8" s="11">
        <v>39083</v>
      </c>
      <c r="B8" s="51">
        <v>0.97383454861111118</v>
      </c>
      <c r="C8" s="52">
        <f t="shared" si="0"/>
        <v>39083.973834548611</v>
      </c>
      <c r="D8" t="s">
        <v>728</v>
      </c>
      <c r="E8" t="s">
        <v>735</v>
      </c>
    </row>
    <row r="9" spans="1:41" x14ac:dyDescent="0.3">
      <c r="A9" s="11">
        <v>39083</v>
      </c>
      <c r="B9" s="51">
        <v>0.97383552083333325</v>
      </c>
      <c r="C9" s="52">
        <f t="shared" si="0"/>
        <v>39083.973835520832</v>
      </c>
      <c r="D9" t="s">
        <v>728</v>
      </c>
      <c r="E9" t="s">
        <v>921</v>
      </c>
    </row>
    <row r="10" spans="1:41" x14ac:dyDescent="0.3">
      <c r="A10" s="11">
        <v>39083</v>
      </c>
      <c r="B10" s="51">
        <v>0.97383648148148139</v>
      </c>
      <c r="C10" s="52">
        <f t="shared" si="0"/>
        <v>39083.973836481484</v>
      </c>
      <c r="D10" t="s">
        <v>728</v>
      </c>
      <c r="E10" t="s">
        <v>737</v>
      </c>
    </row>
    <row r="11" spans="1:41" x14ac:dyDescent="0.3">
      <c r="A11" s="11">
        <v>39083</v>
      </c>
      <c r="B11" s="51">
        <v>0.97383745370370367</v>
      </c>
      <c r="C11" s="52">
        <f t="shared" si="0"/>
        <v>39083.973837453705</v>
      </c>
      <c r="D11" t="s">
        <v>728</v>
      </c>
      <c r="E11" t="s">
        <v>738</v>
      </c>
    </row>
    <row r="12" spans="1:41" x14ac:dyDescent="0.3">
      <c r="A12" s="11">
        <v>39083</v>
      </c>
      <c r="B12" s="51">
        <v>0.97383841435185181</v>
      </c>
      <c r="C12" s="52">
        <f t="shared" si="0"/>
        <v>39083.973838414349</v>
      </c>
      <c r="D12" t="s">
        <v>728</v>
      </c>
      <c r="E12" t="s">
        <v>739</v>
      </c>
    </row>
    <row r="13" spans="1:41" x14ac:dyDescent="0.3">
      <c r="A13" s="11">
        <v>39083</v>
      </c>
      <c r="B13" s="51">
        <v>0.97383937499999995</v>
      </c>
      <c r="C13" s="52">
        <f t="shared" si="0"/>
        <v>39083.973839375001</v>
      </c>
      <c r="D13" t="s">
        <v>728</v>
      </c>
      <c r="E13" t="s">
        <v>922</v>
      </c>
    </row>
    <row r="14" spans="1:41" x14ac:dyDescent="0.3">
      <c r="A14" s="11">
        <v>39083</v>
      </c>
      <c r="B14" s="51">
        <v>0.97384033564814809</v>
      </c>
      <c r="C14" s="52">
        <f t="shared" si="0"/>
        <v>39083.973840335646</v>
      </c>
      <c r="D14" t="s">
        <v>728</v>
      </c>
      <c r="E14" t="s">
        <v>923</v>
      </c>
    </row>
    <row r="15" spans="1:41" x14ac:dyDescent="0.3">
      <c r="A15" s="11">
        <v>39083</v>
      </c>
      <c r="B15" s="51">
        <v>0.97385408564814824</v>
      </c>
      <c r="C15" s="52">
        <f t="shared" si="0"/>
        <v>39083.973854085649</v>
      </c>
      <c r="D15" t="s">
        <v>728</v>
      </c>
      <c r="E15" t="s">
        <v>924</v>
      </c>
      <c r="F15">
        <v>4330</v>
      </c>
      <c r="G15">
        <v>1532</v>
      </c>
      <c r="H15" t="s">
        <v>925</v>
      </c>
    </row>
    <row r="16" spans="1:41" x14ac:dyDescent="0.3">
      <c r="A16" s="11">
        <v>39083</v>
      </c>
      <c r="B16" s="51">
        <v>0.97385417824074072</v>
      </c>
      <c r="C16" s="52">
        <f t="shared" si="0"/>
        <v>39083.973854178243</v>
      </c>
      <c r="D16" t="s">
        <v>728</v>
      </c>
      <c r="E16" t="s">
        <v>926</v>
      </c>
      <c r="F16">
        <v>4330</v>
      </c>
      <c r="G16">
        <v>1532</v>
      </c>
      <c r="H16">
        <v>4330</v>
      </c>
    </row>
    <row r="17" spans="1:35" x14ac:dyDescent="0.3">
      <c r="A17" s="11">
        <v>39083</v>
      </c>
      <c r="B17" s="51">
        <v>0.97385428240740746</v>
      </c>
      <c r="C17" s="52">
        <f t="shared" si="0"/>
        <v>39083.973854282405</v>
      </c>
      <c r="D17" t="s">
        <v>728</v>
      </c>
      <c r="E17" t="s">
        <v>927</v>
      </c>
      <c r="F17">
        <v>4330</v>
      </c>
      <c r="G17">
        <v>1532</v>
      </c>
      <c r="H17">
        <v>1532</v>
      </c>
    </row>
    <row r="18" spans="1:35" x14ac:dyDescent="0.3">
      <c r="A18" s="11">
        <v>39083</v>
      </c>
      <c r="B18" s="51">
        <v>0.97385438657407397</v>
      </c>
      <c r="C18" s="52">
        <f t="shared" si="0"/>
        <v>39083.973854386575</v>
      </c>
      <c r="D18" t="s">
        <v>728</v>
      </c>
      <c r="E18" t="s">
        <v>928</v>
      </c>
      <c r="F18">
        <v>4330</v>
      </c>
      <c r="G18">
        <v>1532</v>
      </c>
      <c r="H18">
        <v>1940006</v>
      </c>
    </row>
    <row r="19" spans="1:35" x14ac:dyDescent="0.3">
      <c r="A19" s="11">
        <v>39083</v>
      </c>
      <c r="B19" s="51">
        <v>0.97385447916666668</v>
      </c>
      <c r="C19" s="52">
        <f t="shared" si="0"/>
        <v>39083.973854479169</v>
      </c>
      <c r="D19" t="s">
        <v>728</v>
      </c>
      <c r="E19" t="s">
        <v>929</v>
      </c>
      <c r="F19">
        <v>4330</v>
      </c>
      <c r="G19">
        <v>1532</v>
      </c>
      <c r="H19">
        <v>4</v>
      </c>
      <c r="I19">
        <v>4</v>
      </c>
      <c r="J19">
        <v>8</v>
      </c>
    </row>
    <row r="20" spans="1:35" x14ac:dyDescent="0.3">
      <c r="A20" s="11">
        <v>39083</v>
      </c>
      <c r="B20" s="51">
        <v>0.97385513888888886</v>
      </c>
      <c r="C20" s="52">
        <f t="shared" si="0"/>
        <v>39083.973855138887</v>
      </c>
      <c r="D20" t="s">
        <v>728</v>
      </c>
      <c r="E20" t="s">
        <v>930</v>
      </c>
      <c r="F20">
        <v>4330</v>
      </c>
      <c r="G20">
        <v>1532</v>
      </c>
      <c r="H20" t="s">
        <v>931</v>
      </c>
    </row>
    <row r="21" spans="1:35" x14ac:dyDescent="0.3">
      <c r="A21" s="11">
        <v>39083</v>
      </c>
      <c r="B21" s="51">
        <v>0.97385611111111114</v>
      </c>
      <c r="C21" s="52">
        <f t="shared" si="0"/>
        <v>39083.973856111108</v>
      </c>
      <c r="D21" t="s">
        <v>728</v>
      </c>
      <c r="E21" t="s">
        <v>932</v>
      </c>
      <c r="F21">
        <v>4330</v>
      </c>
      <c r="G21">
        <v>1532</v>
      </c>
      <c r="H21" s="18">
        <v>0</v>
      </c>
    </row>
    <row r="22" spans="1:35" x14ac:dyDescent="0.3">
      <c r="A22" s="11">
        <v>39083</v>
      </c>
      <c r="B22" s="51">
        <v>0.97385708333333332</v>
      </c>
      <c r="C22" s="52">
        <f t="shared" si="0"/>
        <v>39083.973857083336</v>
      </c>
      <c r="D22" t="s">
        <v>728</v>
      </c>
      <c r="E22" t="s">
        <v>933</v>
      </c>
      <c r="F22">
        <v>4330</v>
      </c>
      <c r="G22">
        <v>1532</v>
      </c>
      <c r="H22" s="18">
        <v>0</v>
      </c>
      <c r="I22" s="18">
        <v>1</v>
      </c>
      <c r="J22" s="18">
        <v>0</v>
      </c>
      <c r="K22" s="18">
        <v>0</v>
      </c>
    </row>
    <row r="23" spans="1:35" x14ac:dyDescent="0.3">
      <c r="A23" s="11">
        <v>39083</v>
      </c>
      <c r="B23" s="51">
        <v>0.97385803240740743</v>
      </c>
      <c r="C23" s="52">
        <f t="shared" si="0"/>
        <v>39083.973858032405</v>
      </c>
      <c r="D23" t="s">
        <v>728</v>
      </c>
      <c r="E23" t="s">
        <v>934</v>
      </c>
      <c r="F23">
        <v>4330</v>
      </c>
      <c r="G23">
        <v>1532</v>
      </c>
      <c r="H23" t="s">
        <v>935</v>
      </c>
    </row>
    <row r="24" spans="1:35" x14ac:dyDescent="0.3">
      <c r="A24" s="11">
        <v>39083</v>
      </c>
      <c r="B24" s="51">
        <v>0.97385902777777777</v>
      </c>
      <c r="C24" s="52">
        <f t="shared" si="0"/>
        <v>39083.973859027778</v>
      </c>
      <c r="D24" t="s">
        <v>728</v>
      </c>
      <c r="E24" t="s">
        <v>936</v>
      </c>
      <c r="F24">
        <v>4330</v>
      </c>
      <c r="G24">
        <v>1532</v>
      </c>
      <c r="H24" s="18">
        <v>-2.9883139999999998E-6</v>
      </c>
      <c r="I24" s="18">
        <v>-6.1377849999999997E-6</v>
      </c>
      <c r="J24" s="18">
        <v>1.684659E-3</v>
      </c>
      <c r="K24" s="18">
        <v>-0.1857173</v>
      </c>
      <c r="L24" s="18">
        <v>6.7843989999999996E-4</v>
      </c>
      <c r="M24" s="18">
        <v>-5.597908E-7</v>
      </c>
      <c r="N24" s="18">
        <v>10.401579999999999</v>
      </c>
      <c r="O24" s="18">
        <v>-5.9869070000000003E-2</v>
      </c>
      <c r="P24" s="18">
        <v>1.3604249999999999E-4</v>
      </c>
      <c r="Q24" s="18">
        <v>-4.7769770000000002E-7</v>
      </c>
      <c r="R24" s="18">
        <v>-303.2937</v>
      </c>
      <c r="S24" s="18">
        <v>2.5304959999999999</v>
      </c>
      <c r="T24" s="18">
        <v>-1.267045E-2</v>
      </c>
      <c r="U24" s="18">
        <v>1.040454E-4</v>
      </c>
    </row>
    <row r="25" spans="1:35" x14ac:dyDescent="0.3">
      <c r="A25" s="11">
        <v>39083</v>
      </c>
      <c r="B25" s="51">
        <v>0.97386000000000006</v>
      </c>
      <c r="C25" s="52">
        <f t="shared" si="0"/>
        <v>39083.973859999998</v>
      </c>
      <c r="D25" t="s">
        <v>728</v>
      </c>
      <c r="E25" t="s">
        <v>937</v>
      </c>
      <c r="F25">
        <v>4330</v>
      </c>
      <c r="G25">
        <v>1532</v>
      </c>
      <c r="H25" s="18">
        <v>-3.5603899999999998E-7</v>
      </c>
      <c r="I25" s="18">
        <v>3816.7130000000002</v>
      </c>
      <c r="J25" s="18">
        <v>-44.755070000000003</v>
      </c>
      <c r="K25" s="18">
        <v>0.43861620000000001</v>
      </c>
      <c r="L25" s="18">
        <v>-7.146342E-3</v>
      </c>
      <c r="M25" s="18">
        <v>8.9062340000000006E-5</v>
      </c>
      <c r="N25" s="18">
        <v>-6.3430120000000002E-7</v>
      </c>
      <c r="O25" s="18">
        <v>0</v>
      </c>
      <c r="P25" s="18">
        <v>0</v>
      </c>
      <c r="Q25" s="18">
        <v>0</v>
      </c>
      <c r="R25" s="18">
        <v>0</v>
      </c>
      <c r="S25" s="18">
        <v>0</v>
      </c>
      <c r="T25" s="18">
        <v>0</v>
      </c>
      <c r="U25" s="18">
        <v>0</v>
      </c>
    </row>
    <row r="26" spans="1:35" x14ac:dyDescent="0.3">
      <c r="A26" s="11">
        <v>39083</v>
      </c>
      <c r="B26" s="51">
        <v>0.97386093750000002</v>
      </c>
      <c r="C26" s="52">
        <f t="shared" si="0"/>
        <v>39083.973860937498</v>
      </c>
      <c r="D26" t="s">
        <v>728</v>
      </c>
      <c r="E26" t="s">
        <v>938</v>
      </c>
      <c r="F26">
        <v>4330</v>
      </c>
      <c r="G26">
        <v>1532</v>
      </c>
      <c r="H26">
        <v>1</v>
      </c>
      <c r="I26">
        <v>0</v>
      </c>
      <c r="J26">
        <v>0</v>
      </c>
      <c r="K26">
        <v>0</v>
      </c>
      <c r="L26">
        <v>1</v>
      </c>
      <c r="M26">
        <v>2</v>
      </c>
      <c r="N26">
        <v>0</v>
      </c>
      <c r="O26">
        <v>1</v>
      </c>
      <c r="P26">
        <v>2</v>
      </c>
      <c r="Q26">
        <v>3</v>
      </c>
      <c r="R26">
        <v>0</v>
      </c>
      <c r="S26">
        <v>1</v>
      </c>
      <c r="T26">
        <v>2</v>
      </c>
      <c r="U26">
        <v>3</v>
      </c>
      <c r="V26">
        <v>4</v>
      </c>
      <c r="W26">
        <v>0</v>
      </c>
      <c r="X26">
        <v>1</v>
      </c>
      <c r="Y26">
        <v>2</v>
      </c>
      <c r="Z26">
        <v>3</v>
      </c>
      <c r="AA26">
        <v>4</v>
      </c>
      <c r="AB26">
        <v>5</v>
      </c>
      <c r="AC26">
        <v>0</v>
      </c>
      <c r="AD26">
        <v>0</v>
      </c>
      <c r="AE26">
        <v>0</v>
      </c>
      <c r="AF26">
        <v>0</v>
      </c>
      <c r="AG26">
        <v>0</v>
      </c>
      <c r="AH26">
        <v>0</v>
      </c>
      <c r="AI26">
        <v>0</v>
      </c>
    </row>
    <row r="27" spans="1:35" x14ac:dyDescent="0.3">
      <c r="A27" s="11">
        <v>39083</v>
      </c>
      <c r="B27" s="51">
        <v>0.97386189814814816</v>
      </c>
      <c r="C27" s="52">
        <f t="shared" si="0"/>
        <v>39083.97386189815</v>
      </c>
      <c r="D27" t="s">
        <v>728</v>
      </c>
      <c r="E27" t="s">
        <v>939</v>
      </c>
      <c r="F27">
        <v>4330</v>
      </c>
      <c r="G27">
        <v>1532</v>
      </c>
      <c r="H27">
        <v>4</v>
      </c>
      <c r="I27">
        <v>5</v>
      </c>
      <c r="J27">
        <v>4</v>
      </c>
      <c r="K27">
        <v>3</v>
      </c>
      <c r="L27">
        <v>3</v>
      </c>
      <c r="M27">
        <v>3</v>
      </c>
      <c r="N27">
        <v>2</v>
      </c>
      <c r="O27">
        <v>2</v>
      </c>
      <c r="P27">
        <v>2</v>
      </c>
      <c r="Q27">
        <v>2</v>
      </c>
      <c r="R27">
        <v>1</v>
      </c>
      <c r="S27">
        <v>1</v>
      </c>
      <c r="T27">
        <v>1</v>
      </c>
      <c r="U27">
        <v>1</v>
      </c>
      <c r="V27">
        <v>1</v>
      </c>
      <c r="W27">
        <v>0</v>
      </c>
      <c r="X27">
        <v>0</v>
      </c>
      <c r="Y27">
        <v>0</v>
      </c>
      <c r="Z27">
        <v>0</v>
      </c>
      <c r="AA27">
        <v>0</v>
      </c>
      <c r="AB27">
        <v>0</v>
      </c>
      <c r="AC27">
        <v>0</v>
      </c>
      <c r="AD27">
        <v>0</v>
      </c>
      <c r="AE27">
        <v>0</v>
      </c>
      <c r="AF27">
        <v>0</v>
      </c>
      <c r="AG27">
        <v>0</v>
      </c>
      <c r="AH27">
        <v>0</v>
      </c>
      <c r="AI27">
        <v>0</v>
      </c>
    </row>
    <row r="28" spans="1:35" x14ac:dyDescent="0.3">
      <c r="A28" s="11">
        <v>39083</v>
      </c>
      <c r="B28" s="51">
        <v>0.97386288194444448</v>
      </c>
      <c r="C28" s="52">
        <f t="shared" si="0"/>
        <v>39083.973862881947</v>
      </c>
      <c r="D28" t="s">
        <v>728</v>
      </c>
      <c r="E28" t="s">
        <v>940</v>
      </c>
      <c r="F28">
        <v>4330</v>
      </c>
      <c r="G28">
        <v>1532</v>
      </c>
      <c r="H28" s="18">
        <v>0</v>
      </c>
      <c r="I28" s="18">
        <v>0</v>
      </c>
      <c r="J28" s="18">
        <v>0</v>
      </c>
      <c r="K28" s="18">
        <v>0</v>
      </c>
      <c r="L28" s="18">
        <v>0</v>
      </c>
      <c r="M28" s="18">
        <v>0</v>
      </c>
      <c r="N28" s="18">
        <v>0</v>
      </c>
    </row>
    <row r="29" spans="1:35" x14ac:dyDescent="0.3">
      <c r="A29" s="11">
        <v>39083</v>
      </c>
      <c r="B29" s="51">
        <v>0.97386383101851859</v>
      </c>
      <c r="C29" s="52">
        <f t="shared" si="0"/>
        <v>39083.973863831015</v>
      </c>
      <c r="D29" t="s">
        <v>728</v>
      </c>
      <c r="E29" t="s">
        <v>941</v>
      </c>
      <c r="F29">
        <v>4330</v>
      </c>
      <c r="G29">
        <v>1532</v>
      </c>
      <c r="H29" s="18">
        <v>1.1890240000000001</v>
      </c>
      <c r="I29" s="18">
        <v>1.0478620000000001</v>
      </c>
    </row>
    <row r="30" spans="1:35" x14ac:dyDescent="0.3">
      <c r="A30" s="11">
        <v>39083</v>
      </c>
      <c r="B30" s="51">
        <v>0.97386479166666673</v>
      </c>
      <c r="C30" s="52">
        <f t="shared" si="0"/>
        <v>39083.973864791667</v>
      </c>
      <c r="D30" t="s">
        <v>728</v>
      </c>
      <c r="E30" t="s">
        <v>942</v>
      </c>
      <c r="F30">
        <v>4330</v>
      </c>
      <c r="G30">
        <v>1532</v>
      </c>
      <c r="H30" s="18">
        <v>1013.25</v>
      </c>
    </row>
    <row r="31" spans="1:35" x14ac:dyDescent="0.3">
      <c r="A31" s="11">
        <v>39083</v>
      </c>
      <c r="B31" s="51">
        <v>0.97386575231481487</v>
      </c>
      <c r="C31" s="52">
        <f t="shared" si="0"/>
        <v>39083.973865752312</v>
      </c>
      <c r="D31" t="s">
        <v>728</v>
      </c>
      <c r="E31" t="s">
        <v>943</v>
      </c>
      <c r="F31">
        <v>4330</v>
      </c>
      <c r="G31">
        <v>1532</v>
      </c>
      <c r="H31" s="18">
        <v>0.20946000000000001</v>
      </c>
    </row>
    <row r="32" spans="1:35" x14ac:dyDescent="0.3">
      <c r="A32" s="11">
        <v>39083</v>
      </c>
      <c r="B32" s="51">
        <v>0.97386672453703704</v>
      </c>
      <c r="C32" s="52">
        <f t="shared" si="0"/>
        <v>39083.97386672454</v>
      </c>
      <c r="D32" t="s">
        <v>728</v>
      </c>
      <c r="E32" t="s">
        <v>944</v>
      </c>
      <c r="F32">
        <v>4330</v>
      </c>
      <c r="G32">
        <v>1532</v>
      </c>
      <c r="H32" s="18">
        <v>31.905560000000001</v>
      </c>
      <c r="I32" s="18">
        <v>9.9079630000000005</v>
      </c>
    </row>
    <row r="33" spans="1:51" x14ac:dyDescent="0.3">
      <c r="A33" s="11">
        <v>39083</v>
      </c>
      <c r="B33" s="51">
        <v>0.97386768518518518</v>
      </c>
      <c r="C33" s="52">
        <f t="shared" si="0"/>
        <v>39083.973867685185</v>
      </c>
      <c r="D33" t="s">
        <v>728</v>
      </c>
      <c r="E33" t="s">
        <v>945</v>
      </c>
      <c r="F33">
        <v>4330</v>
      </c>
      <c r="G33">
        <v>1532</v>
      </c>
      <c r="H33" s="18">
        <v>972.73329999999999</v>
      </c>
    </row>
    <row r="34" spans="1:51" x14ac:dyDescent="0.3">
      <c r="A34" s="11">
        <v>39083</v>
      </c>
      <c r="B34" s="51">
        <v>0.97386865740740747</v>
      </c>
      <c r="C34" s="52">
        <f t="shared" si="0"/>
        <v>39083.973868657406</v>
      </c>
      <c r="D34" t="s">
        <v>728</v>
      </c>
      <c r="E34" t="s">
        <v>946</v>
      </c>
      <c r="F34">
        <v>4330</v>
      </c>
      <c r="G34">
        <v>1532</v>
      </c>
      <c r="H34" s="18">
        <v>62.64499</v>
      </c>
      <c r="I34" s="18">
        <v>24.523409999999998</v>
      </c>
    </row>
    <row r="35" spans="1:51" x14ac:dyDescent="0.3">
      <c r="A35" s="11">
        <v>39083</v>
      </c>
      <c r="B35" s="51">
        <v>0.97386961805555561</v>
      </c>
      <c r="C35" s="52">
        <f t="shared" si="0"/>
        <v>39083.973869618058</v>
      </c>
      <c r="D35" t="s">
        <v>728</v>
      </c>
      <c r="E35" t="s">
        <v>947</v>
      </c>
      <c r="F35">
        <v>4330</v>
      </c>
      <c r="G35">
        <v>1532</v>
      </c>
      <c r="H35" t="s">
        <v>948</v>
      </c>
    </row>
    <row r="36" spans="1:51" x14ac:dyDescent="0.3">
      <c r="A36" s="11">
        <v>39083</v>
      </c>
      <c r="B36" s="51">
        <v>0.97387057870370375</v>
      </c>
      <c r="C36" s="52">
        <f t="shared" si="0"/>
        <v>39083.973870578702</v>
      </c>
      <c r="D36" t="s">
        <v>728</v>
      </c>
      <c r="E36" t="s">
        <v>949</v>
      </c>
      <c r="F36">
        <v>4330</v>
      </c>
      <c r="G36">
        <v>1532</v>
      </c>
      <c r="H36" t="s">
        <v>950</v>
      </c>
    </row>
    <row r="37" spans="1:51" x14ac:dyDescent="0.3">
      <c r="A37" s="11">
        <v>39083</v>
      </c>
      <c r="B37" s="51">
        <v>0.97387153935185189</v>
      </c>
      <c r="C37" s="52">
        <f t="shared" si="0"/>
        <v>39083.973871539354</v>
      </c>
      <c r="D37" t="s">
        <v>728</v>
      </c>
      <c r="E37" t="s">
        <v>951</v>
      </c>
      <c r="F37">
        <v>4330</v>
      </c>
      <c r="G37">
        <v>1532</v>
      </c>
      <c r="H37" t="s">
        <v>952</v>
      </c>
      <c r="AS37" s="11">
        <v>39083</v>
      </c>
      <c r="AT37" s="40">
        <v>0.97387251157407417</v>
      </c>
      <c r="AU37" t="s">
        <v>728</v>
      </c>
      <c r="AV37" t="s">
        <v>953</v>
      </c>
      <c r="AW37">
        <v>4330</v>
      </c>
      <c r="AX37">
        <v>1532</v>
      </c>
      <c r="AY37" t="s">
        <v>950</v>
      </c>
    </row>
    <row r="38" spans="1:51" x14ac:dyDescent="0.3">
      <c r="A38" s="11">
        <v>39083</v>
      </c>
      <c r="B38" s="51">
        <v>0.97387347222222231</v>
      </c>
      <c r="C38" s="52">
        <f t="shared" si="0"/>
        <v>39083.97387347222</v>
      </c>
      <c r="D38" t="s">
        <v>728</v>
      </c>
      <c r="E38" t="s">
        <v>954</v>
      </c>
      <c r="F38">
        <v>4330</v>
      </c>
      <c r="G38">
        <v>1532</v>
      </c>
      <c r="H38" t="s">
        <v>952</v>
      </c>
    </row>
    <row r="39" spans="1:51" x14ac:dyDescent="0.3">
      <c r="A39" s="11">
        <v>39083</v>
      </c>
      <c r="B39" s="51">
        <v>0.97387444444444438</v>
      </c>
      <c r="C39" s="52">
        <f t="shared" si="0"/>
        <v>39083.973874444448</v>
      </c>
      <c r="D39" t="s">
        <v>728</v>
      </c>
      <c r="E39" t="s">
        <v>955</v>
      </c>
      <c r="F39">
        <v>4330</v>
      </c>
      <c r="G39">
        <v>1532</v>
      </c>
      <c r="H39" s="18">
        <v>-5</v>
      </c>
      <c r="I39" s="18">
        <v>35</v>
      </c>
      <c r="AG39" s="11">
        <v>39083</v>
      </c>
      <c r="AH39" s="40">
        <v>0.97387540509259252</v>
      </c>
      <c r="AI39" t="s">
        <v>728</v>
      </c>
      <c r="AJ39" t="s">
        <v>956</v>
      </c>
      <c r="AK39">
        <v>4330</v>
      </c>
      <c r="AL39">
        <v>1532</v>
      </c>
      <c r="AM39" t="s">
        <v>957</v>
      </c>
    </row>
    <row r="40" spans="1:51" x14ac:dyDescent="0.3">
      <c r="A40" s="11">
        <v>39083</v>
      </c>
      <c r="B40" s="51">
        <v>0.9738763773148148</v>
      </c>
      <c r="C40" s="52">
        <f t="shared" si="0"/>
        <v>39083.973876377313</v>
      </c>
      <c r="D40" t="s">
        <v>728</v>
      </c>
      <c r="E40" t="s">
        <v>958</v>
      </c>
      <c r="F40">
        <v>4330</v>
      </c>
      <c r="G40">
        <v>1532</v>
      </c>
      <c r="H40" s="18">
        <v>0</v>
      </c>
      <c r="I40" s="18">
        <v>1</v>
      </c>
    </row>
    <row r="41" spans="1:51" x14ac:dyDescent="0.3">
      <c r="A41" s="11">
        <v>39083</v>
      </c>
      <c r="B41" s="51">
        <v>0.97387733796296294</v>
      </c>
      <c r="C41" s="52">
        <f t="shared" si="0"/>
        <v>39083.973877337965</v>
      </c>
      <c r="D41" t="s">
        <v>728</v>
      </c>
      <c r="E41" t="s">
        <v>959</v>
      </c>
      <c r="F41">
        <v>4330</v>
      </c>
      <c r="G41">
        <v>1532</v>
      </c>
      <c r="H41" t="s">
        <v>950</v>
      </c>
    </row>
    <row r="42" spans="1:51" x14ac:dyDescent="0.3">
      <c r="A42" s="11">
        <v>39083</v>
      </c>
      <c r="B42" s="51">
        <v>0.97387829861111108</v>
      </c>
      <c r="C42" s="52">
        <f t="shared" si="0"/>
        <v>39083.97387829861</v>
      </c>
      <c r="D42" t="s">
        <v>728</v>
      </c>
      <c r="E42" t="s">
        <v>960</v>
      </c>
      <c r="F42">
        <v>4330</v>
      </c>
      <c r="G42">
        <v>1532</v>
      </c>
      <c r="H42" t="s">
        <v>950</v>
      </c>
    </row>
    <row r="43" spans="1:51" x14ac:dyDescent="0.3">
      <c r="A43" s="11">
        <v>39083</v>
      </c>
      <c r="B43" s="51">
        <v>0.97387925925925922</v>
      </c>
      <c r="C43" s="52">
        <f t="shared" si="0"/>
        <v>39083.973879259262</v>
      </c>
      <c r="D43" t="s">
        <v>728</v>
      </c>
      <c r="E43" t="s">
        <v>961</v>
      </c>
      <c r="F43">
        <v>4330</v>
      </c>
      <c r="G43">
        <v>1532</v>
      </c>
      <c r="H43" t="s">
        <v>950</v>
      </c>
    </row>
    <row r="44" spans="1:51" x14ac:dyDescent="0.3">
      <c r="A44" s="11">
        <v>39083</v>
      </c>
      <c r="B44" s="51">
        <v>0.97388023148148151</v>
      </c>
      <c r="C44" s="52">
        <f t="shared" si="0"/>
        <v>39083.973880231482</v>
      </c>
      <c r="D44" t="s">
        <v>728</v>
      </c>
      <c r="E44" t="s">
        <v>962</v>
      </c>
      <c r="F44">
        <v>4330</v>
      </c>
      <c r="G44">
        <v>1532</v>
      </c>
      <c r="H44" t="s">
        <v>950</v>
      </c>
    </row>
    <row r="45" spans="1:51" x14ac:dyDescent="0.3">
      <c r="A45" s="11">
        <v>39083</v>
      </c>
      <c r="B45" s="51">
        <v>0.97388119212962965</v>
      </c>
      <c r="C45" s="52">
        <f t="shared" si="0"/>
        <v>39083.973881192127</v>
      </c>
      <c r="D45" t="s">
        <v>728</v>
      </c>
      <c r="E45" t="s">
        <v>963</v>
      </c>
      <c r="F45">
        <v>4330</v>
      </c>
      <c r="G45">
        <v>1532</v>
      </c>
      <c r="H45" t="s">
        <v>952</v>
      </c>
    </row>
    <row r="46" spans="1:51" x14ac:dyDescent="0.3">
      <c r="A46" s="11">
        <v>39083</v>
      </c>
      <c r="B46" s="51">
        <v>0.97388215277777779</v>
      </c>
      <c r="C46" s="52">
        <f t="shared" si="0"/>
        <v>39083.973882152779</v>
      </c>
      <c r="D46" t="s">
        <v>728</v>
      </c>
      <c r="E46" t="s">
        <v>964</v>
      </c>
      <c r="F46">
        <v>4330</v>
      </c>
      <c r="G46">
        <v>1532</v>
      </c>
      <c r="H46" s="18">
        <v>30</v>
      </c>
    </row>
    <row r="47" spans="1:51" x14ac:dyDescent="0.3">
      <c r="A47" s="11">
        <v>39083</v>
      </c>
      <c r="B47" s="51">
        <v>0.97388312499999996</v>
      </c>
      <c r="C47" s="52">
        <f t="shared" si="0"/>
        <v>39083.973883125</v>
      </c>
      <c r="D47" t="s">
        <v>728</v>
      </c>
      <c r="E47" t="s">
        <v>965</v>
      </c>
      <c r="F47">
        <v>4330</v>
      </c>
      <c r="G47">
        <v>1532</v>
      </c>
    </row>
    <row r="48" spans="1:51" x14ac:dyDescent="0.3">
      <c r="A48" s="11">
        <v>39083</v>
      </c>
      <c r="B48" s="51">
        <v>0.9738840856481481</v>
      </c>
      <c r="C48" s="52">
        <f t="shared" si="0"/>
        <v>39083.973884085652</v>
      </c>
      <c r="D48" t="s">
        <v>728</v>
      </c>
      <c r="E48" t="s">
        <v>966</v>
      </c>
      <c r="F48">
        <v>4330</v>
      </c>
      <c r="G48">
        <v>1532</v>
      </c>
    </row>
    <row r="49" spans="1:41" x14ac:dyDescent="0.3">
      <c r="A49" s="11">
        <v>39083</v>
      </c>
      <c r="B49" s="51">
        <v>0.97388505787037039</v>
      </c>
      <c r="C49" s="52">
        <f t="shared" si="0"/>
        <v>39083.973885057872</v>
      </c>
      <c r="D49" t="s">
        <v>728</v>
      </c>
      <c r="E49" t="s">
        <v>967</v>
      </c>
      <c r="F49">
        <v>4330</v>
      </c>
      <c r="G49">
        <v>1532</v>
      </c>
      <c r="H49" t="s">
        <v>968</v>
      </c>
    </row>
    <row r="50" spans="1:41" x14ac:dyDescent="0.3">
      <c r="A50" s="11">
        <v>39083</v>
      </c>
      <c r="B50" s="51">
        <v>0.97388601851851853</v>
      </c>
      <c r="C50" s="52">
        <f t="shared" si="0"/>
        <v>39083.973886018517</v>
      </c>
      <c r="D50" t="s">
        <v>728</v>
      </c>
      <c r="E50" t="s">
        <v>969</v>
      </c>
      <c r="F50">
        <v>4330</v>
      </c>
      <c r="G50">
        <v>1532</v>
      </c>
    </row>
    <row r="51" spans="1:41" x14ac:dyDescent="0.3">
      <c r="A51" s="11">
        <v>39083</v>
      </c>
      <c r="B51" s="51">
        <v>0.97388697916666667</v>
      </c>
      <c r="C51" s="52">
        <f t="shared" si="0"/>
        <v>39083.973886979169</v>
      </c>
      <c r="D51" t="s">
        <v>728</v>
      </c>
      <c r="E51" t="s">
        <v>970</v>
      </c>
      <c r="F51">
        <v>4330</v>
      </c>
      <c r="G51">
        <v>1532</v>
      </c>
    </row>
    <row r="52" spans="1:41" x14ac:dyDescent="0.3">
      <c r="A52" s="11">
        <v>39083</v>
      </c>
      <c r="B52" s="51">
        <v>0.97388793981481481</v>
      </c>
      <c r="C52" s="52">
        <f t="shared" si="0"/>
        <v>39083.973887939814</v>
      </c>
      <c r="D52" t="s">
        <v>728</v>
      </c>
    </row>
    <row r="53" spans="1:41" x14ac:dyDescent="0.3">
      <c r="A53" s="11">
        <v>39083</v>
      </c>
      <c r="B53" s="51">
        <v>0.97392376157407412</v>
      </c>
      <c r="C53" s="52">
        <f t="shared" si="0"/>
        <v>39083.973923761572</v>
      </c>
      <c r="D53" t="s">
        <v>742</v>
      </c>
      <c r="E53" t="s">
        <v>743</v>
      </c>
    </row>
    <row r="54" spans="1:41" x14ac:dyDescent="0.3">
      <c r="A54" s="11">
        <v>39083</v>
      </c>
      <c r="B54" s="51">
        <v>0.97392384259259257</v>
      </c>
      <c r="C54" s="52">
        <f t="shared" si="0"/>
        <v>39083.97392384259</v>
      </c>
      <c r="D54" t="s">
        <v>742</v>
      </c>
      <c r="E54" t="s">
        <v>971</v>
      </c>
      <c r="AL54">
        <v>1205.9582519999999</v>
      </c>
      <c r="AM54">
        <v>21.791667</v>
      </c>
      <c r="AN54">
        <v>56.011718999999999</v>
      </c>
      <c r="AO54">
        <v>22.477031</v>
      </c>
    </row>
    <row r="55" spans="1:41" x14ac:dyDescent="0.3">
      <c r="C55" s="52">
        <f t="shared" si="0"/>
        <v>0</v>
      </c>
    </row>
    <row r="56" spans="1:41" x14ac:dyDescent="0.3">
      <c r="A56" s="11">
        <v>39083</v>
      </c>
      <c r="B56" s="51">
        <v>0.97392515046296291</v>
      </c>
      <c r="C56" s="52">
        <f t="shared" si="0"/>
        <v>39083.973925150465</v>
      </c>
      <c r="D56" t="s">
        <v>742</v>
      </c>
      <c r="E56" t="s">
        <v>972</v>
      </c>
      <c r="F56">
        <v>-0.13</v>
      </c>
      <c r="G56">
        <v>41.327534</v>
      </c>
      <c r="H56">
        <v>33.123584999999999</v>
      </c>
    </row>
    <row r="57" spans="1:41" x14ac:dyDescent="0.3">
      <c r="A57" s="11">
        <v>39083</v>
      </c>
      <c r="B57" s="51">
        <v>0.97396018518518523</v>
      </c>
      <c r="C57" s="52">
        <f t="shared" si="0"/>
        <v>39083.973960185183</v>
      </c>
      <c r="D57" t="s">
        <v>742</v>
      </c>
      <c r="E57" t="s">
        <v>972</v>
      </c>
      <c r="F57">
        <v>-0.12</v>
      </c>
      <c r="G57">
        <v>41.328401999999997</v>
      </c>
      <c r="H57">
        <v>33.121558999999998</v>
      </c>
    </row>
    <row r="58" spans="1:41" x14ac:dyDescent="0.3">
      <c r="A58" s="11">
        <v>39083</v>
      </c>
      <c r="B58" s="51">
        <v>0.97399519675925916</v>
      </c>
      <c r="C58" s="52">
        <f t="shared" si="0"/>
        <v>39083.973995196757</v>
      </c>
      <c r="D58" t="s">
        <v>742</v>
      </c>
      <c r="E58" t="s">
        <v>972</v>
      </c>
      <c r="F58">
        <v>-0.11</v>
      </c>
      <c r="G58">
        <v>41.325797000000001</v>
      </c>
      <c r="H58">
        <v>33.121220999999998</v>
      </c>
    </row>
    <row r="59" spans="1:41" x14ac:dyDescent="0.3">
      <c r="A59" s="11">
        <v>39083</v>
      </c>
      <c r="B59" s="51">
        <v>0.97403024305555552</v>
      </c>
      <c r="C59" s="52">
        <f t="shared" si="0"/>
        <v>39083.974030243058</v>
      </c>
      <c r="D59" t="s">
        <v>742</v>
      </c>
      <c r="E59" t="s">
        <v>972</v>
      </c>
      <c r="F59">
        <v>-0.13</v>
      </c>
      <c r="G59">
        <v>41.332310999999997</v>
      </c>
      <c r="H59">
        <v>33.121896</v>
      </c>
    </row>
    <row r="60" spans="1:41" x14ac:dyDescent="0.3">
      <c r="A60" s="11">
        <v>39083</v>
      </c>
      <c r="B60" s="51">
        <v>0.97406525462962967</v>
      </c>
      <c r="C60" s="52">
        <f t="shared" si="0"/>
        <v>39083.974065254632</v>
      </c>
      <c r="D60" t="s">
        <v>742</v>
      </c>
      <c r="E60" t="s">
        <v>972</v>
      </c>
      <c r="F60">
        <v>-0.13</v>
      </c>
      <c r="G60">
        <v>41.326664999999998</v>
      </c>
      <c r="H60">
        <v>33.125104</v>
      </c>
    </row>
    <row r="61" spans="1:41" x14ac:dyDescent="0.3">
      <c r="A61" s="11">
        <v>39083</v>
      </c>
      <c r="B61" s="51">
        <v>0.97410025462962968</v>
      </c>
      <c r="C61" s="52">
        <f t="shared" si="0"/>
        <v>39083.974100254629</v>
      </c>
      <c r="D61" t="s">
        <v>742</v>
      </c>
      <c r="E61" t="s">
        <v>972</v>
      </c>
      <c r="F61">
        <v>-0.12</v>
      </c>
      <c r="G61">
        <v>41.326231</v>
      </c>
      <c r="H61">
        <v>33.125610999999999</v>
      </c>
    </row>
    <row r="62" spans="1:41" x14ac:dyDescent="0.3">
      <c r="A62" s="11">
        <v>39083</v>
      </c>
      <c r="B62" s="51">
        <v>0.97413526620370361</v>
      </c>
      <c r="C62" s="52">
        <f t="shared" si="0"/>
        <v>39083.974135266202</v>
      </c>
      <c r="D62" t="s">
        <v>742</v>
      </c>
      <c r="E62" t="s">
        <v>972</v>
      </c>
      <c r="F62">
        <v>-0.13</v>
      </c>
      <c r="G62">
        <v>41.325797000000001</v>
      </c>
      <c r="H62">
        <v>33.125104</v>
      </c>
    </row>
    <row r="63" spans="1:41" x14ac:dyDescent="0.3">
      <c r="A63" s="11">
        <v>39083</v>
      </c>
      <c r="B63" s="51">
        <v>0.97417026620370362</v>
      </c>
      <c r="C63" s="52">
        <f t="shared" si="0"/>
        <v>39083.974170266207</v>
      </c>
      <c r="D63" t="s">
        <v>742</v>
      </c>
      <c r="E63" t="s">
        <v>972</v>
      </c>
      <c r="F63">
        <v>-0.12</v>
      </c>
      <c r="G63">
        <v>41.315809000000002</v>
      </c>
      <c r="H63">
        <v>33.117336999999999</v>
      </c>
    </row>
    <row r="64" spans="1:41" x14ac:dyDescent="0.3">
      <c r="A64" s="11">
        <v>39083</v>
      </c>
      <c r="B64" s="51">
        <v>0.97420531249999998</v>
      </c>
      <c r="C64" s="52">
        <f t="shared" si="0"/>
        <v>39083.974205312501</v>
      </c>
      <c r="D64" t="s">
        <v>742</v>
      </c>
      <c r="E64" t="s">
        <v>972</v>
      </c>
      <c r="F64">
        <v>-0.13</v>
      </c>
      <c r="G64">
        <v>41.330573999999999</v>
      </c>
      <c r="H64">
        <v>33.126286</v>
      </c>
    </row>
    <row r="65" spans="1:41" x14ac:dyDescent="0.3">
      <c r="A65" s="11">
        <v>39083</v>
      </c>
      <c r="B65" s="51">
        <v>0.97424031249999998</v>
      </c>
      <c r="C65" s="52">
        <f t="shared" si="0"/>
        <v>39083.974240312498</v>
      </c>
      <c r="D65" t="s">
        <v>742</v>
      </c>
      <c r="E65" t="s">
        <v>972</v>
      </c>
      <c r="F65">
        <v>-0.12</v>
      </c>
      <c r="G65">
        <v>41.330139000000003</v>
      </c>
      <c r="H65">
        <v>33.125779999999999</v>
      </c>
    </row>
    <row r="66" spans="1:41" x14ac:dyDescent="0.3">
      <c r="A66" s="11">
        <v>39083</v>
      </c>
      <c r="B66" s="51">
        <v>0.97427532407407413</v>
      </c>
      <c r="C66" s="52">
        <f t="shared" si="0"/>
        <v>39083.974275324072</v>
      </c>
      <c r="D66" t="s">
        <v>742</v>
      </c>
      <c r="E66" t="s">
        <v>972</v>
      </c>
      <c r="F66">
        <v>-0.13</v>
      </c>
      <c r="G66">
        <v>41.325363000000003</v>
      </c>
      <c r="H66">
        <v>33.124428999999999</v>
      </c>
    </row>
    <row r="67" spans="1:41" x14ac:dyDescent="0.3">
      <c r="A67" s="11">
        <v>39083</v>
      </c>
      <c r="B67" s="51">
        <v>0.97431034722222221</v>
      </c>
      <c r="C67" s="52">
        <f t="shared" ref="C67:C130" si="1">+A67+B67</f>
        <v>39083.974310347221</v>
      </c>
      <c r="D67" t="s">
        <v>742</v>
      </c>
      <c r="E67" t="s">
        <v>972</v>
      </c>
      <c r="F67">
        <v>-0.12</v>
      </c>
      <c r="G67">
        <v>41.330139000000003</v>
      </c>
      <c r="H67">
        <v>33.124597999999999</v>
      </c>
    </row>
    <row r="68" spans="1:41" x14ac:dyDescent="0.3">
      <c r="A68" s="11">
        <v>39083</v>
      </c>
      <c r="B68" s="51">
        <v>0.97434534722222221</v>
      </c>
      <c r="C68" s="52">
        <f t="shared" si="1"/>
        <v>39083.974345347226</v>
      </c>
      <c r="D68" t="s">
        <v>742</v>
      </c>
      <c r="E68" t="s">
        <v>972</v>
      </c>
      <c r="F68">
        <v>-0.13</v>
      </c>
      <c r="G68">
        <v>41.324928</v>
      </c>
      <c r="H68">
        <v>33.125442</v>
      </c>
    </row>
    <row r="69" spans="1:41" x14ac:dyDescent="0.3">
      <c r="A69" s="11">
        <v>39083</v>
      </c>
      <c r="B69" s="51">
        <v>0.97438034722222222</v>
      </c>
      <c r="C69" s="52">
        <f t="shared" si="1"/>
        <v>39083.974380347223</v>
      </c>
      <c r="D69" t="s">
        <v>742</v>
      </c>
      <c r="E69" t="s">
        <v>972</v>
      </c>
      <c r="F69">
        <v>-0.12</v>
      </c>
      <c r="G69">
        <v>41.321454000000003</v>
      </c>
      <c r="H69">
        <v>33.126117000000001</v>
      </c>
    </row>
    <row r="70" spans="1:41" x14ac:dyDescent="0.3">
      <c r="A70" s="11">
        <v>39083</v>
      </c>
      <c r="B70" s="51">
        <v>0.97441538194444444</v>
      </c>
      <c r="C70" s="52">
        <f t="shared" si="1"/>
        <v>39083.974415381941</v>
      </c>
      <c r="D70" t="s">
        <v>742</v>
      </c>
      <c r="E70" t="s">
        <v>972</v>
      </c>
      <c r="F70">
        <v>-0.13</v>
      </c>
      <c r="G70">
        <v>41.320585999999999</v>
      </c>
      <c r="H70">
        <v>33.125104</v>
      </c>
    </row>
    <row r="71" spans="1:41" x14ac:dyDescent="0.3">
      <c r="A71" s="11">
        <v>39083</v>
      </c>
      <c r="B71" s="51">
        <v>0.97445039351851859</v>
      </c>
      <c r="C71" s="52">
        <f t="shared" si="1"/>
        <v>39083.974450393522</v>
      </c>
      <c r="D71" t="s">
        <v>742</v>
      </c>
      <c r="E71" t="s">
        <v>972</v>
      </c>
      <c r="F71">
        <v>-0.14000000000000001</v>
      </c>
      <c r="G71">
        <v>41.326664999999998</v>
      </c>
      <c r="H71">
        <v>33.125779999999999</v>
      </c>
    </row>
    <row r="72" spans="1:41" x14ac:dyDescent="0.3">
      <c r="A72" s="11">
        <v>39083</v>
      </c>
      <c r="B72" s="51">
        <v>0.97448541666666666</v>
      </c>
      <c r="C72" s="52">
        <f t="shared" si="1"/>
        <v>39083.974485416664</v>
      </c>
      <c r="D72" t="s">
        <v>742</v>
      </c>
      <c r="E72" t="s">
        <v>972</v>
      </c>
      <c r="F72">
        <v>-0.13</v>
      </c>
      <c r="G72">
        <v>41.322757000000003</v>
      </c>
      <c r="H72">
        <v>33.124766999999999</v>
      </c>
    </row>
    <row r="73" spans="1:41" x14ac:dyDescent="0.3">
      <c r="A73" s="11">
        <v>39083</v>
      </c>
      <c r="B73" s="51">
        <v>0.97452045138888888</v>
      </c>
      <c r="C73" s="52">
        <f t="shared" si="1"/>
        <v>39083.974520451389</v>
      </c>
      <c r="D73" t="s">
        <v>742</v>
      </c>
      <c r="E73" t="s">
        <v>972</v>
      </c>
      <c r="F73">
        <v>-0.14000000000000001</v>
      </c>
      <c r="G73">
        <v>41.324060000000003</v>
      </c>
      <c r="H73">
        <v>33.124428999999999</v>
      </c>
    </row>
    <row r="74" spans="1:41" x14ac:dyDescent="0.3">
      <c r="A74" s="11">
        <v>39083</v>
      </c>
      <c r="B74" s="51">
        <v>0.9745556481481481</v>
      </c>
      <c r="C74" s="52">
        <f t="shared" si="1"/>
        <v>39083.97455564815</v>
      </c>
      <c r="D74" t="s">
        <v>742</v>
      </c>
      <c r="E74" t="s">
        <v>972</v>
      </c>
      <c r="F74">
        <v>-0.11</v>
      </c>
      <c r="G74">
        <v>41.332745000000003</v>
      </c>
      <c r="H74">
        <v>33.124597999999999</v>
      </c>
    </row>
    <row r="75" spans="1:41" x14ac:dyDescent="0.3">
      <c r="A75" s="11">
        <v>39083</v>
      </c>
      <c r="B75" s="51">
        <v>0.97459062499999993</v>
      </c>
      <c r="C75" s="52">
        <f t="shared" si="1"/>
        <v>39083.974590625003</v>
      </c>
      <c r="D75" t="s">
        <v>742</v>
      </c>
      <c r="E75" t="s">
        <v>971</v>
      </c>
      <c r="AL75">
        <v>1205.929932</v>
      </c>
      <c r="AM75">
        <v>21.7</v>
      </c>
      <c r="AN75">
        <v>55.523437999999999</v>
      </c>
      <c r="AO75">
        <v>22.477031</v>
      </c>
    </row>
    <row r="76" spans="1:41" x14ac:dyDescent="0.3">
      <c r="C76" s="52">
        <f t="shared" si="1"/>
        <v>0</v>
      </c>
    </row>
    <row r="77" spans="1:41" x14ac:dyDescent="0.3">
      <c r="A77" s="11">
        <v>39083</v>
      </c>
      <c r="B77" s="51">
        <v>0.97459181712962961</v>
      </c>
      <c r="C77" s="52">
        <f t="shared" si="1"/>
        <v>39083.974591817132</v>
      </c>
      <c r="D77" t="s">
        <v>742</v>
      </c>
      <c r="E77" t="s">
        <v>972</v>
      </c>
      <c r="F77">
        <v>-0.11</v>
      </c>
      <c r="G77">
        <v>41.323191000000001</v>
      </c>
      <c r="H77">
        <v>33.123246999999999</v>
      </c>
    </row>
    <row r="78" spans="1:41" x14ac:dyDescent="0.3">
      <c r="A78" s="11">
        <v>39083</v>
      </c>
      <c r="B78" s="51">
        <v>0.97462685185185183</v>
      </c>
      <c r="C78" s="52">
        <f t="shared" si="1"/>
        <v>39083.97462685185</v>
      </c>
      <c r="D78" t="s">
        <v>742</v>
      </c>
      <c r="E78" t="s">
        <v>972</v>
      </c>
      <c r="F78">
        <v>-0.15</v>
      </c>
      <c r="G78">
        <v>41.329704999999997</v>
      </c>
      <c r="H78">
        <v>33.123753999999998</v>
      </c>
    </row>
    <row r="79" spans="1:41" x14ac:dyDescent="0.3">
      <c r="A79" s="11">
        <v>39083</v>
      </c>
      <c r="B79" s="51">
        <v>0.97466188657407404</v>
      </c>
      <c r="C79" s="52">
        <f t="shared" si="1"/>
        <v>39083.974661886576</v>
      </c>
      <c r="D79" t="s">
        <v>742</v>
      </c>
      <c r="E79" t="s">
        <v>972</v>
      </c>
      <c r="F79">
        <v>-0.12</v>
      </c>
      <c r="G79">
        <v>41.332745000000003</v>
      </c>
      <c r="H79">
        <v>33.123415999999999</v>
      </c>
    </row>
    <row r="80" spans="1:41" x14ac:dyDescent="0.3">
      <c r="A80" s="11">
        <v>39083</v>
      </c>
      <c r="B80" s="51">
        <v>0.97469689814814808</v>
      </c>
      <c r="C80" s="52">
        <f t="shared" si="1"/>
        <v>39083.974696898149</v>
      </c>
      <c r="D80" t="s">
        <v>742</v>
      </c>
      <c r="E80" t="s">
        <v>972</v>
      </c>
      <c r="F80">
        <v>-0.12</v>
      </c>
      <c r="G80">
        <v>41.327967999999998</v>
      </c>
      <c r="H80">
        <v>33.123415999999999</v>
      </c>
    </row>
    <row r="81" spans="1:8" x14ac:dyDescent="0.3">
      <c r="A81" s="11">
        <v>39083</v>
      </c>
      <c r="B81" s="51">
        <v>0.97473193287037041</v>
      </c>
      <c r="C81" s="52">
        <f t="shared" si="1"/>
        <v>39083.974731932867</v>
      </c>
      <c r="D81" t="s">
        <v>742</v>
      </c>
      <c r="E81" t="s">
        <v>972</v>
      </c>
      <c r="F81">
        <v>-0.13</v>
      </c>
      <c r="G81">
        <v>41.324928</v>
      </c>
      <c r="H81">
        <v>33.123753999999998</v>
      </c>
    </row>
    <row r="82" spans="1:8" x14ac:dyDescent="0.3">
      <c r="A82" s="11">
        <v>39083</v>
      </c>
      <c r="B82" s="51">
        <v>0.97476695601851848</v>
      </c>
      <c r="C82" s="52">
        <f t="shared" si="1"/>
        <v>39083.974766956017</v>
      </c>
      <c r="D82" t="s">
        <v>742</v>
      </c>
      <c r="E82" t="s">
        <v>972</v>
      </c>
      <c r="F82">
        <v>-0.13</v>
      </c>
      <c r="G82">
        <v>41.319282999999999</v>
      </c>
      <c r="H82">
        <v>33.119363</v>
      </c>
    </row>
    <row r="83" spans="1:8" x14ac:dyDescent="0.3">
      <c r="A83" s="11">
        <v>39083</v>
      </c>
      <c r="B83" s="51">
        <v>0.97480197916666667</v>
      </c>
      <c r="C83" s="52">
        <f t="shared" si="1"/>
        <v>39083.974801979166</v>
      </c>
      <c r="D83" t="s">
        <v>742</v>
      </c>
      <c r="E83" t="s">
        <v>972</v>
      </c>
      <c r="F83">
        <v>-0.12</v>
      </c>
      <c r="G83">
        <v>41.320585999999999</v>
      </c>
      <c r="H83">
        <v>33.111089999999997</v>
      </c>
    </row>
    <row r="84" spans="1:8" x14ac:dyDescent="0.3">
      <c r="A84" s="11">
        <v>39083</v>
      </c>
      <c r="B84" s="51">
        <v>0.97483701388888899</v>
      </c>
      <c r="C84" s="52">
        <f t="shared" si="1"/>
        <v>39083.974837013891</v>
      </c>
      <c r="D84" t="s">
        <v>742</v>
      </c>
      <c r="E84" t="s">
        <v>972</v>
      </c>
      <c r="F84">
        <v>-0.12</v>
      </c>
      <c r="G84">
        <v>41.337522</v>
      </c>
      <c r="H84">
        <v>33.110920999999998</v>
      </c>
    </row>
    <row r="85" spans="1:8" x14ac:dyDescent="0.3">
      <c r="A85" s="11">
        <v>39083</v>
      </c>
      <c r="B85" s="51">
        <v>0.97487203703703706</v>
      </c>
      <c r="C85" s="52">
        <f t="shared" si="1"/>
        <v>39083.974872037033</v>
      </c>
      <c r="D85" t="s">
        <v>742</v>
      </c>
      <c r="E85" t="s">
        <v>972</v>
      </c>
      <c r="F85">
        <v>-0.13</v>
      </c>
      <c r="G85">
        <v>41.327534</v>
      </c>
      <c r="H85">
        <v>33.119869999999999</v>
      </c>
    </row>
    <row r="86" spans="1:8" x14ac:dyDescent="0.3">
      <c r="A86" s="11">
        <v>39083</v>
      </c>
      <c r="B86" s="51">
        <v>0.97490706018518525</v>
      </c>
      <c r="C86" s="52">
        <f t="shared" si="1"/>
        <v>39083.974907060183</v>
      </c>
      <c r="D86" t="s">
        <v>742</v>
      </c>
      <c r="E86" t="s">
        <v>972</v>
      </c>
      <c r="F86">
        <v>-0.11</v>
      </c>
      <c r="G86">
        <v>41.323191000000001</v>
      </c>
      <c r="H86">
        <v>33.119532</v>
      </c>
    </row>
    <row r="87" spans="1:8" x14ac:dyDescent="0.3">
      <c r="A87" s="11">
        <v>39083</v>
      </c>
      <c r="B87" s="51">
        <v>0.97494208333333343</v>
      </c>
      <c r="C87" s="52">
        <f t="shared" si="1"/>
        <v>39083.974942083332</v>
      </c>
      <c r="D87" t="s">
        <v>742</v>
      </c>
      <c r="E87" t="s">
        <v>972</v>
      </c>
      <c r="F87">
        <v>-0.14000000000000001</v>
      </c>
      <c r="G87">
        <v>41.326231</v>
      </c>
      <c r="H87">
        <v>33.120038999999998</v>
      </c>
    </row>
    <row r="88" spans="1:8" x14ac:dyDescent="0.3">
      <c r="A88" s="11">
        <v>39083</v>
      </c>
      <c r="B88" s="51">
        <v>0.97497711805555554</v>
      </c>
      <c r="C88" s="52">
        <f t="shared" si="1"/>
        <v>39083.974977118058</v>
      </c>
      <c r="D88" t="s">
        <v>742</v>
      </c>
      <c r="E88" t="s">
        <v>972</v>
      </c>
      <c r="F88">
        <v>-0.14000000000000001</v>
      </c>
      <c r="G88">
        <v>41.326664999999998</v>
      </c>
      <c r="H88">
        <v>33.118856999999998</v>
      </c>
    </row>
    <row r="89" spans="1:8" x14ac:dyDescent="0.3">
      <c r="A89" s="11">
        <v>39083</v>
      </c>
      <c r="B89" s="51">
        <v>0.9750122337962962</v>
      </c>
      <c r="C89" s="52">
        <f t="shared" si="1"/>
        <v>39083.975012233794</v>
      </c>
      <c r="D89" t="s">
        <v>742</v>
      </c>
      <c r="E89" t="s">
        <v>972</v>
      </c>
      <c r="F89">
        <v>-0.14000000000000001</v>
      </c>
      <c r="G89">
        <v>41.330573999999999</v>
      </c>
      <c r="H89">
        <v>33.118518999999999</v>
      </c>
    </row>
    <row r="90" spans="1:8" x14ac:dyDescent="0.3">
      <c r="A90" s="11">
        <v>39083</v>
      </c>
      <c r="B90" s="51">
        <v>0.97504725694444438</v>
      </c>
      <c r="C90" s="52">
        <f t="shared" si="1"/>
        <v>39083.975047256943</v>
      </c>
      <c r="D90" t="s">
        <v>742</v>
      </c>
      <c r="E90" t="s">
        <v>972</v>
      </c>
      <c r="F90">
        <v>-0.14000000000000001</v>
      </c>
      <c r="G90">
        <v>41.334048000000003</v>
      </c>
      <c r="H90">
        <v>33.113622999999997</v>
      </c>
    </row>
    <row r="91" spans="1:8" x14ac:dyDescent="0.3">
      <c r="A91" s="11">
        <v>39083</v>
      </c>
      <c r="B91" s="51">
        <v>0.97508229166666671</v>
      </c>
      <c r="C91" s="52">
        <f t="shared" si="1"/>
        <v>39083.975082291669</v>
      </c>
      <c r="D91" t="s">
        <v>742</v>
      </c>
      <c r="E91" t="s">
        <v>972</v>
      </c>
      <c r="F91">
        <v>-0.13</v>
      </c>
      <c r="G91">
        <v>41.324060000000003</v>
      </c>
      <c r="H91">
        <v>33.115817999999997</v>
      </c>
    </row>
    <row r="92" spans="1:8" x14ac:dyDescent="0.3">
      <c r="A92" s="11">
        <v>39083</v>
      </c>
      <c r="B92" s="51">
        <v>0.97511731481481478</v>
      </c>
      <c r="C92" s="52">
        <f t="shared" si="1"/>
        <v>39083.975117314818</v>
      </c>
      <c r="D92" t="s">
        <v>742</v>
      </c>
      <c r="E92" t="s">
        <v>972</v>
      </c>
      <c r="F92">
        <v>-0.13</v>
      </c>
      <c r="G92">
        <v>41.328401999999997</v>
      </c>
      <c r="H92">
        <v>33.115817999999997</v>
      </c>
    </row>
    <row r="93" spans="1:8" x14ac:dyDescent="0.3">
      <c r="A93" s="11">
        <v>39083</v>
      </c>
      <c r="B93" s="51">
        <v>0.97515232638888882</v>
      </c>
      <c r="C93" s="52">
        <f t="shared" si="1"/>
        <v>39083.975152326391</v>
      </c>
      <c r="D93" t="s">
        <v>742</v>
      </c>
      <c r="E93" t="s">
        <v>972</v>
      </c>
      <c r="F93">
        <v>-0.15</v>
      </c>
      <c r="G93">
        <v>41.325363000000003</v>
      </c>
      <c r="H93">
        <v>33.116154999999999</v>
      </c>
    </row>
    <row r="94" spans="1:8" x14ac:dyDescent="0.3">
      <c r="A94" s="11">
        <v>39083</v>
      </c>
      <c r="B94" s="51">
        <v>0.97518736111111115</v>
      </c>
      <c r="C94" s="52">
        <f t="shared" si="1"/>
        <v>39083.975187361109</v>
      </c>
      <c r="D94" t="s">
        <v>742</v>
      </c>
      <c r="E94" t="s">
        <v>972</v>
      </c>
      <c r="F94">
        <v>-0.12</v>
      </c>
      <c r="G94">
        <v>41.332310999999997</v>
      </c>
      <c r="H94">
        <v>33.115648999999998</v>
      </c>
    </row>
    <row r="95" spans="1:8" x14ac:dyDescent="0.3">
      <c r="A95" s="11">
        <v>39083</v>
      </c>
      <c r="B95" s="51">
        <v>0.97522238425925922</v>
      </c>
      <c r="C95" s="52">
        <f t="shared" si="1"/>
        <v>39083.975222384259</v>
      </c>
      <c r="D95" t="s">
        <v>742</v>
      </c>
      <c r="E95" t="s">
        <v>972</v>
      </c>
      <c r="F95">
        <v>-0.14000000000000001</v>
      </c>
      <c r="G95">
        <v>41.327100000000002</v>
      </c>
      <c r="H95">
        <v>33.115310999999998</v>
      </c>
    </row>
    <row r="96" spans="1:8" x14ac:dyDescent="0.3">
      <c r="A96" s="11">
        <v>39083</v>
      </c>
      <c r="B96" s="51">
        <v>0.97525739583333326</v>
      </c>
      <c r="C96" s="52">
        <f t="shared" si="1"/>
        <v>39083.975257395832</v>
      </c>
      <c r="D96" t="s">
        <v>742</v>
      </c>
      <c r="E96" t="s">
        <v>972</v>
      </c>
      <c r="F96">
        <v>-0.12</v>
      </c>
      <c r="G96">
        <v>41.324060000000003</v>
      </c>
      <c r="H96">
        <v>33.114466999999998</v>
      </c>
    </row>
    <row r="97" spans="1:41" x14ac:dyDescent="0.3">
      <c r="A97" s="11">
        <v>39083</v>
      </c>
      <c r="B97" s="51">
        <v>0.97529228009259261</v>
      </c>
      <c r="C97" s="52">
        <f t="shared" si="1"/>
        <v>39083.975292280091</v>
      </c>
      <c r="D97" t="s">
        <v>742</v>
      </c>
      <c r="E97" t="s">
        <v>971</v>
      </c>
      <c r="AL97">
        <v>1207.717529</v>
      </c>
      <c r="AM97">
        <v>21.983332999999998</v>
      </c>
      <c r="AN97">
        <v>55.523437999999999</v>
      </c>
      <c r="AO97">
        <v>22.477031</v>
      </c>
    </row>
    <row r="98" spans="1:41" x14ac:dyDescent="0.3">
      <c r="C98" s="52">
        <f t="shared" si="1"/>
        <v>0</v>
      </c>
    </row>
    <row r="99" spans="1:41" x14ac:dyDescent="0.3">
      <c r="A99" s="11">
        <v>39083</v>
      </c>
      <c r="B99" s="51">
        <v>0.97529358796296295</v>
      </c>
      <c r="C99" s="52">
        <f t="shared" si="1"/>
        <v>39083.975293587966</v>
      </c>
      <c r="D99" t="s">
        <v>742</v>
      </c>
      <c r="E99" t="s">
        <v>972</v>
      </c>
      <c r="F99">
        <v>-0.14000000000000001</v>
      </c>
      <c r="G99">
        <v>41.324494000000001</v>
      </c>
      <c r="H99">
        <v>33.121896</v>
      </c>
    </row>
    <row r="100" spans="1:41" x14ac:dyDescent="0.3">
      <c r="A100" s="11">
        <v>39083</v>
      </c>
      <c r="B100" s="51">
        <v>0.9753285995370371</v>
      </c>
      <c r="C100" s="52">
        <f t="shared" si="1"/>
        <v>39083.975328599539</v>
      </c>
      <c r="D100" t="s">
        <v>742</v>
      </c>
      <c r="E100" t="s">
        <v>972</v>
      </c>
      <c r="F100">
        <v>-0.12</v>
      </c>
      <c r="G100">
        <v>41.327100000000002</v>
      </c>
      <c r="H100">
        <v>33.118181999999997</v>
      </c>
    </row>
    <row r="101" spans="1:41" x14ac:dyDescent="0.3">
      <c r="A101" s="11">
        <v>39083</v>
      </c>
      <c r="B101" s="51">
        <v>0.97536362268518528</v>
      </c>
      <c r="C101" s="52">
        <f t="shared" si="1"/>
        <v>39083.975363622689</v>
      </c>
      <c r="D101" t="s">
        <v>742</v>
      </c>
      <c r="E101" t="s">
        <v>972</v>
      </c>
      <c r="F101">
        <v>-0.12</v>
      </c>
      <c r="G101">
        <v>41.323191000000001</v>
      </c>
      <c r="H101">
        <v>33.118856999999998</v>
      </c>
    </row>
    <row r="102" spans="1:41" x14ac:dyDescent="0.3">
      <c r="A102" s="11">
        <v>39083</v>
      </c>
      <c r="B102" s="51">
        <v>0.97539865740740739</v>
      </c>
      <c r="C102" s="52">
        <f t="shared" si="1"/>
        <v>39083.975398657407</v>
      </c>
      <c r="D102" t="s">
        <v>742</v>
      </c>
      <c r="E102" t="s">
        <v>972</v>
      </c>
      <c r="F102">
        <v>-0.12</v>
      </c>
      <c r="G102">
        <v>41.326664999999998</v>
      </c>
      <c r="H102">
        <v>33.117336999999999</v>
      </c>
    </row>
    <row r="103" spans="1:41" x14ac:dyDescent="0.3">
      <c r="A103" s="11">
        <v>39083</v>
      </c>
      <c r="B103" s="51">
        <v>0.97543368055555557</v>
      </c>
      <c r="C103" s="52">
        <f t="shared" si="1"/>
        <v>39083.975433680556</v>
      </c>
      <c r="D103" t="s">
        <v>742</v>
      </c>
      <c r="E103" t="s">
        <v>972</v>
      </c>
      <c r="F103">
        <v>-0.13</v>
      </c>
      <c r="G103">
        <v>41.320152</v>
      </c>
      <c r="H103">
        <v>33.118687999999999</v>
      </c>
    </row>
    <row r="104" spans="1:41" x14ac:dyDescent="0.3">
      <c r="A104" s="11">
        <v>39083</v>
      </c>
      <c r="B104" s="51">
        <v>0.97546869212962972</v>
      </c>
      <c r="C104" s="52">
        <f t="shared" si="1"/>
        <v>39083.97546869213</v>
      </c>
      <c r="D104" t="s">
        <v>742</v>
      </c>
      <c r="E104" t="s">
        <v>972</v>
      </c>
      <c r="F104">
        <v>-0.13</v>
      </c>
      <c r="G104">
        <v>41.321454000000003</v>
      </c>
      <c r="H104">
        <v>33.117167999999999</v>
      </c>
    </row>
    <row r="105" spans="1:41" x14ac:dyDescent="0.3">
      <c r="A105" s="11">
        <v>39083</v>
      </c>
      <c r="B105" s="51">
        <v>0.97550373842592597</v>
      </c>
      <c r="C105" s="52">
        <f t="shared" si="1"/>
        <v>39083.975503738424</v>
      </c>
      <c r="D105" t="s">
        <v>742</v>
      </c>
      <c r="E105" t="s">
        <v>972</v>
      </c>
      <c r="F105">
        <v>-0.13</v>
      </c>
      <c r="G105">
        <v>41.322757000000003</v>
      </c>
      <c r="H105">
        <v>33.116492999999998</v>
      </c>
    </row>
    <row r="106" spans="1:41" x14ac:dyDescent="0.3">
      <c r="A106" s="11">
        <v>39083</v>
      </c>
      <c r="B106" s="51">
        <v>0.97553875000000001</v>
      </c>
      <c r="C106" s="52">
        <f t="shared" si="1"/>
        <v>39083.975538749997</v>
      </c>
      <c r="D106" t="s">
        <v>742</v>
      </c>
      <c r="E106" t="s">
        <v>972</v>
      </c>
      <c r="F106">
        <v>-0.14000000000000001</v>
      </c>
      <c r="G106">
        <v>41.325363000000003</v>
      </c>
      <c r="H106">
        <v>33.117167999999999</v>
      </c>
    </row>
    <row r="107" spans="1:41" x14ac:dyDescent="0.3">
      <c r="A107" s="11">
        <v>39083</v>
      </c>
      <c r="B107" s="51">
        <v>0.97557377314814808</v>
      </c>
      <c r="C107" s="52">
        <f t="shared" si="1"/>
        <v>39083.975573773147</v>
      </c>
      <c r="D107" t="s">
        <v>742</v>
      </c>
      <c r="E107" t="s">
        <v>972</v>
      </c>
      <c r="F107">
        <v>-0.13</v>
      </c>
      <c r="G107">
        <v>41.318415000000002</v>
      </c>
      <c r="H107">
        <v>33.108894999999997</v>
      </c>
    </row>
    <row r="108" spans="1:41" x14ac:dyDescent="0.3">
      <c r="A108" s="11">
        <v>39083</v>
      </c>
      <c r="B108" s="51">
        <v>0.97560881944444444</v>
      </c>
      <c r="C108" s="52">
        <f t="shared" si="1"/>
        <v>39083.975608819441</v>
      </c>
      <c r="D108" t="s">
        <v>742</v>
      </c>
      <c r="E108" t="s">
        <v>972</v>
      </c>
      <c r="F108">
        <v>-0.13</v>
      </c>
      <c r="G108">
        <v>41.338824000000002</v>
      </c>
      <c r="H108">
        <v>33.114128999999998</v>
      </c>
    </row>
    <row r="109" spans="1:41" x14ac:dyDescent="0.3">
      <c r="A109" s="11">
        <v>39083</v>
      </c>
      <c r="B109" s="51">
        <v>0.97564384259259251</v>
      </c>
      <c r="C109" s="52">
        <f t="shared" si="1"/>
        <v>39083.97564384259</v>
      </c>
      <c r="D109" t="s">
        <v>742</v>
      </c>
      <c r="E109" t="s">
        <v>972</v>
      </c>
      <c r="F109">
        <v>-0.13</v>
      </c>
      <c r="G109">
        <v>41.332310999999997</v>
      </c>
      <c r="H109">
        <v>33.117336999999999</v>
      </c>
    </row>
    <row r="110" spans="1:41" x14ac:dyDescent="0.3">
      <c r="A110" s="11">
        <v>39083</v>
      </c>
      <c r="B110" s="51">
        <v>0.97567885416666666</v>
      </c>
      <c r="C110" s="52">
        <f t="shared" si="1"/>
        <v>39083.975678854164</v>
      </c>
      <c r="D110" t="s">
        <v>742</v>
      </c>
      <c r="E110" t="s">
        <v>972</v>
      </c>
      <c r="F110">
        <v>-0.14000000000000001</v>
      </c>
      <c r="G110">
        <v>41.327100000000002</v>
      </c>
      <c r="H110">
        <v>33.116999999999997</v>
      </c>
    </row>
    <row r="111" spans="1:41" x14ac:dyDescent="0.3">
      <c r="A111" s="11">
        <v>39083</v>
      </c>
      <c r="B111" s="51">
        <v>0.9757138657407407</v>
      </c>
      <c r="C111" s="52">
        <f t="shared" si="1"/>
        <v>39083.975713865744</v>
      </c>
      <c r="D111" t="s">
        <v>742</v>
      </c>
      <c r="E111" t="s">
        <v>972</v>
      </c>
      <c r="F111">
        <v>-0.12</v>
      </c>
      <c r="G111">
        <v>41.324060000000003</v>
      </c>
      <c r="H111">
        <v>33.116661999999998</v>
      </c>
    </row>
    <row r="112" spans="1:41" x14ac:dyDescent="0.3">
      <c r="A112" s="11">
        <v>39083</v>
      </c>
      <c r="B112" s="51">
        <v>0.97574891203703695</v>
      </c>
      <c r="C112" s="52">
        <f t="shared" si="1"/>
        <v>39083.975748912038</v>
      </c>
      <c r="D112" t="s">
        <v>742</v>
      </c>
      <c r="E112" t="s">
        <v>972</v>
      </c>
      <c r="F112">
        <v>-0.12</v>
      </c>
      <c r="G112">
        <v>41.337522</v>
      </c>
      <c r="H112">
        <v>33.117336999999999</v>
      </c>
    </row>
    <row r="113" spans="1:41" x14ac:dyDescent="0.3">
      <c r="A113" s="11">
        <v>39083</v>
      </c>
      <c r="B113" s="51">
        <v>0.9757839236111111</v>
      </c>
      <c r="C113" s="52">
        <f t="shared" si="1"/>
        <v>39083.975783923612</v>
      </c>
      <c r="D113" t="s">
        <v>742</v>
      </c>
      <c r="E113" t="s">
        <v>972</v>
      </c>
      <c r="F113">
        <v>-0.13</v>
      </c>
      <c r="G113">
        <v>41.323191000000001</v>
      </c>
      <c r="H113">
        <v>33.116661999999998</v>
      </c>
    </row>
    <row r="114" spans="1:41" x14ac:dyDescent="0.3">
      <c r="A114" s="11">
        <v>39083</v>
      </c>
      <c r="B114" s="51">
        <v>0.97581894675925929</v>
      </c>
      <c r="C114" s="52">
        <f t="shared" si="1"/>
        <v>39083.975818946761</v>
      </c>
      <c r="D114" t="s">
        <v>742</v>
      </c>
      <c r="E114" t="s">
        <v>972</v>
      </c>
      <c r="F114">
        <v>-0.15</v>
      </c>
      <c r="G114">
        <v>41.325797000000001</v>
      </c>
      <c r="H114">
        <v>33.116661999999998</v>
      </c>
    </row>
    <row r="115" spans="1:41" x14ac:dyDescent="0.3">
      <c r="A115" s="11">
        <v>39083</v>
      </c>
      <c r="B115" s="51">
        <v>0.97585398148148139</v>
      </c>
      <c r="C115" s="52">
        <f t="shared" si="1"/>
        <v>39083.975853981479</v>
      </c>
      <c r="D115" t="s">
        <v>742</v>
      </c>
      <c r="E115" t="s">
        <v>972</v>
      </c>
      <c r="F115">
        <v>-0.12</v>
      </c>
      <c r="G115">
        <v>41.318415000000002</v>
      </c>
      <c r="H115">
        <v>33.117843999999998</v>
      </c>
    </row>
    <row r="116" spans="1:41" x14ac:dyDescent="0.3">
      <c r="A116" s="11">
        <v>39083</v>
      </c>
      <c r="B116" s="51">
        <v>0.97588899305555554</v>
      </c>
      <c r="C116" s="52">
        <f t="shared" si="1"/>
        <v>39083.975888993053</v>
      </c>
      <c r="D116" t="s">
        <v>742</v>
      </c>
      <c r="E116" t="s">
        <v>972</v>
      </c>
      <c r="F116">
        <v>-0.13</v>
      </c>
      <c r="G116">
        <v>41.326231</v>
      </c>
      <c r="H116">
        <v>33.114972999999999</v>
      </c>
    </row>
    <row r="117" spans="1:41" x14ac:dyDescent="0.3">
      <c r="A117" s="11">
        <v>39083</v>
      </c>
      <c r="B117" s="51">
        <v>0.97592401620370373</v>
      </c>
      <c r="C117" s="52">
        <f t="shared" si="1"/>
        <v>39083.975924016202</v>
      </c>
      <c r="D117" t="s">
        <v>742</v>
      </c>
      <c r="E117" t="s">
        <v>972</v>
      </c>
      <c r="F117">
        <v>-0.13</v>
      </c>
      <c r="G117">
        <v>41.323191000000001</v>
      </c>
      <c r="H117">
        <v>33.116492999999998</v>
      </c>
    </row>
    <row r="118" spans="1:41" x14ac:dyDescent="0.3">
      <c r="A118" s="11">
        <v>39083</v>
      </c>
      <c r="B118" s="51">
        <v>0.97595905092592583</v>
      </c>
      <c r="C118" s="52">
        <f t="shared" si="1"/>
        <v>39083.975959050927</v>
      </c>
      <c r="D118" t="s">
        <v>742</v>
      </c>
      <c r="E118" t="s">
        <v>972</v>
      </c>
      <c r="F118">
        <v>-0.13</v>
      </c>
      <c r="G118">
        <v>41.327534</v>
      </c>
      <c r="H118">
        <v>33.118012999999998</v>
      </c>
    </row>
    <row r="119" spans="1:41" x14ac:dyDescent="0.3">
      <c r="A119" s="11">
        <v>39083</v>
      </c>
      <c r="B119" s="51">
        <v>0.97599392361111104</v>
      </c>
      <c r="C119" s="52">
        <f t="shared" si="1"/>
        <v>39083.97599392361</v>
      </c>
      <c r="D119" t="s">
        <v>742</v>
      </c>
      <c r="E119" t="s">
        <v>971</v>
      </c>
      <c r="AL119">
        <v>1206.893311</v>
      </c>
      <c r="AM119">
        <v>22.05</v>
      </c>
      <c r="AN119">
        <v>55.035156000000001</v>
      </c>
      <c r="AO119">
        <v>23.163436999999998</v>
      </c>
    </row>
    <row r="120" spans="1:41" x14ac:dyDescent="0.3">
      <c r="C120" s="52">
        <f t="shared" si="1"/>
        <v>0</v>
      </c>
    </row>
    <row r="121" spans="1:41" x14ac:dyDescent="0.3">
      <c r="A121" s="11">
        <v>39083</v>
      </c>
      <c r="B121" s="51">
        <v>0.97599524305555552</v>
      </c>
      <c r="C121" s="52">
        <f t="shared" si="1"/>
        <v>39083.975995243054</v>
      </c>
      <c r="D121" t="s">
        <v>742</v>
      </c>
      <c r="E121" t="s">
        <v>972</v>
      </c>
      <c r="F121">
        <v>-0.13</v>
      </c>
      <c r="G121">
        <v>41.317546</v>
      </c>
      <c r="H121">
        <v>33.120207999999998</v>
      </c>
    </row>
    <row r="122" spans="1:41" x14ac:dyDescent="0.3">
      <c r="A122" s="11">
        <v>39083</v>
      </c>
      <c r="B122" s="51">
        <v>0.97603025462962967</v>
      </c>
      <c r="C122" s="52">
        <f t="shared" si="1"/>
        <v>39083.976030254627</v>
      </c>
      <c r="D122" t="s">
        <v>742</v>
      </c>
      <c r="E122" t="s">
        <v>972</v>
      </c>
      <c r="F122">
        <v>-0.13</v>
      </c>
      <c r="G122">
        <v>41.333179000000001</v>
      </c>
      <c r="H122">
        <v>33.116492999999998</v>
      </c>
    </row>
    <row r="123" spans="1:41" x14ac:dyDescent="0.3">
      <c r="A123" s="11">
        <v>39083</v>
      </c>
      <c r="B123" s="51">
        <v>0.97606528935185188</v>
      </c>
      <c r="C123" s="52">
        <f t="shared" si="1"/>
        <v>39083.976065289353</v>
      </c>
      <c r="D123" t="s">
        <v>742</v>
      </c>
      <c r="E123" t="s">
        <v>972</v>
      </c>
      <c r="F123">
        <v>-0.13</v>
      </c>
      <c r="G123">
        <v>41.325363000000003</v>
      </c>
      <c r="H123">
        <v>33.116830999999998</v>
      </c>
    </row>
    <row r="124" spans="1:41" x14ac:dyDescent="0.3">
      <c r="A124" s="11">
        <v>39083</v>
      </c>
      <c r="B124" s="51">
        <v>0.97610031249999996</v>
      </c>
      <c r="C124" s="52">
        <f t="shared" si="1"/>
        <v>39083.976100312502</v>
      </c>
      <c r="D124" t="s">
        <v>742</v>
      </c>
      <c r="E124" t="s">
        <v>972</v>
      </c>
      <c r="F124">
        <v>-0.13</v>
      </c>
      <c r="G124">
        <v>41.323625999999997</v>
      </c>
      <c r="H124">
        <v>33.114635999999997</v>
      </c>
    </row>
    <row r="125" spans="1:41" x14ac:dyDescent="0.3">
      <c r="A125" s="11">
        <v>39083</v>
      </c>
      <c r="B125" s="51">
        <v>0.97613532407407411</v>
      </c>
      <c r="C125" s="52">
        <f t="shared" si="1"/>
        <v>39083.976135324076</v>
      </c>
      <c r="D125" t="s">
        <v>742</v>
      </c>
      <c r="E125" t="s">
        <v>972</v>
      </c>
      <c r="F125">
        <v>-0.13</v>
      </c>
      <c r="G125">
        <v>41.334916</v>
      </c>
      <c r="H125">
        <v>33.116323999999999</v>
      </c>
    </row>
    <row r="126" spans="1:41" x14ac:dyDescent="0.3">
      <c r="A126" s="11">
        <v>39083</v>
      </c>
      <c r="B126" s="51">
        <v>0.97617035879629632</v>
      </c>
      <c r="C126" s="52">
        <f t="shared" si="1"/>
        <v>39083.976170358794</v>
      </c>
      <c r="D126" t="s">
        <v>742</v>
      </c>
      <c r="E126" t="s">
        <v>972</v>
      </c>
      <c r="F126">
        <v>-0.14000000000000001</v>
      </c>
      <c r="G126">
        <v>41.326231</v>
      </c>
      <c r="H126">
        <v>33.115648999999998</v>
      </c>
    </row>
    <row r="127" spans="1:41" x14ac:dyDescent="0.3">
      <c r="A127" s="11">
        <v>39083</v>
      </c>
      <c r="B127" s="51">
        <v>0.97620538194444439</v>
      </c>
      <c r="C127" s="52">
        <f t="shared" si="1"/>
        <v>39083.976205381943</v>
      </c>
      <c r="D127" t="s">
        <v>742</v>
      </c>
      <c r="E127" t="s">
        <v>972</v>
      </c>
      <c r="F127">
        <v>-0.13</v>
      </c>
      <c r="G127">
        <v>41.328401999999997</v>
      </c>
      <c r="H127">
        <v>33.115986999999997</v>
      </c>
    </row>
    <row r="128" spans="1:41" x14ac:dyDescent="0.3">
      <c r="A128" s="11">
        <v>39083</v>
      </c>
      <c r="B128" s="51">
        <v>0.97624040509259258</v>
      </c>
      <c r="C128" s="52">
        <f t="shared" si="1"/>
        <v>39083.976240405093</v>
      </c>
      <c r="D128" t="s">
        <v>742</v>
      </c>
      <c r="E128" t="s">
        <v>972</v>
      </c>
      <c r="F128">
        <v>-0.14000000000000001</v>
      </c>
      <c r="G128">
        <v>41.313203999999999</v>
      </c>
      <c r="H128">
        <v>33.116661999999998</v>
      </c>
    </row>
    <row r="129" spans="1:41" x14ac:dyDescent="0.3">
      <c r="A129" s="11">
        <v>39083</v>
      </c>
      <c r="B129" s="51">
        <v>0.9762754398148149</v>
      </c>
      <c r="C129" s="52">
        <f t="shared" si="1"/>
        <v>39083.976275439818</v>
      </c>
      <c r="D129" t="s">
        <v>742</v>
      </c>
      <c r="E129" t="s">
        <v>972</v>
      </c>
      <c r="F129">
        <v>-0.14000000000000001</v>
      </c>
      <c r="G129">
        <v>41.320152</v>
      </c>
      <c r="H129">
        <v>33.110415000000003</v>
      </c>
    </row>
    <row r="130" spans="1:41" x14ac:dyDescent="0.3">
      <c r="A130" s="11">
        <v>39083</v>
      </c>
      <c r="B130" s="51">
        <v>0.97631045138888883</v>
      </c>
      <c r="C130" s="52">
        <f t="shared" si="1"/>
        <v>39083.976310451391</v>
      </c>
      <c r="D130" t="s">
        <v>742</v>
      </c>
      <c r="E130" t="s">
        <v>972</v>
      </c>
      <c r="F130">
        <v>-0.14000000000000001</v>
      </c>
      <c r="G130">
        <v>41.318849</v>
      </c>
      <c r="H130">
        <v>33.111764999999998</v>
      </c>
    </row>
    <row r="131" spans="1:41" x14ac:dyDescent="0.3">
      <c r="A131" s="11">
        <v>39083</v>
      </c>
      <c r="B131" s="51">
        <v>0.97634548611111116</v>
      </c>
      <c r="C131" s="52">
        <f t="shared" ref="C131:C194" si="2">+A131+B131</f>
        <v>39083.976345486109</v>
      </c>
      <c r="D131" t="s">
        <v>742</v>
      </c>
      <c r="E131" t="s">
        <v>972</v>
      </c>
      <c r="F131">
        <v>-0.13</v>
      </c>
      <c r="G131">
        <v>41.319282999999999</v>
      </c>
      <c r="H131">
        <v>33.110920999999998</v>
      </c>
    </row>
    <row r="132" spans="1:41" x14ac:dyDescent="0.3">
      <c r="A132" s="11">
        <v>39083</v>
      </c>
      <c r="B132" s="51">
        <v>0.97638052083333327</v>
      </c>
      <c r="C132" s="52">
        <f t="shared" si="2"/>
        <v>39083.976380520835</v>
      </c>
      <c r="D132" t="s">
        <v>742</v>
      </c>
      <c r="E132" t="s">
        <v>972</v>
      </c>
      <c r="F132">
        <v>-0.14000000000000001</v>
      </c>
      <c r="G132">
        <v>41.329270999999999</v>
      </c>
      <c r="H132">
        <v>33.112946999999998</v>
      </c>
    </row>
    <row r="133" spans="1:41" x14ac:dyDescent="0.3">
      <c r="A133" s="11">
        <v>39083</v>
      </c>
      <c r="B133" s="51">
        <v>0.97641553240740742</v>
      </c>
      <c r="C133" s="52">
        <f t="shared" si="2"/>
        <v>39083.976415532408</v>
      </c>
      <c r="D133" t="s">
        <v>742</v>
      </c>
      <c r="E133" t="s">
        <v>972</v>
      </c>
      <c r="F133">
        <v>-0.15</v>
      </c>
      <c r="G133">
        <v>41.333179000000001</v>
      </c>
      <c r="H133">
        <v>33.104166999999997</v>
      </c>
    </row>
    <row r="134" spans="1:41" x14ac:dyDescent="0.3">
      <c r="A134" s="11">
        <v>39083</v>
      </c>
      <c r="B134" s="51">
        <v>0.9764505555555556</v>
      </c>
      <c r="C134" s="52">
        <f t="shared" si="2"/>
        <v>39083.976450555558</v>
      </c>
      <c r="D134" t="s">
        <v>742</v>
      </c>
      <c r="E134" t="s">
        <v>972</v>
      </c>
      <c r="F134">
        <v>-0.15</v>
      </c>
      <c r="G134">
        <v>41.327534</v>
      </c>
      <c r="H134">
        <v>33.112609999999997</v>
      </c>
    </row>
    <row r="135" spans="1:41" x14ac:dyDescent="0.3">
      <c r="A135" s="11">
        <v>39083</v>
      </c>
      <c r="B135" s="51">
        <v>0.97648556712962964</v>
      </c>
      <c r="C135" s="52">
        <f t="shared" si="2"/>
        <v>39083.976485567131</v>
      </c>
      <c r="D135" t="s">
        <v>742</v>
      </c>
      <c r="E135" t="s">
        <v>972</v>
      </c>
      <c r="F135">
        <v>-0.13</v>
      </c>
      <c r="G135">
        <v>41.329270999999999</v>
      </c>
      <c r="H135">
        <v>33.109063999999996</v>
      </c>
    </row>
    <row r="136" spans="1:41" x14ac:dyDescent="0.3">
      <c r="A136" s="11">
        <v>39083</v>
      </c>
      <c r="B136" s="51">
        <v>0.9765206828703703</v>
      </c>
      <c r="C136" s="52">
        <f t="shared" si="2"/>
        <v>39083.976520682867</v>
      </c>
      <c r="D136" t="s">
        <v>742</v>
      </c>
      <c r="E136" t="s">
        <v>972</v>
      </c>
      <c r="F136">
        <v>-0.13</v>
      </c>
      <c r="G136">
        <v>41.329270999999999</v>
      </c>
      <c r="H136">
        <v>33.112609999999997</v>
      </c>
    </row>
    <row r="137" spans="1:41" x14ac:dyDescent="0.3">
      <c r="A137" s="11">
        <v>39083</v>
      </c>
      <c r="B137" s="51">
        <v>0.97655569444444446</v>
      </c>
      <c r="C137" s="52">
        <f t="shared" si="2"/>
        <v>39083.976555694448</v>
      </c>
      <c r="D137" t="s">
        <v>742</v>
      </c>
      <c r="E137" t="s">
        <v>972</v>
      </c>
      <c r="F137">
        <v>-0.12</v>
      </c>
      <c r="G137">
        <v>41.327100000000002</v>
      </c>
      <c r="H137">
        <v>33.113622999999997</v>
      </c>
    </row>
    <row r="138" spans="1:41" x14ac:dyDescent="0.3">
      <c r="A138" s="11">
        <v>39083</v>
      </c>
      <c r="B138" s="51">
        <v>0.9765907060185185</v>
      </c>
      <c r="C138" s="52">
        <f t="shared" si="2"/>
        <v>39083.976590706021</v>
      </c>
      <c r="D138" t="s">
        <v>742</v>
      </c>
      <c r="E138" t="s">
        <v>972</v>
      </c>
      <c r="F138">
        <v>-0.13</v>
      </c>
      <c r="G138">
        <v>41.333613</v>
      </c>
      <c r="H138">
        <v>33.109907999999997</v>
      </c>
    </row>
    <row r="139" spans="1:41" x14ac:dyDescent="0.3">
      <c r="A139" s="11">
        <v>39083</v>
      </c>
      <c r="B139" s="51">
        <v>0.97662582175925927</v>
      </c>
      <c r="C139" s="52">
        <f t="shared" si="2"/>
        <v>39083.976625821757</v>
      </c>
      <c r="D139" t="s">
        <v>742</v>
      </c>
      <c r="E139" t="s">
        <v>972</v>
      </c>
      <c r="F139">
        <v>-0.15</v>
      </c>
      <c r="G139">
        <v>41.326664999999998</v>
      </c>
      <c r="H139">
        <v>33.111764999999998</v>
      </c>
    </row>
    <row r="140" spans="1:41" x14ac:dyDescent="0.3">
      <c r="A140" s="11">
        <v>39083</v>
      </c>
      <c r="B140" s="51">
        <v>0.97666083333333331</v>
      </c>
      <c r="C140" s="52">
        <f t="shared" si="2"/>
        <v>39083.97666083333</v>
      </c>
      <c r="D140" t="s">
        <v>742</v>
      </c>
      <c r="E140" t="s">
        <v>972</v>
      </c>
      <c r="F140">
        <v>-0.14000000000000001</v>
      </c>
      <c r="G140">
        <v>41.323625999999997</v>
      </c>
      <c r="H140">
        <v>33.108387999999998</v>
      </c>
    </row>
    <row r="141" spans="1:41" x14ac:dyDescent="0.3">
      <c r="A141" s="11">
        <v>39083</v>
      </c>
      <c r="B141" s="51">
        <v>0.97669569444444448</v>
      </c>
      <c r="C141" s="52">
        <f t="shared" si="2"/>
        <v>39083.976695694444</v>
      </c>
      <c r="D141" t="s">
        <v>742</v>
      </c>
      <c r="E141" t="s">
        <v>971</v>
      </c>
      <c r="AL141">
        <v>1207.0166019999999</v>
      </c>
      <c r="AM141">
        <v>22.216667000000001</v>
      </c>
      <c r="AN141">
        <v>55.035156000000001</v>
      </c>
      <c r="AO141">
        <v>23.163436999999998</v>
      </c>
    </row>
    <row r="142" spans="1:41" x14ac:dyDescent="0.3">
      <c r="C142" s="52">
        <f t="shared" si="2"/>
        <v>0</v>
      </c>
    </row>
    <row r="143" spans="1:41" x14ac:dyDescent="0.3">
      <c r="A143" s="11">
        <v>39083</v>
      </c>
      <c r="B143" s="51">
        <v>0.976697025462963</v>
      </c>
      <c r="C143" s="52">
        <f t="shared" si="2"/>
        <v>39083.976697025464</v>
      </c>
      <c r="D143" t="s">
        <v>742</v>
      </c>
      <c r="E143" t="s">
        <v>972</v>
      </c>
      <c r="F143">
        <v>-0.13</v>
      </c>
      <c r="G143">
        <v>41.332310999999997</v>
      </c>
      <c r="H143">
        <v>33.112609999999997</v>
      </c>
    </row>
    <row r="144" spans="1:41" x14ac:dyDescent="0.3">
      <c r="A144" s="11">
        <v>39083</v>
      </c>
      <c r="B144" s="51">
        <v>0.97673204861111118</v>
      </c>
      <c r="C144" s="52">
        <f t="shared" si="2"/>
        <v>39083.976732048613</v>
      </c>
      <c r="D144" t="s">
        <v>742</v>
      </c>
      <c r="E144" t="s">
        <v>972</v>
      </c>
      <c r="F144">
        <v>-0.12</v>
      </c>
      <c r="G144">
        <v>41.330573999999999</v>
      </c>
      <c r="H144">
        <v>33.110751999999998</v>
      </c>
    </row>
    <row r="145" spans="1:8" x14ac:dyDescent="0.3">
      <c r="A145" s="11">
        <v>39083</v>
      </c>
      <c r="B145" s="51">
        <v>0.97676707175925925</v>
      </c>
      <c r="C145" s="52">
        <f t="shared" si="2"/>
        <v>39083.976767071763</v>
      </c>
      <c r="D145" t="s">
        <v>742</v>
      </c>
      <c r="E145" t="s">
        <v>972</v>
      </c>
      <c r="F145">
        <v>-0.14000000000000001</v>
      </c>
      <c r="G145">
        <v>41.317979999999999</v>
      </c>
      <c r="H145">
        <v>33.115479999999998</v>
      </c>
    </row>
    <row r="146" spans="1:8" x14ac:dyDescent="0.3">
      <c r="A146" s="11">
        <v>39083</v>
      </c>
      <c r="B146" s="51">
        <v>0.97680208333333329</v>
      </c>
      <c r="C146" s="52">
        <f t="shared" si="2"/>
        <v>39083.976802083336</v>
      </c>
      <c r="D146" t="s">
        <v>742</v>
      </c>
      <c r="E146" t="s">
        <v>972</v>
      </c>
      <c r="F146">
        <v>-0.12</v>
      </c>
      <c r="G146">
        <v>41.332745000000003</v>
      </c>
      <c r="H146">
        <v>33.112777999999999</v>
      </c>
    </row>
    <row r="147" spans="1:8" x14ac:dyDescent="0.3">
      <c r="A147" s="11">
        <v>39083</v>
      </c>
      <c r="B147" s="51">
        <v>0.97683711805555562</v>
      </c>
      <c r="C147" s="52">
        <f t="shared" si="2"/>
        <v>39083.976837118054</v>
      </c>
      <c r="D147" t="s">
        <v>742</v>
      </c>
      <c r="E147" t="s">
        <v>972</v>
      </c>
      <c r="F147">
        <v>-0.11</v>
      </c>
      <c r="G147">
        <v>41.325363000000003</v>
      </c>
      <c r="H147">
        <v>33.111597000000003</v>
      </c>
    </row>
    <row r="148" spans="1:8" x14ac:dyDescent="0.3">
      <c r="A148" s="11">
        <v>39083</v>
      </c>
      <c r="B148" s="51">
        <v>0.97687212962962955</v>
      </c>
      <c r="C148" s="52">
        <f t="shared" si="2"/>
        <v>39083.976872129628</v>
      </c>
      <c r="D148" t="s">
        <v>742</v>
      </c>
      <c r="E148" t="s">
        <v>972</v>
      </c>
      <c r="F148">
        <v>-0.14000000000000001</v>
      </c>
      <c r="G148">
        <v>41.322322999999997</v>
      </c>
      <c r="H148">
        <v>33.115817999999997</v>
      </c>
    </row>
    <row r="149" spans="1:8" x14ac:dyDescent="0.3">
      <c r="A149" s="11">
        <v>39083</v>
      </c>
      <c r="B149" s="51">
        <v>0.9769071412037037</v>
      </c>
      <c r="C149" s="52">
        <f t="shared" si="2"/>
        <v>39083.976907141201</v>
      </c>
      <c r="D149" t="s">
        <v>742</v>
      </c>
      <c r="E149" t="s">
        <v>972</v>
      </c>
      <c r="F149">
        <v>-0.12</v>
      </c>
      <c r="G149">
        <v>41.329704999999997</v>
      </c>
      <c r="H149">
        <v>33.113791999999997</v>
      </c>
    </row>
    <row r="150" spans="1:8" x14ac:dyDescent="0.3">
      <c r="A150" s="11">
        <v>39083</v>
      </c>
      <c r="B150" s="51">
        <v>0.97694218750000006</v>
      </c>
      <c r="C150" s="52">
        <f t="shared" si="2"/>
        <v>39083.976942187503</v>
      </c>
      <c r="D150" t="s">
        <v>742</v>
      </c>
      <c r="E150" t="s">
        <v>972</v>
      </c>
      <c r="F150">
        <v>-0.14000000000000001</v>
      </c>
      <c r="G150">
        <v>41.325363000000003</v>
      </c>
      <c r="H150">
        <v>33.113622999999997</v>
      </c>
    </row>
    <row r="151" spans="1:8" x14ac:dyDescent="0.3">
      <c r="A151" s="11">
        <v>39083</v>
      </c>
      <c r="B151" s="51">
        <v>0.97697719907407399</v>
      </c>
      <c r="C151" s="52">
        <f t="shared" si="2"/>
        <v>39083.976977199076</v>
      </c>
      <c r="D151" t="s">
        <v>742</v>
      </c>
      <c r="E151" t="s">
        <v>972</v>
      </c>
      <c r="F151">
        <v>-0.14000000000000001</v>
      </c>
      <c r="G151">
        <v>41.324494000000001</v>
      </c>
      <c r="H151">
        <v>33.113622999999997</v>
      </c>
    </row>
    <row r="152" spans="1:8" x14ac:dyDescent="0.3">
      <c r="A152" s="11">
        <v>39083</v>
      </c>
      <c r="B152" s="51">
        <v>0.97701219907407399</v>
      </c>
      <c r="C152" s="52">
        <f t="shared" si="2"/>
        <v>39083.977012199073</v>
      </c>
      <c r="D152" t="s">
        <v>742</v>
      </c>
      <c r="E152" t="s">
        <v>972</v>
      </c>
      <c r="F152">
        <v>-0.13</v>
      </c>
      <c r="G152">
        <v>41.334048000000003</v>
      </c>
      <c r="H152">
        <v>33.113959999999999</v>
      </c>
    </row>
    <row r="153" spans="1:8" x14ac:dyDescent="0.3">
      <c r="A153" s="11">
        <v>39083</v>
      </c>
      <c r="B153" s="51">
        <v>0.97704723379629632</v>
      </c>
      <c r="C153" s="52">
        <f t="shared" si="2"/>
        <v>39083.977047233799</v>
      </c>
      <c r="D153" t="s">
        <v>742</v>
      </c>
      <c r="E153" t="s">
        <v>972</v>
      </c>
      <c r="F153">
        <v>-0.15</v>
      </c>
      <c r="G153">
        <v>41.326231</v>
      </c>
      <c r="H153">
        <v>33.113959999999999</v>
      </c>
    </row>
    <row r="154" spans="1:8" x14ac:dyDescent="0.3">
      <c r="A154" s="11">
        <v>39083</v>
      </c>
      <c r="B154" s="51">
        <v>0.97708224537037036</v>
      </c>
      <c r="C154" s="52">
        <f t="shared" si="2"/>
        <v>39083.977082245372</v>
      </c>
      <c r="D154" t="s">
        <v>742</v>
      </c>
      <c r="E154" t="s">
        <v>972</v>
      </c>
      <c r="F154">
        <v>-0.14000000000000001</v>
      </c>
      <c r="G154">
        <v>41.330139000000003</v>
      </c>
      <c r="H154">
        <v>33.114297999999998</v>
      </c>
    </row>
    <row r="155" spans="1:8" x14ac:dyDescent="0.3">
      <c r="A155" s="11">
        <v>39083</v>
      </c>
      <c r="B155" s="51">
        <v>0.97711725694444451</v>
      </c>
      <c r="C155" s="52">
        <f t="shared" si="2"/>
        <v>39083.977117256945</v>
      </c>
      <c r="D155" t="s">
        <v>742</v>
      </c>
      <c r="E155" t="s">
        <v>972</v>
      </c>
      <c r="F155">
        <v>-0.14000000000000001</v>
      </c>
      <c r="G155">
        <v>41.326664999999998</v>
      </c>
      <c r="H155">
        <v>33.111258999999997</v>
      </c>
    </row>
    <row r="156" spans="1:8" x14ac:dyDescent="0.3">
      <c r="A156" s="11">
        <v>39083</v>
      </c>
      <c r="B156" s="51">
        <v>0.97715228009259258</v>
      </c>
      <c r="C156" s="52">
        <f t="shared" si="2"/>
        <v>39083.977152280095</v>
      </c>
      <c r="D156" t="s">
        <v>742</v>
      </c>
      <c r="E156" t="s">
        <v>972</v>
      </c>
      <c r="F156">
        <v>-0.13</v>
      </c>
      <c r="G156">
        <v>41.332745000000003</v>
      </c>
      <c r="H156">
        <v>33.114297999999998</v>
      </c>
    </row>
    <row r="157" spans="1:8" x14ac:dyDescent="0.3">
      <c r="A157" s="11">
        <v>39083</v>
      </c>
      <c r="B157" s="51">
        <v>0.97718730324074077</v>
      </c>
      <c r="C157" s="52">
        <f t="shared" si="2"/>
        <v>39083.977187303244</v>
      </c>
      <c r="D157" t="s">
        <v>742</v>
      </c>
      <c r="E157" t="s">
        <v>972</v>
      </c>
      <c r="F157">
        <v>-0.12</v>
      </c>
      <c r="G157">
        <v>41.331876000000001</v>
      </c>
      <c r="H157">
        <v>33.112440999999997</v>
      </c>
    </row>
    <row r="158" spans="1:8" x14ac:dyDescent="0.3">
      <c r="A158" s="11">
        <v>39083</v>
      </c>
      <c r="B158" s="51">
        <v>0.97722231481481481</v>
      </c>
      <c r="C158" s="52">
        <f t="shared" si="2"/>
        <v>39083.977222314817</v>
      </c>
      <c r="D158" t="s">
        <v>742</v>
      </c>
      <c r="E158" t="s">
        <v>972</v>
      </c>
      <c r="F158">
        <v>-0.15</v>
      </c>
      <c r="G158">
        <v>41.322322999999997</v>
      </c>
      <c r="H158">
        <v>33.111597000000003</v>
      </c>
    </row>
    <row r="159" spans="1:8" x14ac:dyDescent="0.3">
      <c r="A159" s="11">
        <v>39083</v>
      </c>
      <c r="B159" s="51">
        <v>0.97725732638888896</v>
      </c>
      <c r="C159" s="52">
        <f t="shared" si="2"/>
        <v>39083.977257326391</v>
      </c>
      <c r="D159" t="s">
        <v>742</v>
      </c>
      <c r="E159" t="s">
        <v>972</v>
      </c>
      <c r="F159">
        <v>-0.14000000000000001</v>
      </c>
      <c r="G159">
        <v>41.326664999999998</v>
      </c>
      <c r="H159">
        <v>33.112271999999997</v>
      </c>
    </row>
    <row r="160" spans="1:8" x14ac:dyDescent="0.3">
      <c r="A160" s="11">
        <v>39083</v>
      </c>
      <c r="B160" s="51">
        <v>0.97729237268518521</v>
      </c>
      <c r="C160" s="52">
        <f t="shared" si="2"/>
        <v>39083.977292372685</v>
      </c>
      <c r="D160" t="s">
        <v>742</v>
      </c>
      <c r="E160" t="s">
        <v>972</v>
      </c>
      <c r="F160">
        <v>-0.15</v>
      </c>
      <c r="G160">
        <v>41.330139000000003</v>
      </c>
      <c r="H160">
        <v>33.113115999999998</v>
      </c>
    </row>
    <row r="161" spans="1:41" x14ac:dyDescent="0.3">
      <c r="A161" s="11">
        <v>39083</v>
      </c>
      <c r="B161" s="51">
        <v>0.97732738425925925</v>
      </c>
      <c r="C161" s="52">
        <f t="shared" si="2"/>
        <v>39083.977327384258</v>
      </c>
      <c r="D161" t="s">
        <v>742</v>
      </c>
      <c r="E161" t="s">
        <v>972</v>
      </c>
      <c r="F161">
        <v>-0.14000000000000001</v>
      </c>
      <c r="G161">
        <v>41.335785000000001</v>
      </c>
      <c r="H161">
        <v>33.112609999999997</v>
      </c>
    </row>
    <row r="162" spans="1:41" x14ac:dyDescent="0.3">
      <c r="A162" s="11">
        <v>39083</v>
      </c>
      <c r="B162" s="51">
        <v>0.97736238425925925</v>
      </c>
      <c r="C162" s="52">
        <f t="shared" si="2"/>
        <v>39083.977362384256</v>
      </c>
      <c r="D162" t="s">
        <v>742</v>
      </c>
      <c r="E162" t="s">
        <v>971</v>
      </c>
      <c r="AL162">
        <v>1207.0395510000001</v>
      </c>
      <c r="AM162">
        <v>22.225000000000001</v>
      </c>
      <c r="AN162">
        <v>54.546875</v>
      </c>
      <c r="AO162">
        <v>23.163436999999998</v>
      </c>
    </row>
    <row r="163" spans="1:41" x14ac:dyDescent="0.3">
      <c r="C163" s="52">
        <f t="shared" si="2"/>
        <v>0</v>
      </c>
    </row>
    <row r="164" spans="1:41" x14ac:dyDescent="0.3">
      <c r="A164" s="11">
        <v>39083</v>
      </c>
      <c r="B164" s="51">
        <v>0.977363599537037</v>
      </c>
      <c r="C164" s="52">
        <f t="shared" si="2"/>
        <v>39083.977363599537</v>
      </c>
      <c r="D164" t="s">
        <v>742</v>
      </c>
      <c r="E164" t="s">
        <v>972</v>
      </c>
      <c r="F164">
        <v>-0.14000000000000001</v>
      </c>
      <c r="G164">
        <v>41.327100000000002</v>
      </c>
      <c r="H164">
        <v>33.104166999999997</v>
      </c>
    </row>
    <row r="165" spans="1:41" x14ac:dyDescent="0.3">
      <c r="A165" s="11">
        <v>39083</v>
      </c>
      <c r="B165" s="51">
        <v>0.97739861111111104</v>
      </c>
      <c r="C165" s="52">
        <f t="shared" si="2"/>
        <v>39083.97739861111</v>
      </c>
      <c r="D165" t="s">
        <v>742</v>
      </c>
      <c r="E165" t="s">
        <v>972</v>
      </c>
      <c r="F165">
        <v>-0.15</v>
      </c>
      <c r="G165">
        <v>41.326231</v>
      </c>
      <c r="H165">
        <v>33.115141999999999</v>
      </c>
    </row>
    <row r="166" spans="1:41" x14ac:dyDescent="0.3">
      <c r="A166" s="11">
        <v>39083</v>
      </c>
      <c r="B166" s="51">
        <v>0.97743362268518519</v>
      </c>
      <c r="C166" s="52">
        <f t="shared" si="2"/>
        <v>39083.977433622684</v>
      </c>
      <c r="D166" t="s">
        <v>742</v>
      </c>
      <c r="E166" t="s">
        <v>972</v>
      </c>
      <c r="F166">
        <v>-0.15</v>
      </c>
      <c r="G166">
        <v>41.322322999999997</v>
      </c>
      <c r="H166">
        <v>33.116323999999999</v>
      </c>
    </row>
    <row r="167" spans="1:41" x14ac:dyDescent="0.3">
      <c r="A167" s="11">
        <v>39083</v>
      </c>
      <c r="B167" s="51">
        <v>0.97746865740740752</v>
      </c>
      <c r="C167" s="52">
        <f t="shared" si="2"/>
        <v>39083.977468657409</v>
      </c>
      <c r="D167" t="s">
        <v>742</v>
      </c>
      <c r="E167" t="s">
        <v>972</v>
      </c>
      <c r="F167">
        <v>-0.14000000000000001</v>
      </c>
      <c r="G167">
        <v>41.323191000000001</v>
      </c>
      <c r="H167">
        <v>33.116661999999998</v>
      </c>
    </row>
    <row r="168" spans="1:41" x14ac:dyDescent="0.3">
      <c r="A168" s="11">
        <v>39083</v>
      </c>
      <c r="B168" s="51">
        <v>0.97750368055555559</v>
      </c>
      <c r="C168" s="52">
        <f t="shared" si="2"/>
        <v>39083.977503680559</v>
      </c>
      <c r="D168" t="s">
        <v>742</v>
      </c>
      <c r="E168" t="s">
        <v>972</v>
      </c>
      <c r="F168">
        <v>-0.15</v>
      </c>
      <c r="G168">
        <v>41.326231</v>
      </c>
      <c r="H168">
        <v>33.115648999999998</v>
      </c>
    </row>
    <row r="169" spans="1:41" x14ac:dyDescent="0.3">
      <c r="A169" s="11">
        <v>39083</v>
      </c>
      <c r="B169" s="51">
        <v>0.97753869212962963</v>
      </c>
      <c r="C169" s="52">
        <f t="shared" si="2"/>
        <v>39083.977538692132</v>
      </c>
      <c r="D169" t="s">
        <v>742</v>
      </c>
      <c r="E169" t="s">
        <v>972</v>
      </c>
      <c r="F169">
        <v>-0.15</v>
      </c>
      <c r="G169">
        <v>41.329704999999997</v>
      </c>
      <c r="H169">
        <v>33.116323999999999</v>
      </c>
    </row>
    <row r="170" spans="1:41" x14ac:dyDescent="0.3">
      <c r="A170" s="11">
        <v>39083</v>
      </c>
      <c r="B170" s="51">
        <v>0.97757370370370378</v>
      </c>
      <c r="C170" s="52">
        <f t="shared" si="2"/>
        <v>39083.977573703705</v>
      </c>
      <c r="D170" t="s">
        <v>742</v>
      </c>
      <c r="E170" t="s">
        <v>972</v>
      </c>
      <c r="F170">
        <v>-0.15</v>
      </c>
      <c r="G170">
        <v>41.330573999999999</v>
      </c>
      <c r="H170">
        <v>33.116492999999998</v>
      </c>
    </row>
    <row r="171" spans="1:41" x14ac:dyDescent="0.3">
      <c r="A171" s="11">
        <v>39083</v>
      </c>
      <c r="B171" s="51">
        <v>0.97760875000000003</v>
      </c>
      <c r="C171" s="52">
        <f t="shared" si="2"/>
        <v>39083.977608749999</v>
      </c>
      <c r="D171" t="s">
        <v>742</v>
      </c>
      <c r="E171" t="s">
        <v>972</v>
      </c>
      <c r="F171">
        <v>-0.15</v>
      </c>
      <c r="G171">
        <v>41.324494000000001</v>
      </c>
      <c r="H171">
        <v>33.116154999999999</v>
      </c>
    </row>
    <row r="172" spans="1:41" x14ac:dyDescent="0.3">
      <c r="A172" s="11">
        <v>39083</v>
      </c>
      <c r="B172" s="51">
        <v>0.97764376157407407</v>
      </c>
      <c r="C172" s="52">
        <f t="shared" si="2"/>
        <v>39083.977643761573</v>
      </c>
      <c r="D172" t="s">
        <v>742</v>
      </c>
      <c r="E172" t="s">
        <v>972</v>
      </c>
      <c r="F172">
        <v>-0.13</v>
      </c>
      <c r="G172">
        <v>41.323191000000001</v>
      </c>
      <c r="H172">
        <v>33.115479999999998</v>
      </c>
    </row>
    <row r="173" spans="1:41" x14ac:dyDescent="0.3">
      <c r="A173" s="11">
        <v>39083</v>
      </c>
      <c r="B173" s="51">
        <v>0.97767877314814822</v>
      </c>
      <c r="C173" s="52">
        <f t="shared" si="2"/>
        <v>39083.977678773146</v>
      </c>
      <c r="D173" t="s">
        <v>742</v>
      </c>
      <c r="E173" t="s">
        <v>972</v>
      </c>
      <c r="F173">
        <v>-0.14000000000000001</v>
      </c>
      <c r="G173">
        <v>41.322757000000003</v>
      </c>
      <c r="H173">
        <v>33.115648999999998</v>
      </c>
    </row>
    <row r="174" spans="1:41" x14ac:dyDescent="0.3">
      <c r="A174" s="11">
        <v>39083</v>
      </c>
      <c r="B174" s="51">
        <v>0.97771381944444447</v>
      </c>
      <c r="C174" s="52">
        <f t="shared" si="2"/>
        <v>39083.977713819448</v>
      </c>
      <c r="D174" t="s">
        <v>742</v>
      </c>
      <c r="E174" t="s">
        <v>972</v>
      </c>
      <c r="F174">
        <v>-0.14000000000000001</v>
      </c>
      <c r="G174">
        <v>41.330573999999999</v>
      </c>
      <c r="H174">
        <v>33.116323999999999</v>
      </c>
    </row>
    <row r="175" spans="1:41" x14ac:dyDescent="0.3">
      <c r="A175" s="11">
        <v>39083</v>
      </c>
      <c r="B175" s="51">
        <v>0.9777488310185185</v>
      </c>
      <c r="C175" s="52">
        <f t="shared" si="2"/>
        <v>39083.977748831021</v>
      </c>
      <c r="D175" t="s">
        <v>742</v>
      </c>
      <c r="E175" t="s">
        <v>972</v>
      </c>
      <c r="F175">
        <v>-0.14000000000000001</v>
      </c>
      <c r="G175">
        <v>41.332745000000003</v>
      </c>
      <c r="H175">
        <v>33.113959999999999</v>
      </c>
    </row>
    <row r="176" spans="1:41" x14ac:dyDescent="0.3">
      <c r="A176" s="11">
        <v>39083</v>
      </c>
      <c r="B176" s="51">
        <v>0.97778386574074083</v>
      </c>
      <c r="C176" s="52">
        <f t="shared" si="2"/>
        <v>39083.977783865739</v>
      </c>
      <c r="D176" t="s">
        <v>742</v>
      </c>
      <c r="E176" t="s">
        <v>972</v>
      </c>
      <c r="F176">
        <v>-0.14000000000000001</v>
      </c>
      <c r="G176">
        <v>41.322322999999997</v>
      </c>
      <c r="H176">
        <v>33.114972999999999</v>
      </c>
    </row>
    <row r="177" spans="1:41" x14ac:dyDescent="0.3">
      <c r="A177" s="11">
        <v>39083</v>
      </c>
      <c r="B177" s="51">
        <v>0.97781890046296294</v>
      </c>
      <c r="C177" s="52">
        <f t="shared" si="2"/>
        <v>39083.977818900465</v>
      </c>
      <c r="D177" t="s">
        <v>742</v>
      </c>
      <c r="E177" t="s">
        <v>972</v>
      </c>
      <c r="F177">
        <v>-0.13</v>
      </c>
      <c r="G177">
        <v>41.329704999999997</v>
      </c>
      <c r="H177">
        <v>33.112440999999997</v>
      </c>
    </row>
    <row r="178" spans="1:41" x14ac:dyDescent="0.3">
      <c r="A178" s="11">
        <v>39083</v>
      </c>
      <c r="B178" s="51">
        <v>0.97785391203703709</v>
      </c>
      <c r="C178" s="52">
        <f t="shared" si="2"/>
        <v>39083.977853912038</v>
      </c>
      <c r="D178" t="s">
        <v>742</v>
      </c>
      <c r="E178" t="s">
        <v>972</v>
      </c>
      <c r="F178">
        <v>-0.14000000000000001</v>
      </c>
      <c r="G178">
        <v>41.330573999999999</v>
      </c>
      <c r="H178">
        <v>33.111764999999998</v>
      </c>
    </row>
    <row r="179" spans="1:41" x14ac:dyDescent="0.3">
      <c r="A179" s="11">
        <v>39083</v>
      </c>
      <c r="B179" s="51">
        <v>0.97788893518518527</v>
      </c>
      <c r="C179" s="52">
        <f t="shared" si="2"/>
        <v>39083.977888935187</v>
      </c>
      <c r="D179" t="s">
        <v>742</v>
      </c>
      <c r="E179" t="s">
        <v>972</v>
      </c>
      <c r="F179">
        <v>-0.14000000000000001</v>
      </c>
      <c r="G179">
        <v>41.328837</v>
      </c>
      <c r="H179">
        <v>33.111427999999997</v>
      </c>
    </row>
    <row r="180" spans="1:41" x14ac:dyDescent="0.3">
      <c r="A180" s="11">
        <v>39083</v>
      </c>
      <c r="B180" s="51">
        <v>0.97792396990740738</v>
      </c>
      <c r="C180" s="52">
        <f t="shared" si="2"/>
        <v>39083.977923969906</v>
      </c>
      <c r="D180" t="s">
        <v>742</v>
      </c>
      <c r="E180" t="s">
        <v>972</v>
      </c>
      <c r="F180">
        <v>-0.14000000000000001</v>
      </c>
      <c r="G180">
        <v>41.330139000000003</v>
      </c>
      <c r="H180">
        <v>33.110076999999997</v>
      </c>
    </row>
    <row r="181" spans="1:41" x14ac:dyDescent="0.3">
      <c r="A181" s="11">
        <v>39083</v>
      </c>
      <c r="B181" s="51">
        <v>0.97795898148148153</v>
      </c>
      <c r="C181" s="52">
        <f t="shared" si="2"/>
        <v>39083.977958981479</v>
      </c>
      <c r="D181" t="s">
        <v>742</v>
      </c>
      <c r="E181" t="s">
        <v>972</v>
      </c>
      <c r="F181">
        <v>-0.13</v>
      </c>
      <c r="G181">
        <v>41.313637999999997</v>
      </c>
      <c r="H181">
        <v>33.111089999999997</v>
      </c>
    </row>
    <row r="182" spans="1:41" x14ac:dyDescent="0.3">
      <c r="A182" s="11">
        <v>39083</v>
      </c>
      <c r="B182" s="51">
        <v>0.97799400462962971</v>
      </c>
      <c r="C182" s="52">
        <f t="shared" si="2"/>
        <v>39083.977994004628</v>
      </c>
      <c r="D182" t="s">
        <v>742</v>
      </c>
      <c r="E182" t="s">
        <v>972</v>
      </c>
      <c r="F182">
        <v>-0.14000000000000001</v>
      </c>
      <c r="G182">
        <v>41.319282999999999</v>
      </c>
      <c r="H182">
        <v>33.110920999999998</v>
      </c>
    </row>
    <row r="183" spans="1:41" x14ac:dyDescent="0.3">
      <c r="A183" s="11">
        <v>39083</v>
      </c>
      <c r="B183" s="51">
        <v>0.97802901620370364</v>
      </c>
      <c r="C183" s="52">
        <f t="shared" si="2"/>
        <v>39083.978029016202</v>
      </c>
      <c r="D183" t="s">
        <v>742</v>
      </c>
      <c r="E183" t="s">
        <v>972</v>
      </c>
      <c r="F183">
        <v>-0.11</v>
      </c>
      <c r="G183">
        <v>41.324494000000001</v>
      </c>
      <c r="H183">
        <v>33.110582999999998</v>
      </c>
    </row>
    <row r="184" spans="1:41" x14ac:dyDescent="0.3">
      <c r="A184" s="11">
        <v>39083</v>
      </c>
      <c r="B184" s="51">
        <v>0.97806401620370365</v>
      </c>
      <c r="C184" s="52">
        <f t="shared" si="2"/>
        <v>39083.978064016206</v>
      </c>
      <c r="D184" t="s">
        <v>742</v>
      </c>
      <c r="E184" t="s">
        <v>971</v>
      </c>
      <c r="AL184">
        <v>1206.6914059999999</v>
      </c>
      <c r="AM184">
        <v>22.383333</v>
      </c>
      <c r="AN184">
        <v>54.546875</v>
      </c>
      <c r="AO184">
        <v>23.163436999999998</v>
      </c>
    </row>
    <row r="185" spans="1:41" x14ac:dyDescent="0.3">
      <c r="C185" s="52">
        <f t="shared" si="2"/>
        <v>0</v>
      </c>
    </row>
    <row r="186" spans="1:41" x14ac:dyDescent="0.3">
      <c r="A186" s="11">
        <v>39083</v>
      </c>
      <c r="B186" s="51">
        <v>0.97806520833333332</v>
      </c>
      <c r="C186" s="52">
        <f t="shared" si="2"/>
        <v>39083.978065208335</v>
      </c>
      <c r="D186" t="s">
        <v>742</v>
      </c>
      <c r="E186" t="s">
        <v>972</v>
      </c>
      <c r="F186">
        <v>-0.14000000000000001</v>
      </c>
      <c r="G186">
        <v>41.324060000000003</v>
      </c>
      <c r="H186">
        <v>33.111089999999997</v>
      </c>
    </row>
    <row r="187" spans="1:41" x14ac:dyDescent="0.3">
      <c r="A187" s="11">
        <v>39083</v>
      </c>
      <c r="B187" s="51">
        <v>0.97810023148148151</v>
      </c>
      <c r="C187" s="52">
        <f t="shared" si="2"/>
        <v>39083.978100231485</v>
      </c>
      <c r="D187" t="s">
        <v>742</v>
      </c>
      <c r="E187" t="s">
        <v>972</v>
      </c>
      <c r="F187">
        <v>-0.13</v>
      </c>
      <c r="G187">
        <v>41.324928</v>
      </c>
      <c r="H187">
        <v>33.110582999999998</v>
      </c>
    </row>
    <row r="188" spans="1:41" x14ac:dyDescent="0.3">
      <c r="A188" s="11">
        <v>39083</v>
      </c>
      <c r="B188" s="51">
        <v>0.97813527777777776</v>
      </c>
      <c r="C188" s="52">
        <f t="shared" si="2"/>
        <v>39083.978135277779</v>
      </c>
      <c r="D188" t="s">
        <v>742</v>
      </c>
      <c r="E188" t="s">
        <v>972</v>
      </c>
      <c r="F188">
        <v>-0.13</v>
      </c>
      <c r="G188">
        <v>41.320152</v>
      </c>
      <c r="H188">
        <v>33.111597000000003</v>
      </c>
    </row>
    <row r="189" spans="1:41" x14ac:dyDescent="0.3">
      <c r="A189" s="11">
        <v>39083</v>
      </c>
      <c r="B189" s="51">
        <v>0.9781702893518518</v>
      </c>
      <c r="C189" s="52">
        <f t="shared" si="2"/>
        <v>39083.978170289352</v>
      </c>
      <c r="D189" t="s">
        <v>742</v>
      </c>
      <c r="E189" t="s">
        <v>972</v>
      </c>
      <c r="F189">
        <v>-0.15</v>
      </c>
      <c r="G189">
        <v>41.325797000000001</v>
      </c>
      <c r="H189">
        <v>33.110582999999998</v>
      </c>
    </row>
    <row r="190" spans="1:41" x14ac:dyDescent="0.3">
      <c r="A190" s="11">
        <v>39083</v>
      </c>
      <c r="B190" s="51">
        <v>0.97820530092592595</v>
      </c>
      <c r="C190" s="52">
        <f t="shared" si="2"/>
        <v>39083.978205300926</v>
      </c>
      <c r="D190" t="s">
        <v>742</v>
      </c>
      <c r="E190" t="s">
        <v>972</v>
      </c>
      <c r="F190">
        <v>-0.13</v>
      </c>
      <c r="G190">
        <v>41.327100000000002</v>
      </c>
      <c r="H190">
        <v>33.110245999999997</v>
      </c>
    </row>
    <row r="191" spans="1:41" x14ac:dyDescent="0.3">
      <c r="A191" s="11">
        <v>39083</v>
      </c>
      <c r="B191" s="51">
        <v>0.9782403472222222</v>
      </c>
      <c r="C191" s="52">
        <f t="shared" si="2"/>
        <v>39083.97824034722</v>
      </c>
      <c r="D191" t="s">
        <v>742</v>
      </c>
      <c r="E191" t="s">
        <v>972</v>
      </c>
      <c r="F191">
        <v>-0.14000000000000001</v>
      </c>
      <c r="G191">
        <v>41.326664999999998</v>
      </c>
      <c r="H191">
        <v>33.110751999999998</v>
      </c>
    </row>
    <row r="192" spans="1:41" x14ac:dyDescent="0.3">
      <c r="A192" s="11">
        <v>39083</v>
      </c>
      <c r="B192" s="51">
        <v>0.97827535879629623</v>
      </c>
      <c r="C192" s="52">
        <f t="shared" si="2"/>
        <v>39083.978275358793</v>
      </c>
      <c r="D192" t="s">
        <v>742</v>
      </c>
      <c r="E192" t="s">
        <v>972</v>
      </c>
      <c r="F192">
        <v>-0.14000000000000001</v>
      </c>
      <c r="G192">
        <v>41.325797000000001</v>
      </c>
      <c r="H192">
        <v>33.110920999999998</v>
      </c>
    </row>
    <row r="193" spans="1:41" x14ac:dyDescent="0.3">
      <c r="A193" s="11">
        <v>39083</v>
      </c>
      <c r="B193" s="51">
        <v>0.97831037037037039</v>
      </c>
      <c r="C193" s="52">
        <f t="shared" si="2"/>
        <v>39083.978310370374</v>
      </c>
      <c r="D193" t="s">
        <v>742</v>
      </c>
      <c r="E193" t="s">
        <v>972</v>
      </c>
      <c r="F193">
        <v>-0.15</v>
      </c>
      <c r="G193">
        <v>41.331007999999997</v>
      </c>
      <c r="H193">
        <v>33.109063999999996</v>
      </c>
    </row>
    <row r="194" spans="1:41" x14ac:dyDescent="0.3">
      <c r="A194" s="11">
        <v>39083</v>
      </c>
      <c r="B194" s="51">
        <v>0.97834548611111105</v>
      </c>
      <c r="C194" s="52">
        <f t="shared" si="2"/>
        <v>39083.97834548611</v>
      </c>
      <c r="D194" t="s">
        <v>742</v>
      </c>
      <c r="E194" t="s">
        <v>972</v>
      </c>
      <c r="F194">
        <v>-0.14000000000000001</v>
      </c>
      <c r="G194">
        <v>41.324928</v>
      </c>
      <c r="H194">
        <v>33.113959999999999</v>
      </c>
    </row>
    <row r="195" spans="1:41" x14ac:dyDescent="0.3">
      <c r="A195" s="11">
        <v>39083</v>
      </c>
      <c r="B195" s="51">
        <v>0.9783804976851852</v>
      </c>
      <c r="C195" s="52">
        <f t="shared" ref="C195:C258" si="3">+A195+B195</f>
        <v>39083.978380497683</v>
      </c>
      <c r="D195" t="s">
        <v>742</v>
      </c>
      <c r="E195" t="s">
        <v>972</v>
      </c>
      <c r="F195">
        <v>-0.14000000000000001</v>
      </c>
      <c r="G195">
        <v>41.329270999999999</v>
      </c>
      <c r="H195">
        <v>33.104843000000002</v>
      </c>
    </row>
    <row r="196" spans="1:41" x14ac:dyDescent="0.3">
      <c r="A196" s="11">
        <v>39083</v>
      </c>
      <c r="B196" s="51">
        <v>0.97841552083333339</v>
      </c>
      <c r="C196" s="52">
        <f t="shared" si="3"/>
        <v>39083.978415520833</v>
      </c>
      <c r="D196" t="s">
        <v>742</v>
      </c>
      <c r="E196" t="s">
        <v>972</v>
      </c>
      <c r="F196">
        <v>-0.14000000000000001</v>
      </c>
      <c r="G196">
        <v>41.327534</v>
      </c>
      <c r="H196">
        <v>33.101972000000004</v>
      </c>
    </row>
    <row r="197" spans="1:41" x14ac:dyDescent="0.3">
      <c r="A197" s="11">
        <v>39083</v>
      </c>
      <c r="B197" s="51">
        <v>0.97845053240740743</v>
      </c>
      <c r="C197" s="52">
        <f t="shared" si="3"/>
        <v>39083.978450532406</v>
      </c>
      <c r="D197" t="s">
        <v>742</v>
      </c>
      <c r="E197" t="s">
        <v>972</v>
      </c>
      <c r="F197">
        <v>-0.12</v>
      </c>
      <c r="G197">
        <v>41.327534</v>
      </c>
      <c r="H197">
        <v>33.109569999999998</v>
      </c>
    </row>
    <row r="198" spans="1:41" x14ac:dyDescent="0.3">
      <c r="A198" s="11">
        <v>39083</v>
      </c>
      <c r="B198" s="51">
        <v>0.97848557870370367</v>
      </c>
      <c r="C198" s="52">
        <f t="shared" si="3"/>
        <v>39083.9784855787</v>
      </c>
      <c r="D198" t="s">
        <v>742</v>
      </c>
      <c r="E198" t="s">
        <v>972</v>
      </c>
      <c r="F198">
        <v>-0.15</v>
      </c>
      <c r="G198">
        <v>41.330139000000003</v>
      </c>
      <c r="H198">
        <v>33.110245999999997</v>
      </c>
    </row>
    <row r="199" spans="1:41" x14ac:dyDescent="0.3">
      <c r="A199" s="11">
        <v>39083</v>
      </c>
      <c r="B199" s="51">
        <v>0.97852059027777782</v>
      </c>
      <c r="C199" s="52">
        <f t="shared" si="3"/>
        <v>39083.978520590281</v>
      </c>
      <c r="D199" t="s">
        <v>742</v>
      </c>
      <c r="E199" t="s">
        <v>972</v>
      </c>
      <c r="F199">
        <v>-0.14000000000000001</v>
      </c>
      <c r="G199">
        <v>41.329270999999999</v>
      </c>
      <c r="H199">
        <v>33.109907999999997</v>
      </c>
    </row>
    <row r="200" spans="1:41" x14ac:dyDescent="0.3">
      <c r="A200" s="11">
        <v>39083</v>
      </c>
      <c r="B200" s="51">
        <v>0.97855560185185186</v>
      </c>
      <c r="C200" s="52">
        <f t="shared" si="3"/>
        <v>39083.978555601854</v>
      </c>
      <c r="D200" t="s">
        <v>742</v>
      </c>
      <c r="E200" t="s">
        <v>972</v>
      </c>
      <c r="F200">
        <v>-0.14000000000000001</v>
      </c>
      <c r="G200">
        <v>41.316678000000003</v>
      </c>
      <c r="H200">
        <v>33.111427999999997</v>
      </c>
    </row>
    <row r="201" spans="1:41" x14ac:dyDescent="0.3">
      <c r="A201" s="11">
        <v>39083</v>
      </c>
      <c r="B201" s="51">
        <v>0.97859064814814811</v>
      </c>
      <c r="C201" s="52">
        <f t="shared" si="3"/>
        <v>39083.978590648148</v>
      </c>
      <c r="D201" t="s">
        <v>742</v>
      </c>
      <c r="E201" t="s">
        <v>972</v>
      </c>
      <c r="F201">
        <v>-0.16</v>
      </c>
      <c r="G201">
        <v>41.325363000000003</v>
      </c>
      <c r="H201">
        <v>33.109233000000003</v>
      </c>
    </row>
    <row r="202" spans="1:41" x14ac:dyDescent="0.3">
      <c r="A202" s="11">
        <v>39083</v>
      </c>
      <c r="B202" s="51">
        <v>0.97862565972222226</v>
      </c>
      <c r="C202" s="52">
        <f t="shared" si="3"/>
        <v>39083.978625659722</v>
      </c>
      <c r="D202" t="s">
        <v>742</v>
      </c>
      <c r="E202" t="s">
        <v>972</v>
      </c>
      <c r="F202">
        <v>-0.15</v>
      </c>
      <c r="G202">
        <v>41.326231</v>
      </c>
      <c r="H202">
        <v>33.109233000000003</v>
      </c>
    </row>
    <row r="203" spans="1:41" x14ac:dyDescent="0.3">
      <c r="A203" s="11">
        <v>39083</v>
      </c>
      <c r="B203" s="51">
        <v>0.97866069444444437</v>
      </c>
      <c r="C203" s="52">
        <f t="shared" si="3"/>
        <v>39083.978660694447</v>
      </c>
      <c r="D203" t="s">
        <v>742</v>
      </c>
      <c r="E203" t="s">
        <v>972</v>
      </c>
      <c r="F203">
        <v>-0.14000000000000001</v>
      </c>
      <c r="G203">
        <v>41.317979999999999</v>
      </c>
      <c r="H203">
        <v>33.108894999999997</v>
      </c>
    </row>
    <row r="204" spans="1:41" x14ac:dyDescent="0.3">
      <c r="A204" s="11">
        <v>39083</v>
      </c>
      <c r="B204" s="51">
        <v>0.97869572916666669</v>
      </c>
      <c r="C204" s="52">
        <f t="shared" si="3"/>
        <v>39083.978695729165</v>
      </c>
      <c r="D204" t="s">
        <v>742</v>
      </c>
      <c r="E204" t="s">
        <v>972</v>
      </c>
      <c r="F204">
        <v>-0.14000000000000001</v>
      </c>
      <c r="G204">
        <v>41.336652999999998</v>
      </c>
      <c r="H204">
        <v>33.110076999999997</v>
      </c>
    </row>
    <row r="205" spans="1:41" x14ac:dyDescent="0.3">
      <c r="A205" s="11">
        <v>39083</v>
      </c>
      <c r="B205" s="51">
        <v>0.97873074074074073</v>
      </c>
      <c r="C205" s="52">
        <f t="shared" si="3"/>
        <v>39083.978730740739</v>
      </c>
      <c r="D205" t="s">
        <v>742</v>
      </c>
      <c r="E205" t="s">
        <v>972</v>
      </c>
      <c r="F205">
        <v>-0.15</v>
      </c>
      <c r="G205">
        <v>41.324928</v>
      </c>
      <c r="H205">
        <v>33.108051000000003</v>
      </c>
    </row>
    <row r="206" spans="1:41" x14ac:dyDescent="0.3">
      <c r="A206" s="11">
        <v>39083</v>
      </c>
      <c r="B206" s="51">
        <v>0.97876561342592583</v>
      </c>
      <c r="C206" s="52">
        <f t="shared" si="3"/>
        <v>39083.978765613429</v>
      </c>
      <c r="D206" t="s">
        <v>742</v>
      </c>
      <c r="E206" t="s">
        <v>971</v>
      </c>
      <c r="AL206">
        <v>1206.8522949999999</v>
      </c>
      <c r="AM206">
        <v>22.441666999999999</v>
      </c>
      <c r="AN206">
        <v>54.546875</v>
      </c>
      <c r="AO206">
        <v>23.163436999999998</v>
      </c>
    </row>
    <row r="207" spans="1:41" x14ac:dyDescent="0.3">
      <c r="C207" s="52">
        <f t="shared" si="3"/>
        <v>0</v>
      </c>
    </row>
    <row r="208" spans="1:41" x14ac:dyDescent="0.3">
      <c r="A208" s="11">
        <v>39083</v>
      </c>
      <c r="B208" s="51">
        <v>0.97876693287037042</v>
      </c>
      <c r="C208" s="52">
        <f t="shared" si="3"/>
        <v>39083.978766932873</v>
      </c>
      <c r="D208" t="s">
        <v>742</v>
      </c>
      <c r="E208" t="s">
        <v>972</v>
      </c>
      <c r="F208">
        <v>-0.14000000000000001</v>
      </c>
      <c r="G208">
        <v>41.332310999999997</v>
      </c>
      <c r="H208">
        <v>33.112946999999998</v>
      </c>
    </row>
    <row r="209" spans="1:8" x14ac:dyDescent="0.3">
      <c r="A209" s="11">
        <v>39083</v>
      </c>
      <c r="B209" s="51">
        <v>0.97880196759259253</v>
      </c>
      <c r="C209" s="52">
        <f t="shared" si="3"/>
        <v>39083.978801967591</v>
      </c>
      <c r="D209" t="s">
        <v>742</v>
      </c>
      <c r="E209" t="s">
        <v>972</v>
      </c>
      <c r="F209">
        <v>-0.15</v>
      </c>
      <c r="G209">
        <v>41.328401999999997</v>
      </c>
      <c r="H209">
        <v>33.108220000000003</v>
      </c>
    </row>
    <row r="210" spans="1:8" x14ac:dyDescent="0.3">
      <c r="A210" s="11">
        <v>39083</v>
      </c>
      <c r="B210" s="51">
        <v>0.97883697916666668</v>
      </c>
      <c r="C210" s="52">
        <f t="shared" si="3"/>
        <v>39083.978836979164</v>
      </c>
      <c r="D210" t="s">
        <v>742</v>
      </c>
      <c r="E210" t="s">
        <v>972</v>
      </c>
      <c r="F210">
        <v>-0.16</v>
      </c>
      <c r="G210">
        <v>41.322757000000003</v>
      </c>
      <c r="H210">
        <v>33.109233000000003</v>
      </c>
    </row>
    <row r="211" spans="1:8" x14ac:dyDescent="0.3">
      <c r="A211" s="11">
        <v>39083</v>
      </c>
      <c r="B211" s="51">
        <v>0.97887200231481486</v>
      </c>
      <c r="C211" s="52">
        <f t="shared" si="3"/>
        <v>39083.978872002313</v>
      </c>
      <c r="D211" t="s">
        <v>742</v>
      </c>
      <c r="E211" t="s">
        <v>972</v>
      </c>
      <c r="F211">
        <v>-0.13</v>
      </c>
      <c r="G211">
        <v>41.319716999999997</v>
      </c>
      <c r="H211">
        <v>33.107881999999996</v>
      </c>
    </row>
    <row r="212" spans="1:8" x14ac:dyDescent="0.3">
      <c r="A212" s="11">
        <v>39083</v>
      </c>
      <c r="B212" s="51">
        <v>0.97890703703703696</v>
      </c>
      <c r="C212" s="52">
        <f t="shared" si="3"/>
        <v>39083.978907037039</v>
      </c>
      <c r="D212" t="s">
        <v>742</v>
      </c>
      <c r="E212" t="s">
        <v>972</v>
      </c>
      <c r="F212">
        <v>-0.13</v>
      </c>
      <c r="G212">
        <v>41.327100000000002</v>
      </c>
      <c r="H212">
        <v>33.109738999999998</v>
      </c>
    </row>
    <row r="213" spans="1:8" x14ac:dyDescent="0.3">
      <c r="A213" s="11">
        <v>39083</v>
      </c>
      <c r="B213" s="51">
        <v>0.97894206018518515</v>
      </c>
      <c r="C213" s="52">
        <f t="shared" si="3"/>
        <v>39083.978942060188</v>
      </c>
      <c r="D213" t="s">
        <v>742</v>
      </c>
      <c r="E213" t="s">
        <v>972</v>
      </c>
      <c r="F213">
        <v>-0.13</v>
      </c>
      <c r="G213">
        <v>41.324060000000003</v>
      </c>
      <c r="H213">
        <v>33.109738999999998</v>
      </c>
    </row>
    <row r="214" spans="1:8" x14ac:dyDescent="0.3">
      <c r="A214" s="11">
        <v>39083</v>
      </c>
      <c r="B214" s="51">
        <v>0.97897708333333344</v>
      </c>
      <c r="C214" s="52">
        <f t="shared" si="3"/>
        <v>39083.97897708333</v>
      </c>
      <c r="D214" t="s">
        <v>742</v>
      </c>
      <c r="E214" t="s">
        <v>972</v>
      </c>
      <c r="F214">
        <v>-0.14000000000000001</v>
      </c>
      <c r="G214">
        <v>41.325363000000003</v>
      </c>
      <c r="H214">
        <v>33.110751999999998</v>
      </c>
    </row>
    <row r="215" spans="1:8" x14ac:dyDescent="0.3">
      <c r="A215" s="11">
        <v>39083</v>
      </c>
      <c r="B215" s="51">
        <v>0.97901211805555555</v>
      </c>
      <c r="C215" s="52">
        <f t="shared" si="3"/>
        <v>39083.979012118056</v>
      </c>
      <c r="D215" t="s">
        <v>742</v>
      </c>
      <c r="E215" t="s">
        <v>972</v>
      </c>
      <c r="F215">
        <v>-0.15</v>
      </c>
      <c r="G215">
        <v>41.326664999999998</v>
      </c>
      <c r="H215">
        <v>33.110076999999997</v>
      </c>
    </row>
    <row r="216" spans="1:8" x14ac:dyDescent="0.3">
      <c r="A216" s="11">
        <v>39083</v>
      </c>
      <c r="B216" s="51">
        <v>0.9790471296296297</v>
      </c>
      <c r="C216" s="52">
        <f t="shared" si="3"/>
        <v>39083.979047129629</v>
      </c>
      <c r="D216" t="s">
        <v>742</v>
      </c>
      <c r="E216" t="s">
        <v>972</v>
      </c>
      <c r="F216">
        <v>-0.13</v>
      </c>
      <c r="G216">
        <v>41.325797000000001</v>
      </c>
      <c r="H216">
        <v>33.108894999999997</v>
      </c>
    </row>
    <row r="217" spans="1:8" x14ac:dyDescent="0.3">
      <c r="A217" s="11">
        <v>39083</v>
      </c>
      <c r="B217" s="51">
        <v>0.97908215277777788</v>
      </c>
      <c r="C217" s="52">
        <f t="shared" si="3"/>
        <v>39083.979082152779</v>
      </c>
      <c r="D217" t="s">
        <v>742</v>
      </c>
      <c r="E217" t="s">
        <v>972</v>
      </c>
      <c r="F217">
        <v>-0.15</v>
      </c>
      <c r="G217">
        <v>41.325797000000001</v>
      </c>
      <c r="H217">
        <v>33.109907999999997</v>
      </c>
    </row>
    <row r="218" spans="1:8" x14ac:dyDescent="0.3">
      <c r="A218" s="11">
        <v>39083</v>
      </c>
      <c r="B218" s="51">
        <v>0.97911716435185181</v>
      </c>
      <c r="C218" s="52">
        <f t="shared" si="3"/>
        <v>39083.979117164352</v>
      </c>
      <c r="D218" t="s">
        <v>742</v>
      </c>
      <c r="E218" t="s">
        <v>972</v>
      </c>
      <c r="F218">
        <v>-0.14000000000000001</v>
      </c>
      <c r="G218">
        <v>41.335349999999998</v>
      </c>
      <c r="H218">
        <v>33.108725999999997</v>
      </c>
    </row>
    <row r="219" spans="1:8" x14ac:dyDescent="0.3">
      <c r="A219" s="11">
        <v>39083</v>
      </c>
      <c r="B219" s="51">
        <v>0.97915219907407414</v>
      </c>
      <c r="C219" s="52">
        <f t="shared" si="3"/>
        <v>39083.979152199077</v>
      </c>
      <c r="D219" t="s">
        <v>742</v>
      </c>
      <c r="E219" t="s">
        <v>972</v>
      </c>
      <c r="F219">
        <v>-0.13</v>
      </c>
      <c r="G219">
        <v>41.321454000000003</v>
      </c>
      <c r="H219">
        <v>33.108725999999997</v>
      </c>
    </row>
    <row r="220" spans="1:8" x14ac:dyDescent="0.3">
      <c r="A220" s="11">
        <v>39083</v>
      </c>
      <c r="B220" s="51">
        <v>0.97918722222222232</v>
      </c>
      <c r="C220" s="52">
        <f t="shared" si="3"/>
        <v>39083.979187222219</v>
      </c>
      <c r="D220" t="s">
        <v>742</v>
      </c>
      <c r="E220" t="s">
        <v>972</v>
      </c>
      <c r="F220">
        <v>-0.16</v>
      </c>
      <c r="G220">
        <v>41.323191000000001</v>
      </c>
      <c r="H220">
        <v>33.109402000000003</v>
      </c>
    </row>
    <row r="221" spans="1:8" x14ac:dyDescent="0.3">
      <c r="A221" s="11">
        <v>39083</v>
      </c>
      <c r="B221" s="51">
        <v>0.97922223379629625</v>
      </c>
      <c r="C221" s="52">
        <f t="shared" si="3"/>
        <v>39083.979222233793</v>
      </c>
      <c r="D221" t="s">
        <v>742</v>
      </c>
      <c r="E221" t="s">
        <v>972</v>
      </c>
      <c r="F221">
        <v>-0.14000000000000001</v>
      </c>
      <c r="G221">
        <v>41.332310999999997</v>
      </c>
      <c r="H221">
        <v>33.109063999999996</v>
      </c>
    </row>
    <row r="222" spans="1:8" x14ac:dyDescent="0.3">
      <c r="A222" s="11">
        <v>39083</v>
      </c>
      <c r="B222" s="51">
        <v>0.97925726851851858</v>
      </c>
      <c r="C222" s="52">
        <f t="shared" si="3"/>
        <v>39083.979257268518</v>
      </c>
      <c r="D222" t="s">
        <v>742</v>
      </c>
      <c r="E222" t="s">
        <v>972</v>
      </c>
      <c r="F222">
        <v>-0.15</v>
      </c>
      <c r="G222">
        <v>41.327100000000002</v>
      </c>
      <c r="H222">
        <v>33.108220000000003</v>
      </c>
    </row>
    <row r="223" spans="1:8" x14ac:dyDescent="0.3">
      <c r="A223" s="11">
        <v>39083</v>
      </c>
      <c r="B223" s="51">
        <v>0.97929229166666676</v>
      </c>
      <c r="C223" s="52">
        <f t="shared" si="3"/>
        <v>39083.979292291668</v>
      </c>
      <c r="D223" t="s">
        <v>742</v>
      </c>
      <c r="E223" t="s">
        <v>972</v>
      </c>
      <c r="F223">
        <v>-0.15</v>
      </c>
      <c r="G223">
        <v>41.335349999999998</v>
      </c>
      <c r="H223">
        <v>33.108556999999998</v>
      </c>
    </row>
    <row r="224" spans="1:8" x14ac:dyDescent="0.3">
      <c r="A224" s="11">
        <v>39083</v>
      </c>
      <c r="B224" s="51">
        <v>0.97932730324074069</v>
      </c>
      <c r="C224" s="52">
        <f t="shared" si="3"/>
        <v>39083.979327303241</v>
      </c>
      <c r="D224" t="s">
        <v>742</v>
      </c>
      <c r="E224" t="s">
        <v>972</v>
      </c>
      <c r="F224">
        <v>-0.15</v>
      </c>
      <c r="G224">
        <v>41.322757000000003</v>
      </c>
      <c r="H224">
        <v>33.109063999999996</v>
      </c>
    </row>
    <row r="225" spans="1:41" x14ac:dyDescent="0.3">
      <c r="A225" s="11">
        <v>39083</v>
      </c>
      <c r="B225" s="51">
        <v>0.97936233796296301</v>
      </c>
      <c r="C225" s="52">
        <f t="shared" si="3"/>
        <v>39083.979362337966</v>
      </c>
      <c r="D225" t="s">
        <v>742</v>
      </c>
      <c r="E225" t="s">
        <v>972</v>
      </c>
      <c r="F225">
        <v>-0.15</v>
      </c>
      <c r="G225">
        <v>41.323625999999997</v>
      </c>
      <c r="H225">
        <v>33.108894999999997</v>
      </c>
    </row>
    <row r="226" spans="1:41" x14ac:dyDescent="0.3">
      <c r="A226" s="11">
        <v>39083</v>
      </c>
      <c r="B226" s="51">
        <v>0.9793973611111112</v>
      </c>
      <c r="C226" s="52">
        <f t="shared" si="3"/>
        <v>39083.979397361109</v>
      </c>
      <c r="D226" t="s">
        <v>742</v>
      </c>
      <c r="E226" t="s">
        <v>972</v>
      </c>
      <c r="F226">
        <v>-0.13</v>
      </c>
      <c r="G226">
        <v>41.321888999999999</v>
      </c>
      <c r="H226">
        <v>33.109063999999996</v>
      </c>
    </row>
    <row r="227" spans="1:41" x14ac:dyDescent="0.3">
      <c r="A227" s="11">
        <v>39083</v>
      </c>
      <c r="B227" s="51">
        <v>0.97943237268518513</v>
      </c>
      <c r="C227" s="52">
        <f t="shared" si="3"/>
        <v>39083.979432372682</v>
      </c>
      <c r="D227" t="s">
        <v>742</v>
      </c>
      <c r="E227" t="s">
        <v>972</v>
      </c>
      <c r="F227">
        <v>-0.14000000000000001</v>
      </c>
      <c r="G227">
        <v>41.336219</v>
      </c>
      <c r="H227">
        <v>33.108220000000003</v>
      </c>
    </row>
    <row r="228" spans="1:41" x14ac:dyDescent="0.3">
      <c r="A228" s="11">
        <v>39083</v>
      </c>
      <c r="B228" s="51">
        <v>0.97946730324074072</v>
      </c>
      <c r="C228" s="52">
        <f t="shared" si="3"/>
        <v>39083.979467303237</v>
      </c>
      <c r="D228" t="s">
        <v>742</v>
      </c>
      <c r="E228" t="s">
        <v>971</v>
      </c>
      <c r="AL228">
        <v>1207.869629</v>
      </c>
      <c r="AM228">
        <v>22.566666999999999</v>
      </c>
      <c r="AN228">
        <v>54.058593999999999</v>
      </c>
      <c r="AO228">
        <v>23.163436999999998</v>
      </c>
    </row>
    <row r="229" spans="1:41" x14ac:dyDescent="0.3">
      <c r="C229" s="52">
        <f t="shared" si="3"/>
        <v>0</v>
      </c>
    </row>
    <row r="230" spans="1:41" x14ac:dyDescent="0.3">
      <c r="A230" s="11">
        <v>39083</v>
      </c>
      <c r="B230" s="51">
        <v>0.97946862268518509</v>
      </c>
      <c r="C230" s="52">
        <f t="shared" si="3"/>
        <v>39083.979468622689</v>
      </c>
      <c r="D230" t="s">
        <v>742</v>
      </c>
      <c r="E230" t="s">
        <v>972</v>
      </c>
      <c r="F230">
        <v>-0.15</v>
      </c>
      <c r="G230">
        <v>41.330573999999999</v>
      </c>
      <c r="H230">
        <v>33.105518000000004</v>
      </c>
    </row>
    <row r="231" spans="1:41" x14ac:dyDescent="0.3">
      <c r="A231" s="11">
        <v>39083</v>
      </c>
      <c r="B231" s="51">
        <v>0.97950364583333327</v>
      </c>
      <c r="C231" s="52">
        <f t="shared" si="3"/>
        <v>39083.979503645831</v>
      </c>
      <c r="D231" t="s">
        <v>742</v>
      </c>
      <c r="E231" t="s">
        <v>972</v>
      </c>
      <c r="F231">
        <v>-0.12</v>
      </c>
      <c r="G231">
        <v>41.330139000000003</v>
      </c>
      <c r="H231">
        <v>33.102479000000002</v>
      </c>
    </row>
    <row r="232" spans="1:41" x14ac:dyDescent="0.3">
      <c r="A232" s="11">
        <v>39083</v>
      </c>
      <c r="B232" s="51">
        <v>0.97953865740740742</v>
      </c>
      <c r="C232" s="52">
        <f t="shared" si="3"/>
        <v>39083.979538657404</v>
      </c>
      <c r="D232" t="s">
        <v>742</v>
      </c>
      <c r="E232" t="s">
        <v>972</v>
      </c>
      <c r="F232">
        <v>-0.14000000000000001</v>
      </c>
      <c r="G232">
        <v>41.320152</v>
      </c>
      <c r="H232">
        <v>33.093361000000002</v>
      </c>
    </row>
    <row r="233" spans="1:41" x14ac:dyDescent="0.3">
      <c r="A233" s="11">
        <v>39083</v>
      </c>
      <c r="B233" s="51">
        <v>0.97957369212962953</v>
      </c>
      <c r="C233" s="52">
        <f t="shared" si="3"/>
        <v>39083.97957369213</v>
      </c>
      <c r="D233" t="s">
        <v>742</v>
      </c>
      <c r="E233" t="s">
        <v>972</v>
      </c>
      <c r="F233">
        <v>-0.14000000000000001</v>
      </c>
      <c r="G233">
        <v>41.320152</v>
      </c>
      <c r="H233">
        <v>33.102479000000002</v>
      </c>
    </row>
    <row r="234" spans="1:41" x14ac:dyDescent="0.3">
      <c r="A234" s="11">
        <v>39083</v>
      </c>
      <c r="B234" s="51">
        <v>0.97960871527777771</v>
      </c>
      <c r="C234" s="52">
        <f t="shared" si="3"/>
        <v>39083.979608715279</v>
      </c>
      <c r="D234" t="s">
        <v>742</v>
      </c>
      <c r="E234" t="s">
        <v>972</v>
      </c>
      <c r="F234">
        <v>-0.14000000000000001</v>
      </c>
      <c r="G234">
        <v>41.325363000000003</v>
      </c>
      <c r="H234">
        <v>33.103323000000003</v>
      </c>
    </row>
    <row r="235" spans="1:41" x14ac:dyDescent="0.3">
      <c r="A235" s="11">
        <v>39083</v>
      </c>
      <c r="B235" s="51">
        <v>0.97964372685185186</v>
      </c>
      <c r="C235" s="52">
        <f t="shared" si="3"/>
        <v>39083.979643726852</v>
      </c>
      <c r="D235" t="s">
        <v>742</v>
      </c>
      <c r="E235" t="s">
        <v>972</v>
      </c>
      <c r="F235">
        <v>-0.15</v>
      </c>
      <c r="G235">
        <v>41.324494000000001</v>
      </c>
      <c r="H235">
        <v>33.103661000000002</v>
      </c>
    </row>
    <row r="236" spans="1:41" x14ac:dyDescent="0.3">
      <c r="A236" s="11">
        <v>39083</v>
      </c>
      <c r="B236" s="51">
        <v>0.97967876157407419</v>
      </c>
      <c r="C236" s="52">
        <f t="shared" si="3"/>
        <v>39083.979678761571</v>
      </c>
      <c r="D236" t="s">
        <v>742</v>
      </c>
      <c r="E236" t="s">
        <v>972</v>
      </c>
      <c r="F236">
        <v>-0.14000000000000001</v>
      </c>
      <c r="G236">
        <v>41.331876000000001</v>
      </c>
      <c r="H236">
        <v>33.102817000000002</v>
      </c>
    </row>
    <row r="237" spans="1:41" x14ac:dyDescent="0.3">
      <c r="A237" s="11">
        <v>39083</v>
      </c>
      <c r="B237" s="51">
        <v>0.97971378472222226</v>
      </c>
      <c r="C237" s="52">
        <f t="shared" si="3"/>
        <v>39083.97971378472</v>
      </c>
      <c r="D237" t="s">
        <v>742</v>
      </c>
      <c r="E237" t="s">
        <v>972</v>
      </c>
      <c r="F237">
        <v>-0.16</v>
      </c>
      <c r="G237">
        <v>41.327534</v>
      </c>
      <c r="H237">
        <v>33.101635000000002</v>
      </c>
    </row>
    <row r="238" spans="1:41" x14ac:dyDescent="0.3">
      <c r="A238" s="11">
        <v>39083</v>
      </c>
      <c r="B238" s="51">
        <v>0.97974880787037044</v>
      </c>
      <c r="C238" s="52">
        <f t="shared" si="3"/>
        <v>39083.979748807869</v>
      </c>
      <c r="D238" t="s">
        <v>742</v>
      </c>
      <c r="E238" t="s">
        <v>972</v>
      </c>
      <c r="F238">
        <v>-0.14000000000000001</v>
      </c>
      <c r="G238">
        <v>41.320152</v>
      </c>
      <c r="H238">
        <v>33.103997999999997</v>
      </c>
    </row>
    <row r="239" spans="1:41" x14ac:dyDescent="0.3">
      <c r="A239" s="11">
        <v>39083</v>
      </c>
      <c r="B239" s="51">
        <v>0.97978384259259255</v>
      </c>
      <c r="C239" s="52">
        <f t="shared" si="3"/>
        <v>39083.979783842595</v>
      </c>
      <c r="D239" t="s">
        <v>742</v>
      </c>
      <c r="E239" t="s">
        <v>972</v>
      </c>
      <c r="F239">
        <v>-0.14000000000000001</v>
      </c>
      <c r="G239">
        <v>41.324060000000003</v>
      </c>
      <c r="H239">
        <v>33.103661000000002</v>
      </c>
    </row>
    <row r="240" spans="1:41" x14ac:dyDescent="0.3">
      <c r="A240" s="11">
        <v>39083</v>
      </c>
      <c r="B240" s="51">
        <v>0.97981886574074073</v>
      </c>
      <c r="C240" s="52">
        <f t="shared" si="3"/>
        <v>39083.979818865744</v>
      </c>
      <c r="D240" t="s">
        <v>742</v>
      </c>
      <c r="E240" t="s">
        <v>972</v>
      </c>
      <c r="F240">
        <v>-0.14000000000000001</v>
      </c>
      <c r="G240">
        <v>41.328401999999997</v>
      </c>
      <c r="H240">
        <v>33.103154000000004</v>
      </c>
    </row>
    <row r="241" spans="1:41" x14ac:dyDescent="0.3">
      <c r="A241" s="11">
        <v>39083</v>
      </c>
      <c r="B241" s="51">
        <v>0.97985387731481488</v>
      </c>
      <c r="C241" s="52">
        <f t="shared" si="3"/>
        <v>39083.979853877318</v>
      </c>
      <c r="D241" t="s">
        <v>742</v>
      </c>
      <c r="E241" t="s">
        <v>972</v>
      </c>
      <c r="F241">
        <v>-0.16</v>
      </c>
      <c r="G241">
        <v>41.320585999999999</v>
      </c>
      <c r="H241">
        <v>33.100959000000003</v>
      </c>
    </row>
    <row r="242" spans="1:41" x14ac:dyDescent="0.3">
      <c r="A242" s="11">
        <v>39083</v>
      </c>
      <c r="B242" s="51">
        <v>0.97988888888888892</v>
      </c>
      <c r="C242" s="52">
        <f t="shared" si="3"/>
        <v>39083.979888888891</v>
      </c>
      <c r="D242" t="s">
        <v>742</v>
      </c>
      <c r="E242" t="s">
        <v>972</v>
      </c>
      <c r="F242">
        <v>-0.15</v>
      </c>
      <c r="G242">
        <v>41.311900999999999</v>
      </c>
      <c r="H242">
        <v>33.101802999999997</v>
      </c>
    </row>
    <row r="243" spans="1:41" x14ac:dyDescent="0.3">
      <c r="A243" s="11">
        <v>39083</v>
      </c>
      <c r="B243" s="51">
        <v>0.97992393518518517</v>
      </c>
      <c r="C243" s="52">
        <f t="shared" si="3"/>
        <v>39083.979923935185</v>
      </c>
      <c r="D243" t="s">
        <v>742</v>
      </c>
      <c r="E243" t="s">
        <v>972</v>
      </c>
      <c r="F243">
        <v>-0.12</v>
      </c>
      <c r="G243">
        <v>41.330573999999999</v>
      </c>
      <c r="H243">
        <v>33.103492000000003</v>
      </c>
    </row>
    <row r="244" spans="1:41" x14ac:dyDescent="0.3">
      <c r="A244" s="11">
        <v>39083</v>
      </c>
      <c r="B244" s="51">
        <v>0.97995894675925932</v>
      </c>
      <c r="C244" s="52">
        <f t="shared" si="3"/>
        <v>39083.979958946758</v>
      </c>
      <c r="D244" t="s">
        <v>742</v>
      </c>
      <c r="E244" t="s">
        <v>972</v>
      </c>
      <c r="F244">
        <v>-0.15</v>
      </c>
      <c r="G244">
        <v>41.317546</v>
      </c>
      <c r="H244">
        <v>33.103492000000003</v>
      </c>
    </row>
    <row r="245" spans="1:41" x14ac:dyDescent="0.3">
      <c r="A245" s="11">
        <v>39083</v>
      </c>
      <c r="B245" s="51">
        <v>0.97999395833333336</v>
      </c>
      <c r="C245" s="52">
        <f t="shared" si="3"/>
        <v>39083.979993958332</v>
      </c>
      <c r="D245" t="s">
        <v>742</v>
      </c>
      <c r="E245" t="s">
        <v>972</v>
      </c>
      <c r="F245">
        <v>-0.15</v>
      </c>
      <c r="G245">
        <v>41.328837</v>
      </c>
      <c r="H245">
        <v>33.101466000000002</v>
      </c>
    </row>
    <row r="246" spans="1:41" x14ac:dyDescent="0.3">
      <c r="A246" s="11">
        <v>39083</v>
      </c>
      <c r="B246" s="51">
        <v>0.98002898148148143</v>
      </c>
      <c r="C246" s="52">
        <f t="shared" si="3"/>
        <v>39083.980028981481</v>
      </c>
      <c r="D246" t="s">
        <v>742</v>
      </c>
      <c r="E246" t="s">
        <v>972</v>
      </c>
      <c r="F246">
        <v>-0.14000000000000001</v>
      </c>
      <c r="G246">
        <v>41.318415000000002</v>
      </c>
      <c r="H246">
        <v>33.101972000000004</v>
      </c>
    </row>
    <row r="247" spans="1:41" x14ac:dyDescent="0.3">
      <c r="A247" s="11">
        <v>39083</v>
      </c>
      <c r="B247" s="51">
        <v>0.98006399305555558</v>
      </c>
      <c r="C247" s="52">
        <f t="shared" si="3"/>
        <v>39083.980063993055</v>
      </c>
      <c r="D247" t="s">
        <v>742</v>
      </c>
      <c r="E247" t="s">
        <v>972</v>
      </c>
      <c r="F247">
        <v>-0.13</v>
      </c>
      <c r="G247">
        <v>41.329704999999997</v>
      </c>
      <c r="H247">
        <v>33.104674000000003</v>
      </c>
    </row>
    <row r="248" spans="1:41" x14ac:dyDescent="0.3">
      <c r="A248" s="11">
        <v>39083</v>
      </c>
      <c r="B248" s="51">
        <v>0.98009901620370377</v>
      </c>
      <c r="C248" s="52">
        <f t="shared" si="3"/>
        <v>39083.980099016204</v>
      </c>
      <c r="D248" t="s">
        <v>742</v>
      </c>
      <c r="E248" t="s">
        <v>972</v>
      </c>
      <c r="F248">
        <v>-0.15</v>
      </c>
      <c r="G248">
        <v>41.329704999999997</v>
      </c>
      <c r="H248">
        <v>33.105518000000004</v>
      </c>
    </row>
    <row r="249" spans="1:41" x14ac:dyDescent="0.3">
      <c r="A249" s="11">
        <v>39083</v>
      </c>
      <c r="B249" s="51">
        <v>0.98013403935185195</v>
      </c>
      <c r="C249" s="52">
        <f t="shared" si="3"/>
        <v>39083.980134039353</v>
      </c>
      <c r="D249" t="s">
        <v>742</v>
      </c>
      <c r="E249" t="s">
        <v>972</v>
      </c>
      <c r="F249">
        <v>-0.15</v>
      </c>
      <c r="G249">
        <v>41.322322999999997</v>
      </c>
      <c r="H249">
        <v>33.105687000000003</v>
      </c>
    </row>
    <row r="250" spans="1:41" x14ac:dyDescent="0.3">
      <c r="A250" s="11">
        <v>39083</v>
      </c>
      <c r="B250" s="51">
        <v>0.98016888888888898</v>
      </c>
      <c r="C250" s="52">
        <f t="shared" si="3"/>
        <v>39083.980168888891</v>
      </c>
      <c r="D250" t="s">
        <v>742</v>
      </c>
      <c r="E250" t="s">
        <v>971</v>
      </c>
      <c r="AL250">
        <v>1206.5039059999999</v>
      </c>
      <c r="AM250">
        <v>22.6</v>
      </c>
      <c r="AN250">
        <v>54.058593999999999</v>
      </c>
      <c r="AO250">
        <v>23.163436999999998</v>
      </c>
    </row>
    <row r="251" spans="1:41" x14ac:dyDescent="0.3">
      <c r="C251" s="52">
        <f t="shared" si="3"/>
        <v>0</v>
      </c>
    </row>
    <row r="252" spans="1:41" x14ac:dyDescent="0.3">
      <c r="A252" s="11">
        <v>39083</v>
      </c>
      <c r="B252" s="51">
        <v>0.98017020833333335</v>
      </c>
      <c r="C252" s="52">
        <f t="shared" si="3"/>
        <v>39083.980170208335</v>
      </c>
      <c r="D252" t="s">
        <v>742</v>
      </c>
      <c r="E252" t="s">
        <v>972</v>
      </c>
      <c r="F252">
        <v>-0.16</v>
      </c>
      <c r="G252">
        <v>41.331876000000001</v>
      </c>
      <c r="H252">
        <v>33.108556999999998</v>
      </c>
    </row>
    <row r="253" spans="1:41" x14ac:dyDescent="0.3">
      <c r="A253" s="11">
        <v>39083</v>
      </c>
      <c r="B253" s="51">
        <v>0.98020523148148142</v>
      </c>
      <c r="C253" s="52">
        <f t="shared" si="3"/>
        <v>39083.980205231484</v>
      </c>
      <c r="D253" t="s">
        <v>742</v>
      </c>
      <c r="E253" t="s">
        <v>972</v>
      </c>
      <c r="F253">
        <v>-0.14000000000000001</v>
      </c>
      <c r="G253">
        <v>41.321454000000003</v>
      </c>
      <c r="H253">
        <v>33.105687000000003</v>
      </c>
    </row>
    <row r="254" spans="1:41" x14ac:dyDescent="0.3">
      <c r="A254" s="11">
        <v>39083</v>
      </c>
      <c r="B254" s="51">
        <v>0.98024024305555557</v>
      </c>
      <c r="C254" s="52">
        <f t="shared" si="3"/>
        <v>39083.980240243058</v>
      </c>
      <c r="D254" t="s">
        <v>742</v>
      </c>
      <c r="E254" t="s">
        <v>972</v>
      </c>
      <c r="F254">
        <v>-0.15</v>
      </c>
      <c r="G254">
        <v>41.325797000000001</v>
      </c>
      <c r="H254">
        <v>33.105518000000004</v>
      </c>
    </row>
    <row r="255" spans="1:41" x14ac:dyDescent="0.3">
      <c r="A255" s="11">
        <v>39083</v>
      </c>
      <c r="B255" s="51">
        <v>0.98027525462962961</v>
      </c>
      <c r="C255" s="52">
        <f t="shared" si="3"/>
        <v>39083.980275254631</v>
      </c>
      <c r="D255" t="s">
        <v>742</v>
      </c>
      <c r="E255" t="s">
        <v>972</v>
      </c>
      <c r="F255">
        <v>-0.14000000000000001</v>
      </c>
      <c r="G255">
        <v>41.316243</v>
      </c>
      <c r="H255">
        <v>33.103830000000002</v>
      </c>
    </row>
    <row r="256" spans="1:41" x14ac:dyDescent="0.3">
      <c r="A256" s="11">
        <v>39083</v>
      </c>
      <c r="B256" s="51">
        <v>0.98031026620370376</v>
      </c>
      <c r="C256" s="52">
        <f t="shared" si="3"/>
        <v>39083.980310266204</v>
      </c>
      <c r="D256" t="s">
        <v>742</v>
      </c>
      <c r="E256" t="s">
        <v>972</v>
      </c>
      <c r="F256">
        <v>-0.13</v>
      </c>
      <c r="G256">
        <v>41.317112000000002</v>
      </c>
      <c r="H256">
        <v>33.105518000000004</v>
      </c>
    </row>
    <row r="257" spans="1:41" x14ac:dyDescent="0.3">
      <c r="A257" s="11">
        <v>39083</v>
      </c>
      <c r="B257" s="51">
        <v>0.98034531250000001</v>
      </c>
      <c r="C257" s="52">
        <f t="shared" si="3"/>
        <v>39083.980345312499</v>
      </c>
      <c r="D257" t="s">
        <v>742</v>
      </c>
      <c r="E257" t="s">
        <v>972</v>
      </c>
      <c r="F257">
        <v>-0.15</v>
      </c>
      <c r="G257">
        <v>41.325363000000003</v>
      </c>
      <c r="H257">
        <v>33.105179999999997</v>
      </c>
    </row>
    <row r="258" spans="1:41" x14ac:dyDescent="0.3">
      <c r="A258" s="11">
        <v>39083</v>
      </c>
      <c r="B258" s="51">
        <v>0.98038031250000002</v>
      </c>
      <c r="C258" s="52">
        <f t="shared" si="3"/>
        <v>39083.980380312503</v>
      </c>
      <c r="D258" t="s">
        <v>742</v>
      </c>
      <c r="E258" t="s">
        <v>972</v>
      </c>
      <c r="F258">
        <v>-0.14000000000000001</v>
      </c>
      <c r="G258">
        <v>41.326231</v>
      </c>
      <c r="H258">
        <v>33.104674000000003</v>
      </c>
    </row>
    <row r="259" spans="1:41" x14ac:dyDescent="0.3">
      <c r="A259" s="11">
        <v>39083</v>
      </c>
      <c r="B259" s="51">
        <v>0.98041532407407406</v>
      </c>
      <c r="C259" s="52">
        <f t="shared" ref="C259:C322" si="4">+A259+B259</f>
        <v>39083.980415324077</v>
      </c>
      <c r="D259" t="s">
        <v>742</v>
      </c>
      <c r="E259" t="s">
        <v>972</v>
      </c>
      <c r="F259">
        <v>-0.15</v>
      </c>
      <c r="G259">
        <v>41.330139000000003</v>
      </c>
      <c r="H259">
        <v>33.106699999999996</v>
      </c>
    </row>
    <row r="260" spans="1:41" x14ac:dyDescent="0.3">
      <c r="A260" s="11">
        <v>39083</v>
      </c>
      <c r="B260" s="51">
        <v>0.98045034722222224</v>
      </c>
      <c r="C260" s="52">
        <f t="shared" si="4"/>
        <v>39083.980450347219</v>
      </c>
      <c r="D260" t="s">
        <v>742</v>
      </c>
      <c r="E260" t="s">
        <v>972</v>
      </c>
      <c r="F260">
        <v>-0.15</v>
      </c>
      <c r="G260">
        <v>41.338389999999997</v>
      </c>
      <c r="H260">
        <v>33.102141000000003</v>
      </c>
    </row>
    <row r="261" spans="1:41" x14ac:dyDescent="0.3">
      <c r="A261" s="11">
        <v>39083</v>
      </c>
      <c r="B261" s="51">
        <v>0.98048535879629639</v>
      </c>
      <c r="C261" s="52">
        <f t="shared" si="4"/>
        <v>39083.980485358799</v>
      </c>
      <c r="D261" t="s">
        <v>742</v>
      </c>
      <c r="E261" t="s">
        <v>972</v>
      </c>
      <c r="F261">
        <v>-0.15</v>
      </c>
      <c r="G261">
        <v>41.324928</v>
      </c>
      <c r="H261">
        <v>33.104843000000002</v>
      </c>
    </row>
    <row r="262" spans="1:41" x14ac:dyDescent="0.3">
      <c r="A262" s="11">
        <v>39083</v>
      </c>
      <c r="B262" s="51">
        <v>0.98052037037037032</v>
      </c>
      <c r="C262" s="52">
        <f t="shared" si="4"/>
        <v>39083.980520370373</v>
      </c>
      <c r="D262" t="s">
        <v>742</v>
      </c>
      <c r="E262" t="s">
        <v>972</v>
      </c>
      <c r="F262">
        <v>-0.15</v>
      </c>
      <c r="G262">
        <v>41.325797000000001</v>
      </c>
      <c r="H262">
        <v>33.105012000000002</v>
      </c>
    </row>
    <row r="263" spans="1:41" x14ac:dyDescent="0.3">
      <c r="A263" s="11">
        <v>39083</v>
      </c>
      <c r="B263" s="51">
        <v>0.98055540509259265</v>
      </c>
      <c r="C263" s="52">
        <f t="shared" si="4"/>
        <v>39083.980555405091</v>
      </c>
      <c r="D263" t="s">
        <v>742</v>
      </c>
      <c r="E263" t="s">
        <v>972</v>
      </c>
      <c r="F263">
        <v>-0.15</v>
      </c>
      <c r="G263">
        <v>41.320585999999999</v>
      </c>
      <c r="H263">
        <v>33.105179999999997</v>
      </c>
    </row>
    <row r="264" spans="1:41" x14ac:dyDescent="0.3">
      <c r="A264" s="11">
        <v>39083</v>
      </c>
      <c r="B264" s="51">
        <v>0.98059041666666669</v>
      </c>
      <c r="C264" s="52">
        <f t="shared" si="4"/>
        <v>39083.980590416664</v>
      </c>
      <c r="D264" t="s">
        <v>742</v>
      </c>
      <c r="E264" t="s">
        <v>972</v>
      </c>
      <c r="F264">
        <v>-0.14000000000000001</v>
      </c>
      <c r="G264">
        <v>41.321888999999999</v>
      </c>
      <c r="H264">
        <v>33.103661000000002</v>
      </c>
    </row>
    <row r="265" spans="1:41" x14ac:dyDescent="0.3">
      <c r="A265" s="11">
        <v>39083</v>
      </c>
      <c r="B265" s="51">
        <v>0.98062542824074084</v>
      </c>
      <c r="C265" s="52">
        <f t="shared" si="4"/>
        <v>39083.980625428238</v>
      </c>
      <c r="D265" t="s">
        <v>742</v>
      </c>
      <c r="E265" t="s">
        <v>972</v>
      </c>
      <c r="F265">
        <v>-0.13</v>
      </c>
      <c r="G265">
        <v>41.329704999999997</v>
      </c>
      <c r="H265">
        <v>33.104843000000002</v>
      </c>
    </row>
    <row r="266" spans="1:41" x14ac:dyDescent="0.3">
      <c r="A266" s="11">
        <v>39083</v>
      </c>
      <c r="B266" s="51">
        <v>0.98066045138888891</v>
      </c>
      <c r="C266" s="52">
        <f t="shared" si="4"/>
        <v>39083.980660451387</v>
      </c>
      <c r="D266" t="s">
        <v>742</v>
      </c>
      <c r="E266" t="s">
        <v>972</v>
      </c>
      <c r="F266">
        <v>-0.15</v>
      </c>
      <c r="G266">
        <v>41.320585999999999</v>
      </c>
      <c r="H266">
        <v>33.103830000000002</v>
      </c>
    </row>
    <row r="267" spans="1:41" x14ac:dyDescent="0.3">
      <c r="A267" s="11">
        <v>39083</v>
      </c>
      <c r="B267" s="51">
        <v>0.98069548611111113</v>
      </c>
      <c r="C267" s="52">
        <f t="shared" si="4"/>
        <v>39083.980695486112</v>
      </c>
      <c r="D267" t="s">
        <v>742</v>
      </c>
      <c r="E267" t="s">
        <v>972</v>
      </c>
      <c r="F267">
        <v>-0.15</v>
      </c>
      <c r="G267">
        <v>41.318849</v>
      </c>
      <c r="H267">
        <v>33.103997999999997</v>
      </c>
    </row>
    <row r="268" spans="1:41" x14ac:dyDescent="0.3">
      <c r="A268" s="11">
        <v>39083</v>
      </c>
      <c r="B268" s="51">
        <v>0.98073049768518528</v>
      </c>
      <c r="C268" s="52">
        <f t="shared" si="4"/>
        <v>39083.980730497686</v>
      </c>
      <c r="D268" t="s">
        <v>742</v>
      </c>
      <c r="E268" t="s">
        <v>972</v>
      </c>
      <c r="F268">
        <v>-0.15</v>
      </c>
      <c r="G268">
        <v>41.327100000000002</v>
      </c>
      <c r="H268">
        <v>33.104674000000003</v>
      </c>
    </row>
    <row r="269" spans="1:41" x14ac:dyDescent="0.3">
      <c r="A269" s="11">
        <v>39083</v>
      </c>
      <c r="B269" s="51">
        <v>0.98076552083333335</v>
      </c>
      <c r="C269" s="52">
        <f t="shared" si="4"/>
        <v>39083.980765520835</v>
      </c>
      <c r="D269" t="s">
        <v>742</v>
      </c>
      <c r="E269" t="s">
        <v>972</v>
      </c>
      <c r="F269">
        <v>-0.15</v>
      </c>
      <c r="G269">
        <v>41.328401999999997</v>
      </c>
      <c r="H269">
        <v>33.096400000000003</v>
      </c>
    </row>
    <row r="270" spans="1:41" x14ac:dyDescent="0.3">
      <c r="A270" s="11">
        <v>39083</v>
      </c>
      <c r="B270" s="51">
        <v>0.98080055555555556</v>
      </c>
      <c r="C270" s="52">
        <f t="shared" si="4"/>
        <v>39083.980800555553</v>
      </c>
      <c r="D270" t="s">
        <v>742</v>
      </c>
      <c r="E270" t="s">
        <v>972</v>
      </c>
      <c r="F270">
        <v>-0.14000000000000001</v>
      </c>
      <c r="G270">
        <v>41.328837</v>
      </c>
      <c r="H270">
        <v>33.105518000000004</v>
      </c>
    </row>
    <row r="271" spans="1:41" x14ac:dyDescent="0.3">
      <c r="A271" s="11">
        <v>39083</v>
      </c>
      <c r="B271" s="51">
        <v>0.98083555555555557</v>
      </c>
      <c r="C271" s="52">
        <f t="shared" si="4"/>
        <v>39083.980835555558</v>
      </c>
      <c r="D271" t="s">
        <v>742</v>
      </c>
      <c r="E271" t="s">
        <v>971</v>
      </c>
      <c r="AL271">
        <v>1207.4582519999999</v>
      </c>
      <c r="AM271">
        <v>22.783332999999999</v>
      </c>
      <c r="AN271">
        <v>54.058593999999999</v>
      </c>
      <c r="AO271">
        <v>23.849844000000001</v>
      </c>
    </row>
    <row r="272" spans="1:41" x14ac:dyDescent="0.3">
      <c r="C272" s="52">
        <f t="shared" si="4"/>
        <v>0</v>
      </c>
    </row>
    <row r="273" spans="1:8" x14ac:dyDescent="0.3">
      <c r="A273" s="11">
        <v>39083</v>
      </c>
      <c r="B273" s="51">
        <v>0.98083675925925917</v>
      </c>
      <c r="C273" s="52">
        <f t="shared" si="4"/>
        <v>39083.980836759256</v>
      </c>
      <c r="D273" t="s">
        <v>742</v>
      </c>
      <c r="E273" t="s">
        <v>972</v>
      </c>
      <c r="F273">
        <v>-0.14000000000000001</v>
      </c>
      <c r="G273">
        <v>41.323625999999997</v>
      </c>
      <c r="H273">
        <v>33.104336000000004</v>
      </c>
    </row>
    <row r="274" spans="1:8" x14ac:dyDescent="0.3">
      <c r="A274" s="11">
        <v>39083</v>
      </c>
      <c r="B274" s="51">
        <v>0.98087180555555553</v>
      </c>
      <c r="C274" s="52">
        <f t="shared" si="4"/>
        <v>39083.980871805557</v>
      </c>
      <c r="D274" t="s">
        <v>742</v>
      </c>
      <c r="E274" t="s">
        <v>972</v>
      </c>
      <c r="F274">
        <v>-0.15</v>
      </c>
      <c r="G274">
        <v>41.329270999999999</v>
      </c>
      <c r="H274">
        <v>33.103830000000002</v>
      </c>
    </row>
    <row r="275" spans="1:8" x14ac:dyDescent="0.3">
      <c r="A275" s="11">
        <v>39083</v>
      </c>
      <c r="B275" s="51">
        <v>0.9809068287037036</v>
      </c>
      <c r="C275" s="52">
        <f t="shared" si="4"/>
        <v>39083.980906828707</v>
      </c>
      <c r="D275" t="s">
        <v>742</v>
      </c>
      <c r="E275" t="s">
        <v>972</v>
      </c>
      <c r="F275">
        <v>-0.17</v>
      </c>
      <c r="G275">
        <v>41.326231</v>
      </c>
      <c r="H275">
        <v>33.104166999999997</v>
      </c>
    </row>
    <row r="276" spans="1:8" x14ac:dyDescent="0.3">
      <c r="A276" s="11">
        <v>39083</v>
      </c>
      <c r="B276" s="51">
        <v>0.98094185185185179</v>
      </c>
      <c r="C276" s="52">
        <f t="shared" si="4"/>
        <v>39083.980941851849</v>
      </c>
      <c r="D276" t="s">
        <v>742</v>
      </c>
      <c r="E276" t="s">
        <v>972</v>
      </c>
      <c r="F276">
        <v>-0.13</v>
      </c>
      <c r="G276">
        <v>41.324494000000001</v>
      </c>
      <c r="H276">
        <v>33.105012000000002</v>
      </c>
    </row>
    <row r="277" spans="1:8" x14ac:dyDescent="0.3">
      <c r="A277" s="11">
        <v>39083</v>
      </c>
      <c r="B277" s="51">
        <v>0.98097689814814826</v>
      </c>
      <c r="C277" s="52">
        <f t="shared" si="4"/>
        <v>39083.98097689815</v>
      </c>
      <c r="D277" t="s">
        <v>742</v>
      </c>
      <c r="E277" t="s">
        <v>972</v>
      </c>
      <c r="F277">
        <v>-0.15</v>
      </c>
      <c r="G277">
        <v>41.329704999999997</v>
      </c>
      <c r="H277">
        <v>33.105179999999997</v>
      </c>
    </row>
    <row r="278" spans="1:8" x14ac:dyDescent="0.3">
      <c r="A278" s="11">
        <v>39083</v>
      </c>
      <c r="B278" s="51">
        <v>0.98101192129629633</v>
      </c>
      <c r="C278" s="52">
        <f t="shared" si="4"/>
        <v>39083.9810119213</v>
      </c>
      <c r="D278" t="s">
        <v>742</v>
      </c>
      <c r="E278" t="s">
        <v>972</v>
      </c>
      <c r="F278">
        <v>-0.15</v>
      </c>
      <c r="G278">
        <v>41.330139000000003</v>
      </c>
      <c r="H278">
        <v>33.105348999999997</v>
      </c>
    </row>
    <row r="279" spans="1:8" x14ac:dyDescent="0.3">
      <c r="A279" s="11">
        <v>39083</v>
      </c>
      <c r="B279" s="51">
        <v>0.98104693287037037</v>
      </c>
      <c r="C279" s="52">
        <f t="shared" si="4"/>
        <v>39083.981046932873</v>
      </c>
      <c r="D279" t="s">
        <v>742</v>
      </c>
      <c r="E279" t="s">
        <v>972</v>
      </c>
      <c r="F279">
        <v>-0.13</v>
      </c>
      <c r="G279">
        <v>41.313637999999997</v>
      </c>
      <c r="H279">
        <v>33.103830000000002</v>
      </c>
    </row>
    <row r="280" spans="1:8" x14ac:dyDescent="0.3">
      <c r="A280" s="11">
        <v>39083</v>
      </c>
      <c r="B280" s="51">
        <v>0.98108195601851855</v>
      </c>
      <c r="C280" s="52">
        <f t="shared" si="4"/>
        <v>39083.981081956015</v>
      </c>
      <c r="D280" t="s">
        <v>742</v>
      </c>
      <c r="E280" t="s">
        <v>972</v>
      </c>
      <c r="F280">
        <v>-0.14000000000000001</v>
      </c>
      <c r="G280">
        <v>41.328837</v>
      </c>
      <c r="H280">
        <v>33.104336000000004</v>
      </c>
    </row>
    <row r="281" spans="1:8" x14ac:dyDescent="0.3">
      <c r="A281" s="11">
        <v>39083</v>
      </c>
      <c r="B281" s="51">
        <v>0.9811170023148148</v>
      </c>
      <c r="C281" s="52">
        <f t="shared" si="4"/>
        <v>39083.981117002317</v>
      </c>
      <c r="D281" t="s">
        <v>742</v>
      </c>
      <c r="E281" t="s">
        <v>972</v>
      </c>
      <c r="F281">
        <v>-0.13</v>
      </c>
      <c r="G281">
        <v>41.305821000000002</v>
      </c>
      <c r="H281">
        <v>33.101972000000004</v>
      </c>
    </row>
    <row r="282" spans="1:8" x14ac:dyDescent="0.3">
      <c r="A282" s="11">
        <v>39083</v>
      </c>
      <c r="B282" s="51">
        <v>0.98115201388888895</v>
      </c>
      <c r="C282" s="52">
        <f t="shared" si="4"/>
        <v>39083.98115201389</v>
      </c>
      <c r="D282" t="s">
        <v>742</v>
      </c>
      <c r="E282" t="s">
        <v>972</v>
      </c>
      <c r="F282">
        <v>-0.15</v>
      </c>
      <c r="G282">
        <v>41.315809000000002</v>
      </c>
      <c r="H282">
        <v>33.103492000000003</v>
      </c>
    </row>
    <row r="283" spans="1:8" x14ac:dyDescent="0.3">
      <c r="A283" s="11">
        <v>39083</v>
      </c>
      <c r="B283" s="51">
        <v>0.98118702546296299</v>
      </c>
      <c r="C283" s="52">
        <f t="shared" si="4"/>
        <v>39083.981187025463</v>
      </c>
      <c r="D283" t="s">
        <v>742</v>
      </c>
      <c r="E283" t="s">
        <v>972</v>
      </c>
      <c r="F283">
        <v>-0.15</v>
      </c>
      <c r="G283">
        <v>41.308427000000002</v>
      </c>
      <c r="H283">
        <v>33.103154000000004</v>
      </c>
    </row>
    <row r="284" spans="1:8" x14ac:dyDescent="0.3">
      <c r="A284" s="11">
        <v>39083</v>
      </c>
      <c r="B284" s="51">
        <v>0.98122207175925924</v>
      </c>
      <c r="C284" s="52">
        <f t="shared" si="4"/>
        <v>39083.981222071758</v>
      </c>
      <c r="D284" t="s">
        <v>742</v>
      </c>
      <c r="E284" t="s">
        <v>972</v>
      </c>
      <c r="F284">
        <v>-0.14000000000000001</v>
      </c>
      <c r="G284">
        <v>41.332310999999997</v>
      </c>
      <c r="H284">
        <v>33.102817000000002</v>
      </c>
    </row>
    <row r="285" spans="1:8" x14ac:dyDescent="0.3">
      <c r="A285" s="11">
        <v>39083</v>
      </c>
      <c r="B285" s="51">
        <v>0.98125708333333339</v>
      </c>
      <c r="C285" s="52">
        <f t="shared" si="4"/>
        <v>39083.981257083331</v>
      </c>
      <c r="D285" t="s">
        <v>742</v>
      </c>
      <c r="E285" t="s">
        <v>972</v>
      </c>
      <c r="F285">
        <v>-0.13</v>
      </c>
      <c r="G285">
        <v>41.329270999999999</v>
      </c>
      <c r="H285">
        <v>33.102648000000002</v>
      </c>
    </row>
    <row r="286" spans="1:8" x14ac:dyDescent="0.3">
      <c r="A286" s="11">
        <v>39083</v>
      </c>
      <c r="B286" s="51">
        <v>0.98129209490740743</v>
      </c>
      <c r="C286" s="52">
        <f t="shared" si="4"/>
        <v>39083.981292094904</v>
      </c>
      <c r="D286" t="s">
        <v>742</v>
      </c>
      <c r="E286" t="s">
        <v>972</v>
      </c>
      <c r="F286">
        <v>-0.15</v>
      </c>
      <c r="G286">
        <v>41.334482000000001</v>
      </c>
      <c r="H286">
        <v>33.101972000000004</v>
      </c>
    </row>
    <row r="287" spans="1:8" x14ac:dyDescent="0.3">
      <c r="A287" s="11">
        <v>39083</v>
      </c>
      <c r="B287" s="51">
        <v>0.98132714120370368</v>
      </c>
      <c r="C287" s="52">
        <f t="shared" si="4"/>
        <v>39083.981327141206</v>
      </c>
      <c r="D287" t="s">
        <v>742</v>
      </c>
      <c r="E287" t="s">
        <v>972</v>
      </c>
      <c r="F287">
        <v>-0.16</v>
      </c>
      <c r="G287">
        <v>41.331007999999997</v>
      </c>
      <c r="H287">
        <v>33.103830000000002</v>
      </c>
    </row>
    <row r="288" spans="1:8" x14ac:dyDescent="0.3">
      <c r="A288" s="11">
        <v>39083</v>
      </c>
      <c r="B288" s="51">
        <v>0.98136216435185186</v>
      </c>
      <c r="C288" s="52">
        <f t="shared" si="4"/>
        <v>39083.981362164355</v>
      </c>
      <c r="D288" t="s">
        <v>742</v>
      </c>
      <c r="E288" t="s">
        <v>972</v>
      </c>
      <c r="F288">
        <v>-0.16</v>
      </c>
      <c r="G288">
        <v>41.333613</v>
      </c>
      <c r="H288">
        <v>33.104166999999997</v>
      </c>
    </row>
    <row r="289" spans="1:41" x14ac:dyDescent="0.3">
      <c r="A289" s="11">
        <v>39083</v>
      </c>
      <c r="B289" s="51">
        <v>0.98139717592592601</v>
      </c>
      <c r="C289" s="52">
        <f t="shared" si="4"/>
        <v>39083.981397175929</v>
      </c>
      <c r="D289" t="s">
        <v>742</v>
      </c>
      <c r="E289" t="s">
        <v>972</v>
      </c>
      <c r="F289">
        <v>-0.15</v>
      </c>
      <c r="G289">
        <v>41.329270999999999</v>
      </c>
      <c r="H289">
        <v>33.102648000000002</v>
      </c>
    </row>
    <row r="290" spans="1:41" x14ac:dyDescent="0.3">
      <c r="A290" s="11">
        <v>39083</v>
      </c>
      <c r="B290" s="51">
        <v>0.98143221064814812</v>
      </c>
      <c r="C290" s="52">
        <f t="shared" si="4"/>
        <v>39083.981432210647</v>
      </c>
      <c r="D290" t="s">
        <v>742</v>
      </c>
      <c r="E290" t="s">
        <v>972</v>
      </c>
      <c r="F290">
        <v>-0.13</v>
      </c>
      <c r="G290">
        <v>41.336219</v>
      </c>
      <c r="H290">
        <v>33.102984999999997</v>
      </c>
    </row>
    <row r="291" spans="1:41" x14ac:dyDescent="0.3">
      <c r="A291" s="11">
        <v>39083</v>
      </c>
      <c r="B291" s="51">
        <v>0.98146724537037044</v>
      </c>
      <c r="C291" s="52">
        <f t="shared" si="4"/>
        <v>39083.981467245372</v>
      </c>
      <c r="D291" t="s">
        <v>742</v>
      </c>
      <c r="E291" t="s">
        <v>972</v>
      </c>
      <c r="F291">
        <v>-0.11</v>
      </c>
      <c r="G291">
        <v>41.319716999999997</v>
      </c>
      <c r="H291">
        <v>33.102479000000002</v>
      </c>
    </row>
    <row r="292" spans="1:41" x14ac:dyDescent="0.3">
      <c r="A292" s="11">
        <v>39083</v>
      </c>
      <c r="B292" s="51">
        <v>0.98150225694444437</v>
      </c>
      <c r="C292" s="52">
        <f t="shared" si="4"/>
        <v>39083.981502256946</v>
      </c>
      <c r="D292" t="s">
        <v>742</v>
      </c>
      <c r="E292" t="s">
        <v>972</v>
      </c>
      <c r="F292">
        <v>-0.13</v>
      </c>
      <c r="G292">
        <v>41.329704999999997</v>
      </c>
      <c r="H292">
        <v>33.102141000000003</v>
      </c>
    </row>
    <row r="293" spans="1:41" x14ac:dyDescent="0.3">
      <c r="A293" s="11">
        <v>39083</v>
      </c>
      <c r="B293" s="51">
        <v>0.98153724537037046</v>
      </c>
      <c r="C293" s="52">
        <f t="shared" si="4"/>
        <v>39083.981537245367</v>
      </c>
      <c r="D293" t="s">
        <v>742</v>
      </c>
      <c r="E293" t="s">
        <v>971</v>
      </c>
      <c r="AL293">
        <v>1206.9951169999999</v>
      </c>
      <c r="AM293">
        <v>22.9</v>
      </c>
      <c r="AN293">
        <v>53.570312000000001</v>
      </c>
      <c r="AO293">
        <v>23.849844000000001</v>
      </c>
    </row>
    <row r="294" spans="1:41" x14ac:dyDescent="0.3">
      <c r="C294" s="52">
        <f t="shared" si="4"/>
        <v>0</v>
      </c>
    </row>
    <row r="295" spans="1:41" x14ac:dyDescent="0.3">
      <c r="A295" s="11">
        <v>39083</v>
      </c>
      <c r="B295" s="51">
        <v>0.98153846064814809</v>
      </c>
      <c r="C295" s="52">
        <f t="shared" si="4"/>
        <v>39083.981538460648</v>
      </c>
      <c r="D295" t="s">
        <v>742</v>
      </c>
      <c r="E295" t="s">
        <v>972</v>
      </c>
      <c r="F295">
        <v>-0.15</v>
      </c>
      <c r="G295">
        <v>41.331876000000001</v>
      </c>
      <c r="H295">
        <v>33.102479000000002</v>
      </c>
    </row>
    <row r="296" spans="1:41" x14ac:dyDescent="0.3">
      <c r="A296" s="11">
        <v>39083</v>
      </c>
      <c r="B296" s="51">
        <v>0.98157348379629628</v>
      </c>
      <c r="C296" s="52">
        <f t="shared" si="4"/>
        <v>39083.981573483798</v>
      </c>
      <c r="D296" t="s">
        <v>742</v>
      </c>
      <c r="E296" t="s">
        <v>972</v>
      </c>
      <c r="F296">
        <v>-0.15</v>
      </c>
      <c r="G296">
        <v>41.335785000000001</v>
      </c>
      <c r="H296">
        <v>33.106361999999997</v>
      </c>
    </row>
    <row r="297" spans="1:41" x14ac:dyDescent="0.3">
      <c r="A297" s="11">
        <v>39083</v>
      </c>
      <c r="B297" s="51">
        <v>0.98160849537037043</v>
      </c>
      <c r="C297" s="52">
        <f t="shared" si="4"/>
        <v>39083.981608495371</v>
      </c>
      <c r="D297" t="s">
        <v>742</v>
      </c>
      <c r="E297" t="s">
        <v>972</v>
      </c>
      <c r="F297">
        <v>-0.14000000000000001</v>
      </c>
      <c r="G297">
        <v>41.331876000000001</v>
      </c>
      <c r="H297">
        <v>33.106530999999997</v>
      </c>
    </row>
    <row r="298" spans="1:41" x14ac:dyDescent="0.3">
      <c r="A298" s="11">
        <v>39083</v>
      </c>
      <c r="B298" s="51">
        <v>0.98164354166666667</v>
      </c>
      <c r="C298" s="52">
        <f t="shared" si="4"/>
        <v>39083.981643541665</v>
      </c>
      <c r="D298" t="s">
        <v>742</v>
      </c>
      <c r="E298" t="s">
        <v>972</v>
      </c>
      <c r="F298">
        <v>-0.16</v>
      </c>
      <c r="G298">
        <v>41.327967999999998</v>
      </c>
      <c r="H298">
        <v>33.106192999999998</v>
      </c>
    </row>
    <row r="299" spans="1:41" x14ac:dyDescent="0.3">
      <c r="A299" s="11">
        <v>39083</v>
      </c>
      <c r="B299" s="51">
        <v>0.98167855324074071</v>
      </c>
      <c r="C299" s="52">
        <f t="shared" si="4"/>
        <v>39083.981678553238</v>
      </c>
      <c r="D299" t="s">
        <v>742</v>
      </c>
      <c r="E299" t="s">
        <v>972</v>
      </c>
      <c r="F299">
        <v>-0.14000000000000001</v>
      </c>
      <c r="G299">
        <v>41.331007999999997</v>
      </c>
      <c r="H299">
        <v>33.106192999999998</v>
      </c>
    </row>
    <row r="300" spans="1:41" x14ac:dyDescent="0.3">
      <c r="A300" s="11">
        <v>39083</v>
      </c>
      <c r="B300" s="51">
        <v>0.98171366898148149</v>
      </c>
      <c r="C300" s="52">
        <f t="shared" si="4"/>
        <v>39083.981713668982</v>
      </c>
      <c r="D300" t="s">
        <v>742</v>
      </c>
      <c r="E300" t="s">
        <v>972</v>
      </c>
      <c r="F300">
        <v>-0.14000000000000001</v>
      </c>
      <c r="G300">
        <v>41.331876000000001</v>
      </c>
      <c r="H300">
        <v>33.105856000000003</v>
      </c>
    </row>
    <row r="301" spans="1:41" x14ac:dyDescent="0.3">
      <c r="A301" s="11">
        <v>39083</v>
      </c>
      <c r="B301" s="51">
        <v>0.98174869212962967</v>
      </c>
      <c r="C301" s="52">
        <f t="shared" si="4"/>
        <v>39083.981748692131</v>
      </c>
      <c r="D301" t="s">
        <v>742</v>
      </c>
      <c r="E301" t="s">
        <v>972</v>
      </c>
      <c r="F301">
        <v>-0.14000000000000001</v>
      </c>
      <c r="G301">
        <v>41.331007999999997</v>
      </c>
      <c r="H301">
        <v>33.102648000000002</v>
      </c>
    </row>
    <row r="302" spans="1:41" x14ac:dyDescent="0.3">
      <c r="A302" s="11">
        <v>39083</v>
      </c>
      <c r="B302" s="51">
        <v>0.98178371527777786</v>
      </c>
      <c r="C302" s="52">
        <f t="shared" si="4"/>
        <v>39083.98178371528</v>
      </c>
      <c r="D302" t="s">
        <v>742</v>
      </c>
      <c r="E302" t="s">
        <v>972</v>
      </c>
      <c r="F302">
        <v>-0.15</v>
      </c>
      <c r="G302">
        <v>41.315375000000003</v>
      </c>
      <c r="H302">
        <v>33.103154000000004</v>
      </c>
    </row>
    <row r="303" spans="1:41" x14ac:dyDescent="0.3">
      <c r="A303" s="11">
        <v>39083</v>
      </c>
      <c r="B303" s="51">
        <v>0.98181873842592593</v>
      </c>
      <c r="C303" s="52">
        <f t="shared" si="4"/>
        <v>39083.981818738423</v>
      </c>
      <c r="D303" t="s">
        <v>742</v>
      </c>
      <c r="E303" t="s">
        <v>972</v>
      </c>
      <c r="F303">
        <v>-0.15</v>
      </c>
      <c r="G303">
        <v>41.332745000000003</v>
      </c>
      <c r="H303">
        <v>33.100453000000002</v>
      </c>
    </row>
    <row r="304" spans="1:41" x14ac:dyDescent="0.3">
      <c r="A304" s="11">
        <v>39083</v>
      </c>
      <c r="B304" s="51">
        <v>0.98185377314814815</v>
      </c>
      <c r="C304" s="52">
        <f t="shared" si="4"/>
        <v>39083.981853773148</v>
      </c>
      <c r="D304" t="s">
        <v>742</v>
      </c>
      <c r="E304" t="s">
        <v>972</v>
      </c>
      <c r="F304">
        <v>-0.15</v>
      </c>
      <c r="G304">
        <v>41.323191000000001</v>
      </c>
      <c r="H304">
        <v>33.101297000000002</v>
      </c>
    </row>
    <row r="305" spans="1:41" x14ac:dyDescent="0.3">
      <c r="A305" s="11">
        <v>39083</v>
      </c>
      <c r="B305" s="51">
        <v>0.98188880787037036</v>
      </c>
      <c r="C305" s="52">
        <f t="shared" si="4"/>
        <v>39083.981888807873</v>
      </c>
      <c r="D305" t="s">
        <v>742</v>
      </c>
      <c r="E305" t="s">
        <v>972</v>
      </c>
      <c r="F305">
        <v>-0.15</v>
      </c>
      <c r="G305">
        <v>41.325797000000001</v>
      </c>
      <c r="H305">
        <v>33.101802999999997</v>
      </c>
    </row>
    <row r="306" spans="1:41" x14ac:dyDescent="0.3">
      <c r="A306" s="11">
        <v>39083</v>
      </c>
      <c r="B306" s="51">
        <v>0.98192383101851854</v>
      </c>
      <c r="C306" s="52">
        <f t="shared" si="4"/>
        <v>39083.981923831016</v>
      </c>
      <c r="D306" t="s">
        <v>742</v>
      </c>
      <c r="E306" t="s">
        <v>972</v>
      </c>
      <c r="F306">
        <v>-0.14000000000000001</v>
      </c>
      <c r="G306">
        <v>41.334048000000003</v>
      </c>
      <c r="H306">
        <v>33.101972000000004</v>
      </c>
    </row>
    <row r="307" spans="1:41" x14ac:dyDescent="0.3">
      <c r="A307" s="11">
        <v>39083</v>
      </c>
      <c r="B307" s="51">
        <v>0.98195884259259258</v>
      </c>
      <c r="C307" s="52">
        <f t="shared" si="4"/>
        <v>39083.981958842596</v>
      </c>
      <c r="D307" t="s">
        <v>742</v>
      </c>
      <c r="E307" t="s">
        <v>972</v>
      </c>
      <c r="F307">
        <v>-0.14000000000000001</v>
      </c>
      <c r="G307">
        <v>41.316678000000003</v>
      </c>
      <c r="H307">
        <v>33.101466000000002</v>
      </c>
    </row>
    <row r="308" spans="1:41" x14ac:dyDescent="0.3">
      <c r="A308" s="11">
        <v>39083</v>
      </c>
      <c r="B308" s="51">
        <v>0.9819938773148148</v>
      </c>
      <c r="C308" s="52">
        <f t="shared" si="4"/>
        <v>39083.981993877314</v>
      </c>
      <c r="D308" t="s">
        <v>742</v>
      </c>
      <c r="E308" t="s">
        <v>972</v>
      </c>
      <c r="F308">
        <v>-0.14000000000000001</v>
      </c>
      <c r="G308">
        <v>41.327967999999998</v>
      </c>
      <c r="H308">
        <v>33.103323000000003</v>
      </c>
    </row>
    <row r="309" spans="1:41" x14ac:dyDescent="0.3">
      <c r="A309" s="11">
        <v>39083</v>
      </c>
      <c r="B309" s="51">
        <v>0.98202890046296298</v>
      </c>
      <c r="C309" s="52">
        <f t="shared" si="4"/>
        <v>39083.982028900464</v>
      </c>
      <c r="D309" t="s">
        <v>742</v>
      </c>
      <c r="E309" t="s">
        <v>972</v>
      </c>
      <c r="F309">
        <v>-0.14000000000000001</v>
      </c>
      <c r="G309">
        <v>41.330139000000003</v>
      </c>
      <c r="H309">
        <v>33.098933000000002</v>
      </c>
    </row>
    <row r="310" spans="1:41" x14ac:dyDescent="0.3">
      <c r="A310" s="11">
        <v>39083</v>
      </c>
      <c r="B310" s="51">
        <v>0.98206391203703702</v>
      </c>
      <c r="C310" s="52">
        <f t="shared" si="4"/>
        <v>39083.982063912037</v>
      </c>
      <c r="D310" t="s">
        <v>742</v>
      </c>
      <c r="E310" t="s">
        <v>972</v>
      </c>
      <c r="F310">
        <v>-0.15</v>
      </c>
      <c r="G310">
        <v>41.330139000000003</v>
      </c>
      <c r="H310">
        <v>33.093023000000002</v>
      </c>
    </row>
    <row r="311" spans="1:41" x14ac:dyDescent="0.3">
      <c r="A311" s="11">
        <v>39083</v>
      </c>
      <c r="B311" s="51">
        <v>0.98209895833333327</v>
      </c>
      <c r="C311" s="52">
        <f t="shared" si="4"/>
        <v>39083.982098958331</v>
      </c>
      <c r="D311" t="s">
        <v>742</v>
      </c>
      <c r="E311" t="s">
        <v>972</v>
      </c>
      <c r="F311">
        <v>-0.15</v>
      </c>
      <c r="G311">
        <v>41.329704999999997</v>
      </c>
      <c r="H311">
        <v>33.092348000000001</v>
      </c>
    </row>
    <row r="312" spans="1:41" x14ac:dyDescent="0.3">
      <c r="A312" s="11">
        <v>39083</v>
      </c>
      <c r="B312" s="51">
        <v>0.98213398148148146</v>
      </c>
      <c r="C312" s="52">
        <f t="shared" si="4"/>
        <v>39083.982133981481</v>
      </c>
      <c r="D312" t="s">
        <v>742</v>
      </c>
      <c r="E312" t="s">
        <v>972</v>
      </c>
      <c r="F312">
        <v>-0.15</v>
      </c>
      <c r="G312">
        <v>41.331876000000001</v>
      </c>
      <c r="H312">
        <v>33.102817000000002</v>
      </c>
    </row>
    <row r="313" spans="1:41" x14ac:dyDescent="0.3">
      <c r="A313" s="11">
        <v>39083</v>
      </c>
      <c r="B313" s="51">
        <v>0.98216899305555561</v>
      </c>
      <c r="C313" s="52">
        <f t="shared" si="4"/>
        <v>39083.982168993054</v>
      </c>
      <c r="D313" t="s">
        <v>742</v>
      </c>
      <c r="E313" t="s">
        <v>972</v>
      </c>
      <c r="F313">
        <v>-0.16</v>
      </c>
      <c r="G313">
        <v>41.333613</v>
      </c>
      <c r="H313">
        <v>33.102141000000003</v>
      </c>
    </row>
    <row r="314" spans="1:41" x14ac:dyDescent="0.3">
      <c r="A314" s="11">
        <v>39083</v>
      </c>
      <c r="B314" s="51">
        <v>0.98220410879629627</v>
      </c>
      <c r="C314" s="52">
        <f t="shared" si="4"/>
        <v>39083.982204108797</v>
      </c>
      <c r="D314" t="s">
        <v>742</v>
      </c>
      <c r="E314" t="s">
        <v>972</v>
      </c>
      <c r="F314">
        <v>-0.16</v>
      </c>
      <c r="G314">
        <v>41.326664999999998</v>
      </c>
      <c r="H314">
        <v>33.103154000000004</v>
      </c>
    </row>
    <row r="315" spans="1:41" x14ac:dyDescent="0.3">
      <c r="A315" s="11">
        <v>39083</v>
      </c>
      <c r="B315" s="51">
        <v>0.98223896990740744</v>
      </c>
      <c r="C315" s="52">
        <f t="shared" si="4"/>
        <v>39083.982238969904</v>
      </c>
      <c r="D315" t="s">
        <v>742</v>
      </c>
      <c r="E315" t="s">
        <v>971</v>
      </c>
      <c r="AL315">
        <v>1206.9057620000001</v>
      </c>
      <c r="AM315">
        <v>22.908332999999999</v>
      </c>
      <c r="AN315">
        <v>53.570312000000001</v>
      </c>
      <c r="AO315">
        <v>23.849844000000001</v>
      </c>
    </row>
    <row r="316" spans="1:41" x14ac:dyDescent="0.3">
      <c r="C316" s="52">
        <f t="shared" si="4"/>
        <v>0</v>
      </c>
    </row>
    <row r="317" spans="1:41" x14ac:dyDescent="0.3">
      <c r="A317" s="11">
        <v>39083</v>
      </c>
      <c r="B317" s="51">
        <v>0.98224027777777778</v>
      </c>
      <c r="C317" s="52">
        <f t="shared" si="4"/>
        <v>39083.982240277779</v>
      </c>
      <c r="D317" t="s">
        <v>742</v>
      </c>
      <c r="E317" t="s">
        <v>972</v>
      </c>
      <c r="F317">
        <v>-0.15</v>
      </c>
      <c r="G317">
        <v>41.334048000000003</v>
      </c>
      <c r="H317">
        <v>33.104674000000003</v>
      </c>
    </row>
    <row r="318" spans="1:41" x14ac:dyDescent="0.3">
      <c r="A318" s="11">
        <v>39083</v>
      </c>
      <c r="B318" s="51">
        <v>0.98227530092592596</v>
      </c>
      <c r="C318" s="52">
        <f t="shared" si="4"/>
        <v>39083.982275300928</v>
      </c>
      <c r="D318" t="s">
        <v>742</v>
      </c>
      <c r="E318" t="s">
        <v>972</v>
      </c>
      <c r="F318">
        <v>-0.16</v>
      </c>
      <c r="G318">
        <v>41.315809000000002</v>
      </c>
      <c r="H318">
        <v>33.100790000000003</v>
      </c>
    </row>
    <row r="319" spans="1:41" x14ac:dyDescent="0.3">
      <c r="A319" s="11">
        <v>39083</v>
      </c>
      <c r="B319" s="51">
        <v>0.98231043981481481</v>
      </c>
      <c r="C319" s="52">
        <f t="shared" si="4"/>
        <v>39083.982310439817</v>
      </c>
      <c r="D319" t="s">
        <v>742</v>
      </c>
      <c r="E319" t="s">
        <v>972</v>
      </c>
      <c r="F319">
        <v>-0.14000000000000001</v>
      </c>
      <c r="G319">
        <v>41.326664999999998</v>
      </c>
      <c r="H319">
        <v>33.099440000000001</v>
      </c>
    </row>
    <row r="320" spans="1:41" x14ac:dyDescent="0.3">
      <c r="A320" s="11">
        <v>39083</v>
      </c>
      <c r="B320" s="51">
        <v>0.98234546296296299</v>
      </c>
      <c r="C320" s="52">
        <f t="shared" si="4"/>
        <v>39083.982345462966</v>
      </c>
      <c r="D320" t="s">
        <v>742</v>
      </c>
      <c r="E320" t="s">
        <v>972</v>
      </c>
      <c r="F320">
        <v>-0.15</v>
      </c>
      <c r="G320">
        <v>41.334048000000003</v>
      </c>
      <c r="H320">
        <v>33.102817000000002</v>
      </c>
    </row>
    <row r="321" spans="1:8" x14ac:dyDescent="0.3">
      <c r="A321" s="11">
        <v>39083</v>
      </c>
      <c r="B321" s="51">
        <v>0.98238047453703714</v>
      </c>
      <c r="C321" s="52">
        <f t="shared" si="4"/>
        <v>39083.982380474539</v>
      </c>
      <c r="D321" t="s">
        <v>742</v>
      </c>
      <c r="E321" t="s">
        <v>972</v>
      </c>
      <c r="F321">
        <v>-0.15</v>
      </c>
      <c r="G321">
        <v>41.327534</v>
      </c>
      <c r="H321">
        <v>33.099946000000003</v>
      </c>
    </row>
    <row r="322" spans="1:8" x14ac:dyDescent="0.3">
      <c r="A322" s="11">
        <v>39083</v>
      </c>
      <c r="B322" s="51">
        <v>0.98241552083333339</v>
      </c>
      <c r="C322" s="52">
        <f t="shared" si="4"/>
        <v>39083.982415520833</v>
      </c>
      <c r="D322" t="s">
        <v>742</v>
      </c>
      <c r="E322" t="s">
        <v>972</v>
      </c>
      <c r="F322">
        <v>-0.14000000000000001</v>
      </c>
      <c r="G322">
        <v>41.331876000000001</v>
      </c>
      <c r="H322">
        <v>33.101297000000002</v>
      </c>
    </row>
    <row r="323" spans="1:8" x14ac:dyDescent="0.3">
      <c r="A323" s="11">
        <v>39083</v>
      </c>
      <c r="B323" s="51">
        <v>0.98245054398148157</v>
      </c>
      <c r="C323" s="52">
        <f t="shared" ref="C323:C386" si="5">+A323+B323</f>
        <v>39083.982450543983</v>
      </c>
      <c r="D323" t="s">
        <v>742</v>
      </c>
      <c r="E323" t="s">
        <v>972</v>
      </c>
      <c r="F323">
        <v>-0.14000000000000001</v>
      </c>
      <c r="G323">
        <v>41.322757000000003</v>
      </c>
      <c r="H323">
        <v>33.099946000000003</v>
      </c>
    </row>
    <row r="324" spans="1:8" x14ac:dyDescent="0.3">
      <c r="A324" s="11">
        <v>39083</v>
      </c>
      <c r="B324" s="51">
        <v>0.9824855555555555</v>
      </c>
      <c r="C324" s="52">
        <f t="shared" si="5"/>
        <v>39083.982485555556</v>
      </c>
      <c r="D324" t="s">
        <v>742</v>
      </c>
      <c r="E324" t="s">
        <v>972</v>
      </c>
      <c r="F324">
        <v>-0.13</v>
      </c>
      <c r="G324">
        <v>41.332745000000003</v>
      </c>
      <c r="H324">
        <v>33.101466000000002</v>
      </c>
    </row>
    <row r="325" spans="1:8" x14ac:dyDescent="0.3">
      <c r="A325" s="11">
        <v>39083</v>
      </c>
      <c r="B325" s="51">
        <v>0.98252060185185186</v>
      </c>
      <c r="C325" s="52">
        <f t="shared" si="5"/>
        <v>39083.98252060185</v>
      </c>
      <c r="D325" t="s">
        <v>742</v>
      </c>
      <c r="E325" t="s">
        <v>972</v>
      </c>
      <c r="F325">
        <v>-0.14000000000000001</v>
      </c>
      <c r="G325">
        <v>41.322757000000003</v>
      </c>
      <c r="H325">
        <v>33.101297000000002</v>
      </c>
    </row>
    <row r="326" spans="1:8" x14ac:dyDescent="0.3">
      <c r="A326" s="11">
        <v>39083</v>
      </c>
      <c r="B326" s="51">
        <v>0.98255562499999993</v>
      </c>
      <c r="C326" s="52">
        <f t="shared" si="5"/>
        <v>39083.982555625</v>
      </c>
      <c r="D326" t="s">
        <v>742</v>
      </c>
      <c r="E326" t="s">
        <v>972</v>
      </c>
      <c r="F326">
        <v>-0.15</v>
      </c>
      <c r="G326">
        <v>41.322757000000003</v>
      </c>
      <c r="H326">
        <v>33.097582000000003</v>
      </c>
    </row>
    <row r="327" spans="1:8" x14ac:dyDescent="0.3">
      <c r="A327" s="11">
        <v>39083</v>
      </c>
      <c r="B327" s="51">
        <v>0.98259063657407408</v>
      </c>
      <c r="C327" s="52">
        <f t="shared" si="5"/>
        <v>39083.982590636573</v>
      </c>
      <c r="D327" t="s">
        <v>742</v>
      </c>
      <c r="E327" t="s">
        <v>972</v>
      </c>
      <c r="F327">
        <v>-0.14000000000000001</v>
      </c>
      <c r="G327">
        <v>41.331007999999997</v>
      </c>
      <c r="H327">
        <v>33.097245000000001</v>
      </c>
    </row>
    <row r="328" spans="1:8" x14ac:dyDescent="0.3">
      <c r="A328" s="11">
        <v>39083</v>
      </c>
      <c r="B328" s="51">
        <v>0.98262565972222227</v>
      </c>
      <c r="C328" s="52">
        <f t="shared" si="5"/>
        <v>39083.982625659723</v>
      </c>
      <c r="D328" t="s">
        <v>742</v>
      </c>
      <c r="E328" t="s">
        <v>972</v>
      </c>
      <c r="F328">
        <v>-0.15</v>
      </c>
      <c r="G328">
        <v>41.318849</v>
      </c>
      <c r="H328">
        <v>33.097413000000003</v>
      </c>
    </row>
    <row r="329" spans="1:8" x14ac:dyDescent="0.3">
      <c r="A329" s="11">
        <v>39083</v>
      </c>
      <c r="B329" s="51">
        <v>0.98266069444444437</v>
      </c>
      <c r="C329" s="52">
        <f t="shared" si="5"/>
        <v>39083.982660694448</v>
      </c>
      <c r="D329" t="s">
        <v>742</v>
      </c>
      <c r="E329" t="s">
        <v>972</v>
      </c>
      <c r="F329">
        <v>-0.17</v>
      </c>
      <c r="G329">
        <v>41.325363000000003</v>
      </c>
      <c r="H329">
        <v>33.095556000000002</v>
      </c>
    </row>
    <row r="330" spans="1:8" x14ac:dyDescent="0.3">
      <c r="A330" s="11">
        <v>39083</v>
      </c>
      <c r="B330" s="51">
        <v>0.98269570601851852</v>
      </c>
      <c r="C330" s="52">
        <f t="shared" si="5"/>
        <v>39083.982695706021</v>
      </c>
      <c r="D330" t="s">
        <v>742</v>
      </c>
      <c r="E330" t="s">
        <v>972</v>
      </c>
      <c r="F330">
        <v>-0.15</v>
      </c>
      <c r="G330">
        <v>41.321454000000003</v>
      </c>
      <c r="H330">
        <v>33.094712000000001</v>
      </c>
    </row>
    <row r="331" spans="1:8" x14ac:dyDescent="0.3">
      <c r="A331" s="11">
        <v>39083</v>
      </c>
      <c r="B331" s="51">
        <v>0.98273071759259256</v>
      </c>
      <c r="C331" s="52">
        <f t="shared" si="5"/>
        <v>39083.982730717595</v>
      </c>
      <c r="D331" t="s">
        <v>742</v>
      </c>
      <c r="E331" t="s">
        <v>972</v>
      </c>
      <c r="F331">
        <v>-0.15</v>
      </c>
      <c r="G331">
        <v>41.331007999999997</v>
      </c>
      <c r="H331">
        <v>33.098258000000001</v>
      </c>
    </row>
    <row r="332" spans="1:8" x14ac:dyDescent="0.3">
      <c r="A332" s="11">
        <v>39083</v>
      </c>
      <c r="B332" s="51">
        <v>0.98276576388888881</v>
      </c>
      <c r="C332" s="52">
        <f t="shared" si="5"/>
        <v>39083.982765763889</v>
      </c>
      <c r="D332" t="s">
        <v>742</v>
      </c>
      <c r="E332" t="s">
        <v>972</v>
      </c>
      <c r="F332">
        <v>-0.15</v>
      </c>
      <c r="G332">
        <v>41.327100000000002</v>
      </c>
      <c r="H332">
        <v>33.095556000000002</v>
      </c>
    </row>
    <row r="333" spans="1:8" x14ac:dyDescent="0.3">
      <c r="A333" s="11">
        <v>39083</v>
      </c>
      <c r="B333" s="51">
        <v>0.98280078703703699</v>
      </c>
      <c r="C333" s="52">
        <f t="shared" si="5"/>
        <v>39083.982800787038</v>
      </c>
      <c r="D333" t="s">
        <v>742</v>
      </c>
      <c r="E333" t="s">
        <v>972</v>
      </c>
      <c r="F333">
        <v>-0.15</v>
      </c>
      <c r="G333">
        <v>41.320152</v>
      </c>
      <c r="H333">
        <v>33.095387000000002</v>
      </c>
    </row>
    <row r="334" spans="1:8" x14ac:dyDescent="0.3">
      <c r="A334" s="11">
        <v>39083</v>
      </c>
      <c r="B334" s="51">
        <v>0.98283581018518518</v>
      </c>
      <c r="C334" s="52">
        <f t="shared" si="5"/>
        <v>39083.982835810188</v>
      </c>
      <c r="D334" t="s">
        <v>742</v>
      </c>
      <c r="E334" t="s">
        <v>972</v>
      </c>
      <c r="F334">
        <v>-0.15</v>
      </c>
      <c r="G334">
        <v>41.333179000000001</v>
      </c>
      <c r="H334">
        <v>33.095894000000001</v>
      </c>
    </row>
    <row r="335" spans="1:8" x14ac:dyDescent="0.3">
      <c r="A335" s="11">
        <v>39083</v>
      </c>
      <c r="B335" s="51">
        <v>0.98287084490740739</v>
      </c>
      <c r="C335" s="52">
        <f t="shared" si="5"/>
        <v>39083.982870844906</v>
      </c>
      <c r="D335" t="s">
        <v>742</v>
      </c>
      <c r="E335" t="s">
        <v>972</v>
      </c>
      <c r="F335">
        <v>-0.15</v>
      </c>
      <c r="G335">
        <v>41.335349999999998</v>
      </c>
      <c r="H335">
        <v>33.095556000000002</v>
      </c>
    </row>
    <row r="336" spans="1:8" x14ac:dyDescent="0.3">
      <c r="A336" s="11">
        <v>39083</v>
      </c>
      <c r="B336" s="51">
        <v>0.98290585648148143</v>
      </c>
      <c r="C336" s="52">
        <f t="shared" si="5"/>
        <v>39083.982905856479</v>
      </c>
      <c r="D336" t="s">
        <v>742</v>
      </c>
      <c r="E336" t="s">
        <v>972</v>
      </c>
      <c r="F336">
        <v>-0.15</v>
      </c>
      <c r="G336">
        <v>41.319716999999997</v>
      </c>
      <c r="H336">
        <v>33.096232000000001</v>
      </c>
    </row>
    <row r="337" spans="1:41" x14ac:dyDescent="0.3">
      <c r="A337" s="11">
        <v>39083</v>
      </c>
      <c r="B337" s="51">
        <v>0.98294072916666664</v>
      </c>
      <c r="C337" s="52">
        <f t="shared" si="5"/>
        <v>39083.982940729169</v>
      </c>
      <c r="D337" t="s">
        <v>742</v>
      </c>
      <c r="E337" t="s">
        <v>971</v>
      </c>
      <c r="AL337">
        <v>1206.5517580000001</v>
      </c>
      <c r="AM337">
        <v>22.983332999999998</v>
      </c>
      <c r="AN337">
        <v>53.570312000000001</v>
      </c>
      <c r="AO337">
        <v>23.849844000000001</v>
      </c>
    </row>
    <row r="338" spans="1:41" x14ac:dyDescent="0.3">
      <c r="C338" s="52">
        <f t="shared" si="5"/>
        <v>0</v>
      </c>
    </row>
    <row r="339" spans="1:41" x14ac:dyDescent="0.3">
      <c r="A339" s="11">
        <v>39083</v>
      </c>
      <c r="B339" s="51">
        <v>0.98294203703703698</v>
      </c>
      <c r="C339" s="52">
        <f t="shared" si="5"/>
        <v>39083.982942037037</v>
      </c>
      <c r="D339" t="s">
        <v>742</v>
      </c>
      <c r="E339" t="s">
        <v>972</v>
      </c>
      <c r="F339">
        <v>-0.14000000000000001</v>
      </c>
      <c r="G339">
        <v>41.326231</v>
      </c>
      <c r="H339">
        <v>33.097076000000001</v>
      </c>
    </row>
    <row r="340" spans="1:41" x14ac:dyDescent="0.3">
      <c r="A340" s="11">
        <v>39083</v>
      </c>
      <c r="B340" s="51">
        <v>0.9829770717592593</v>
      </c>
      <c r="C340" s="52">
        <f t="shared" si="5"/>
        <v>39083.982977071762</v>
      </c>
      <c r="D340" t="s">
        <v>742</v>
      </c>
      <c r="E340" t="s">
        <v>972</v>
      </c>
      <c r="F340">
        <v>-0.13</v>
      </c>
      <c r="G340">
        <v>41.337522</v>
      </c>
      <c r="H340">
        <v>33.096232000000001</v>
      </c>
    </row>
    <row r="341" spans="1:41" x14ac:dyDescent="0.3">
      <c r="A341" s="11">
        <v>39083</v>
      </c>
      <c r="B341" s="51">
        <v>0.98301209490740737</v>
      </c>
      <c r="C341" s="52">
        <f t="shared" si="5"/>
        <v>39083.983012094905</v>
      </c>
      <c r="D341" t="s">
        <v>742</v>
      </c>
      <c r="E341" t="s">
        <v>972</v>
      </c>
      <c r="F341">
        <v>-0.13</v>
      </c>
      <c r="G341">
        <v>41.325363000000003</v>
      </c>
      <c r="H341">
        <v>33.095387000000002</v>
      </c>
    </row>
    <row r="342" spans="1:41" x14ac:dyDescent="0.3">
      <c r="A342" s="11">
        <v>39083</v>
      </c>
      <c r="B342" s="51">
        <v>0.98304710648148141</v>
      </c>
      <c r="C342" s="52">
        <f t="shared" si="5"/>
        <v>39083.983047106478</v>
      </c>
      <c r="D342" t="s">
        <v>742</v>
      </c>
      <c r="E342" t="s">
        <v>972</v>
      </c>
      <c r="F342">
        <v>-0.14000000000000001</v>
      </c>
      <c r="G342">
        <v>41.335785000000001</v>
      </c>
      <c r="H342">
        <v>33.095387000000002</v>
      </c>
    </row>
    <row r="343" spans="1:41" x14ac:dyDescent="0.3">
      <c r="A343" s="11">
        <v>39083</v>
      </c>
      <c r="B343" s="51">
        <v>0.98308214120370374</v>
      </c>
      <c r="C343" s="52">
        <f t="shared" si="5"/>
        <v>39083.983082141203</v>
      </c>
      <c r="D343" t="s">
        <v>742</v>
      </c>
      <c r="E343" t="s">
        <v>972</v>
      </c>
      <c r="F343">
        <v>-0.15</v>
      </c>
      <c r="G343">
        <v>41.324928</v>
      </c>
      <c r="H343">
        <v>33.095725000000002</v>
      </c>
    </row>
    <row r="344" spans="1:41" x14ac:dyDescent="0.3">
      <c r="A344" s="11">
        <v>39083</v>
      </c>
      <c r="B344" s="51">
        <v>0.98311717592592596</v>
      </c>
      <c r="C344" s="52">
        <f t="shared" si="5"/>
        <v>39083.983117175929</v>
      </c>
      <c r="D344" t="s">
        <v>742</v>
      </c>
      <c r="E344" t="s">
        <v>972</v>
      </c>
      <c r="F344">
        <v>-0.16</v>
      </c>
      <c r="G344">
        <v>41.329270999999999</v>
      </c>
      <c r="H344">
        <v>33.095387000000002</v>
      </c>
    </row>
    <row r="345" spans="1:41" x14ac:dyDescent="0.3">
      <c r="A345" s="11">
        <v>39083</v>
      </c>
      <c r="B345" s="51">
        <v>0.9831521875</v>
      </c>
      <c r="C345" s="52">
        <f t="shared" si="5"/>
        <v>39083.983152187502</v>
      </c>
      <c r="D345" t="s">
        <v>742</v>
      </c>
      <c r="E345" t="s">
        <v>972</v>
      </c>
      <c r="F345">
        <v>-0.15</v>
      </c>
      <c r="G345">
        <v>41.326664999999998</v>
      </c>
      <c r="H345">
        <v>33.096738000000002</v>
      </c>
    </row>
    <row r="346" spans="1:41" x14ac:dyDescent="0.3">
      <c r="A346" s="11">
        <v>39083</v>
      </c>
      <c r="B346" s="51">
        <v>0.98318723379629624</v>
      </c>
      <c r="C346" s="52">
        <f t="shared" si="5"/>
        <v>39083.983187233796</v>
      </c>
      <c r="D346" t="s">
        <v>742</v>
      </c>
      <c r="E346" t="s">
        <v>972</v>
      </c>
      <c r="F346">
        <v>-0.14000000000000001</v>
      </c>
      <c r="G346">
        <v>41.334916</v>
      </c>
      <c r="H346">
        <v>33.094543000000002</v>
      </c>
    </row>
    <row r="347" spans="1:41" x14ac:dyDescent="0.3">
      <c r="A347" s="11">
        <v>39083</v>
      </c>
      <c r="B347" s="51">
        <v>0.9832222453703704</v>
      </c>
      <c r="C347" s="52">
        <f t="shared" si="5"/>
        <v>39083.98322224537</v>
      </c>
      <c r="D347" t="s">
        <v>742</v>
      </c>
      <c r="E347" t="s">
        <v>972</v>
      </c>
      <c r="F347">
        <v>-0.16</v>
      </c>
      <c r="G347">
        <v>41.334048000000003</v>
      </c>
      <c r="H347">
        <v>33.099440000000001</v>
      </c>
    </row>
    <row r="348" spans="1:41" x14ac:dyDescent="0.3">
      <c r="A348" s="11">
        <v>39083</v>
      </c>
      <c r="B348" s="51">
        <v>0.98325726851851858</v>
      </c>
      <c r="C348" s="52">
        <f t="shared" si="5"/>
        <v>39083.983257268519</v>
      </c>
      <c r="D348" t="s">
        <v>742</v>
      </c>
      <c r="E348" t="s">
        <v>972</v>
      </c>
      <c r="F348">
        <v>-0.15</v>
      </c>
      <c r="G348">
        <v>41.327534</v>
      </c>
      <c r="H348">
        <v>33.098258000000001</v>
      </c>
    </row>
    <row r="349" spans="1:41" x14ac:dyDescent="0.3">
      <c r="A349" s="11">
        <v>39083</v>
      </c>
      <c r="B349" s="51">
        <v>0.98329231481481483</v>
      </c>
      <c r="C349" s="52">
        <f t="shared" si="5"/>
        <v>39083.983292314813</v>
      </c>
      <c r="D349" t="s">
        <v>742</v>
      </c>
      <c r="E349" t="s">
        <v>972</v>
      </c>
      <c r="F349">
        <v>-0.14000000000000001</v>
      </c>
      <c r="G349">
        <v>41.334048000000003</v>
      </c>
      <c r="H349">
        <v>33.098427000000001</v>
      </c>
    </row>
    <row r="350" spans="1:41" x14ac:dyDescent="0.3">
      <c r="A350" s="11">
        <v>39083</v>
      </c>
      <c r="B350" s="51">
        <v>0.98332732638888887</v>
      </c>
      <c r="C350" s="52">
        <f t="shared" si="5"/>
        <v>39083.983327326387</v>
      </c>
      <c r="D350" t="s">
        <v>742</v>
      </c>
      <c r="E350" t="s">
        <v>972</v>
      </c>
      <c r="F350">
        <v>-0.14000000000000001</v>
      </c>
      <c r="G350">
        <v>41.321888999999999</v>
      </c>
      <c r="H350">
        <v>33.099440000000001</v>
      </c>
    </row>
    <row r="351" spans="1:41" x14ac:dyDescent="0.3">
      <c r="A351" s="11">
        <v>39083</v>
      </c>
      <c r="B351" s="51">
        <v>0.98336233796296302</v>
      </c>
      <c r="C351" s="52">
        <f t="shared" si="5"/>
        <v>39083.98336233796</v>
      </c>
      <c r="D351" t="s">
        <v>742</v>
      </c>
      <c r="E351" t="s">
        <v>972</v>
      </c>
      <c r="F351">
        <v>-0.13</v>
      </c>
      <c r="G351">
        <v>41.328837</v>
      </c>
      <c r="H351">
        <v>33.096907000000002</v>
      </c>
    </row>
    <row r="352" spans="1:41" x14ac:dyDescent="0.3">
      <c r="A352" s="11">
        <v>39083</v>
      </c>
      <c r="B352" s="51">
        <v>0.98339734953703706</v>
      </c>
      <c r="C352" s="52">
        <f t="shared" si="5"/>
        <v>39083.983397349541</v>
      </c>
      <c r="D352" t="s">
        <v>742</v>
      </c>
      <c r="E352" t="s">
        <v>972</v>
      </c>
      <c r="F352">
        <v>-0.15</v>
      </c>
      <c r="G352">
        <v>41.329270999999999</v>
      </c>
      <c r="H352">
        <v>33.097245000000001</v>
      </c>
    </row>
    <row r="353" spans="1:41" x14ac:dyDescent="0.3">
      <c r="A353" s="11">
        <v>39083</v>
      </c>
      <c r="B353" s="51">
        <v>0.98343237268518513</v>
      </c>
      <c r="C353" s="52">
        <f t="shared" si="5"/>
        <v>39083.983432372683</v>
      </c>
      <c r="D353" t="s">
        <v>742</v>
      </c>
      <c r="E353" t="s">
        <v>972</v>
      </c>
      <c r="F353">
        <v>-0.16</v>
      </c>
      <c r="G353">
        <v>41.335785000000001</v>
      </c>
      <c r="H353">
        <v>33.097920000000002</v>
      </c>
    </row>
    <row r="354" spans="1:41" x14ac:dyDescent="0.3">
      <c r="A354" s="11">
        <v>39083</v>
      </c>
      <c r="B354" s="51">
        <v>0.98346738425925928</v>
      </c>
      <c r="C354" s="52">
        <f t="shared" si="5"/>
        <v>39083.983467384256</v>
      </c>
      <c r="D354" t="s">
        <v>742</v>
      </c>
      <c r="E354" t="s">
        <v>972</v>
      </c>
      <c r="F354">
        <v>-0.14000000000000001</v>
      </c>
      <c r="G354">
        <v>41.321019999999997</v>
      </c>
      <c r="H354">
        <v>33.098427000000001</v>
      </c>
    </row>
    <row r="355" spans="1:41" x14ac:dyDescent="0.3">
      <c r="A355" s="11">
        <v>39083</v>
      </c>
      <c r="B355" s="51">
        <v>0.98350238425925929</v>
      </c>
      <c r="C355" s="52">
        <f t="shared" si="5"/>
        <v>39083.983502384261</v>
      </c>
      <c r="D355" t="s">
        <v>742</v>
      </c>
      <c r="E355" t="s">
        <v>972</v>
      </c>
      <c r="F355">
        <v>-0.17</v>
      </c>
      <c r="G355">
        <v>41.321019999999997</v>
      </c>
      <c r="H355">
        <v>33.090153000000001</v>
      </c>
    </row>
    <row r="356" spans="1:41" x14ac:dyDescent="0.3">
      <c r="A356" s="11">
        <v>39083</v>
      </c>
      <c r="B356" s="51">
        <v>0.98353743055555565</v>
      </c>
      <c r="C356" s="52">
        <f t="shared" si="5"/>
        <v>39083.983537430555</v>
      </c>
      <c r="D356" t="s">
        <v>742</v>
      </c>
      <c r="E356" t="s">
        <v>972</v>
      </c>
      <c r="F356">
        <v>-0.16</v>
      </c>
      <c r="G356">
        <v>41.332310999999997</v>
      </c>
      <c r="H356">
        <v>33.098933000000002</v>
      </c>
    </row>
    <row r="357" spans="1:41" x14ac:dyDescent="0.3">
      <c r="A357" s="11">
        <v>39083</v>
      </c>
      <c r="B357" s="51">
        <v>0.98357244212962958</v>
      </c>
      <c r="C357" s="52">
        <f t="shared" si="5"/>
        <v>39083.983572442128</v>
      </c>
      <c r="D357" t="s">
        <v>742</v>
      </c>
      <c r="E357" t="s">
        <v>972</v>
      </c>
      <c r="F357">
        <v>-0.14000000000000001</v>
      </c>
      <c r="G357">
        <v>41.327967999999998</v>
      </c>
      <c r="H357">
        <v>33.096907000000002</v>
      </c>
    </row>
    <row r="358" spans="1:41" x14ac:dyDescent="0.3">
      <c r="A358" s="11">
        <v>39083</v>
      </c>
      <c r="B358" s="51">
        <v>0.98360746527777776</v>
      </c>
      <c r="C358" s="52">
        <f t="shared" si="5"/>
        <v>39083.983607465278</v>
      </c>
      <c r="D358" t="s">
        <v>742</v>
      </c>
      <c r="E358" t="s">
        <v>972</v>
      </c>
      <c r="F358">
        <v>-0.16</v>
      </c>
      <c r="G358">
        <v>41.334048000000003</v>
      </c>
      <c r="H358">
        <v>33.096232000000001</v>
      </c>
    </row>
    <row r="359" spans="1:41" x14ac:dyDescent="0.3">
      <c r="A359" s="11">
        <v>39083</v>
      </c>
      <c r="B359" s="51">
        <v>0.98364234953703711</v>
      </c>
      <c r="C359" s="52">
        <f t="shared" si="5"/>
        <v>39083.983642349536</v>
      </c>
      <c r="D359" t="s">
        <v>742</v>
      </c>
      <c r="E359" t="s">
        <v>971</v>
      </c>
      <c r="AL359">
        <v>1207.7631839999999</v>
      </c>
      <c r="AM359">
        <v>22.975000000000001</v>
      </c>
      <c r="AN359">
        <v>53.570312000000001</v>
      </c>
      <c r="AO359">
        <v>23.849844000000001</v>
      </c>
    </row>
    <row r="360" spans="1:41" x14ac:dyDescent="0.3">
      <c r="C360" s="52">
        <f t="shared" si="5"/>
        <v>0</v>
      </c>
    </row>
    <row r="361" spans="1:41" x14ac:dyDescent="0.3">
      <c r="A361" s="11">
        <v>39083</v>
      </c>
      <c r="B361" s="51">
        <v>0.98364365740740745</v>
      </c>
      <c r="C361" s="52">
        <f t="shared" si="5"/>
        <v>39083.983643657404</v>
      </c>
      <c r="D361" t="s">
        <v>742</v>
      </c>
      <c r="E361" t="s">
        <v>972</v>
      </c>
      <c r="F361">
        <v>-0.15</v>
      </c>
      <c r="G361">
        <v>41.319716999999997</v>
      </c>
      <c r="H361">
        <v>33.100284000000002</v>
      </c>
    </row>
    <row r="362" spans="1:41" x14ac:dyDescent="0.3">
      <c r="A362" s="11">
        <v>39083</v>
      </c>
      <c r="B362" s="51">
        <v>0.98367868055555563</v>
      </c>
      <c r="C362" s="52">
        <f t="shared" si="5"/>
        <v>39083.983678680554</v>
      </c>
      <c r="D362" t="s">
        <v>742</v>
      </c>
      <c r="E362" t="s">
        <v>972</v>
      </c>
      <c r="F362">
        <v>-0.16</v>
      </c>
      <c r="G362">
        <v>41.337522</v>
      </c>
      <c r="H362">
        <v>33.096738000000002</v>
      </c>
    </row>
    <row r="363" spans="1:41" x14ac:dyDescent="0.3">
      <c r="A363" s="11">
        <v>39083</v>
      </c>
      <c r="B363" s="51">
        <v>0.98371369212962956</v>
      </c>
      <c r="C363" s="52">
        <f t="shared" si="5"/>
        <v>39083.983713692127</v>
      </c>
      <c r="D363" t="s">
        <v>742</v>
      </c>
      <c r="E363" t="s">
        <v>972</v>
      </c>
      <c r="F363">
        <v>-0.15</v>
      </c>
      <c r="G363">
        <v>41.328837</v>
      </c>
      <c r="H363">
        <v>33.098258000000001</v>
      </c>
    </row>
    <row r="364" spans="1:41" x14ac:dyDescent="0.3">
      <c r="A364" s="11">
        <v>39083</v>
      </c>
      <c r="B364" s="51">
        <v>0.98374871527777774</v>
      </c>
      <c r="C364" s="52">
        <f t="shared" si="5"/>
        <v>39083.983748715276</v>
      </c>
      <c r="D364" t="s">
        <v>742</v>
      </c>
      <c r="E364" t="s">
        <v>972</v>
      </c>
      <c r="F364">
        <v>-0.16</v>
      </c>
      <c r="G364">
        <v>41.328837</v>
      </c>
      <c r="H364">
        <v>33.098427000000001</v>
      </c>
    </row>
    <row r="365" spans="1:41" x14ac:dyDescent="0.3">
      <c r="A365" s="11">
        <v>39083</v>
      </c>
      <c r="B365" s="51">
        <v>0.98378372685185189</v>
      </c>
      <c r="C365" s="52">
        <f t="shared" si="5"/>
        <v>39083.98378372685</v>
      </c>
      <c r="D365" t="s">
        <v>742</v>
      </c>
      <c r="E365" t="s">
        <v>972</v>
      </c>
      <c r="F365">
        <v>-0.14000000000000001</v>
      </c>
      <c r="G365">
        <v>41.319716999999997</v>
      </c>
      <c r="H365">
        <v>33.098595000000003</v>
      </c>
    </row>
    <row r="366" spans="1:41" x14ac:dyDescent="0.3">
      <c r="A366" s="11">
        <v>39083</v>
      </c>
      <c r="B366" s="51">
        <v>0.98381873842592593</v>
      </c>
      <c r="C366" s="52">
        <f t="shared" si="5"/>
        <v>39083.983818738423</v>
      </c>
      <c r="D366" t="s">
        <v>742</v>
      </c>
      <c r="E366" t="s">
        <v>972</v>
      </c>
      <c r="F366">
        <v>-0.15</v>
      </c>
      <c r="G366">
        <v>41.333179000000001</v>
      </c>
      <c r="H366">
        <v>33.096232000000001</v>
      </c>
    </row>
    <row r="367" spans="1:41" x14ac:dyDescent="0.3">
      <c r="A367" s="11">
        <v>39083</v>
      </c>
      <c r="B367" s="51">
        <v>0.98385377314814815</v>
      </c>
      <c r="C367" s="52">
        <f t="shared" si="5"/>
        <v>39083.983853773148</v>
      </c>
      <c r="D367" t="s">
        <v>742</v>
      </c>
      <c r="E367" t="s">
        <v>972</v>
      </c>
      <c r="F367">
        <v>-0.14000000000000001</v>
      </c>
      <c r="G367">
        <v>41.330573999999999</v>
      </c>
      <c r="H367">
        <v>33.096738000000002</v>
      </c>
    </row>
    <row r="368" spans="1:41" x14ac:dyDescent="0.3">
      <c r="A368" s="11">
        <v>39083</v>
      </c>
      <c r="B368" s="51">
        <v>0.98388879629629633</v>
      </c>
      <c r="C368" s="52">
        <f t="shared" si="5"/>
        <v>39083.983888796298</v>
      </c>
      <c r="D368" t="s">
        <v>742</v>
      </c>
      <c r="E368" t="s">
        <v>972</v>
      </c>
      <c r="F368">
        <v>-0.14000000000000001</v>
      </c>
      <c r="G368">
        <v>41.328837</v>
      </c>
      <c r="H368">
        <v>33.097245000000001</v>
      </c>
    </row>
    <row r="369" spans="1:41" x14ac:dyDescent="0.3">
      <c r="A369" s="11">
        <v>39083</v>
      </c>
      <c r="B369" s="51">
        <v>0.98392381944444451</v>
      </c>
      <c r="C369" s="52">
        <f t="shared" si="5"/>
        <v>39083.983923819447</v>
      </c>
      <c r="D369" t="s">
        <v>742</v>
      </c>
      <c r="E369" t="s">
        <v>972</v>
      </c>
      <c r="F369">
        <v>-0.15</v>
      </c>
      <c r="G369">
        <v>41.335349999999998</v>
      </c>
      <c r="H369">
        <v>33.096232000000001</v>
      </c>
    </row>
    <row r="370" spans="1:41" x14ac:dyDescent="0.3">
      <c r="A370" s="11">
        <v>39083</v>
      </c>
      <c r="B370" s="51">
        <v>0.98395886574074076</v>
      </c>
      <c r="C370" s="52">
        <f t="shared" si="5"/>
        <v>39083.983958865741</v>
      </c>
      <c r="D370" t="s">
        <v>742</v>
      </c>
      <c r="E370" t="s">
        <v>972</v>
      </c>
      <c r="F370">
        <v>-0.16</v>
      </c>
      <c r="G370">
        <v>41.326664999999998</v>
      </c>
      <c r="H370">
        <v>33.097076000000001</v>
      </c>
    </row>
    <row r="371" spans="1:41" x14ac:dyDescent="0.3">
      <c r="A371" s="11">
        <v>39083</v>
      </c>
      <c r="B371" s="51">
        <v>0.9839938773148148</v>
      </c>
      <c r="C371" s="52">
        <f t="shared" si="5"/>
        <v>39083.983993877315</v>
      </c>
      <c r="D371" t="s">
        <v>742</v>
      </c>
      <c r="E371" t="s">
        <v>972</v>
      </c>
      <c r="F371">
        <v>-0.15</v>
      </c>
      <c r="G371">
        <v>41.338389999999997</v>
      </c>
      <c r="H371">
        <v>33.097413000000003</v>
      </c>
    </row>
    <row r="372" spans="1:41" x14ac:dyDescent="0.3">
      <c r="A372" s="11">
        <v>39083</v>
      </c>
      <c r="B372" s="51">
        <v>0.98402890046296287</v>
      </c>
      <c r="C372" s="52">
        <f t="shared" si="5"/>
        <v>39083.984028900464</v>
      </c>
      <c r="D372" t="s">
        <v>742</v>
      </c>
      <c r="E372" t="s">
        <v>972</v>
      </c>
      <c r="F372">
        <v>-0.13</v>
      </c>
      <c r="G372">
        <v>41.333613</v>
      </c>
      <c r="H372">
        <v>33.096569000000002</v>
      </c>
    </row>
    <row r="373" spans="1:41" x14ac:dyDescent="0.3">
      <c r="A373" s="11">
        <v>39083</v>
      </c>
      <c r="B373" s="51">
        <v>0.9840639351851852</v>
      </c>
      <c r="C373" s="52">
        <f t="shared" si="5"/>
        <v>39083.984063935182</v>
      </c>
      <c r="D373" t="s">
        <v>742</v>
      </c>
      <c r="E373" t="s">
        <v>972</v>
      </c>
      <c r="F373">
        <v>-0.15</v>
      </c>
      <c r="G373">
        <v>41.327534</v>
      </c>
      <c r="H373">
        <v>33.098089000000002</v>
      </c>
    </row>
    <row r="374" spans="1:41" x14ac:dyDescent="0.3">
      <c r="A374" s="11">
        <v>39083</v>
      </c>
      <c r="B374" s="51">
        <v>0.98409894675925924</v>
      </c>
      <c r="C374" s="52">
        <f t="shared" si="5"/>
        <v>39083.984098946756</v>
      </c>
      <c r="D374" t="s">
        <v>742</v>
      </c>
      <c r="E374" t="s">
        <v>972</v>
      </c>
      <c r="F374">
        <v>-0.16</v>
      </c>
      <c r="G374">
        <v>41.335349999999998</v>
      </c>
      <c r="H374">
        <v>33.096907000000002</v>
      </c>
    </row>
    <row r="375" spans="1:41" x14ac:dyDescent="0.3">
      <c r="A375" s="11">
        <v>39083</v>
      </c>
      <c r="B375" s="51">
        <v>0.98413396990740731</v>
      </c>
      <c r="C375" s="52">
        <f t="shared" si="5"/>
        <v>39083.984133969905</v>
      </c>
      <c r="D375" t="s">
        <v>742</v>
      </c>
      <c r="E375" t="s">
        <v>972</v>
      </c>
      <c r="F375">
        <v>-0.16</v>
      </c>
      <c r="G375">
        <v>41.328837</v>
      </c>
      <c r="H375">
        <v>33.094881000000001</v>
      </c>
    </row>
    <row r="376" spans="1:41" x14ac:dyDescent="0.3">
      <c r="A376" s="11">
        <v>39083</v>
      </c>
      <c r="B376" s="51">
        <v>0.98416898148148146</v>
      </c>
      <c r="C376" s="52">
        <f t="shared" si="5"/>
        <v>39083.984168981478</v>
      </c>
      <c r="D376" t="s">
        <v>742</v>
      </c>
      <c r="E376" t="s">
        <v>972</v>
      </c>
      <c r="F376">
        <v>-0.13</v>
      </c>
      <c r="G376">
        <v>41.325797000000001</v>
      </c>
      <c r="H376">
        <v>33.097582000000003</v>
      </c>
    </row>
    <row r="377" spans="1:41" x14ac:dyDescent="0.3">
      <c r="A377" s="11">
        <v>39083</v>
      </c>
      <c r="B377" s="51">
        <v>0.98420403935185174</v>
      </c>
      <c r="C377" s="52">
        <f t="shared" si="5"/>
        <v>39083.984204039349</v>
      </c>
      <c r="D377" t="s">
        <v>742</v>
      </c>
      <c r="E377" t="s">
        <v>972</v>
      </c>
      <c r="F377">
        <v>-0.15</v>
      </c>
      <c r="G377">
        <v>41.328401999999997</v>
      </c>
      <c r="H377">
        <v>33.095894000000001</v>
      </c>
    </row>
    <row r="378" spans="1:41" x14ac:dyDescent="0.3">
      <c r="A378" s="11">
        <v>39083</v>
      </c>
      <c r="B378" s="51">
        <v>0.98423903935185175</v>
      </c>
      <c r="C378" s="52">
        <f t="shared" si="5"/>
        <v>39083.984239039353</v>
      </c>
      <c r="D378" t="s">
        <v>742</v>
      </c>
      <c r="E378" t="s">
        <v>972</v>
      </c>
      <c r="F378">
        <v>-0.14000000000000001</v>
      </c>
      <c r="G378">
        <v>41.321888999999999</v>
      </c>
      <c r="H378">
        <v>33.099608000000003</v>
      </c>
    </row>
    <row r="379" spans="1:41" x14ac:dyDescent="0.3">
      <c r="A379" s="11">
        <v>39083</v>
      </c>
      <c r="B379" s="51">
        <v>0.9842740509259259</v>
      </c>
      <c r="C379" s="52">
        <f t="shared" si="5"/>
        <v>39083.984274050927</v>
      </c>
      <c r="D379" t="s">
        <v>742</v>
      </c>
      <c r="E379" t="s">
        <v>972</v>
      </c>
      <c r="F379">
        <v>-0.15</v>
      </c>
      <c r="G379">
        <v>41.334482000000001</v>
      </c>
      <c r="H379">
        <v>33.099608000000003</v>
      </c>
    </row>
    <row r="380" spans="1:41" x14ac:dyDescent="0.3">
      <c r="A380" s="11">
        <v>39083</v>
      </c>
      <c r="B380" s="51">
        <v>0.98430906249999994</v>
      </c>
      <c r="C380" s="52">
        <f t="shared" si="5"/>
        <v>39083.9843090625</v>
      </c>
      <c r="D380" t="s">
        <v>742</v>
      </c>
      <c r="E380" t="s">
        <v>971</v>
      </c>
      <c r="AL380">
        <v>1206.9602050000001</v>
      </c>
      <c r="AM380">
        <v>23.05</v>
      </c>
      <c r="AN380">
        <v>53.570312000000001</v>
      </c>
      <c r="AO380">
        <v>23.849844000000001</v>
      </c>
    </row>
    <row r="381" spans="1:41" x14ac:dyDescent="0.3">
      <c r="C381" s="52">
        <f t="shared" si="5"/>
        <v>0</v>
      </c>
    </row>
    <row r="382" spans="1:41" x14ac:dyDescent="0.3">
      <c r="A382" s="11">
        <v>39083</v>
      </c>
      <c r="B382" s="51">
        <v>0.98431025462962962</v>
      </c>
      <c r="C382" s="52">
        <f t="shared" si="5"/>
        <v>39083.984310254629</v>
      </c>
      <c r="D382" t="s">
        <v>742</v>
      </c>
      <c r="E382" t="s">
        <v>972</v>
      </c>
      <c r="F382">
        <v>-0.14000000000000001</v>
      </c>
      <c r="G382">
        <v>41.327100000000002</v>
      </c>
      <c r="H382">
        <v>33.101128000000003</v>
      </c>
    </row>
    <row r="383" spans="1:41" x14ac:dyDescent="0.3">
      <c r="A383" s="11">
        <v>39083</v>
      </c>
      <c r="B383" s="51">
        <v>0.98434527777777781</v>
      </c>
      <c r="C383" s="52">
        <f t="shared" si="5"/>
        <v>39083.984345277779</v>
      </c>
      <c r="D383" t="s">
        <v>742</v>
      </c>
      <c r="E383" t="s">
        <v>972</v>
      </c>
      <c r="F383">
        <v>-0.15</v>
      </c>
      <c r="G383">
        <v>41.324928</v>
      </c>
      <c r="H383">
        <v>33.097076000000001</v>
      </c>
    </row>
    <row r="384" spans="1:41" x14ac:dyDescent="0.3">
      <c r="A384" s="11">
        <v>39083</v>
      </c>
      <c r="B384" s="51">
        <v>0.98438031250000002</v>
      </c>
      <c r="C384" s="52">
        <f t="shared" si="5"/>
        <v>39083.984380312497</v>
      </c>
      <c r="D384" t="s">
        <v>742</v>
      </c>
      <c r="E384" t="s">
        <v>972</v>
      </c>
      <c r="F384">
        <v>-0.14000000000000001</v>
      </c>
      <c r="G384">
        <v>41.325363000000003</v>
      </c>
      <c r="H384">
        <v>33.094881000000001</v>
      </c>
    </row>
    <row r="385" spans="1:8" x14ac:dyDescent="0.3">
      <c r="A385" s="11">
        <v>39083</v>
      </c>
      <c r="B385" s="51">
        <v>0.9844153356481482</v>
      </c>
      <c r="C385" s="52">
        <f t="shared" si="5"/>
        <v>39083.984415335646</v>
      </c>
      <c r="D385" t="s">
        <v>742</v>
      </c>
      <c r="E385" t="s">
        <v>972</v>
      </c>
      <c r="F385">
        <v>-0.16</v>
      </c>
      <c r="G385">
        <v>41.333613</v>
      </c>
      <c r="H385">
        <v>33.096063000000001</v>
      </c>
    </row>
    <row r="386" spans="1:8" x14ac:dyDescent="0.3">
      <c r="A386" s="11">
        <v>39083</v>
      </c>
      <c r="B386" s="51">
        <v>0.98445034722222224</v>
      </c>
      <c r="C386" s="52">
        <f t="shared" si="5"/>
        <v>39083.98445034722</v>
      </c>
      <c r="D386" t="s">
        <v>742</v>
      </c>
      <c r="E386" t="s">
        <v>972</v>
      </c>
      <c r="F386">
        <v>-0.16</v>
      </c>
      <c r="G386">
        <v>41.335349999999998</v>
      </c>
      <c r="H386">
        <v>33.095218000000003</v>
      </c>
    </row>
    <row r="387" spans="1:8" x14ac:dyDescent="0.3">
      <c r="A387" s="11">
        <v>39083</v>
      </c>
      <c r="B387" s="51">
        <v>0.98448537037037032</v>
      </c>
      <c r="C387" s="52">
        <f t="shared" ref="C387:C450" si="6">+A387+B387</f>
        <v>39083.984485370369</v>
      </c>
      <c r="D387" t="s">
        <v>742</v>
      </c>
      <c r="E387" t="s">
        <v>972</v>
      </c>
      <c r="F387">
        <v>-0.17</v>
      </c>
      <c r="G387">
        <v>41.330139000000003</v>
      </c>
      <c r="H387">
        <v>33.095218000000003</v>
      </c>
    </row>
    <row r="388" spans="1:8" x14ac:dyDescent="0.3">
      <c r="A388" s="11">
        <v>39083</v>
      </c>
      <c r="B388" s="51">
        <v>0.98452041666666668</v>
      </c>
      <c r="C388" s="52">
        <f t="shared" si="6"/>
        <v>39083.984520416663</v>
      </c>
      <c r="D388" t="s">
        <v>742</v>
      </c>
      <c r="E388" t="s">
        <v>972</v>
      </c>
      <c r="F388">
        <v>-0.14000000000000001</v>
      </c>
      <c r="G388">
        <v>41.327100000000002</v>
      </c>
      <c r="H388">
        <v>33.094374000000002</v>
      </c>
    </row>
    <row r="389" spans="1:8" x14ac:dyDescent="0.3">
      <c r="A389" s="11">
        <v>39083</v>
      </c>
      <c r="B389" s="51">
        <v>0.98455542824074083</v>
      </c>
      <c r="C389" s="52">
        <f t="shared" si="6"/>
        <v>39083.984555428244</v>
      </c>
      <c r="D389" t="s">
        <v>742</v>
      </c>
      <c r="E389" t="s">
        <v>972</v>
      </c>
      <c r="F389">
        <v>-0.15</v>
      </c>
      <c r="G389">
        <v>41.331442000000003</v>
      </c>
      <c r="H389">
        <v>33.096738000000002</v>
      </c>
    </row>
    <row r="390" spans="1:8" x14ac:dyDescent="0.3">
      <c r="A390" s="11">
        <v>39083</v>
      </c>
      <c r="B390" s="51">
        <v>0.9845904513888889</v>
      </c>
      <c r="C390" s="52">
        <f t="shared" si="6"/>
        <v>39083.984590451386</v>
      </c>
      <c r="D390" t="s">
        <v>742</v>
      </c>
      <c r="E390" t="s">
        <v>972</v>
      </c>
      <c r="F390">
        <v>-0.15</v>
      </c>
      <c r="G390">
        <v>41.330139000000003</v>
      </c>
      <c r="H390">
        <v>33.095894000000001</v>
      </c>
    </row>
    <row r="391" spans="1:8" x14ac:dyDescent="0.3">
      <c r="A391" s="11">
        <v>39083</v>
      </c>
      <c r="B391" s="51">
        <v>0.98462549768518526</v>
      </c>
      <c r="C391" s="52">
        <f t="shared" si="6"/>
        <v>39083.984625497687</v>
      </c>
      <c r="D391" t="s">
        <v>742</v>
      </c>
      <c r="E391" t="s">
        <v>972</v>
      </c>
      <c r="F391">
        <v>-0.15</v>
      </c>
      <c r="G391">
        <v>41.331007999999997</v>
      </c>
      <c r="H391">
        <v>33.097245000000001</v>
      </c>
    </row>
    <row r="392" spans="1:8" x14ac:dyDescent="0.3">
      <c r="A392" s="11">
        <v>39083</v>
      </c>
      <c r="B392" s="51">
        <v>0.98466050925925919</v>
      </c>
      <c r="C392" s="52">
        <f t="shared" si="6"/>
        <v>39083.984660509261</v>
      </c>
      <c r="D392" t="s">
        <v>742</v>
      </c>
      <c r="E392" t="s">
        <v>972</v>
      </c>
      <c r="F392">
        <v>-0.15</v>
      </c>
      <c r="G392">
        <v>41.322757000000003</v>
      </c>
      <c r="H392">
        <v>33.097076000000001</v>
      </c>
    </row>
    <row r="393" spans="1:8" x14ac:dyDescent="0.3">
      <c r="A393" s="11">
        <v>39083</v>
      </c>
      <c r="B393" s="51">
        <v>0.98469552083333334</v>
      </c>
      <c r="C393" s="52">
        <f t="shared" si="6"/>
        <v>39083.984695520834</v>
      </c>
      <c r="D393" t="s">
        <v>742</v>
      </c>
      <c r="E393" t="s">
        <v>972</v>
      </c>
      <c r="F393">
        <v>-0.15</v>
      </c>
      <c r="G393">
        <v>41.327967999999998</v>
      </c>
      <c r="H393">
        <v>33.096232000000001</v>
      </c>
    </row>
    <row r="394" spans="1:8" x14ac:dyDescent="0.3">
      <c r="A394" s="11">
        <v>39083</v>
      </c>
      <c r="B394" s="51">
        <v>0.9847305671296297</v>
      </c>
      <c r="C394" s="52">
        <f t="shared" si="6"/>
        <v>39083.984730567128</v>
      </c>
      <c r="D394" t="s">
        <v>742</v>
      </c>
      <c r="E394" t="s">
        <v>972</v>
      </c>
      <c r="F394">
        <v>-0.16</v>
      </c>
      <c r="G394">
        <v>41.332310999999997</v>
      </c>
      <c r="H394">
        <v>33.094037</v>
      </c>
    </row>
    <row r="395" spans="1:8" x14ac:dyDescent="0.3">
      <c r="A395" s="11">
        <v>39083</v>
      </c>
      <c r="B395" s="51">
        <v>0.98476557870370363</v>
      </c>
      <c r="C395" s="52">
        <f t="shared" si="6"/>
        <v>39083.984765578702</v>
      </c>
      <c r="D395" t="s">
        <v>742</v>
      </c>
      <c r="E395" t="s">
        <v>972</v>
      </c>
      <c r="F395">
        <v>-0.17</v>
      </c>
      <c r="G395">
        <v>41.316243</v>
      </c>
      <c r="H395">
        <v>33.095725000000002</v>
      </c>
    </row>
    <row r="396" spans="1:8" x14ac:dyDescent="0.3">
      <c r="A396" s="11">
        <v>39083</v>
      </c>
      <c r="B396" s="51">
        <v>0.98480059027777778</v>
      </c>
      <c r="C396" s="52">
        <f t="shared" si="6"/>
        <v>39083.984800590275</v>
      </c>
      <c r="D396" t="s">
        <v>742</v>
      </c>
      <c r="E396" t="s">
        <v>972</v>
      </c>
      <c r="F396">
        <v>-0.15</v>
      </c>
      <c r="G396">
        <v>41.332310999999997</v>
      </c>
      <c r="H396">
        <v>33.095894000000001</v>
      </c>
    </row>
    <row r="397" spans="1:8" x14ac:dyDescent="0.3">
      <c r="A397" s="11">
        <v>39083</v>
      </c>
      <c r="B397" s="51">
        <v>0.98483563657407414</v>
      </c>
      <c r="C397" s="52">
        <f t="shared" si="6"/>
        <v>39083.984835636576</v>
      </c>
      <c r="D397" t="s">
        <v>742</v>
      </c>
      <c r="E397" t="s">
        <v>972</v>
      </c>
      <c r="F397">
        <v>-0.14000000000000001</v>
      </c>
      <c r="G397">
        <v>41.331876000000001</v>
      </c>
      <c r="H397">
        <v>33.095050000000001</v>
      </c>
    </row>
    <row r="398" spans="1:8" x14ac:dyDescent="0.3">
      <c r="A398" s="11">
        <v>39083</v>
      </c>
      <c r="B398" s="51">
        <v>0.98487065972222221</v>
      </c>
      <c r="C398" s="52">
        <f t="shared" si="6"/>
        <v>39083.984870659726</v>
      </c>
      <c r="D398" t="s">
        <v>742</v>
      </c>
      <c r="E398" t="s">
        <v>972</v>
      </c>
      <c r="F398">
        <v>-0.16</v>
      </c>
      <c r="G398">
        <v>41.327100000000002</v>
      </c>
      <c r="H398">
        <v>33.094037</v>
      </c>
    </row>
    <row r="399" spans="1:8" x14ac:dyDescent="0.3">
      <c r="A399" s="11">
        <v>39083</v>
      </c>
      <c r="B399" s="51">
        <v>0.98490567129629625</v>
      </c>
      <c r="C399" s="52">
        <f t="shared" si="6"/>
        <v>39083.984905671299</v>
      </c>
      <c r="D399" t="s">
        <v>742</v>
      </c>
      <c r="E399" t="s">
        <v>972</v>
      </c>
      <c r="F399">
        <v>-0.15</v>
      </c>
      <c r="G399">
        <v>41.332745000000003</v>
      </c>
      <c r="H399">
        <v>33.096063000000001</v>
      </c>
    </row>
    <row r="400" spans="1:8" x14ac:dyDescent="0.3">
      <c r="A400" s="11">
        <v>39083</v>
      </c>
      <c r="B400" s="51">
        <v>0.98494070601851857</v>
      </c>
      <c r="C400" s="52">
        <f t="shared" si="6"/>
        <v>39083.984940706017</v>
      </c>
      <c r="D400" t="s">
        <v>742</v>
      </c>
      <c r="E400" t="s">
        <v>972</v>
      </c>
      <c r="F400">
        <v>-0.14000000000000001</v>
      </c>
      <c r="G400">
        <v>41.322322999999997</v>
      </c>
      <c r="H400">
        <v>33.094374000000002</v>
      </c>
    </row>
    <row r="401" spans="1:41" x14ac:dyDescent="0.3">
      <c r="A401" s="11">
        <v>39083</v>
      </c>
      <c r="B401" s="51">
        <v>0.98497574074074068</v>
      </c>
      <c r="C401" s="52">
        <f t="shared" si="6"/>
        <v>39083.984975740743</v>
      </c>
      <c r="D401" t="s">
        <v>742</v>
      </c>
      <c r="E401" t="s">
        <v>972</v>
      </c>
      <c r="F401">
        <v>-0.14000000000000001</v>
      </c>
      <c r="G401">
        <v>41.336219</v>
      </c>
      <c r="H401">
        <v>33.095556000000002</v>
      </c>
    </row>
    <row r="402" spans="1:41" x14ac:dyDescent="0.3">
      <c r="A402" s="11">
        <v>39083</v>
      </c>
      <c r="B402" s="51">
        <v>0.98501071759259251</v>
      </c>
      <c r="C402" s="52">
        <f t="shared" si="6"/>
        <v>39083.985010717595</v>
      </c>
      <c r="D402" t="s">
        <v>742</v>
      </c>
      <c r="E402" t="s">
        <v>971</v>
      </c>
      <c r="AL402">
        <v>1207.7055660000001</v>
      </c>
      <c r="AM402">
        <v>23.116667</v>
      </c>
      <c r="AN402">
        <v>53.082031000000001</v>
      </c>
      <c r="AO402">
        <v>23.849844000000001</v>
      </c>
    </row>
    <row r="403" spans="1:41" x14ac:dyDescent="0.3">
      <c r="C403" s="52">
        <f t="shared" si="6"/>
        <v>0</v>
      </c>
    </row>
    <row r="404" spans="1:41" x14ac:dyDescent="0.3">
      <c r="A404" s="11">
        <v>39083</v>
      </c>
      <c r="B404" s="51">
        <v>0.9850120370370371</v>
      </c>
      <c r="C404" s="52">
        <f t="shared" si="6"/>
        <v>39083.985012037039</v>
      </c>
      <c r="D404" t="s">
        <v>742</v>
      </c>
      <c r="E404" t="s">
        <v>972</v>
      </c>
      <c r="F404">
        <v>-0.18</v>
      </c>
      <c r="G404">
        <v>41.329270999999999</v>
      </c>
      <c r="H404">
        <v>33.090322</v>
      </c>
    </row>
    <row r="405" spans="1:41" x14ac:dyDescent="0.3">
      <c r="A405" s="11">
        <v>39083</v>
      </c>
      <c r="B405" s="51">
        <v>0.98504706018518517</v>
      </c>
      <c r="C405" s="52">
        <f t="shared" si="6"/>
        <v>39083.985047060189</v>
      </c>
      <c r="D405" t="s">
        <v>742</v>
      </c>
      <c r="E405" t="s">
        <v>972</v>
      </c>
      <c r="F405">
        <v>-0.15</v>
      </c>
      <c r="G405">
        <v>41.336219</v>
      </c>
      <c r="H405">
        <v>33.094374000000002</v>
      </c>
    </row>
    <row r="406" spans="1:41" x14ac:dyDescent="0.3">
      <c r="A406" s="11">
        <v>39083</v>
      </c>
      <c r="B406" s="51">
        <v>0.98508208333333336</v>
      </c>
      <c r="C406" s="52">
        <f t="shared" si="6"/>
        <v>39083.985082083331</v>
      </c>
      <c r="D406" t="s">
        <v>742</v>
      </c>
      <c r="E406" t="s">
        <v>972</v>
      </c>
      <c r="F406">
        <v>-0.14000000000000001</v>
      </c>
      <c r="G406">
        <v>41.323191000000001</v>
      </c>
      <c r="H406">
        <v>33.091842</v>
      </c>
    </row>
    <row r="407" spans="1:41" x14ac:dyDescent="0.3">
      <c r="A407" s="11">
        <v>39083</v>
      </c>
      <c r="B407" s="51">
        <v>0.9851170949074074</v>
      </c>
      <c r="C407" s="52">
        <f t="shared" si="6"/>
        <v>39083.985117094904</v>
      </c>
      <c r="D407" t="s">
        <v>742</v>
      </c>
      <c r="E407" t="s">
        <v>972</v>
      </c>
      <c r="F407">
        <v>-0.15</v>
      </c>
      <c r="G407">
        <v>41.324928</v>
      </c>
      <c r="H407">
        <v>33.095894000000001</v>
      </c>
    </row>
    <row r="408" spans="1:41" x14ac:dyDescent="0.3">
      <c r="A408" s="11">
        <v>39083</v>
      </c>
      <c r="B408" s="51">
        <v>0.98515214120370365</v>
      </c>
      <c r="C408" s="52">
        <f t="shared" si="6"/>
        <v>39083.985152141206</v>
      </c>
      <c r="D408" t="s">
        <v>742</v>
      </c>
      <c r="E408" t="s">
        <v>972</v>
      </c>
      <c r="F408">
        <v>-0.14000000000000001</v>
      </c>
      <c r="G408">
        <v>41.323625999999997</v>
      </c>
      <c r="H408">
        <v>33.094037</v>
      </c>
    </row>
    <row r="409" spans="1:41" x14ac:dyDescent="0.3">
      <c r="A409" s="11">
        <v>39083</v>
      </c>
      <c r="B409" s="51">
        <v>0.9851871527777778</v>
      </c>
      <c r="C409" s="52">
        <f t="shared" si="6"/>
        <v>39083.985187152779</v>
      </c>
      <c r="D409" t="s">
        <v>742</v>
      </c>
      <c r="E409" t="s">
        <v>972</v>
      </c>
      <c r="F409">
        <v>-0.14000000000000001</v>
      </c>
      <c r="G409">
        <v>41.325363000000003</v>
      </c>
      <c r="H409">
        <v>33.095894000000001</v>
      </c>
    </row>
    <row r="410" spans="1:41" x14ac:dyDescent="0.3">
      <c r="A410" s="11">
        <v>39083</v>
      </c>
      <c r="B410" s="51">
        <v>0.98522216435185184</v>
      </c>
      <c r="C410" s="52">
        <f t="shared" si="6"/>
        <v>39083.985222164352</v>
      </c>
      <c r="D410" t="s">
        <v>742</v>
      </c>
      <c r="E410" t="s">
        <v>972</v>
      </c>
      <c r="F410">
        <v>-0.16</v>
      </c>
      <c r="G410">
        <v>41.336219</v>
      </c>
      <c r="H410">
        <v>33.093868000000001</v>
      </c>
    </row>
    <row r="411" spans="1:41" x14ac:dyDescent="0.3">
      <c r="A411" s="11">
        <v>39083</v>
      </c>
      <c r="B411" s="51">
        <v>0.98525719907407405</v>
      </c>
      <c r="C411" s="52">
        <f t="shared" si="6"/>
        <v>39083.98525719907</v>
      </c>
      <c r="D411" t="s">
        <v>742</v>
      </c>
      <c r="E411" t="s">
        <v>972</v>
      </c>
      <c r="F411">
        <v>-0.15</v>
      </c>
      <c r="G411">
        <v>41.328837</v>
      </c>
      <c r="H411">
        <v>33.093699000000001</v>
      </c>
    </row>
    <row r="412" spans="1:41" x14ac:dyDescent="0.3">
      <c r="A412" s="11">
        <v>39083</v>
      </c>
      <c r="B412" s="51">
        <v>0.98529223379629627</v>
      </c>
      <c r="C412" s="52">
        <f t="shared" si="6"/>
        <v>39083.985292233796</v>
      </c>
      <c r="D412" t="s">
        <v>742</v>
      </c>
      <c r="E412" t="s">
        <v>972</v>
      </c>
      <c r="F412">
        <v>-0.16</v>
      </c>
      <c r="G412">
        <v>41.333613</v>
      </c>
      <c r="H412">
        <v>33.093868000000001</v>
      </c>
    </row>
    <row r="413" spans="1:41" x14ac:dyDescent="0.3">
      <c r="A413" s="11">
        <v>39083</v>
      </c>
      <c r="B413" s="51">
        <v>0.98532724537037042</v>
      </c>
      <c r="C413" s="52">
        <f t="shared" si="6"/>
        <v>39083.985327245369</v>
      </c>
      <c r="D413" t="s">
        <v>742</v>
      </c>
      <c r="E413" t="s">
        <v>972</v>
      </c>
      <c r="F413">
        <v>-0.16</v>
      </c>
      <c r="G413">
        <v>41.312769000000003</v>
      </c>
      <c r="H413">
        <v>33.095387000000002</v>
      </c>
    </row>
    <row r="414" spans="1:41" x14ac:dyDescent="0.3">
      <c r="A414" s="11">
        <v>39083</v>
      </c>
      <c r="B414" s="51">
        <v>0.98536226851851849</v>
      </c>
      <c r="C414" s="52">
        <f t="shared" si="6"/>
        <v>39083.985362268519</v>
      </c>
      <c r="D414" t="s">
        <v>742</v>
      </c>
      <c r="E414" t="s">
        <v>972</v>
      </c>
      <c r="F414">
        <v>-0.17</v>
      </c>
      <c r="G414">
        <v>41.324928</v>
      </c>
      <c r="H414">
        <v>33.093699000000001</v>
      </c>
    </row>
    <row r="415" spans="1:41" x14ac:dyDescent="0.3">
      <c r="A415" s="11">
        <v>39083</v>
      </c>
      <c r="B415" s="51">
        <v>0.98539730324074071</v>
      </c>
      <c r="C415" s="52">
        <f t="shared" si="6"/>
        <v>39083.985397303244</v>
      </c>
      <c r="D415" t="s">
        <v>742</v>
      </c>
      <c r="E415" t="s">
        <v>972</v>
      </c>
      <c r="F415">
        <v>-0.16</v>
      </c>
      <c r="G415">
        <v>41.329270999999999</v>
      </c>
      <c r="H415">
        <v>33.095894000000001</v>
      </c>
    </row>
    <row r="416" spans="1:41" x14ac:dyDescent="0.3">
      <c r="A416" s="11">
        <v>39083</v>
      </c>
      <c r="B416" s="51">
        <v>0.98543231481481486</v>
      </c>
      <c r="C416" s="52">
        <f t="shared" si="6"/>
        <v>39083.985432314817</v>
      </c>
      <c r="D416" t="s">
        <v>742</v>
      </c>
      <c r="E416" t="s">
        <v>972</v>
      </c>
      <c r="F416">
        <v>-0.16</v>
      </c>
      <c r="G416">
        <v>41.322322999999997</v>
      </c>
      <c r="H416">
        <v>33.093192000000002</v>
      </c>
    </row>
    <row r="417" spans="1:41" x14ac:dyDescent="0.3">
      <c r="A417" s="11">
        <v>39083</v>
      </c>
      <c r="B417" s="51">
        <v>0.98546733796296293</v>
      </c>
      <c r="C417" s="52">
        <f t="shared" si="6"/>
        <v>39083.98546733796</v>
      </c>
      <c r="D417" t="s">
        <v>742</v>
      </c>
      <c r="E417" t="s">
        <v>972</v>
      </c>
      <c r="F417">
        <v>-0.15</v>
      </c>
      <c r="G417">
        <v>41.328401999999997</v>
      </c>
      <c r="H417">
        <v>33.093868000000001</v>
      </c>
    </row>
    <row r="418" spans="1:41" x14ac:dyDescent="0.3">
      <c r="A418" s="11">
        <v>39083</v>
      </c>
      <c r="B418" s="51">
        <v>0.98550237268518526</v>
      </c>
      <c r="C418" s="52">
        <f t="shared" si="6"/>
        <v>39083.985502372685</v>
      </c>
      <c r="D418" t="s">
        <v>742</v>
      </c>
      <c r="E418" t="s">
        <v>972</v>
      </c>
      <c r="F418">
        <v>-0.16</v>
      </c>
      <c r="G418">
        <v>41.330573999999999</v>
      </c>
      <c r="H418">
        <v>33.090828000000002</v>
      </c>
    </row>
    <row r="419" spans="1:41" x14ac:dyDescent="0.3">
      <c r="A419" s="11">
        <v>39083</v>
      </c>
      <c r="B419" s="51">
        <v>0.9855373842592593</v>
      </c>
      <c r="C419" s="52">
        <f t="shared" si="6"/>
        <v>39083.985537384258</v>
      </c>
      <c r="D419" t="s">
        <v>742</v>
      </c>
      <c r="E419" t="s">
        <v>972</v>
      </c>
      <c r="F419">
        <v>-0.17</v>
      </c>
      <c r="G419">
        <v>41.334482000000001</v>
      </c>
      <c r="H419">
        <v>33.094205000000002</v>
      </c>
    </row>
    <row r="420" spans="1:41" x14ac:dyDescent="0.3">
      <c r="A420" s="11">
        <v>39083</v>
      </c>
      <c r="B420" s="51">
        <v>0.98557240740740737</v>
      </c>
      <c r="C420" s="52">
        <f t="shared" si="6"/>
        <v>39083.985572407408</v>
      </c>
      <c r="D420" t="s">
        <v>742</v>
      </c>
      <c r="E420" t="s">
        <v>972</v>
      </c>
      <c r="F420">
        <v>-0.15</v>
      </c>
      <c r="G420">
        <v>41.326231</v>
      </c>
      <c r="H420">
        <v>33.095218000000003</v>
      </c>
    </row>
    <row r="421" spans="1:41" x14ac:dyDescent="0.3">
      <c r="A421" s="11">
        <v>39083</v>
      </c>
      <c r="B421" s="51">
        <v>0.9856074421296297</v>
      </c>
      <c r="C421" s="52">
        <f t="shared" si="6"/>
        <v>39083.985607442133</v>
      </c>
      <c r="D421" t="s">
        <v>742</v>
      </c>
      <c r="E421" t="s">
        <v>972</v>
      </c>
      <c r="F421">
        <v>-0.14000000000000001</v>
      </c>
      <c r="G421">
        <v>41.334482000000001</v>
      </c>
      <c r="H421">
        <v>33.093530000000001</v>
      </c>
    </row>
    <row r="422" spans="1:41" x14ac:dyDescent="0.3">
      <c r="A422" s="11">
        <v>39083</v>
      </c>
      <c r="B422" s="51">
        <v>0.98564246527777788</v>
      </c>
      <c r="C422" s="52">
        <f t="shared" si="6"/>
        <v>39083.985642465275</v>
      </c>
      <c r="D422" t="s">
        <v>742</v>
      </c>
      <c r="E422" t="s">
        <v>972</v>
      </c>
      <c r="F422">
        <v>-0.14000000000000001</v>
      </c>
      <c r="G422">
        <v>41.322322999999997</v>
      </c>
      <c r="H422">
        <v>33.095894000000001</v>
      </c>
    </row>
    <row r="423" spans="1:41" x14ac:dyDescent="0.3">
      <c r="A423" s="11">
        <v>39083</v>
      </c>
      <c r="B423" s="51">
        <v>0.98567747685185181</v>
      </c>
      <c r="C423" s="52">
        <f t="shared" si="6"/>
        <v>39083.985677476849</v>
      </c>
      <c r="D423" t="s">
        <v>742</v>
      </c>
      <c r="E423" t="s">
        <v>972</v>
      </c>
      <c r="F423">
        <v>-0.14000000000000001</v>
      </c>
      <c r="G423">
        <v>41.330139000000003</v>
      </c>
      <c r="H423">
        <v>33.094881000000001</v>
      </c>
    </row>
    <row r="424" spans="1:41" x14ac:dyDescent="0.3">
      <c r="A424" s="11">
        <v>39083</v>
      </c>
      <c r="B424" s="51">
        <v>0.98571234953703701</v>
      </c>
      <c r="C424" s="52">
        <f t="shared" si="6"/>
        <v>39083.985712349539</v>
      </c>
      <c r="D424" t="s">
        <v>742</v>
      </c>
      <c r="E424" t="s">
        <v>971</v>
      </c>
      <c r="AL424">
        <v>1206.4045410000001</v>
      </c>
      <c r="AM424">
        <v>23.133333</v>
      </c>
      <c r="AN424">
        <v>53.082031000000001</v>
      </c>
      <c r="AO424">
        <v>23.849844000000001</v>
      </c>
    </row>
    <row r="425" spans="1:41" x14ac:dyDescent="0.3">
      <c r="C425" s="52">
        <f t="shared" si="6"/>
        <v>0</v>
      </c>
    </row>
    <row r="426" spans="1:41" x14ac:dyDescent="0.3">
      <c r="A426" s="11">
        <v>39083</v>
      </c>
      <c r="B426" s="51">
        <v>0.98571368055555553</v>
      </c>
      <c r="C426" s="52">
        <f t="shared" si="6"/>
        <v>39083.985713680559</v>
      </c>
      <c r="D426" t="s">
        <v>742</v>
      </c>
      <c r="E426" t="s">
        <v>972</v>
      </c>
      <c r="F426">
        <v>-0.15</v>
      </c>
      <c r="G426">
        <v>41.328837</v>
      </c>
      <c r="H426">
        <v>33.098089000000002</v>
      </c>
    </row>
    <row r="427" spans="1:41" x14ac:dyDescent="0.3">
      <c r="A427" s="11">
        <v>39083</v>
      </c>
      <c r="B427" s="51">
        <v>0.98574870370370371</v>
      </c>
      <c r="C427" s="52">
        <f t="shared" si="6"/>
        <v>39083.985748703701</v>
      </c>
      <c r="D427" t="s">
        <v>742</v>
      </c>
      <c r="E427" t="s">
        <v>972</v>
      </c>
      <c r="F427">
        <v>-0.16</v>
      </c>
      <c r="G427">
        <v>41.321019999999997</v>
      </c>
      <c r="H427">
        <v>33.092686</v>
      </c>
    </row>
    <row r="428" spans="1:41" x14ac:dyDescent="0.3">
      <c r="A428" s="11">
        <v>39083</v>
      </c>
      <c r="B428" s="51">
        <v>0.98578371527777786</v>
      </c>
      <c r="C428" s="52">
        <f t="shared" si="6"/>
        <v>39083.985783715281</v>
      </c>
      <c r="D428" t="s">
        <v>742</v>
      </c>
      <c r="E428" t="s">
        <v>972</v>
      </c>
      <c r="F428">
        <v>-0.15</v>
      </c>
      <c r="G428">
        <v>41.333613</v>
      </c>
      <c r="H428">
        <v>33.094881000000001</v>
      </c>
    </row>
    <row r="429" spans="1:41" x14ac:dyDescent="0.3">
      <c r="A429" s="11">
        <v>39083</v>
      </c>
      <c r="B429" s="51">
        <v>0.98581874999999997</v>
      </c>
      <c r="C429" s="52">
        <f t="shared" si="6"/>
        <v>39083.985818749999</v>
      </c>
      <c r="D429" t="s">
        <v>742</v>
      </c>
      <c r="E429" t="s">
        <v>972</v>
      </c>
      <c r="F429">
        <v>-0.14000000000000001</v>
      </c>
      <c r="G429">
        <v>41.331876000000001</v>
      </c>
      <c r="H429">
        <v>33.089309</v>
      </c>
    </row>
    <row r="430" spans="1:41" x14ac:dyDescent="0.3">
      <c r="A430" s="11">
        <v>39083</v>
      </c>
      <c r="B430" s="51">
        <v>0.98585377314814815</v>
      </c>
      <c r="C430" s="52">
        <f t="shared" si="6"/>
        <v>39083.985853773149</v>
      </c>
      <c r="D430" t="s">
        <v>742</v>
      </c>
      <c r="E430" t="s">
        <v>972</v>
      </c>
      <c r="F430">
        <v>-0.14000000000000001</v>
      </c>
      <c r="G430">
        <v>41.327100000000002</v>
      </c>
      <c r="H430">
        <v>33.089815000000002</v>
      </c>
    </row>
    <row r="431" spans="1:41" x14ac:dyDescent="0.3">
      <c r="A431" s="11">
        <v>39083</v>
      </c>
      <c r="B431" s="51">
        <v>0.9858887847222223</v>
      </c>
      <c r="C431" s="52">
        <f t="shared" si="6"/>
        <v>39083.985888784722</v>
      </c>
      <c r="D431" t="s">
        <v>742</v>
      </c>
      <c r="E431" t="s">
        <v>972</v>
      </c>
      <c r="F431">
        <v>-0.16</v>
      </c>
      <c r="G431">
        <v>41.322757000000003</v>
      </c>
      <c r="H431">
        <v>33.090997000000002</v>
      </c>
    </row>
    <row r="432" spans="1:41" x14ac:dyDescent="0.3">
      <c r="A432" s="11">
        <v>39083</v>
      </c>
      <c r="B432" s="51">
        <v>0.9859238194444444</v>
      </c>
      <c r="C432" s="52">
        <f t="shared" si="6"/>
        <v>39083.985923819448</v>
      </c>
      <c r="D432" t="s">
        <v>742</v>
      </c>
      <c r="E432" t="s">
        <v>972</v>
      </c>
      <c r="F432">
        <v>-0.17</v>
      </c>
      <c r="G432">
        <v>41.330573999999999</v>
      </c>
      <c r="H432">
        <v>33.090322</v>
      </c>
    </row>
    <row r="433" spans="1:41" x14ac:dyDescent="0.3">
      <c r="A433" s="11">
        <v>39083</v>
      </c>
      <c r="B433" s="51">
        <v>0.98595885416666673</v>
      </c>
      <c r="C433" s="52">
        <f t="shared" si="6"/>
        <v>39083.985958854166</v>
      </c>
      <c r="D433" t="s">
        <v>742</v>
      </c>
      <c r="E433" t="s">
        <v>972</v>
      </c>
      <c r="F433">
        <v>-0.16</v>
      </c>
      <c r="G433">
        <v>41.326664999999998</v>
      </c>
      <c r="H433">
        <v>33.087958</v>
      </c>
    </row>
    <row r="434" spans="1:41" x14ac:dyDescent="0.3">
      <c r="A434" s="11">
        <v>39083</v>
      </c>
      <c r="B434" s="51">
        <v>0.98599386574074066</v>
      </c>
      <c r="C434" s="52">
        <f t="shared" si="6"/>
        <v>39083.985993865739</v>
      </c>
      <c r="D434" t="s">
        <v>742</v>
      </c>
      <c r="E434" t="s">
        <v>972</v>
      </c>
      <c r="F434">
        <v>-0.15</v>
      </c>
      <c r="G434">
        <v>41.323191000000001</v>
      </c>
      <c r="H434">
        <v>33.08914</v>
      </c>
    </row>
    <row r="435" spans="1:41" x14ac:dyDescent="0.3">
      <c r="A435" s="11">
        <v>39083</v>
      </c>
      <c r="B435" s="51">
        <v>0.98602887731481481</v>
      </c>
      <c r="C435" s="52">
        <f t="shared" si="6"/>
        <v>39083.986028877312</v>
      </c>
      <c r="D435" t="s">
        <v>742</v>
      </c>
      <c r="E435" t="s">
        <v>972</v>
      </c>
      <c r="F435">
        <v>-0.15</v>
      </c>
      <c r="G435">
        <v>41.322757000000003</v>
      </c>
      <c r="H435">
        <v>33.090322</v>
      </c>
    </row>
    <row r="436" spans="1:41" x14ac:dyDescent="0.3">
      <c r="A436" s="11">
        <v>39083</v>
      </c>
      <c r="B436" s="51">
        <v>0.98606392361111117</v>
      </c>
      <c r="C436" s="52">
        <f t="shared" si="6"/>
        <v>39083.986063923614</v>
      </c>
      <c r="D436" t="s">
        <v>742</v>
      </c>
      <c r="E436" t="s">
        <v>972</v>
      </c>
      <c r="F436">
        <v>-0.14000000000000001</v>
      </c>
      <c r="G436">
        <v>41.329270999999999</v>
      </c>
      <c r="H436">
        <v>33.089815000000002</v>
      </c>
    </row>
    <row r="437" spans="1:41" x14ac:dyDescent="0.3">
      <c r="A437" s="11">
        <v>39083</v>
      </c>
      <c r="B437" s="51">
        <v>0.9860989351851851</v>
      </c>
      <c r="C437" s="52">
        <f t="shared" si="6"/>
        <v>39083.986098935187</v>
      </c>
      <c r="D437" t="s">
        <v>742</v>
      </c>
      <c r="E437" t="s">
        <v>972</v>
      </c>
      <c r="F437">
        <v>-0.16</v>
      </c>
      <c r="G437">
        <v>41.318849</v>
      </c>
      <c r="H437">
        <v>33.08914</v>
      </c>
    </row>
    <row r="438" spans="1:41" x14ac:dyDescent="0.3">
      <c r="A438" s="11">
        <v>39083</v>
      </c>
      <c r="B438" s="51">
        <v>0.98613394675925925</v>
      </c>
      <c r="C438" s="52">
        <f t="shared" si="6"/>
        <v>39083.986133946761</v>
      </c>
      <c r="D438" t="s">
        <v>742</v>
      </c>
      <c r="E438" t="s">
        <v>972</v>
      </c>
      <c r="F438">
        <v>-0.14000000000000001</v>
      </c>
      <c r="G438">
        <v>41.326664999999998</v>
      </c>
      <c r="H438">
        <v>33.089984000000001</v>
      </c>
    </row>
    <row r="439" spans="1:41" x14ac:dyDescent="0.3">
      <c r="A439" s="11">
        <v>39083</v>
      </c>
      <c r="B439" s="51">
        <v>0.98616898148148147</v>
      </c>
      <c r="C439" s="52">
        <f t="shared" si="6"/>
        <v>39083.986168981479</v>
      </c>
      <c r="D439" t="s">
        <v>742</v>
      </c>
      <c r="E439" t="s">
        <v>972</v>
      </c>
      <c r="F439">
        <v>-0.15</v>
      </c>
      <c r="G439">
        <v>41.337086999999997</v>
      </c>
      <c r="H439">
        <v>33.088296</v>
      </c>
    </row>
    <row r="440" spans="1:41" x14ac:dyDescent="0.3">
      <c r="A440" s="11">
        <v>39083</v>
      </c>
      <c r="B440" s="51">
        <v>0.98620400462962954</v>
      </c>
      <c r="C440" s="52">
        <f t="shared" si="6"/>
        <v>39083.986204004628</v>
      </c>
      <c r="D440" t="s">
        <v>742</v>
      </c>
      <c r="E440" t="s">
        <v>972</v>
      </c>
      <c r="F440">
        <v>-0.15</v>
      </c>
      <c r="G440">
        <v>41.322757000000003</v>
      </c>
      <c r="H440">
        <v>33.088802000000001</v>
      </c>
    </row>
    <row r="441" spans="1:41" x14ac:dyDescent="0.3">
      <c r="A441" s="11">
        <v>39083</v>
      </c>
      <c r="B441" s="51">
        <v>0.98623902777777772</v>
      </c>
      <c r="C441" s="52">
        <f t="shared" si="6"/>
        <v>39083.986239027778</v>
      </c>
      <c r="D441" t="s">
        <v>742</v>
      </c>
      <c r="E441" t="s">
        <v>972</v>
      </c>
      <c r="F441">
        <v>-0.16</v>
      </c>
      <c r="G441">
        <v>41.334916</v>
      </c>
      <c r="H441">
        <v>33.088127</v>
      </c>
    </row>
    <row r="442" spans="1:41" x14ac:dyDescent="0.3">
      <c r="A442" s="11">
        <v>39083</v>
      </c>
      <c r="B442" s="51">
        <v>0.98627406250000005</v>
      </c>
      <c r="C442" s="52">
        <f t="shared" si="6"/>
        <v>39083.986274062503</v>
      </c>
      <c r="D442" t="s">
        <v>742</v>
      </c>
      <c r="E442" t="s">
        <v>972</v>
      </c>
      <c r="F442">
        <v>-0.15</v>
      </c>
      <c r="G442">
        <v>41.328401999999997</v>
      </c>
      <c r="H442">
        <v>33.088633000000002</v>
      </c>
    </row>
    <row r="443" spans="1:41" x14ac:dyDescent="0.3">
      <c r="A443" s="11">
        <v>39083</v>
      </c>
      <c r="B443" s="51">
        <v>0.98630908564814812</v>
      </c>
      <c r="C443" s="52">
        <f t="shared" si="6"/>
        <v>39083.986309085645</v>
      </c>
      <c r="D443" t="s">
        <v>742</v>
      </c>
      <c r="E443" t="s">
        <v>972</v>
      </c>
      <c r="F443">
        <v>-0.16</v>
      </c>
      <c r="G443">
        <v>41.321888999999999</v>
      </c>
      <c r="H443">
        <v>33.088127</v>
      </c>
    </row>
    <row r="444" spans="1:41" x14ac:dyDescent="0.3">
      <c r="A444" s="11">
        <v>39083</v>
      </c>
      <c r="B444" s="51">
        <v>0.98634409722222216</v>
      </c>
      <c r="C444" s="52">
        <f t="shared" si="6"/>
        <v>39083.986344097226</v>
      </c>
      <c r="D444" t="s">
        <v>742</v>
      </c>
      <c r="E444" t="s">
        <v>972</v>
      </c>
      <c r="F444">
        <v>-0.15</v>
      </c>
      <c r="G444">
        <v>41.322757000000003</v>
      </c>
      <c r="H444">
        <v>33.087958</v>
      </c>
    </row>
    <row r="445" spans="1:41" x14ac:dyDescent="0.3">
      <c r="A445" s="11">
        <v>39083</v>
      </c>
      <c r="B445" s="51">
        <v>0.98637913194444449</v>
      </c>
      <c r="C445" s="52">
        <f t="shared" si="6"/>
        <v>39083.986379131944</v>
      </c>
      <c r="D445" t="s">
        <v>742</v>
      </c>
      <c r="E445" t="s">
        <v>972</v>
      </c>
      <c r="F445">
        <v>-0.13</v>
      </c>
      <c r="G445">
        <v>41.317546</v>
      </c>
      <c r="H445">
        <v>33.087958</v>
      </c>
    </row>
    <row r="446" spans="1:41" x14ac:dyDescent="0.3">
      <c r="A446" s="11">
        <v>39083</v>
      </c>
      <c r="B446" s="51">
        <v>0.98641400462962958</v>
      </c>
      <c r="C446" s="52">
        <f t="shared" si="6"/>
        <v>39083.986414004627</v>
      </c>
      <c r="D446" t="s">
        <v>742</v>
      </c>
      <c r="E446" t="s">
        <v>971</v>
      </c>
      <c r="AL446">
        <v>1207.2392580000001</v>
      </c>
      <c r="AM446">
        <v>23.191666999999999</v>
      </c>
      <c r="AN446">
        <v>53.082031000000001</v>
      </c>
      <c r="AO446">
        <v>23.849844000000001</v>
      </c>
    </row>
    <row r="447" spans="1:41" x14ac:dyDescent="0.3">
      <c r="C447" s="52">
        <f t="shared" si="6"/>
        <v>0</v>
      </c>
    </row>
    <row r="448" spans="1:41" x14ac:dyDescent="0.3">
      <c r="A448" s="11">
        <v>39083</v>
      </c>
      <c r="B448" s="51">
        <v>0.98641531250000003</v>
      </c>
      <c r="C448" s="52">
        <f t="shared" si="6"/>
        <v>39083.986415312502</v>
      </c>
      <c r="D448" t="s">
        <v>742</v>
      </c>
      <c r="E448" t="s">
        <v>972</v>
      </c>
      <c r="F448">
        <v>-0.15</v>
      </c>
      <c r="G448">
        <v>41.322322999999997</v>
      </c>
      <c r="H448">
        <v>33.090828000000002</v>
      </c>
    </row>
    <row r="449" spans="1:8" x14ac:dyDescent="0.3">
      <c r="A449" s="11">
        <v>39083</v>
      </c>
      <c r="B449" s="51">
        <v>0.9864503356481481</v>
      </c>
      <c r="C449" s="52">
        <f t="shared" si="6"/>
        <v>39083.986450335651</v>
      </c>
      <c r="D449" t="s">
        <v>742</v>
      </c>
      <c r="E449" t="s">
        <v>972</v>
      </c>
      <c r="F449">
        <v>-0.14000000000000001</v>
      </c>
      <c r="G449">
        <v>41.321454000000003</v>
      </c>
      <c r="H449">
        <v>33.088127</v>
      </c>
    </row>
    <row r="450" spans="1:8" x14ac:dyDescent="0.3">
      <c r="A450" s="11">
        <v>39083</v>
      </c>
      <c r="B450" s="51">
        <v>0.9864854282407407</v>
      </c>
      <c r="C450" s="52">
        <f t="shared" si="6"/>
        <v>39083.986485428242</v>
      </c>
      <c r="D450" t="s">
        <v>742</v>
      </c>
      <c r="E450" t="s">
        <v>972</v>
      </c>
      <c r="F450">
        <v>-0.14000000000000001</v>
      </c>
      <c r="G450">
        <v>41.324060000000003</v>
      </c>
      <c r="H450">
        <v>33.092686</v>
      </c>
    </row>
    <row r="451" spans="1:8" x14ac:dyDescent="0.3">
      <c r="A451" s="11">
        <v>39083</v>
      </c>
      <c r="B451" s="51">
        <v>0.98652045138888889</v>
      </c>
      <c r="C451" s="52">
        <f t="shared" ref="C451:C514" si="7">+A451+B451</f>
        <v>39083.986520451392</v>
      </c>
      <c r="D451" t="s">
        <v>742</v>
      </c>
      <c r="E451" t="s">
        <v>972</v>
      </c>
      <c r="F451">
        <v>-0.15</v>
      </c>
      <c r="G451">
        <v>41.339692999999997</v>
      </c>
      <c r="H451">
        <v>33.093023000000002</v>
      </c>
    </row>
    <row r="452" spans="1:8" x14ac:dyDescent="0.3">
      <c r="A452" s="11">
        <v>39083</v>
      </c>
      <c r="B452" s="51">
        <v>0.98655546296296304</v>
      </c>
      <c r="C452" s="52">
        <f t="shared" si="7"/>
        <v>39083.986555462965</v>
      </c>
      <c r="D452" t="s">
        <v>742</v>
      </c>
      <c r="E452" t="s">
        <v>972</v>
      </c>
      <c r="F452">
        <v>-0.16</v>
      </c>
      <c r="G452">
        <v>41.331442000000003</v>
      </c>
      <c r="H452">
        <v>33.093192000000002</v>
      </c>
    </row>
    <row r="453" spans="1:8" x14ac:dyDescent="0.3">
      <c r="A453" s="11">
        <v>39083</v>
      </c>
      <c r="B453" s="51">
        <v>0.98659049768518514</v>
      </c>
      <c r="C453" s="52">
        <f t="shared" si="7"/>
        <v>39083.986590497683</v>
      </c>
      <c r="D453" t="s">
        <v>742</v>
      </c>
      <c r="E453" t="s">
        <v>972</v>
      </c>
      <c r="F453">
        <v>-0.15</v>
      </c>
      <c r="G453">
        <v>41.329704999999997</v>
      </c>
      <c r="H453">
        <v>33.082386</v>
      </c>
    </row>
    <row r="454" spans="1:8" x14ac:dyDescent="0.3">
      <c r="A454" s="11">
        <v>39083</v>
      </c>
      <c r="B454" s="51">
        <v>0.98662552083333332</v>
      </c>
      <c r="C454" s="52">
        <f t="shared" si="7"/>
        <v>39083.986625520833</v>
      </c>
      <c r="D454" t="s">
        <v>742</v>
      </c>
      <c r="E454" t="s">
        <v>972</v>
      </c>
      <c r="F454">
        <v>-0.16</v>
      </c>
      <c r="G454">
        <v>41.327967999999998</v>
      </c>
      <c r="H454">
        <v>33.084581</v>
      </c>
    </row>
    <row r="455" spans="1:8" x14ac:dyDescent="0.3">
      <c r="A455" s="11">
        <v>39083</v>
      </c>
      <c r="B455" s="51">
        <v>0.98666053240740748</v>
      </c>
      <c r="C455" s="52">
        <f t="shared" si="7"/>
        <v>39083.986660532406</v>
      </c>
      <c r="D455" t="s">
        <v>742</v>
      </c>
      <c r="E455" t="s">
        <v>972</v>
      </c>
      <c r="F455">
        <v>-0.16</v>
      </c>
      <c r="G455">
        <v>41.321888999999999</v>
      </c>
      <c r="H455">
        <v>33.092010000000002</v>
      </c>
    </row>
    <row r="456" spans="1:8" x14ac:dyDescent="0.3">
      <c r="A456" s="11">
        <v>39083</v>
      </c>
      <c r="B456" s="51">
        <v>0.98669557870370372</v>
      </c>
      <c r="C456" s="52">
        <f t="shared" si="7"/>
        <v>39083.9866955787</v>
      </c>
      <c r="D456" t="s">
        <v>742</v>
      </c>
      <c r="E456" t="s">
        <v>972</v>
      </c>
      <c r="F456">
        <v>-0.14000000000000001</v>
      </c>
      <c r="G456">
        <v>41.320152</v>
      </c>
      <c r="H456">
        <v>33.091335000000001</v>
      </c>
    </row>
    <row r="457" spans="1:8" x14ac:dyDescent="0.3">
      <c r="A457" s="11">
        <v>39083</v>
      </c>
      <c r="B457" s="51">
        <v>0.98673057870370373</v>
      </c>
      <c r="C457" s="52">
        <f t="shared" si="7"/>
        <v>39083.986730578705</v>
      </c>
      <c r="D457" t="s">
        <v>742</v>
      </c>
      <c r="E457" t="s">
        <v>972</v>
      </c>
      <c r="F457">
        <v>-0.16</v>
      </c>
      <c r="G457">
        <v>41.329270999999999</v>
      </c>
      <c r="H457">
        <v>33.091673</v>
      </c>
    </row>
    <row r="458" spans="1:8" x14ac:dyDescent="0.3">
      <c r="A458" s="11">
        <v>39083</v>
      </c>
      <c r="B458" s="51">
        <v>0.98676559027777777</v>
      </c>
      <c r="C458" s="52">
        <f t="shared" si="7"/>
        <v>39083.986765590278</v>
      </c>
      <c r="D458" t="s">
        <v>742</v>
      </c>
      <c r="E458" t="s">
        <v>972</v>
      </c>
      <c r="F458">
        <v>-0.15</v>
      </c>
      <c r="G458">
        <v>41.328837</v>
      </c>
      <c r="H458">
        <v>33.092010000000002</v>
      </c>
    </row>
    <row r="459" spans="1:8" x14ac:dyDescent="0.3">
      <c r="A459" s="11">
        <v>39083</v>
      </c>
      <c r="B459" s="51">
        <v>0.98680060185185192</v>
      </c>
      <c r="C459" s="52">
        <f t="shared" si="7"/>
        <v>39083.986800601851</v>
      </c>
      <c r="D459" t="s">
        <v>742</v>
      </c>
      <c r="E459" t="s">
        <v>972</v>
      </c>
      <c r="F459">
        <v>-0.13</v>
      </c>
      <c r="G459">
        <v>41.322757000000003</v>
      </c>
      <c r="H459">
        <v>33.090322</v>
      </c>
    </row>
    <row r="460" spans="1:8" x14ac:dyDescent="0.3">
      <c r="A460" s="11">
        <v>39083</v>
      </c>
      <c r="B460" s="51">
        <v>0.98683563657407403</v>
      </c>
      <c r="C460" s="52">
        <f t="shared" si="7"/>
        <v>39083.986835636577</v>
      </c>
      <c r="D460" t="s">
        <v>742</v>
      </c>
      <c r="E460" t="s">
        <v>972</v>
      </c>
      <c r="F460">
        <v>-0.16</v>
      </c>
      <c r="G460">
        <v>41.330139000000003</v>
      </c>
      <c r="H460">
        <v>33.089815000000002</v>
      </c>
    </row>
    <row r="461" spans="1:8" x14ac:dyDescent="0.3">
      <c r="A461" s="11">
        <v>39083</v>
      </c>
      <c r="B461" s="51">
        <v>0.98687064814814818</v>
      </c>
      <c r="C461" s="52">
        <f t="shared" si="7"/>
        <v>39083.98687064815</v>
      </c>
      <c r="D461" t="s">
        <v>742</v>
      </c>
      <c r="E461" t="s">
        <v>972</v>
      </c>
      <c r="F461">
        <v>-0.16</v>
      </c>
      <c r="G461">
        <v>41.327100000000002</v>
      </c>
      <c r="H461">
        <v>33.087958</v>
      </c>
    </row>
    <row r="462" spans="1:8" x14ac:dyDescent="0.3">
      <c r="A462" s="11">
        <v>39083</v>
      </c>
      <c r="B462" s="51">
        <v>0.98690567129629636</v>
      </c>
      <c r="C462" s="52">
        <f t="shared" si="7"/>
        <v>39083.9869056713</v>
      </c>
      <c r="D462" t="s">
        <v>742</v>
      </c>
      <c r="E462" t="s">
        <v>972</v>
      </c>
      <c r="F462">
        <v>-0.16</v>
      </c>
      <c r="G462">
        <v>41.328837</v>
      </c>
      <c r="H462">
        <v>33.088971000000001</v>
      </c>
    </row>
    <row r="463" spans="1:8" x14ac:dyDescent="0.3">
      <c r="A463" s="11">
        <v>39083</v>
      </c>
      <c r="B463" s="51">
        <v>0.98694070601851847</v>
      </c>
      <c r="C463" s="52">
        <f t="shared" si="7"/>
        <v>39083.986940706018</v>
      </c>
      <c r="D463" t="s">
        <v>742</v>
      </c>
      <c r="E463" t="s">
        <v>972</v>
      </c>
      <c r="F463">
        <v>-0.14000000000000001</v>
      </c>
      <c r="G463">
        <v>41.327534</v>
      </c>
      <c r="H463">
        <v>33.090322</v>
      </c>
    </row>
    <row r="464" spans="1:8" x14ac:dyDescent="0.3">
      <c r="A464" s="11">
        <v>39083</v>
      </c>
      <c r="B464" s="51">
        <v>0.98697571759259262</v>
      </c>
      <c r="C464" s="52">
        <f t="shared" si="7"/>
        <v>39083.986975717591</v>
      </c>
      <c r="D464" t="s">
        <v>742</v>
      </c>
      <c r="E464" t="s">
        <v>972</v>
      </c>
      <c r="F464">
        <v>-0.14000000000000001</v>
      </c>
      <c r="G464">
        <v>41.323625999999997</v>
      </c>
      <c r="H464">
        <v>33.090491</v>
      </c>
    </row>
    <row r="465" spans="1:41" x14ac:dyDescent="0.3">
      <c r="A465" s="11">
        <v>39083</v>
      </c>
      <c r="B465" s="51">
        <v>0.98701072916666666</v>
      </c>
      <c r="C465" s="52">
        <f t="shared" si="7"/>
        <v>39083.987010729164</v>
      </c>
      <c r="D465" t="s">
        <v>742</v>
      </c>
      <c r="E465" t="s">
        <v>972</v>
      </c>
      <c r="F465">
        <v>-0.15</v>
      </c>
      <c r="G465">
        <v>41.328837</v>
      </c>
      <c r="H465">
        <v>33.089815000000002</v>
      </c>
    </row>
    <row r="466" spans="1:41" x14ac:dyDescent="0.3">
      <c r="A466" s="11">
        <v>39083</v>
      </c>
      <c r="B466" s="51">
        <v>0.98704575231481473</v>
      </c>
      <c r="C466" s="52">
        <f t="shared" si="7"/>
        <v>39083.987045752314</v>
      </c>
      <c r="D466" t="s">
        <v>742</v>
      </c>
      <c r="E466" t="s">
        <v>972</v>
      </c>
      <c r="F466">
        <v>-0.16</v>
      </c>
      <c r="G466">
        <v>41.331876000000001</v>
      </c>
      <c r="H466">
        <v>33.090828000000002</v>
      </c>
    </row>
    <row r="467" spans="1:41" x14ac:dyDescent="0.3">
      <c r="A467" s="11">
        <v>39083</v>
      </c>
      <c r="B467" s="51">
        <v>0.98708076388888888</v>
      </c>
      <c r="C467" s="52">
        <f t="shared" si="7"/>
        <v>39083.987080763887</v>
      </c>
      <c r="D467" t="s">
        <v>742</v>
      </c>
      <c r="E467" t="s">
        <v>972</v>
      </c>
      <c r="F467">
        <v>-0.14000000000000001</v>
      </c>
      <c r="G467">
        <v>41.325363000000003</v>
      </c>
      <c r="H467">
        <v>33.090322</v>
      </c>
    </row>
    <row r="468" spans="1:41" x14ac:dyDescent="0.3">
      <c r="A468" s="11">
        <v>39083</v>
      </c>
      <c r="B468" s="51">
        <v>0.98711563657407408</v>
      </c>
      <c r="C468" s="52">
        <f t="shared" si="7"/>
        <v>39083.987115636577</v>
      </c>
      <c r="D468" t="s">
        <v>742</v>
      </c>
      <c r="E468" t="s">
        <v>971</v>
      </c>
      <c r="AL468">
        <v>1206.6345209999999</v>
      </c>
      <c r="AM468">
        <v>23.216667000000001</v>
      </c>
      <c r="AN468">
        <v>53.082031000000001</v>
      </c>
      <c r="AO468">
        <v>23.849844000000001</v>
      </c>
    </row>
    <row r="469" spans="1:41" x14ac:dyDescent="0.3">
      <c r="C469" s="52">
        <f t="shared" si="7"/>
        <v>0</v>
      </c>
    </row>
    <row r="470" spans="1:41" x14ac:dyDescent="0.3">
      <c r="A470" s="11">
        <v>39083</v>
      </c>
      <c r="B470" s="51">
        <v>0.98711695601851845</v>
      </c>
      <c r="C470" s="52">
        <f t="shared" si="7"/>
        <v>39083.987116956021</v>
      </c>
      <c r="D470" t="s">
        <v>742</v>
      </c>
      <c r="E470" t="s">
        <v>972</v>
      </c>
      <c r="F470">
        <v>-0.15</v>
      </c>
      <c r="G470">
        <v>41.322322999999997</v>
      </c>
      <c r="H470">
        <v>33.094712000000001</v>
      </c>
    </row>
    <row r="471" spans="1:41" x14ac:dyDescent="0.3">
      <c r="A471" s="11">
        <v>39083</v>
      </c>
      <c r="B471" s="51">
        <v>0.98715199074074078</v>
      </c>
      <c r="C471" s="52">
        <f t="shared" si="7"/>
        <v>39083.987151990739</v>
      </c>
      <c r="D471" t="s">
        <v>742</v>
      </c>
      <c r="E471" t="s">
        <v>972</v>
      </c>
      <c r="F471">
        <v>-0.16</v>
      </c>
      <c r="G471">
        <v>41.335349999999998</v>
      </c>
      <c r="H471">
        <v>33.088464999999999</v>
      </c>
    </row>
    <row r="472" spans="1:41" x14ac:dyDescent="0.3">
      <c r="A472" s="11">
        <v>39083</v>
      </c>
      <c r="B472" s="51">
        <v>0.98718700231481471</v>
      </c>
      <c r="C472" s="52">
        <f t="shared" si="7"/>
        <v>39083.987187002313</v>
      </c>
      <c r="D472" t="s">
        <v>742</v>
      </c>
      <c r="E472" t="s">
        <v>972</v>
      </c>
      <c r="F472">
        <v>-0.17</v>
      </c>
      <c r="G472">
        <v>41.327534</v>
      </c>
      <c r="H472">
        <v>33.089646999999999</v>
      </c>
    </row>
    <row r="473" spans="1:41" x14ac:dyDescent="0.3">
      <c r="A473" s="11">
        <v>39083</v>
      </c>
      <c r="B473" s="51">
        <v>0.98722202546296289</v>
      </c>
      <c r="C473" s="52">
        <f t="shared" si="7"/>
        <v>39083.987222025462</v>
      </c>
      <c r="D473" t="s">
        <v>742</v>
      </c>
      <c r="E473" t="s">
        <v>972</v>
      </c>
      <c r="F473">
        <v>-0.14000000000000001</v>
      </c>
      <c r="G473">
        <v>41.327100000000002</v>
      </c>
      <c r="H473">
        <v>33.089309</v>
      </c>
    </row>
    <row r="474" spans="1:41" x14ac:dyDescent="0.3">
      <c r="A474" s="11">
        <v>39083</v>
      </c>
      <c r="B474" s="51">
        <v>0.98725706018518522</v>
      </c>
      <c r="C474" s="52">
        <f t="shared" si="7"/>
        <v>39083.987257060187</v>
      </c>
      <c r="D474" t="s">
        <v>742</v>
      </c>
      <c r="E474" t="s">
        <v>972</v>
      </c>
      <c r="F474">
        <v>-0.15</v>
      </c>
      <c r="G474">
        <v>41.326664999999998</v>
      </c>
      <c r="H474">
        <v>33.089478</v>
      </c>
    </row>
    <row r="475" spans="1:41" x14ac:dyDescent="0.3">
      <c r="A475" s="11">
        <v>39083</v>
      </c>
      <c r="B475" s="51">
        <v>0.98729208333333329</v>
      </c>
      <c r="C475" s="52">
        <f t="shared" si="7"/>
        <v>39083.987292083337</v>
      </c>
      <c r="D475" t="s">
        <v>742</v>
      </c>
      <c r="E475" t="s">
        <v>972</v>
      </c>
      <c r="F475">
        <v>-0.13</v>
      </c>
      <c r="G475">
        <v>41.323191000000001</v>
      </c>
      <c r="H475">
        <v>33.089478</v>
      </c>
    </row>
    <row r="476" spans="1:41" x14ac:dyDescent="0.3">
      <c r="A476" s="11">
        <v>39083</v>
      </c>
      <c r="B476" s="51">
        <v>0.98732709490740744</v>
      </c>
      <c r="C476" s="52">
        <f t="shared" si="7"/>
        <v>39083.98732709491</v>
      </c>
      <c r="D476" t="s">
        <v>742</v>
      </c>
      <c r="E476" t="s">
        <v>972</v>
      </c>
      <c r="F476">
        <v>-0.15</v>
      </c>
      <c r="G476">
        <v>41.324928</v>
      </c>
      <c r="H476">
        <v>33.089646999999999</v>
      </c>
    </row>
    <row r="477" spans="1:41" x14ac:dyDescent="0.3">
      <c r="A477" s="11">
        <v>39083</v>
      </c>
      <c r="B477" s="51">
        <v>0.98736212962962966</v>
      </c>
      <c r="C477" s="52">
        <f t="shared" si="7"/>
        <v>39083.987362129628</v>
      </c>
      <c r="D477" t="s">
        <v>742</v>
      </c>
      <c r="E477" t="s">
        <v>972</v>
      </c>
      <c r="F477">
        <v>-0.14000000000000001</v>
      </c>
      <c r="G477">
        <v>41.328837</v>
      </c>
      <c r="H477">
        <v>33.087114</v>
      </c>
    </row>
    <row r="478" spans="1:41" x14ac:dyDescent="0.3">
      <c r="A478" s="11">
        <v>39083</v>
      </c>
      <c r="B478" s="51">
        <v>0.98739714120370381</v>
      </c>
      <c r="C478" s="52">
        <f t="shared" si="7"/>
        <v>39083.987397141202</v>
      </c>
      <c r="D478" t="s">
        <v>742</v>
      </c>
      <c r="E478" t="s">
        <v>972</v>
      </c>
      <c r="F478">
        <v>-0.15</v>
      </c>
      <c r="G478">
        <v>41.321888999999999</v>
      </c>
      <c r="H478">
        <v>33.086607000000001</v>
      </c>
    </row>
    <row r="479" spans="1:41" x14ac:dyDescent="0.3">
      <c r="A479" s="11">
        <v>39083</v>
      </c>
      <c r="B479" s="51">
        <v>0.98743216435185188</v>
      </c>
      <c r="C479" s="52">
        <f t="shared" si="7"/>
        <v>39083.987432164351</v>
      </c>
      <c r="D479" t="s">
        <v>742</v>
      </c>
      <c r="E479" t="s">
        <v>972</v>
      </c>
      <c r="F479">
        <v>-0.16</v>
      </c>
      <c r="G479">
        <v>41.325797000000001</v>
      </c>
      <c r="H479">
        <v>33.08914</v>
      </c>
    </row>
    <row r="480" spans="1:41" x14ac:dyDescent="0.3">
      <c r="A480" s="11">
        <v>39083</v>
      </c>
      <c r="B480" s="51">
        <v>0.9874671990740741</v>
      </c>
      <c r="C480" s="52">
        <f t="shared" si="7"/>
        <v>39083.987467199076</v>
      </c>
      <c r="D480" t="s">
        <v>742</v>
      </c>
      <c r="E480" t="s">
        <v>972</v>
      </c>
      <c r="F480">
        <v>-0.15</v>
      </c>
      <c r="G480">
        <v>41.325363000000003</v>
      </c>
      <c r="H480">
        <v>33.087114</v>
      </c>
    </row>
    <row r="481" spans="1:41" x14ac:dyDescent="0.3">
      <c r="A481" s="11">
        <v>39083</v>
      </c>
      <c r="B481" s="51">
        <v>0.98750222222222217</v>
      </c>
      <c r="C481" s="52">
        <f t="shared" si="7"/>
        <v>39083.987502222219</v>
      </c>
      <c r="D481" t="s">
        <v>742</v>
      </c>
      <c r="E481" t="s">
        <v>972</v>
      </c>
      <c r="F481">
        <v>-0.16</v>
      </c>
      <c r="G481">
        <v>41.326664999999998</v>
      </c>
      <c r="H481">
        <v>33.088971000000001</v>
      </c>
    </row>
    <row r="482" spans="1:41" x14ac:dyDescent="0.3">
      <c r="A482" s="11">
        <v>39083</v>
      </c>
      <c r="B482" s="51">
        <v>0.9875372569444445</v>
      </c>
      <c r="C482" s="52">
        <f t="shared" si="7"/>
        <v>39083.987537256944</v>
      </c>
      <c r="D482" t="s">
        <v>742</v>
      </c>
      <c r="E482" t="s">
        <v>972</v>
      </c>
      <c r="F482">
        <v>-0.15</v>
      </c>
      <c r="G482">
        <v>41.323191000000001</v>
      </c>
      <c r="H482">
        <v>33.089815000000002</v>
      </c>
    </row>
    <row r="483" spans="1:41" x14ac:dyDescent="0.3">
      <c r="A483" s="11">
        <v>39083</v>
      </c>
      <c r="B483" s="51">
        <v>0.98757226851851854</v>
      </c>
      <c r="C483" s="52">
        <f t="shared" si="7"/>
        <v>39083.987572268517</v>
      </c>
      <c r="D483" t="s">
        <v>742</v>
      </c>
      <c r="E483" t="s">
        <v>972</v>
      </c>
      <c r="F483">
        <v>-0.16</v>
      </c>
      <c r="G483">
        <v>41.336219</v>
      </c>
      <c r="H483">
        <v>33.093192000000002</v>
      </c>
    </row>
    <row r="484" spans="1:41" x14ac:dyDescent="0.3">
      <c r="A484" s="11">
        <v>39083</v>
      </c>
      <c r="B484" s="51">
        <v>0.98760730324074075</v>
      </c>
      <c r="C484" s="52">
        <f t="shared" si="7"/>
        <v>39083.987607303243</v>
      </c>
      <c r="D484" t="s">
        <v>742</v>
      </c>
      <c r="E484" t="s">
        <v>972</v>
      </c>
      <c r="F484">
        <v>-0.14000000000000001</v>
      </c>
      <c r="G484">
        <v>41.323191000000001</v>
      </c>
      <c r="H484">
        <v>33.092855</v>
      </c>
    </row>
    <row r="485" spans="1:41" x14ac:dyDescent="0.3">
      <c r="A485" s="11">
        <v>39083</v>
      </c>
      <c r="B485" s="51">
        <v>0.98764231481481479</v>
      </c>
      <c r="C485" s="52">
        <f t="shared" si="7"/>
        <v>39083.987642314816</v>
      </c>
      <c r="D485" t="s">
        <v>742</v>
      </c>
      <c r="E485" t="s">
        <v>972</v>
      </c>
      <c r="F485">
        <v>-0.15</v>
      </c>
      <c r="G485">
        <v>41.328837</v>
      </c>
      <c r="H485">
        <v>33.093868000000001</v>
      </c>
    </row>
    <row r="486" spans="1:41" x14ac:dyDescent="0.3">
      <c r="A486" s="11">
        <v>39083</v>
      </c>
      <c r="B486" s="51">
        <v>0.98767733796296298</v>
      </c>
      <c r="C486" s="52">
        <f t="shared" si="7"/>
        <v>39083.987677337966</v>
      </c>
      <c r="D486" t="s">
        <v>742</v>
      </c>
      <c r="E486" t="s">
        <v>972</v>
      </c>
      <c r="F486">
        <v>-0.15</v>
      </c>
      <c r="G486">
        <v>41.326231</v>
      </c>
      <c r="H486">
        <v>33.094712000000001</v>
      </c>
    </row>
    <row r="487" spans="1:41" x14ac:dyDescent="0.3">
      <c r="A487" s="11">
        <v>39083</v>
      </c>
      <c r="B487" s="51">
        <v>0.98771237268518519</v>
      </c>
      <c r="C487" s="52">
        <f t="shared" si="7"/>
        <v>39083.987712372684</v>
      </c>
      <c r="D487" t="s">
        <v>742</v>
      </c>
      <c r="E487" t="s">
        <v>972</v>
      </c>
      <c r="F487">
        <v>-0.15</v>
      </c>
      <c r="G487">
        <v>41.324494000000001</v>
      </c>
      <c r="H487">
        <v>33.092686</v>
      </c>
    </row>
    <row r="488" spans="1:41" x14ac:dyDescent="0.3">
      <c r="A488" s="11">
        <v>39083</v>
      </c>
      <c r="B488" s="51">
        <v>0.98774738425925923</v>
      </c>
      <c r="C488" s="52">
        <f t="shared" si="7"/>
        <v>39083.987747384257</v>
      </c>
      <c r="D488" t="s">
        <v>742</v>
      </c>
      <c r="E488" t="s">
        <v>972</v>
      </c>
      <c r="F488">
        <v>-0.14000000000000001</v>
      </c>
      <c r="G488">
        <v>41.336652999999998</v>
      </c>
      <c r="H488">
        <v>33.093192000000002</v>
      </c>
    </row>
    <row r="489" spans="1:41" x14ac:dyDescent="0.3">
      <c r="A489" s="11">
        <v>39083</v>
      </c>
      <c r="B489" s="51">
        <v>0.98778237268518521</v>
      </c>
      <c r="C489" s="52">
        <f t="shared" si="7"/>
        <v>39083.987782372686</v>
      </c>
      <c r="D489" t="s">
        <v>742</v>
      </c>
      <c r="E489" t="s">
        <v>971</v>
      </c>
      <c r="AL489">
        <v>1207.4436040000001</v>
      </c>
      <c r="AM489">
        <v>23.225000000000001</v>
      </c>
      <c r="AN489">
        <v>53.082031000000001</v>
      </c>
      <c r="AO489">
        <v>23.849844000000001</v>
      </c>
    </row>
    <row r="490" spans="1:41" x14ac:dyDescent="0.3">
      <c r="C490" s="52">
        <f t="shared" si="7"/>
        <v>0</v>
      </c>
    </row>
    <row r="491" spans="1:41" x14ac:dyDescent="0.3">
      <c r="A491" s="11">
        <v>39083</v>
      </c>
      <c r="B491" s="51">
        <v>0.98778358796296295</v>
      </c>
      <c r="C491" s="52">
        <f t="shared" si="7"/>
        <v>39083.98778358796</v>
      </c>
      <c r="D491" t="s">
        <v>742</v>
      </c>
      <c r="E491" t="s">
        <v>972</v>
      </c>
      <c r="F491">
        <v>-0.14000000000000001</v>
      </c>
      <c r="G491">
        <v>41.327100000000002</v>
      </c>
      <c r="H491">
        <v>33.093023000000002</v>
      </c>
    </row>
    <row r="492" spans="1:41" x14ac:dyDescent="0.3">
      <c r="A492" s="11">
        <v>39083</v>
      </c>
      <c r="B492" s="51">
        <v>0.98781846064814804</v>
      </c>
      <c r="C492" s="52">
        <f t="shared" si="7"/>
        <v>39083.98781846065</v>
      </c>
      <c r="D492" t="s">
        <v>742</v>
      </c>
      <c r="E492" t="s">
        <v>973</v>
      </c>
    </row>
    <row r="493" spans="1:41" x14ac:dyDescent="0.3">
      <c r="A493" s="11">
        <v>39083</v>
      </c>
      <c r="B493" s="51">
        <v>0.98781868055555566</v>
      </c>
      <c r="C493" s="52">
        <f t="shared" si="7"/>
        <v>39083.987818680558</v>
      </c>
      <c r="D493" t="s">
        <v>974</v>
      </c>
      <c r="E493" t="s">
        <v>975</v>
      </c>
      <c r="F493">
        <v>-0.15</v>
      </c>
      <c r="G493">
        <v>41.327100000000002</v>
      </c>
      <c r="H493">
        <v>33.088464999999999</v>
      </c>
    </row>
    <row r="494" spans="1:41" x14ac:dyDescent="0.3">
      <c r="A494" s="11">
        <v>39083</v>
      </c>
      <c r="B494" s="51">
        <v>0.98785356481481479</v>
      </c>
      <c r="C494" s="52">
        <f t="shared" si="7"/>
        <v>39083.987853564817</v>
      </c>
      <c r="D494" t="s">
        <v>974</v>
      </c>
      <c r="E494" t="s">
        <v>743</v>
      </c>
    </row>
    <row r="495" spans="1:41" x14ac:dyDescent="0.3">
      <c r="A495" s="11">
        <v>39083</v>
      </c>
      <c r="B495" s="51">
        <v>0.98785363425925921</v>
      </c>
      <c r="C495" s="52">
        <f t="shared" si="7"/>
        <v>39083.987853634258</v>
      </c>
      <c r="D495" t="s">
        <v>974</v>
      </c>
      <c r="E495" t="s">
        <v>976</v>
      </c>
    </row>
    <row r="496" spans="1:41" x14ac:dyDescent="0.3">
      <c r="A496" s="11">
        <v>39083</v>
      </c>
      <c r="B496" s="51">
        <v>0.9878538541666666</v>
      </c>
      <c r="C496" s="52">
        <f t="shared" si="7"/>
        <v>39083.987853854167</v>
      </c>
      <c r="D496" t="s">
        <v>977</v>
      </c>
      <c r="E496" t="s">
        <v>978</v>
      </c>
      <c r="F496">
        <v>-0.15</v>
      </c>
      <c r="G496">
        <v>41.321454000000003</v>
      </c>
      <c r="H496">
        <v>33.088464999999999</v>
      </c>
    </row>
    <row r="497" spans="1:8" x14ac:dyDescent="0.3">
      <c r="A497" s="11">
        <v>39083</v>
      </c>
      <c r="B497" s="51">
        <v>0.98788873842592595</v>
      </c>
      <c r="C497" s="52">
        <f t="shared" si="7"/>
        <v>39083.987888738426</v>
      </c>
      <c r="D497" t="s">
        <v>977</v>
      </c>
      <c r="E497" t="s">
        <v>743</v>
      </c>
    </row>
    <row r="498" spans="1:8" x14ac:dyDescent="0.3">
      <c r="A498" s="11">
        <v>39083</v>
      </c>
      <c r="B498" s="51">
        <v>0.98788896990740749</v>
      </c>
      <c r="C498" s="52">
        <f t="shared" si="7"/>
        <v>39083.98788896991</v>
      </c>
      <c r="D498" t="s">
        <v>977</v>
      </c>
      <c r="E498" t="s">
        <v>979</v>
      </c>
      <c r="F498">
        <v>-0.16</v>
      </c>
      <c r="G498">
        <v>41.312334999999997</v>
      </c>
      <c r="H498">
        <v>33.086776</v>
      </c>
    </row>
    <row r="499" spans="1:8" x14ac:dyDescent="0.3">
      <c r="A499" s="11">
        <v>39083</v>
      </c>
      <c r="B499" s="51">
        <v>0.98792402777777777</v>
      </c>
      <c r="C499" s="52">
        <f t="shared" si="7"/>
        <v>39083.987924027781</v>
      </c>
      <c r="D499" t="s">
        <v>977</v>
      </c>
      <c r="E499" t="s">
        <v>979</v>
      </c>
      <c r="F499">
        <v>-0.15</v>
      </c>
      <c r="G499">
        <v>41.941999000000003</v>
      </c>
      <c r="H499">
        <v>32.700963000000002</v>
      </c>
    </row>
    <row r="500" spans="1:8" x14ac:dyDescent="0.3">
      <c r="A500" s="11">
        <v>39083</v>
      </c>
      <c r="B500" s="51">
        <v>0.98795903935185192</v>
      </c>
      <c r="C500" s="52">
        <f t="shared" si="7"/>
        <v>39083.987959039354</v>
      </c>
      <c r="D500" t="s">
        <v>977</v>
      </c>
      <c r="E500" t="s">
        <v>979</v>
      </c>
      <c r="F500">
        <v>-0.16</v>
      </c>
      <c r="G500">
        <v>42.601626000000003</v>
      </c>
      <c r="H500">
        <v>32.705520999999997</v>
      </c>
    </row>
    <row r="501" spans="1:8" x14ac:dyDescent="0.3">
      <c r="A501" s="11">
        <v>39083</v>
      </c>
      <c r="B501" s="51">
        <v>0.98799403935185193</v>
      </c>
      <c r="C501" s="52">
        <f t="shared" si="7"/>
        <v>39083.987994039351</v>
      </c>
      <c r="D501" t="s">
        <v>977</v>
      </c>
      <c r="E501" t="s">
        <v>979</v>
      </c>
      <c r="F501">
        <v>-0.17</v>
      </c>
      <c r="G501">
        <v>43.259950000000003</v>
      </c>
      <c r="H501">
        <v>32.740473000000001</v>
      </c>
    </row>
    <row r="502" spans="1:8" x14ac:dyDescent="0.3">
      <c r="A502" s="11">
        <v>39083</v>
      </c>
      <c r="B502" s="51">
        <v>0.9880290625</v>
      </c>
      <c r="C502" s="52">
        <f t="shared" si="7"/>
        <v>39083.988029062501</v>
      </c>
      <c r="D502" t="s">
        <v>977</v>
      </c>
      <c r="E502" t="s">
        <v>979</v>
      </c>
      <c r="F502">
        <v>-0.16</v>
      </c>
      <c r="G502">
        <v>43.926958999999997</v>
      </c>
      <c r="H502">
        <v>32.725445000000001</v>
      </c>
    </row>
    <row r="503" spans="1:8" x14ac:dyDescent="0.3">
      <c r="A503" s="11">
        <v>39083</v>
      </c>
      <c r="B503" s="51">
        <v>0.98806407407407404</v>
      </c>
      <c r="C503" s="52">
        <f t="shared" si="7"/>
        <v>39083.988064074074</v>
      </c>
      <c r="D503" t="s">
        <v>977</v>
      </c>
      <c r="E503" t="s">
        <v>979</v>
      </c>
      <c r="F503">
        <v>-0.14000000000000001</v>
      </c>
      <c r="G503">
        <v>44.576163999999999</v>
      </c>
      <c r="H503">
        <v>32.692351000000002</v>
      </c>
    </row>
    <row r="504" spans="1:8" x14ac:dyDescent="0.3">
      <c r="A504" s="11">
        <v>39083</v>
      </c>
      <c r="B504" s="51">
        <v>0.98809907407407405</v>
      </c>
      <c r="C504" s="52">
        <f t="shared" si="7"/>
        <v>39083.988099074071</v>
      </c>
      <c r="D504" t="s">
        <v>977</v>
      </c>
      <c r="E504" t="s">
        <v>979</v>
      </c>
      <c r="F504">
        <v>-0.13</v>
      </c>
      <c r="G504">
        <v>45.244475999999999</v>
      </c>
      <c r="H504">
        <v>32.727302999999999</v>
      </c>
    </row>
    <row r="505" spans="1:8" x14ac:dyDescent="0.3">
      <c r="A505" s="11">
        <v>39083</v>
      </c>
      <c r="B505" s="51">
        <v>0.98813409722222223</v>
      </c>
      <c r="C505" s="52">
        <f t="shared" si="7"/>
        <v>39083.988134097221</v>
      </c>
      <c r="D505" t="s">
        <v>977</v>
      </c>
      <c r="E505" t="s">
        <v>979</v>
      </c>
      <c r="F505">
        <v>-0.15</v>
      </c>
      <c r="G505">
        <v>45.893247000000002</v>
      </c>
      <c r="H505">
        <v>32.706197000000003</v>
      </c>
    </row>
    <row r="506" spans="1:8" x14ac:dyDescent="0.3">
      <c r="A506" s="11">
        <v>39083</v>
      </c>
      <c r="B506" s="51">
        <v>0.98816909722222224</v>
      </c>
      <c r="C506" s="52">
        <f t="shared" si="7"/>
        <v>39083.988169097225</v>
      </c>
      <c r="D506" t="s">
        <v>977</v>
      </c>
      <c r="E506" t="s">
        <v>979</v>
      </c>
      <c r="F506">
        <v>-0.15</v>
      </c>
      <c r="G506">
        <v>46.526384999999998</v>
      </c>
      <c r="H506">
        <v>32.692689000000001</v>
      </c>
    </row>
    <row r="507" spans="1:8" x14ac:dyDescent="0.3">
      <c r="A507" s="11">
        <v>39083</v>
      </c>
      <c r="B507" s="51">
        <v>0.98820410879629639</v>
      </c>
      <c r="C507" s="52">
        <f t="shared" si="7"/>
        <v>39083.988204108799</v>
      </c>
      <c r="D507" t="s">
        <v>977</v>
      </c>
      <c r="E507" t="s">
        <v>979</v>
      </c>
      <c r="F507">
        <v>-0.17</v>
      </c>
      <c r="G507">
        <v>47.149968999999999</v>
      </c>
      <c r="H507">
        <v>32.711261999999998</v>
      </c>
    </row>
    <row r="508" spans="1:8" x14ac:dyDescent="0.3">
      <c r="A508" s="11">
        <v>39083</v>
      </c>
      <c r="B508" s="51">
        <v>0.98823910879629639</v>
      </c>
      <c r="C508" s="52">
        <f t="shared" si="7"/>
        <v>39083.988239108796</v>
      </c>
      <c r="D508" t="s">
        <v>977</v>
      </c>
      <c r="E508" t="s">
        <v>979</v>
      </c>
      <c r="F508">
        <v>-0.14000000000000001</v>
      </c>
      <c r="G508">
        <v>47.787883000000001</v>
      </c>
      <c r="H508">
        <v>32.736251000000003</v>
      </c>
    </row>
    <row r="509" spans="1:8" x14ac:dyDescent="0.3">
      <c r="A509" s="11">
        <v>39083</v>
      </c>
      <c r="B509" s="51">
        <v>0.98827413194444447</v>
      </c>
      <c r="C509" s="52">
        <f t="shared" si="7"/>
        <v>39083.988274131945</v>
      </c>
      <c r="D509" t="s">
        <v>977</v>
      </c>
      <c r="E509" t="s">
        <v>979</v>
      </c>
      <c r="F509">
        <v>-0.16</v>
      </c>
      <c r="G509">
        <v>48.407125000000001</v>
      </c>
      <c r="H509">
        <v>32.700456000000003</v>
      </c>
    </row>
    <row r="510" spans="1:8" x14ac:dyDescent="0.3">
      <c r="A510" s="11">
        <v>39083</v>
      </c>
      <c r="B510" s="51">
        <v>0.98830914351851851</v>
      </c>
      <c r="C510" s="52">
        <f t="shared" si="7"/>
        <v>39083.988309143519</v>
      </c>
      <c r="D510" t="s">
        <v>977</v>
      </c>
      <c r="E510" t="s">
        <v>979</v>
      </c>
      <c r="F510">
        <v>-0.16</v>
      </c>
      <c r="G510">
        <v>49.037657000000003</v>
      </c>
      <c r="H510">
        <v>32.725951999999999</v>
      </c>
    </row>
    <row r="511" spans="1:8" x14ac:dyDescent="0.3">
      <c r="A511" s="11">
        <v>39083</v>
      </c>
      <c r="B511" s="51">
        <v>0.98834414351851851</v>
      </c>
      <c r="C511" s="52">
        <f t="shared" si="7"/>
        <v>39083.988344143516</v>
      </c>
      <c r="D511" t="s">
        <v>977</v>
      </c>
      <c r="E511" t="s">
        <v>979</v>
      </c>
      <c r="F511">
        <v>-0.14000000000000001</v>
      </c>
      <c r="G511">
        <v>49.663846999999997</v>
      </c>
      <c r="H511">
        <v>32.711768999999997</v>
      </c>
    </row>
    <row r="512" spans="1:8" x14ac:dyDescent="0.3">
      <c r="A512" s="11">
        <v>39083</v>
      </c>
      <c r="B512" s="51">
        <v>0.98837917824074084</v>
      </c>
      <c r="C512" s="52">
        <f t="shared" si="7"/>
        <v>39083.988379178241</v>
      </c>
      <c r="D512" t="s">
        <v>977</v>
      </c>
      <c r="E512" t="s">
        <v>979</v>
      </c>
      <c r="F512">
        <v>-0.16</v>
      </c>
      <c r="G512">
        <v>50.294378999999999</v>
      </c>
      <c r="H512">
        <v>32.722912999999998</v>
      </c>
    </row>
    <row r="513" spans="1:41" x14ac:dyDescent="0.3">
      <c r="A513" s="11">
        <v>39083</v>
      </c>
      <c r="B513" s="51">
        <v>0.98841417824074085</v>
      </c>
      <c r="C513" s="52">
        <f t="shared" si="7"/>
        <v>39083.988414178239</v>
      </c>
      <c r="D513" t="s">
        <v>977</v>
      </c>
      <c r="E513" t="s">
        <v>979</v>
      </c>
      <c r="F513">
        <v>-0.14000000000000001</v>
      </c>
      <c r="G513">
        <v>50.929254</v>
      </c>
      <c r="H513">
        <v>32.698092000000003</v>
      </c>
    </row>
    <row r="514" spans="1:41" x14ac:dyDescent="0.3">
      <c r="A514" s="11">
        <v>39083</v>
      </c>
      <c r="B514" s="51">
        <v>0.98844917824074063</v>
      </c>
      <c r="C514" s="52">
        <f t="shared" si="7"/>
        <v>39083.988449178243</v>
      </c>
      <c r="D514" t="s">
        <v>977</v>
      </c>
      <c r="E514" t="s">
        <v>979</v>
      </c>
      <c r="F514">
        <v>-0.14000000000000001</v>
      </c>
      <c r="G514">
        <v>51.584538000000002</v>
      </c>
      <c r="H514">
        <v>32.683064999999999</v>
      </c>
    </row>
    <row r="515" spans="1:41" x14ac:dyDescent="0.3">
      <c r="A515" s="11">
        <v>39083</v>
      </c>
      <c r="B515" s="51">
        <v>0.98848403935185181</v>
      </c>
      <c r="C515" s="52">
        <f t="shared" ref="C515:C578" si="8">+A515+B515</f>
        <v>39083.98848403935</v>
      </c>
      <c r="D515" t="s">
        <v>977</v>
      </c>
      <c r="E515" t="s">
        <v>976</v>
      </c>
    </row>
    <row r="516" spans="1:41" x14ac:dyDescent="0.3">
      <c r="A516" s="11">
        <v>39083</v>
      </c>
      <c r="B516" s="51">
        <v>0.9884842245370371</v>
      </c>
      <c r="C516" s="52">
        <f t="shared" si="8"/>
        <v>39083.988484224537</v>
      </c>
      <c r="D516" t="s">
        <v>980</v>
      </c>
      <c r="E516" t="s">
        <v>971</v>
      </c>
      <c r="AL516">
        <v>1175.8500979999999</v>
      </c>
      <c r="AM516">
        <v>23.25</v>
      </c>
      <c r="AN516">
        <v>52.59375</v>
      </c>
      <c r="AO516">
        <v>23.849844000000001</v>
      </c>
    </row>
    <row r="517" spans="1:41" x14ac:dyDescent="0.3">
      <c r="C517" s="52">
        <f t="shared" si="8"/>
        <v>0</v>
      </c>
    </row>
    <row r="518" spans="1:41" x14ac:dyDescent="0.3">
      <c r="A518" s="11">
        <v>39083</v>
      </c>
      <c r="B518" s="51">
        <v>0.98848554398148147</v>
      </c>
      <c r="C518" s="52">
        <f t="shared" si="8"/>
        <v>39083.988485543981</v>
      </c>
      <c r="D518" t="s">
        <v>980</v>
      </c>
      <c r="E518" t="s">
        <v>981</v>
      </c>
      <c r="F518">
        <v>-0.13</v>
      </c>
      <c r="G518">
        <v>52.265878000000001</v>
      </c>
      <c r="H518">
        <v>33.021602000000001</v>
      </c>
    </row>
    <row r="519" spans="1:41" x14ac:dyDescent="0.3">
      <c r="A519" s="11">
        <v>39083</v>
      </c>
      <c r="B519" s="51">
        <v>0.98852041666666668</v>
      </c>
      <c r="C519" s="52">
        <f t="shared" si="8"/>
        <v>39083.988520416664</v>
      </c>
      <c r="D519" t="s">
        <v>980</v>
      </c>
      <c r="E519" t="s">
        <v>743</v>
      </c>
    </row>
    <row r="520" spans="1:41" x14ac:dyDescent="0.3">
      <c r="A520" s="11">
        <v>39083</v>
      </c>
      <c r="B520" s="51">
        <v>0.98852063657407407</v>
      </c>
      <c r="C520" s="52">
        <f t="shared" si="8"/>
        <v>39083.988520636573</v>
      </c>
      <c r="D520" t="s">
        <v>980</v>
      </c>
      <c r="E520" t="s">
        <v>981</v>
      </c>
      <c r="F520">
        <v>-0.15</v>
      </c>
      <c r="G520">
        <v>52.279339</v>
      </c>
      <c r="H520">
        <v>33.063643999999996</v>
      </c>
    </row>
    <row r="521" spans="1:41" x14ac:dyDescent="0.3">
      <c r="A521" s="11">
        <v>39083</v>
      </c>
      <c r="B521" s="51">
        <v>0.98855564814814822</v>
      </c>
      <c r="C521" s="52">
        <f t="shared" si="8"/>
        <v>39083.988555648146</v>
      </c>
      <c r="D521" t="s">
        <v>980</v>
      </c>
      <c r="E521" t="s">
        <v>981</v>
      </c>
      <c r="F521">
        <v>-0.14000000000000001</v>
      </c>
      <c r="G521">
        <v>52.278471000000003</v>
      </c>
      <c r="H521">
        <v>33.069723000000003</v>
      </c>
    </row>
    <row r="522" spans="1:41" x14ac:dyDescent="0.3">
      <c r="A522" s="11">
        <v>39083</v>
      </c>
      <c r="B522" s="51">
        <v>0.98859068287037033</v>
      </c>
      <c r="C522" s="52">
        <f t="shared" si="8"/>
        <v>39083.988590682871</v>
      </c>
      <c r="D522" t="s">
        <v>980</v>
      </c>
      <c r="E522" t="s">
        <v>981</v>
      </c>
      <c r="F522">
        <v>-0.16</v>
      </c>
      <c r="G522">
        <v>52.270654</v>
      </c>
      <c r="H522">
        <v>33.068033999999997</v>
      </c>
    </row>
    <row r="523" spans="1:41" x14ac:dyDescent="0.3">
      <c r="A523" s="11">
        <v>39083</v>
      </c>
      <c r="B523" s="51">
        <v>0.98862568287037034</v>
      </c>
      <c r="C523" s="52">
        <f t="shared" si="8"/>
        <v>39083.988625682869</v>
      </c>
      <c r="D523" t="s">
        <v>980</v>
      </c>
      <c r="E523" t="s">
        <v>981</v>
      </c>
      <c r="F523">
        <v>-0.16</v>
      </c>
      <c r="G523">
        <v>52.274563000000001</v>
      </c>
      <c r="H523">
        <v>33.069553999999997</v>
      </c>
    </row>
    <row r="524" spans="1:41" x14ac:dyDescent="0.3">
      <c r="A524" s="11">
        <v>39083</v>
      </c>
      <c r="B524" s="51">
        <v>0.98866068287037034</v>
      </c>
      <c r="C524" s="52">
        <f t="shared" si="8"/>
        <v>39083.988660682873</v>
      </c>
      <c r="D524" t="s">
        <v>980</v>
      </c>
      <c r="E524" t="s">
        <v>981</v>
      </c>
      <c r="F524">
        <v>-0.13</v>
      </c>
      <c r="G524">
        <v>52.269351999999998</v>
      </c>
      <c r="H524">
        <v>33.069215999999997</v>
      </c>
    </row>
    <row r="525" spans="1:41" x14ac:dyDescent="0.3">
      <c r="A525" s="11">
        <v>39083</v>
      </c>
      <c r="B525" s="51">
        <v>0.98869571759259267</v>
      </c>
      <c r="C525" s="52">
        <f t="shared" si="8"/>
        <v>39083.988695717591</v>
      </c>
      <c r="D525" t="s">
        <v>980</v>
      </c>
      <c r="E525" t="s">
        <v>981</v>
      </c>
      <c r="F525">
        <v>-0.14000000000000001</v>
      </c>
      <c r="G525">
        <v>52.274127999999997</v>
      </c>
      <c r="H525">
        <v>33.070566999999997</v>
      </c>
    </row>
    <row r="526" spans="1:41" x14ac:dyDescent="0.3">
      <c r="A526" s="11">
        <v>39083</v>
      </c>
      <c r="B526" s="51">
        <v>0.98873071759259268</v>
      </c>
      <c r="C526" s="52">
        <f t="shared" si="8"/>
        <v>39083.988730717596</v>
      </c>
      <c r="D526" t="s">
        <v>980</v>
      </c>
      <c r="E526" t="s">
        <v>981</v>
      </c>
      <c r="F526">
        <v>-0.15</v>
      </c>
      <c r="G526">
        <v>52.279339</v>
      </c>
      <c r="H526">
        <v>33.070735999999997</v>
      </c>
    </row>
    <row r="527" spans="1:41" x14ac:dyDescent="0.3">
      <c r="A527" s="11">
        <v>39083</v>
      </c>
      <c r="B527" s="51">
        <v>0.98876571759259269</v>
      </c>
      <c r="C527" s="52">
        <f t="shared" si="8"/>
        <v>39083.988765717593</v>
      </c>
      <c r="D527" t="s">
        <v>980</v>
      </c>
      <c r="E527" t="s">
        <v>981</v>
      </c>
      <c r="F527">
        <v>-0.15</v>
      </c>
      <c r="G527">
        <v>52.282378999999999</v>
      </c>
      <c r="H527">
        <v>33.072087000000003</v>
      </c>
    </row>
    <row r="528" spans="1:41" x14ac:dyDescent="0.3">
      <c r="A528" s="11">
        <v>39083</v>
      </c>
      <c r="B528" s="51">
        <v>0.98880074074074076</v>
      </c>
      <c r="C528" s="52">
        <f t="shared" si="8"/>
        <v>39083.988800740743</v>
      </c>
      <c r="D528" t="s">
        <v>980</v>
      </c>
      <c r="E528" t="s">
        <v>981</v>
      </c>
      <c r="F528">
        <v>-0.15</v>
      </c>
      <c r="G528">
        <v>52.274563000000001</v>
      </c>
      <c r="H528">
        <v>33.071917999999997</v>
      </c>
    </row>
    <row r="529" spans="1:41" x14ac:dyDescent="0.3">
      <c r="A529" s="11">
        <v>39083</v>
      </c>
      <c r="B529" s="51">
        <v>0.9888357523148148</v>
      </c>
      <c r="C529" s="52">
        <f t="shared" si="8"/>
        <v>39083.988835752316</v>
      </c>
      <c r="D529" t="s">
        <v>980</v>
      </c>
      <c r="E529" t="s">
        <v>981</v>
      </c>
      <c r="F529">
        <v>-0.15</v>
      </c>
      <c r="G529">
        <v>52.277168000000003</v>
      </c>
      <c r="H529">
        <v>33.071917999999997</v>
      </c>
    </row>
    <row r="530" spans="1:41" x14ac:dyDescent="0.3">
      <c r="A530" s="11">
        <v>39083</v>
      </c>
      <c r="B530" s="51">
        <v>0.9888707523148148</v>
      </c>
      <c r="C530" s="52">
        <f t="shared" si="8"/>
        <v>39083.988870752313</v>
      </c>
      <c r="D530" t="s">
        <v>980</v>
      </c>
      <c r="E530" t="s">
        <v>981</v>
      </c>
      <c r="F530">
        <v>-0.15</v>
      </c>
      <c r="G530">
        <v>52.262403999999997</v>
      </c>
      <c r="H530">
        <v>33.072592999999998</v>
      </c>
    </row>
    <row r="531" spans="1:41" x14ac:dyDescent="0.3">
      <c r="A531" s="11">
        <v>39083</v>
      </c>
      <c r="B531" s="51">
        <v>0.98890575231481481</v>
      </c>
      <c r="C531" s="52">
        <f t="shared" si="8"/>
        <v>39083.988905752318</v>
      </c>
      <c r="D531" t="s">
        <v>980</v>
      </c>
      <c r="E531" t="s">
        <v>981</v>
      </c>
      <c r="F531">
        <v>-0.14000000000000001</v>
      </c>
      <c r="G531">
        <v>52.276299999999999</v>
      </c>
      <c r="H531">
        <v>33.071579999999997</v>
      </c>
    </row>
    <row r="532" spans="1:41" x14ac:dyDescent="0.3">
      <c r="A532" s="11">
        <v>39083</v>
      </c>
      <c r="B532" s="51">
        <v>0.98894078703703714</v>
      </c>
      <c r="C532" s="52">
        <f t="shared" si="8"/>
        <v>39083.988940787036</v>
      </c>
      <c r="D532" t="s">
        <v>980</v>
      </c>
      <c r="E532" t="s">
        <v>981</v>
      </c>
      <c r="F532">
        <v>-0.16</v>
      </c>
      <c r="G532">
        <v>52.264575000000001</v>
      </c>
      <c r="H532">
        <v>33.073605999999998</v>
      </c>
    </row>
    <row r="533" spans="1:41" x14ac:dyDescent="0.3">
      <c r="A533" s="11">
        <v>39083</v>
      </c>
      <c r="B533" s="51">
        <v>0.98897578703703692</v>
      </c>
      <c r="C533" s="52">
        <f t="shared" si="8"/>
        <v>39083.988975787041</v>
      </c>
      <c r="D533" t="s">
        <v>980</v>
      </c>
      <c r="E533" t="s">
        <v>981</v>
      </c>
      <c r="F533">
        <v>-0.15</v>
      </c>
      <c r="G533">
        <v>52.272390999999999</v>
      </c>
      <c r="H533">
        <v>33.072254999999998</v>
      </c>
    </row>
    <row r="534" spans="1:41" x14ac:dyDescent="0.3">
      <c r="A534" s="11">
        <v>39083</v>
      </c>
      <c r="B534" s="51">
        <v>0.98901078703703693</v>
      </c>
      <c r="C534" s="52">
        <f t="shared" si="8"/>
        <v>39083.989010787038</v>
      </c>
      <c r="D534" t="s">
        <v>980</v>
      </c>
      <c r="E534" t="s">
        <v>981</v>
      </c>
      <c r="F534">
        <v>-0.16</v>
      </c>
      <c r="G534">
        <v>52.274563000000001</v>
      </c>
      <c r="H534">
        <v>33.073436999999998</v>
      </c>
    </row>
    <row r="535" spans="1:41" x14ac:dyDescent="0.3">
      <c r="A535" s="11">
        <v>39083</v>
      </c>
      <c r="B535" s="51">
        <v>0.98904581018518511</v>
      </c>
      <c r="C535" s="52">
        <f t="shared" si="8"/>
        <v>39083.989045810187</v>
      </c>
      <c r="D535" t="s">
        <v>980</v>
      </c>
      <c r="E535" t="s">
        <v>981</v>
      </c>
      <c r="F535">
        <v>-0.14000000000000001</v>
      </c>
      <c r="G535">
        <v>52.284115999999997</v>
      </c>
      <c r="H535">
        <v>33.073436999999998</v>
      </c>
    </row>
    <row r="536" spans="1:41" x14ac:dyDescent="0.3">
      <c r="A536" s="11">
        <v>39083</v>
      </c>
      <c r="B536" s="51">
        <v>0.98908082175925927</v>
      </c>
      <c r="C536" s="52">
        <f t="shared" si="8"/>
        <v>39083.989080821761</v>
      </c>
      <c r="D536" t="s">
        <v>980</v>
      </c>
      <c r="E536" t="s">
        <v>981</v>
      </c>
      <c r="F536">
        <v>-0.14000000000000001</v>
      </c>
      <c r="G536">
        <v>52.274127999999997</v>
      </c>
      <c r="H536">
        <v>33.073774999999998</v>
      </c>
    </row>
    <row r="537" spans="1:41" x14ac:dyDescent="0.3">
      <c r="A537" s="11">
        <v>39083</v>
      </c>
      <c r="B537" s="51">
        <v>0.98911582175925927</v>
      </c>
      <c r="C537" s="52">
        <f t="shared" si="8"/>
        <v>39083.989115821758</v>
      </c>
      <c r="D537" t="s">
        <v>980</v>
      </c>
      <c r="E537" t="s">
        <v>981</v>
      </c>
      <c r="F537">
        <v>-0.16</v>
      </c>
      <c r="G537">
        <v>52.280642</v>
      </c>
      <c r="H537">
        <v>33.073267999999999</v>
      </c>
    </row>
    <row r="538" spans="1:41" x14ac:dyDescent="0.3">
      <c r="A538" s="11">
        <v>39083</v>
      </c>
      <c r="B538" s="51">
        <v>0.98915084490740746</v>
      </c>
      <c r="C538" s="52">
        <f t="shared" si="8"/>
        <v>39083.989150844907</v>
      </c>
      <c r="D538" t="s">
        <v>980</v>
      </c>
      <c r="E538" t="s">
        <v>981</v>
      </c>
      <c r="F538">
        <v>-0.13</v>
      </c>
      <c r="G538">
        <v>52.282812999999997</v>
      </c>
      <c r="H538">
        <v>33.075125999999997</v>
      </c>
    </row>
    <row r="539" spans="1:41" x14ac:dyDescent="0.3">
      <c r="A539" s="11">
        <v>39083</v>
      </c>
      <c r="B539" s="51">
        <v>0.98918570601851863</v>
      </c>
      <c r="C539" s="52">
        <f t="shared" si="8"/>
        <v>39083.989185706021</v>
      </c>
      <c r="D539" t="s">
        <v>980</v>
      </c>
      <c r="E539" t="s">
        <v>971</v>
      </c>
      <c r="AL539">
        <v>1176.770264</v>
      </c>
      <c r="AM539">
        <v>23.133333</v>
      </c>
      <c r="AN539">
        <v>52.59375</v>
      </c>
      <c r="AO539">
        <v>23.849844000000001</v>
      </c>
    </row>
    <row r="540" spans="1:41" x14ac:dyDescent="0.3">
      <c r="C540" s="52">
        <f t="shared" si="8"/>
        <v>0</v>
      </c>
    </row>
    <row r="541" spans="1:41" x14ac:dyDescent="0.3">
      <c r="A541" s="11">
        <v>39083</v>
      </c>
      <c r="B541" s="51">
        <v>0.989187025462963</v>
      </c>
      <c r="C541" s="52">
        <f t="shared" si="8"/>
        <v>39083.989187025465</v>
      </c>
      <c r="D541" t="s">
        <v>980</v>
      </c>
      <c r="E541" t="s">
        <v>981</v>
      </c>
      <c r="F541">
        <v>-0.14000000000000001</v>
      </c>
      <c r="G541">
        <v>52.277168000000003</v>
      </c>
      <c r="H541">
        <v>33.074449999999999</v>
      </c>
    </row>
    <row r="542" spans="1:41" x14ac:dyDescent="0.3">
      <c r="A542" s="11">
        <v>39083</v>
      </c>
      <c r="B542" s="51">
        <v>0.98922203703703693</v>
      </c>
      <c r="C542" s="52">
        <f t="shared" si="8"/>
        <v>39083.989222037038</v>
      </c>
      <c r="D542" t="s">
        <v>980</v>
      </c>
      <c r="E542" t="s">
        <v>981</v>
      </c>
      <c r="F542">
        <v>-0.16</v>
      </c>
      <c r="G542">
        <v>52.278036999999998</v>
      </c>
      <c r="H542">
        <v>33.069046999999998</v>
      </c>
    </row>
    <row r="543" spans="1:41" x14ac:dyDescent="0.3">
      <c r="A543" s="11">
        <v>39083</v>
      </c>
      <c r="B543" s="51">
        <v>0.98925706018518511</v>
      </c>
      <c r="C543" s="52">
        <f t="shared" si="8"/>
        <v>39083.989257060188</v>
      </c>
      <c r="D543" t="s">
        <v>980</v>
      </c>
      <c r="E543" t="s">
        <v>981</v>
      </c>
      <c r="F543">
        <v>-0.15</v>
      </c>
      <c r="G543">
        <v>52.279774000000003</v>
      </c>
      <c r="H543">
        <v>33.070228999999998</v>
      </c>
    </row>
    <row r="544" spans="1:41" x14ac:dyDescent="0.3">
      <c r="A544" s="11">
        <v>39083</v>
      </c>
      <c r="B544" s="51">
        <v>0.98929206018518512</v>
      </c>
      <c r="C544" s="52">
        <f t="shared" si="8"/>
        <v>39083.989292060185</v>
      </c>
      <c r="D544" t="s">
        <v>980</v>
      </c>
      <c r="E544" t="s">
        <v>981</v>
      </c>
      <c r="F544">
        <v>-0.18</v>
      </c>
      <c r="G544">
        <v>52.281945</v>
      </c>
      <c r="H544">
        <v>33.071241999999998</v>
      </c>
    </row>
    <row r="545" spans="1:8" x14ac:dyDescent="0.3">
      <c r="A545" s="11">
        <v>39083</v>
      </c>
      <c r="B545" s="51">
        <v>0.98932707175925927</v>
      </c>
      <c r="C545" s="52">
        <f t="shared" si="8"/>
        <v>39083.989327071758</v>
      </c>
      <c r="D545" t="s">
        <v>980</v>
      </c>
      <c r="E545" t="s">
        <v>981</v>
      </c>
      <c r="F545">
        <v>-0.14000000000000001</v>
      </c>
      <c r="G545">
        <v>52.276733999999998</v>
      </c>
      <c r="H545">
        <v>33.071241999999998</v>
      </c>
    </row>
    <row r="546" spans="1:8" x14ac:dyDescent="0.3">
      <c r="A546" s="11">
        <v>39083</v>
      </c>
      <c r="B546" s="51">
        <v>0.98936209490740745</v>
      </c>
      <c r="C546" s="52">
        <f t="shared" si="8"/>
        <v>39083.989362094908</v>
      </c>
      <c r="D546" t="s">
        <v>980</v>
      </c>
      <c r="E546" t="s">
        <v>981</v>
      </c>
      <c r="F546">
        <v>-0.15</v>
      </c>
      <c r="G546">
        <v>52.268917000000002</v>
      </c>
      <c r="H546">
        <v>33.070228999999998</v>
      </c>
    </row>
    <row r="547" spans="1:8" x14ac:dyDescent="0.3">
      <c r="A547" s="11">
        <v>39083</v>
      </c>
      <c r="B547" s="51">
        <v>0.98939709490740746</v>
      </c>
      <c r="C547" s="52">
        <f t="shared" si="8"/>
        <v>39083.989397094905</v>
      </c>
      <c r="D547" t="s">
        <v>980</v>
      </c>
      <c r="E547" t="s">
        <v>981</v>
      </c>
      <c r="F547">
        <v>-0.15</v>
      </c>
      <c r="G547">
        <v>52.284115999999997</v>
      </c>
      <c r="H547">
        <v>33.069892000000003</v>
      </c>
    </row>
    <row r="548" spans="1:8" x14ac:dyDescent="0.3">
      <c r="A548" s="11">
        <v>39083</v>
      </c>
      <c r="B548" s="51">
        <v>0.98943209490740747</v>
      </c>
      <c r="C548" s="52">
        <f t="shared" si="8"/>
        <v>39083.98943209491</v>
      </c>
      <c r="D548" t="s">
        <v>980</v>
      </c>
      <c r="E548" t="s">
        <v>981</v>
      </c>
      <c r="F548">
        <v>-0.15</v>
      </c>
      <c r="G548">
        <v>52.285418999999997</v>
      </c>
      <c r="H548">
        <v>33.071579999999997</v>
      </c>
    </row>
    <row r="549" spans="1:8" x14ac:dyDescent="0.3">
      <c r="A549" s="11">
        <v>39083</v>
      </c>
      <c r="B549" s="51">
        <v>0.98946712962962957</v>
      </c>
      <c r="C549" s="52">
        <f t="shared" si="8"/>
        <v>39083.989467129628</v>
      </c>
      <c r="D549" t="s">
        <v>980</v>
      </c>
      <c r="E549" t="s">
        <v>981</v>
      </c>
      <c r="F549">
        <v>-0.15</v>
      </c>
      <c r="G549">
        <v>52.279774000000003</v>
      </c>
      <c r="H549">
        <v>33.070735999999997</v>
      </c>
    </row>
    <row r="550" spans="1:8" x14ac:dyDescent="0.3">
      <c r="A550" s="11">
        <v>39083</v>
      </c>
      <c r="B550" s="51">
        <v>0.98950212962962958</v>
      </c>
      <c r="C550" s="52">
        <f t="shared" si="8"/>
        <v>39083.989502129632</v>
      </c>
      <c r="D550" t="s">
        <v>980</v>
      </c>
      <c r="E550" t="s">
        <v>981</v>
      </c>
      <c r="F550">
        <v>-0.15</v>
      </c>
      <c r="G550">
        <v>52.280208000000002</v>
      </c>
      <c r="H550">
        <v>33.070735999999997</v>
      </c>
    </row>
    <row r="551" spans="1:8" x14ac:dyDescent="0.3">
      <c r="A551" s="11">
        <v>39083</v>
      </c>
      <c r="B551" s="51">
        <v>0.98953712962962959</v>
      </c>
      <c r="C551" s="52">
        <f t="shared" si="8"/>
        <v>39083.98953712963</v>
      </c>
      <c r="D551" t="s">
        <v>980</v>
      </c>
      <c r="E551" t="s">
        <v>981</v>
      </c>
      <c r="F551">
        <v>-0.16</v>
      </c>
      <c r="G551">
        <v>52.276733999999998</v>
      </c>
      <c r="H551">
        <v>33.071748999999997</v>
      </c>
    </row>
    <row r="552" spans="1:8" x14ac:dyDescent="0.3">
      <c r="A552" s="11">
        <v>39083</v>
      </c>
      <c r="B552" s="51">
        <v>0.98957216435185191</v>
      </c>
      <c r="C552" s="52">
        <f t="shared" si="8"/>
        <v>39083.989572164355</v>
      </c>
      <c r="D552" t="s">
        <v>980</v>
      </c>
      <c r="E552" t="s">
        <v>981</v>
      </c>
      <c r="F552">
        <v>-0.14000000000000001</v>
      </c>
      <c r="G552">
        <v>52.282812999999997</v>
      </c>
      <c r="H552">
        <v>33.070566999999997</v>
      </c>
    </row>
    <row r="553" spans="1:8" x14ac:dyDescent="0.3">
      <c r="A553" s="11">
        <v>39083</v>
      </c>
      <c r="B553" s="51">
        <v>0.98960716435185192</v>
      </c>
      <c r="C553" s="52">
        <f t="shared" si="8"/>
        <v>39083.989607164352</v>
      </c>
      <c r="D553" t="s">
        <v>980</v>
      </c>
      <c r="E553" t="s">
        <v>981</v>
      </c>
      <c r="F553">
        <v>-0.15</v>
      </c>
      <c r="G553">
        <v>52.279339</v>
      </c>
      <c r="H553">
        <v>33.071241999999998</v>
      </c>
    </row>
    <row r="554" spans="1:8" x14ac:dyDescent="0.3">
      <c r="A554" s="11">
        <v>39083</v>
      </c>
      <c r="B554" s="51">
        <v>0.98964216435185193</v>
      </c>
      <c r="C554" s="52">
        <f t="shared" si="8"/>
        <v>39083.98964216435</v>
      </c>
      <c r="D554" t="s">
        <v>980</v>
      </c>
      <c r="E554" t="s">
        <v>981</v>
      </c>
      <c r="F554">
        <v>-0.16</v>
      </c>
      <c r="G554">
        <v>52.265878000000001</v>
      </c>
      <c r="H554">
        <v>33.070397999999997</v>
      </c>
    </row>
    <row r="555" spans="1:8" x14ac:dyDescent="0.3">
      <c r="A555" s="11">
        <v>39083</v>
      </c>
      <c r="B555" s="51">
        <v>0.98967716435185193</v>
      </c>
      <c r="C555" s="52">
        <f t="shared" si="8"/>
        <v>39083.989677164354</v>
      </c>
      <c r="D555" t="s">
        <v>980</v>
      </c>
      <c r="E555" t="s">
        <v>981</v>
      </c>
      <c r="F555">
        <v>-0.15</v>
      </c>
      <c r="G555">
        <v>52.284984999999999</v>
      </c>
      <c r="H555">
        <v>33.071748999999997</v>
      </c>
    </row>
    <row r="556" spans="1:8" x14ac:dyDescent="0.3">
      <c r="A556" s="11">
        <v>39083</v>
      </c>
      <c r="B556" s="51">
        <v>0.98971219907407404</v>
      </c>
      <c r="C556" s="52">
        <f t="shared" si="8"/>
        <v>39083.989712199073</v>
      </c>
      <c r="D556" t="s">
        <v>980</v>
      </c>
      <c r="E556" t="s">
        <v>981</v>
      </c>
      <c r="F556">
        <v>-0.15</v>
      </c>
      <c r="G556">
        <v>52.264575000000001</v>
      </c>
      <c r="H556">
        <v>33.071241999999998</v>
      </c>
    </row>
    <row r="557" spans="1:8" x14ac:dyDescent="0.3">
      <c r="A557" s="11">
        <v>39083</v>
      </c>
      <c r="B557" s="51">
        <v>0.98974719907407405</v>
      </c>
      <c r="C557" s="52">
        <f t="shared" si="8"/>
        <v>39083.989747199077</v>
      </c>
      <c r="D557" t="s">
        <v>980</v>
      </c>
      <c r="E557" t="s">
        <v>981</v>
      </c>
      <c r="F557">
        <v>-0.15</v>
      </c>
      <c r="G557">
        <v>52.274563000000001</v>
      </c>
      <c r="H557">
        <v>33.071241999999998</v>
      </c>
    </row>
    <row r="558" spans="1:8" x14ac:dyDescent="0.3">
      <c r="A558" s="11">
        <v>39083</v>
      </c>
      <c r="B558" s="51">
        <v>0.98978219907407405</v>
      </c>
      <c r="C558" s="52">
        <f t="shared" si="8"/>
        <v>39083.989782199074</v>
      </c>
      <c r="D558" t="s">
        <v>980</v>
      </c>
      <c r="E558" t="s">
        <v>981</v>
      </c>
      <c r="F558">
        <v>-0.16</v>
      </c>
      <c r="G558">
        <v>52.270220000000002</v>
      </c>
      <c r="H558">
        <v>33.071748999999997</v>
      </c>
    </row>
    <row r="559" spans="1:8" x14ac:dyDescent="0.3">
      <c r="A559" s="11">
        <v>39083</v>
      </c>
      <c r="B559" s="51">
        <v>0.98981723379629638</v>
      </c>
      <c r="C559" s="52">
        <f t="shared" si="8"/>
        <v>39083.9898172338</v>
      </c>
      <c r="D559" t="s">
        <v>980</v>
      </c>
      <c r="E559" t="s">
        <v>981</v>
      </c>
      <c r="F559">
        <v>-0.16</v>
      </c>
      <c r="G559">
        <v>52.278471000000003</v>
      </c>
      <c r="H559">
        <v>33.070397999999997</v>
      </c>
    </row>
    <row r="560" spans="1:8" x14ac:dyDescent="0.3">
      <c r="A560" s="11">
        <v>39083</v>
      </c>
      <c r="B560" s="51">
        <v>0.98985223379629639</v>
      </c>
      <c r="C560" s="52">
        <f t="shared" si="8"/>
        <v>39083.989852233797</v>
      </c>
      <c r="D560" t="s">
        <v>980</v>
      </c>
      <c r="E560" t="s">
        <v>981</v>
      </c>
      <c r="F560">
        <v>-0.14000000000000001</v>
      </c>
      <c r="G560">
        <v>52.284550000000003</v>
      </c>
      <c r="H560">
        <v>33.071917999999997</v>
      </c>
    </row>
    <row r="561" spans="1:41" x14ac:dyDescent="0.3">
      <c r="A561" s="11">
        <v>39083</v>
      </c>
      <c r="B561" s="51">
        <v>0.98988709490740734</v>
      </c>
      <c r="C561" s="52">
        <f t="shared" si="8"/>
        <v>39083.989887094911</v>
      </c>
      <c r="D561" t="s">
        <v>980</v>
      </c>
      <c r="E561" t="s">
        <v>971</v>
      </c>
      <c r="AL561">
        <v>1177.445068</v>
      </c>
      <c r="AM561">
        <v>23.383333</v>
      </c>
      <c r="AN561">
        <v>52.59375</v>
      </c>
      <c r="AO561">
        <v>23.849844000000001</v>
      </c>
    </row>
    <row r="562" spans="1:41" x14ac:dyDescent="0.3">
      <c r="C562" s="52">
        <f t="shared" si="8"/>
        <v>0</v>
      </c>
    </row>
    <row r="563" spans="1:41" x14ac:dyDescent="0.3">
      <c r="A563" s="11">
        <v>39083</v>
      </c>
      <c r="B563" s="51">
        <v>0.98988842592592585</v>
      </c>
      <c r="C563" s="52">
        <f t="shared" si="8"/>
        <v>39083.989888425924</v>
      </c>
      <c r="D563" t="s">
        <v>980</v>
      </c>
      <c r="E563" t="s">
        <v>981</v>
      </c>
      <c r="F563">
        <v>-0.16</v>
      </c>
      <c r="G563">
        <v>52.278905000000002</v>
      </c>
      <c r="H563">
        <v>33.071072999999998</v>
      </c>
    </row>
    <row r="564" spans="1:41" x14ac:dyDescent="0.3">
      <c r="A564" s="11">
        <v>39083</v>
      </c>
      <c r="B564" s="51">
        <v>0.9899234375</v>
      </c>
      <c r="C564" s="52">
        <f t="shared" si="8"/>
        <v>39083.989923437497</v>
      </c>
      <c r="D564" t="s">
        <v>980</v>
      </c>
      <c r="E564" t="s">
        <v>981</v>
      </c>
      <c r="F564">
        <v>-0.15</v>
      </c>
      <c r="G564">
        <v>52.269786000000003</v>
      </c>
      <c r="H564">
        <v>33.070905000000003</v>
      </c>
    </row>
    <row r="565" spans="1:41" x14ac:dyDescent="0.3">
      <c r="A565" s="11">
        <v>39083</v>
      </c>
      <c r="B565" s="51">
        <v>0.98995843750000001</v>
      </c>
      <c r="C565" s="52">
        <f t="shared" si="8"/>
        <v>39083.989958437502</v>
      </c>
      <c r="D565" t="s">
        <v>980</v>
      </c>
      <c r="E565" t="s">
        <v>981</v>
      </c>
      <c r="F565">
        <v>-0.14000000000000001</v>
      </c>
      <c r="G565">
        <v>52.286721999999997</v>
      </c>
      <c r="H565">
        <v>33.071579999999997</v>
      </c>
    </row>
    <row r="566" spans="1:41" x14ac:dyDescent="0.3">
      <c r="A566" s="11">
        <v>39083</v>
      </c>
      <c r="B566" s="51">
        <v>0.98999343750000002</v>
      </c>
      <c r="C566" s="52">
        <f t="shared" si="8"/>
        <v>39083.989993437499</v>
      </c>
      <c r="D566" t="s">
        <v>980</v>
      </c>
      <c r="E566" t="s">
        <v>981</v>
      </c>
      <c r="F566">
        <v>-0.16</v>
      </c>
      <c r="G566">
        <v>52.271089000000003</v>
      </c>
      <c r="H566">
        <v>33.071072999999998</v>
      </c>
    </row>
    <row r="567" spans="1:41" x14ac:dyDescent="0.3">
      <c r="A567" s="11">
        <v>39083</v>
      </c>
      <c r="B567" s="51">
        <v>0.99002847222222223</v>
      </c>
      <c r="C567" s="52">
        <f t="shared" si="8"/>
        <v>39083.990028472224</v>
      </c>
      <c r="D567" t="s">
        <v>980</v>
      </c>
      <c r="E567" t="s">
        <v>981</v>
      </c>
      <c r="F567">
        <v>-0.16</v>
      </c>
      <c r="G567">
        <v>52.274127999999997</v>
      </c>
      <c r="H567">
        <v>33.074112999999997</v>
      </c>
    </row>
    <row r="568" spans="1:41" x14ac:dyDescent="0.3">
      <c r="A568" s="11">
        <v>39083</v>
      </c>
      <c r="B568" s="51">
        <v>0.99006347222222224</v>
      </c>
      <c r="C568" s="52">
        <f t="shared" si="8"/>
        <v>39083.990063472222</v>
      </c>
      <c r="D568" t="s">
        <v>980</v>
      </c>
      <c r="E568" t="s">
        <v>981</v>
      </c>
      <c r="F568">
        <v>-0.15</v>
      </c>
      <c r="G568">
        <v>52.279774000000003</v>
      </c>
      <c r="H568">
        <v>33.076476999999997</v>
      </c>
    </row>
    <row r="569" spans="1:41" x14ac:dyDescent="0.3">
      <c r="A569" s="11">
        <v>39083</v>
      </c>
      <c r="B569" s="51">
        <v>0.99009847222222225</v>
      </c>
      <c r="C569" s="52">
        <f t="shared" si="8"/>
        <v>39083.990098472219</v>
      </c>
      <c r="D569" t="s">
        <v>980</v>
      </c>
      <c r="E569" t="s">
        <v>981</v>
      </c>
      <c r="F569">
        <v>-0.16</v>
      </c>
      <c r="G569">
        <v>52.282812999999997</v>
      </c>
      <c r="H569">
        <v>33.066682999999998</v>
      </c>
    </row>
    <row r="570" spans="1:41" x14ac:dyDescent="0.3">
      <c r="A570" s="11">
        <v>39083</v>
      </c>
      <c r="B570" s="51">
        <v>0.9901334837962964</v>
      </c>
      <c r="C570" s="52">
        <f t="shared" si="8"/>
        <v>39083.9901334838</v>
      </c>
      <c r="D570" t="s">
        <v>980</v>
      </c>
      <c r="E570" t="s">
        <v>981</v>
      </c>
      <c r="F570">
        <v>-0.16</v>
      </c>
      <c r="G570">
        <v>52.278036999999998</v>
      </c>
      <c r="H570">
        <v>33.073943999999997</v>
      </c>
    </row>
    <row r="571" spans="1:41" x14ac:dyDescent="0.3">
      <c r="A571" s="11">
        <v>39083</v>
      </c>
      <c r="B571" s="51">
        <v>0.99016848379629641</v>
      </c>
      <c r="C571" s="52">
        <f t="shared" si="8"/>
        <v>39083.990168483797</v>
      </c>
      <c r="D571" t="s">
        <v>980</v>
      </c>
      <c r="E571" t="s">
        <v>981</v>
      </c>
      <c r="F571">
        <v>-0.16</v>
      </c>
      <c r="G571">
        <v>52.281075999999999</v>
      </c>
      <c r="H571">
        <v>33.075631999999999</v>
      </c>
    </row>
    <row r="572" spans="1:41" x14ac:dyDescent="0.3">
      <c r="A572" s="11">
        <v>39083</v>
      </c>
      <c r="B572" s="51">
        <v>0.99020347222222227</v>
      </c>
      <c r="C572" s="52">
        <f t="shared" si="8"/>
        <v>39083.990203472225</v>
      </c>
      <c r="D572" t="s">
        <v>980</v>
      </c>
      <c r="E572" t="s">
        <v>981</v>
      </c>
      <c r="F572">
        <v>-0.14000000000000001</v>
      </c>
      <c r="G572">
        <v>52.279774000000003</v>
      </c>
      <c r="H572">
        <v>33.074449999999999</v>
      </c>
    </row>
    <row r="573" spans="1:41" x14ac:dyDescent="0.3">
      <c r="A573" s="11">
        <v>39083</v>
      </c>
      <c r="B573" s="51">
        <v>0.9902384837962962</v>
      </c>
      <c r="C573" s="52">
        <f t="shared" si="8"/>
        <v>39083.990238483799</v>
      </c>
      <c r="D573" t="s">
        <v>980</v>
      </c>
      <c r="E573" t="s">
        <v>981</v>
      </c>
      <c r="F573">
        <v>-0.15</v>
      </c>
      <c r="G573">
        <v>52.279339</v>
      </c>
      <c r="H573">
        <v>33.074787999999998</v>
      </c>
    </row>
    <row r="574" spans="1:41" x14ac:dyDescent="0.3">
      <c r="A574" s="11">
        <v>39083</v>
      </c>
      <c r="B574" s="51">
        <v>0.99027349537037035</v>
      </c>
      <c r="C574" s="52">
        <f t="shared" si="8"/>
        <v>39083.990273495372</v>
      </c>
      <c r="D574" t="s">
        <v>980</v>
      </c>
      <c r="E574" t="s">
        <v>981</v>
      </c>
      <c r="F574">
        <v>-0.15</v>
      </c>
      <c r="G574">
        <v>52.279774000000003</v>
      </c>
      <c r="H574">
        <v>33.074787999999998</v>
      </c>
    </row>
    <row r="575" spans="1:41" x14ac:dyDescent="0.3">
      <c r="A575" s="11">
        <v>39083</v>
      </c>
      <c r="B575" s="51">
        <v>0.99030849537037036</v>
      </c>
      <c r="C575" s="52">
        <f t="shared" si="8"/>
        <v>39083.990308495369</v>
      </c>
      <c r="D575" t="s">
        <v>980</v>
      </c>
      <c r="E575" t="s">
        <v>981</v>
      </c>
      <c r="F575">
        <v>-0.15</v>
      </c>
      <c r="G575">
        <v>52.272826000000002</v>
      </c>
      <c r="H575">
        <v>33.073605999999998</v>
      </c>
    </row>
    <row r="576" spans="1:41" x14ac:dyDescent="0.3">
      <c r="A576" s="11">
        <v>39083</v>
      </c>
      <c r="B576" s="51">
        <v>0.99034349537037036</v>
      </c>
      <c r="C576" s="52">
        <f t="shared" si="8"/>
        <v>39083.990343495374</v>
      </c>
      <c r="D576" t="s">
        <v>980</v>
      </c>
      <c r="E576" t="s">
        <v>981</v>
      </c>
      <c r="F576">
        <v>-0.16</v>
      </c>
      <c r="G576">
        <v>52.273260000000001</v>
      </c>
      <c r="H576">
        <v>33.075631999999999</v>
      </c>
    </row>
    <row r="577" spans="1:41" x14ac:dyDescent="0.3">
      <c r="A577" s="11">
        <v>39083</v>
      </c>
      <c r="B577" s="51">
        <v>0.99037851851851855</v>
      </c>
      <c r="C577" s="52">
        <f t="shared" si="8"/>
        <v>39083.990378518516</v>
      </c>
      <c r="D577" t="s">
        <v>980</v>
      </c>
      <c r="E577" t="s">
        <v>981</v>
      </c>
      <c r="F577">
        <v>-0.15</v>
      </c>
      <c r="G577">
        <v>52.284115999999997</v>
      </c>
      <c r="H577">
        <v>33.075631999999999</v>
      </c>
    </row>
    <row r="578" spans="1:41" x14ac:dyDescent="0.3">
      <c r="A578" s="11">
        <v>39083</v>
      </c>
      <c r="B578" s="51">
        <v>0.99041350694444441</v>
      </c>
      <c r="C578" s="52">
        <f t="shared" si="8"/>
        <v>39083.990413506945</v>
      </c>
      <c r="D578" t="s">
        <v>980</v>
      </c>
      <c r="E578" t="s">
        <v>981</v>
      </c>
      <c r="F578">
        <v>-0.14000000000000001</v>
      </c>
      <c r="G578">
        <v>52.270654</v>
      </c>
      <c r="H578">
        <v>33.073436999999998</v>
      </c>
    </row>
    <row r="579" spans="1:41" x14ac:dyDescent="0.3">
      <c r="A579" s="11">
        <v>39083</v>
      </c>
      <c r="B579" s="51">
        <v>0.99044849537037039</v>
      </c>
      <c r="C579" s="52">
        <f t="shared" ref="C579:C642" si="9">+A579+B579</f>
        <v>39083.990448495373</v>
      </c>
      <c r="D579" t="s">
        <v>980</v>
      </c>
      <c r="E579" t="s">
        <v>981</v>
      </c>
      <c r="F579">
        <v>-0.15</v>
      </c>
      <c r="G579">
        <v>52.285853000000003</v>
      </c>
      <c r="H579">
        <v>33.075125999999997</v>
      </c>
    </row>
    <row r="580" spans="1:41" x14ac:dyDescent="0.3">
      <c r="A580" s="11">
        <v>39083</v>
      </c>
      <c r="B580" s="51">
        <v>0.99048351851851857</v>
      </c>
      <c r="C580" s="52">
        <f t="shared" si="9"/>
        <v>39083.990483518515</v>
      </c>
      <c r="D580" t="s">
        <v>980</v>
      </c>
      <c r="E580" t="s">
        <v>981</v>
      </c>
      <c r="F580">
        <v>-0.15</v>
      </c>
      <c r="G580">
        <v>52.265442999999998</v>
      </c>
      <c r="H580">
        <v>33.074618999999998</v>
      </c>
    </row>
    <row r="581" spans="1:41" x14ac:dyDescent="0.3">
      <c r="A581" s="11">
        <v>39083</v>
      </c>
      <c r="B581" s="51">
        <v>0.99051851851851858</v>
      </c>
      <c r="C581" s="52">
        <f t="shared" si="9"/>
        <v>39083.99051851852</v>
      </c>
      <c r="D581" t="s">
        <v>980</v>
      </c>
      <c r="E581" t="s">
        <v>981</v>
      </c>
      <c r="F581">
        <v>-0.13</v>
      </c>
      <c r="G581">
        <v>52.287590000000002</v>
      </c>
      <c r="H581">
        <v>33.074449999999999</v>
      </c>
    </row>
    <row r="582" spans="1:41" x14ac:dyDescent="0.3">
      <c r="A582" s="11">
        <v>39083</v>
      </c>
      <c r="B582" s="51">
        <v>0.99055353009259262</v>
      </c>
      <c r="C582" s="52">
        <f t="shared" si="9"/>
        <v>39083.990553530093</v>
      </c>
      <c r="D582" t="s">
        <v>980</v>
      </c>
      <c r="E582" t="s">
        <v>981</v>
      </c>
      <c r="F582">
        <v>-0.16</v>
      </c>
      <c r="G582">
        <v>52.269786000000003</v>
      </c>
      <c r="H582">
        <v>33.074112999999997</v>
      </c>
    </row>
    <row r="583" spans="1:41" x14ac:dyDescent="0.3">
      <c r="A583" s="11">
        <v>39083</v>
      </c>
      <c r="B583" s="51">
        <v>0.99058841435185185</v>
      </c>
      <c r="C583" s="52">
        <f t="shared" si="9"/>
        <v>39083.990588414352</v>
      </c>
      <c r="D583" t="s">
        <v>980</v>
      </c>
      <c r="E583" t="s">
        <v>971</v>
      </c>
      <c r="AL583">
        <v>1177.669922</v>
      </c>
      <c r="AM583">
        <v>23.425000000000001</v>
      </c>
      <c r="AN583">
        <v>52.59375</v>
      </c>
      <c r="AO583">
        <v>23.849844000000001</v>
      </c>
    </row>
    <row r="584" spans="1:41" x14ac:dyDescent="0.3">
      <c r="C584" s="52">
        <f t="shared" si="9"/>
        <v>0</v>
      </c>
    </row>
    <row r="585" spans="1:41" x14ac:dyDescent="0.3">
      <c r="A585" s="11">
        <v>39083</v>
      </c>
      <c r="B585" s="51">
        <v>0.99058973379629622</v>
      </c>
      <c r="C585" s="52">
        <f t="shared" si="9"/>
        <v>39083.990589733796</v>
      </c>
      <c r="D585" t="s">
        <v>980</v>
      </c>
      <c r="E585" t="s">
        <v>981</v>
      </c>
      <c r="F585">
        <v>-0.16</v>
      </c>
      <c r="G585">
        <v>52.268483000000003</v>
      </c>
      <c r="H585">
        <v>33.072423999999998</v>
      </c>
    </row>
    <row r="586" spans="1:41" x14ac:dyDescent="0.3">
      <c r="A586" s="11">
        <v>39083</v>
      </c>
      <c r="B586" s="51">
        <v>0.99062473379629623</v>
      </c>
      <c r="C586" s="52">
        <f t="shared" si="9"/>
        <v>39083.990624733793</v>
      </c>
      <c r="D586" t="s">
        <v>980</v>
      </c>
      <c r="E586" t="s">
        <v>981</v>
      </c>
      <c r="F586">
        <v>-0.15</v>
      </c>
      <c r="G586">
        <v>52.268483000000003</v>
      </c>
      <c r="H586">
        <v>33.074449999999999</v>
      </c>
    </row>
    <row r="587" spans="1:41" x14ac:dyDescent="0.3">
      <c r="A587" s="11">
        <v>39083</v>
      </c>
      <c r="B587" s="51">
        <v>0.99065974537037038</v>
      </c>
      <c r="C587" s="52">
        <f t="shared" si="9"/>
        <v>39083.990659745374</v>
      </c>
      <c r="D587" t="s">
        <v>980</v>
      </c>
      <c r="E587" t="s">
        <v>981</v>
      </c>
      <c r="F587">
        <v>-0.16</v>
      </c>
      <c r="G587">
        <v>52.286287000000002</v>
      </c>
      <c r="H587">
        <v>33.074618999999998</v>
      </c>
    </row>
    <row r="588" spans="1:41" x14ac:dyDescent="0.3">
      <c r="A588" s="11">
        <v>39083</v>
      </c>
      <c r="B588" s="51">
        <v>0.99069476851851856</v>
      </c>
      <c r="C588" s="52">
        <f t="shared" si="9"/>
        <v>39083.990694768516</v>
      </c>
      <c r="D588" t="s">
        <v>980</v>
      </c>
      <c r="E588" t="s">
        <v>981</v>
      </c>
      <c r="F588">
        <v>-0.14000000000000001</v>
      </c>
      <c r="G588">
        <v>52.273260000000001</v>
      </c>
      <c r="H588">
        <v>33.075294999999997</v>
      </c>
    </row>
    <row r="589" spans="1:41" x14ac:dyDescent="0.3">
      <c r="A589" s="11">
        <v>39083</v>
      </c>
      <c r="B589" s="51">
        <v>0.99072976851851857</v>
      </c>
      <c r="C589" s="52">
        <f t="shared" si="9"/>
        <v>39083.99072976852</v>
      </c>
      <c r="D589" t="s">
        <v>980</v>
      </c>
      <c r="E589" t="s">
        <v>981</v>
      </c>
      <c r="F589">
        <v>-0.15</v>
      </c>
      <c r="G589">
        <v>52.274996999999999</v>
      </c>
      <c r="H589">
        <v>33.074281999999997</v>
      </c>
    </row>
    <row r="590" spans="1:41" x14ac:dyDescent="0.3">
      <c r="A590" s="11">
        <v>39083</v>
      </c>
      <c r="B590" s="51">
        <v>0.99076478009259261</v>
      </c>
      <c r="C590" s="52">
        <f t="shared" si="9"/>
        <v>39083.990764780094</v>
      </c>
      <c r="D590" t="s">
        <v>980</v>
      </c>
      <c r="E590" t="s">
        <v>981</v>
      </c>
      <c r="F590">
        <v>-0.14000000000000001</v>
      </c>
      <c r="G590">
        <v>52.263705999999999</v>
      </c>
      <c r="H590">
        <v>33.073943999999997</v>
      </c>
    </row>
    <row r="591" spans="1:41" x14ac:dyDescent="0.3">
      <c r="A591" s="11">
        <v>39083</v>
      </c>
      <c r="B591" s="51">
        <v>0.99080026620370365</v>
      </c>
      <c r="C591" s="52">
        <f t="shared" si="9"/>
        <v>39083.990800266205</v>
      </c>
      <c r="D591" t="s">
        <v>980</v>
      </c>
      <c r="E591" t="s">
        <v>981</v>
      </c>
      <c r="F591">
        <v>-0.15</v>
      </c>
      <c r="G591">
        <v>52.278471000000003</v>
      </c>
      <c r="H591">
        <v>33.075800999999998</v>
      </c>
    </row>
    <row r="592" spans="1:41" x14ac:dyDescent="0.3">
      <c r="A592" s="11">
        <v>39083</v>
      </c>
      <c r="B592" s="51">
        <v>0.99083526620370366</v>
      </c>
      <c r="C592" s="52">
        <f t="shared" si="9"/>
        <v>39083.990835266202</v>
      </c>
      <c r="D592" t="s">
        <v>980</v>
      </c>
      <c r="E592" t="s">
        <v>981</v>
      </c>
      <c r="F592">
        <v>-0.16</v>
      </c>
      <c r="G592">
        <v>52.278036999999998</v>
      </c>
      <c r="H592">
        <v>33.074112999999997</v>
      </c>
    </row>
    <row r="593" spans="1:41" x14ac:dyDescent="0.3">
      <c r="A593" s="11">
        <v>39083</v>
      </c>
      <c r="B593" s="51">
        <v>0.99087026620370366</v>
      </c>
      <c r="C593" s="52">
        <f t="shared" si="9"/>
        <v>39083.990870266207</v>
      </c>
      <c r="D593" t="s">
        <v>980</v>
      </c>
      <c r="E593" t="s">
        <v>981</v>
      </c>
      <c r="F593">
        <v>-0.16</v>
      </c>
      <c r="G593">
        <v>52.284550000000003</v>
      </c>
      <c r="H593">
        <v>33.074281999999997</v>
      </c>
    </row>
    <row r="594" spans="1:41" x14ac:dyDescent="0.3">
      <c r="A594" s="11">
        <v>39083</v>
      </c>
      <c r="B594" s="51">
        <v>0.99090561342592587</v>
      </c>
      <c r="C594" s="52">
        <f t="shared" si="9"/>
        <v>39083.990905613427</v>
      </c>
      <c r="D594" t="s">
        <v>980</v>
      </c>
      <c r="E594" t="s">
        <v>981</v>
      </c>
      <c r="F594">
        <v>-0.17</v>
      </c>
      <c r="G594">
        <v>52.272390999999999</v>
      </c>
      <c r="H594">
        <v>33.074956999999998</v>
      </c>
    </row>
    <row r="595" spans="1:41" x14ac:dyDescent="0.3">
      <c r="A595" s="11">
        <v>39083</v>
      </c>
      <c r="B595" s="51">
        <v>0.99094061342592588</v>
      </c>
      <c r="C595" s="52">
        <f t="shared" si="9"/>
        <v>39083.990940613425</v>
      </c>
      <c r="D595" t="s">
        <v>980</v>
      </c>
      <c r="E595" t="s">
        <v>981</v>
      </c>
      <c r="F595">
        <v>-0.15</v>
      </c>
      <c r="G595">
        <v>52.282812999999997</v>
      </c>
      <c r="H595">
        <v>33.073774999999998</v>
      </c>
    </row>
    <row r="596" spans="1:41" x14ac:dyDescent="0.3">
      <c r="A596" s="11">
        <v>39083</v>
      </c>
      <c r="B596" s="51">
        <v>0.99097561342592588</v>
      </c>
      <c r="C596" s="52">
        <f t="shared" si="9"/>
        <v>39083.990975613429</v>
      </c>
      <c r="D596" t="s">
        <v>980</v>
      </c>
      <c r="E596" t="s">
        <v>981</v>
      </c>
      <c r="F596">
        <v>-0.14000000000000001</v>
      </c>
      <c r="G596">
        <v>52.267180000000003</v>
      </c>
      <c r="H596">
        <v>33.074618999999998</v>
      </c>
    </row>
    <row r="597" spans="1:41" x14ac:dyDescent="0.3">
      <c r="A597" s="11">
        <v>39083</v>
      </c>
      <c r="B597" s="51">
        <v>0.99101063657407407</v>
      </c>
      <c r="C597" s="52">
        <f t="shared" si="9"/>
        <v>39083.991010636571</v>
      </c>
      <c r="D597" t="s">
        <v>980</v>
      </c>
      <c r="E597" t="s">
        <v>981</v>
      </c>
      <c r="F597">
        <v>-0.14000000000000001</v>
      </c>
      <c r="G597">
        <v>52.279774000000003</v>
      </c>
      <c r="H597">
        <v>33.074787999999998</v>
      </c>
    </row>
    <row r="598" spans="1:41" x14ac:dyDescent="0.3">
      <c r="A598" s="11">
        <v>39083</v>
      </c>
      <c r="B598" s="51">
        <v>0.99104564814814822</v>
      </c>
      <c r="C598" s="52">
        <f t="shared" si="9"/>
        <v>39083.991045648145</v>
      </c>
      <c r="D598" t="s">
        <v>980</v>
      </c>
      <c r="E598" t="s">
        <v>981</v>
      </c>
      <c r="F598">
        <v>-0.15</v>
      </c>
      <c r="G598">
        <v>52.269351999999998</v>
      </c>
      <c r="H598">
        <v>33.073774999999998</v>
      </c>
    </row>
    <row r="599" spans="1:41" x14ac:dyDescent="0.3">
      <c r="A599" s="11">
        <v>39083</v>
      </c>
      <c r="B599" s="51">
        <v>0.99108064814814811</v>
      </c>
      <c r="C599" s="52">
        <f t="shared" si="9"/>
        <v>39083.991080648149</v>
      </c>
      <c r="D599" t="s">
        <v>980</v>
      </c>
      <c r="E599" t="s">
        <v>981</v>
      </c>
      <c r="F599">
        <v>-0.17</v>
      </c>
      <c r="G599">
        <v>52.278471000000003</v>
      </c>
      <c r="H599">
        <v>33.076138999999998</v>
      </c>
    </row>
    <row r="600" spans="1:41" x14ac:dyDescent="0.3">
      <c r="A600" s="11">
        <v>39083</v>
      </c>
      <c r="B600" s="51">
        <v>0.99111567129629619</v>
      </c>
      <c r="C600" s="52">
        <f t="shared" si="9"/>
        <v>39083.991115671299</v>
      </c>
      <c r="D600" t="s">
        <v>980</v>
      </c>
      <c r="E600" t="s">
        <v>981</v>
      </c>
      <c r="F600">
        <v>-0.13</v>
      </c>
      <c r="G600">
        <v>52.265878000000001</v>
      </c>
      <c r="H600">
        <v>33.073436999999998</v>
      </c>
    </row>
    <row r="601" spans="1:41" x14ac:dyDescent="0.3">
      <c r="A601" s="11">
        <v>39083</v>
      </c>
      <c r="B601" s="51">
        <v>0.99115069444444437</v>
      </c>
      <c r="C601" s="52">
        <f t="shared" si="9"/>
        <v>39083.991150694441</v>
      </c>
      <c r="D601" t="s">
        <v>980</v>
      </c>
      <c r="E601" t="s">
        <v>981</v>
      </c>
      <c r="F601">
        <v>-0.16</v>
      </c>
      <c r="G601">
        <v>52.279339</v>
      </c>
      <c r="H601">
        <v>33.075631999999999</v>
      </c>
    </row>
    <row r="602" spans="1:41" x14ac:dyDescent="0.3">
      <c r="A602" s="11">
        <v>39083</v>
      </c>
      <c r="B602" s="51">
        <v>0.99118569444444438</v>
      </c>
      <c r="C602" s="52">
        <f t="shared" si="9"/>
        <v>39083.991185694445</v>
      </c>
      <c r="D602" t="s">
        <v>980</v>
      </c>
      <c r="E602" t="s">
        <v>981</v>
      </c>
      <c r="F602">
        <v>-0.15</v>
      </c>
      <c r="G602">
        <v>52.274996999999999</v>
      </c>
      <c r="H602">
        <v>33.076138999999998</v>
      </c>
    </row>
    <row r="603" spans="1:41" x14ac:dyDescent="0.3">
      <c r="A603" s="11">
        <v>39083</v>
      </c>
      <c r="B603" s="51">
        <v>0.99122070601851853</v>
      </c>
      <c r="C603" s="52">
        <f t="shared" si="9"/>
        <v>39083.991220706019</v>
      </c>
      <c r="D603" t="s">
        <v>980</v>
      </c>
      <c r="E603" t="s">
        <v>981</v>
      </c>
      <c r="F603">
        <v>-0.14000000000000001</v>
      </c>
      <c r="G603">
        <v>52.281945</v>
      </c>
      <c r="H603">
        <v>33.074787999999998</v>
      </c>
    </row>
    <row r="604" spans="1:41" x14ac:dyDescent="0.3">
      <c r="A604" s="11">
        <v>39083</v>
      </c>
      <c r="B604" s="51">
        <v>0.99125569444444439</v>
      </c>
      <c r="C604" s="52">
        <f t="shared" si="9"/>
        <v>39083.991255694447</v>
      </c>
      <c r="D604" t="s">
        <v>980</v>
      </c>
      <c r="E604" t="s">
        <v>971</v>
      </c>
      <c r="AL604">
        <v>1176.8835449999999</v>
      </c>
      <c r="AM604">
        <v>23.383333</v>
      </c>
      <c r="AN604">
        <v>52.59375</v>
      </c>
      <c r="AO604">
        <v>23.849844000000001</v>
      </c>
    </row>
    <row r="605" spans="1:41" x14ac:dyDescent="0.3">
      <c r="C605" s="52">
        <f t="shared" si="9"/>
        <v>0</v>
      </c>
    </row>
    <row r="606" spans="1:41" x14ac:dyDescent="0.3">
      <c r="A606" s="11">
        <v>39083</v>
      </c>
      <c r="B606" s="51">
        <v>0.99125688657407407</v>
      </c>
      <c r="C606" s="52">
        <f t="shared" si="9"/>
        <v>39083.991256886577</v>
      </c>
      <c r="D606" t="s">
        <v>980</v>
      </c>
      <c r="E606" t="s">
        <v>981</v>
      </c>
      <c r="F606">
        <v>-0.16</v>
      </c>
      <c r="G606">
        <v>52.271523000000002</v>
      </c>
      <c r="H606">
        <v>33.074618999999998</v>
      </c>
    </row>
    <row r="607" spans="1:41" x14ac:dyDescent="0.3">
      <c r="A607" s="11">
        <v>39083</v>
      </c>
      <c r="B607" s="51">
        <v>0.99129189814814822</v>
      </c>
      <c r="C607" s="52">
        <f t="shared" si="9"/>
        <v>39083.99129189815</v>
      </c>
      <c r="D607" t="s">
        <v>980</v>
      </c>
      <c r="E607" t="s">
        <v>981</v>
      </c>
      <c r="F607">
        <v>-0.17</v>
      </c>
      <c r="G607">
        <v>52.271089000000003</v>
      </c>
      <c r="H607">
        <v>33.070059999999998</v>
      </c>
    </row>
    <row r="608" spans="1:41" x14ac:dyDescent="0.3">
      <c r="A608" s="11">
        <v>39083</v>
      </c>
      <c r="B608" s="51">
        <v>0.9913269212962964</v>
      </c>
      <c r="C608" s="52">
        <f t="shared" si="9"/>
        <v>39083.991326921299</v>
      </c>
      <c r="D608" t="s">
        <v>980</v>
      </c>
      <c r="E608" t="s">
        <v>981</v>
      </c>
      <c r="F608">
        <v>-0.16</v>
      </c>
      <c r="G608">
        <v>52.281511000000002</v>
      </c>
      <c r="H608">
        <v>33.070397999999997</v>
      </c>
    </row>
    <row r="609" spans="1:8" x14ac:dyDescent="0.3">
      <c r="A609" s="11">
        <v>39083</v>
      </c>
      <c r="B609" s="51">
        <v>0.99136193287037033</v>
      </c>
      <c r="C609" s="52">
        <f t="shared" si="9"/>
        <v>39083.991361932873</v>
      </c>
      <c r="D609" t="s">
        <v>980</v>
      </c>
      <c r="E609" t="s">
        <v>981</v>
      </c>
      <c r="F609">
        <v>-0.16</v>
      </c>
      <c r="G609">
        <v>52.277168000000003</v>
      </c>
      <c r="H609">
        <v>33.069553999999997</v>
      </c>
    </row>
    <row r="610" spans="1:8" x14ac:dyDescent="0.3">
      <c r="A610" s="11">
        <v>39083</v>
      </c>
      <c r="B610" s="51">
        <v>0.99139693287037034</v>
      </c>
      <c r="C610" s="52">
        <f t="shared" si="9"/>
        <v>39083.99139693287</v>
      </c>
      <c r="D610" t="s">
        <v>980</v>
      </c>
      <c r="E610" t="s">
        <v>981</v>
      </c>
      <c r="F610">
        <v>-0.15</v>
      </c>
      <c r="G610">
        <v>52.263272000000001</v>
      </c>
      <c r="H610">
        <v>33.071241999999998</v>
      </c>
    </row>
    <row r="611" spans="1:8" x14ac:dyDescent="0.3">
      <c r="A611" s="11">
        <v>39083</v>
      </c>
      <c r="B611" s="51">
        <v>0.99143193287037035</v>
      </c>
      <c r="C611" s="52">
        <f t="shared" si="9"/>
        <v>39083.991431932867</v>
      </c>
      <c r="D611" t="s">
        <v>980</v>
      </c>
      <c r="E611" t="s">
        <v>981</v>
      </c>
      <c r="F611">
        <v>-0.16</v>
      </c>
      <c r="G611">
        <v>52.271957</v>
      </c>
      <c r="H611">
        <v>33.070905000000003</v>
      </c>
    </row>
    <row r="612" spans="1:8" x14ac:dyDescent="0.3">
      <c r="A612" s="11">
        <v>39083</v>
      </c>
      <c r="B612" s="51">
        <v>0.99146696759259256</v>
      </c>
      <c r="C612" s="52">
        <f t="shared" si="9"/>
        <v>39083.991466967593</v>
      </c>
      <c r="D612" t="s">
        <v>980</v>
      </c>
      <c r="E612" t="s">
        <v>981</v>
      </c>
      <c r="F612">
        <v>-0.17</v>
      </c>
      <c r="G612">
        <v>52.273260000000001</v>
      </c>
      <c r="H612">
        <v>33.069384999999997</v>
      </c>
    </row>
    <row r="613" spans="1:8" x14ac:dyDescent="0.3">
      <c r="A613" s="11">
        <v>39083</v>
      </c>
      <c r="B613" s="51">
        <v>0.99150196759259257</v>
      </c>
      <c r="C613" s="52">
        <f t="shared" si="9"/>
        <v>39083.99150196759</v>
      </c>
      <c r="D613" t="s">
        <v>980</v>
      </c>
      <c r="E613" t="s">
        <v>981</v>
      </c>
      <c r="F613">
        <v>-0.14000000000000001</v>
      </c>
      <c r="G613">
        <v>52.281075999999999</v>
      </c>
      <c r="H613">
        <v>33.071410999999998</v>
      </c>
    </row>
    <row r="614" spans="1:8" x14ac:dyDescent="0.3">
      <c r="A614" s="11">
        <v>39083</v>
      </c>
      <c r="B614" s="51">
        <v>0.99153696759259258</v>
      </c>
      <c r="C614" s="52">
        <f t="shared" si="9"/>
        <v>39083.991536967595</v>
      </c>
      <c r="D614" t="s">
        <v>980</v>
      </c>
      <c r="E614" t="s">
        <v>981</v>
      </c>
      <c r="F614">
        <v>-0.15</v>
      </c>
      <c r="G614">
        <v>52.272390999999999</v>
      </c>
      <c r="H614">
        <v>33.069553999999997</v>
      </c>
    </row>
    <row r="615" spans="1:8" x14ac:dyDescent="0.3">
      <c r="A615" s="11">
        <v>39083</v>
      </c>
      <c r="B615" s="51">
        <v>0.99157199074074065</v>
      </c>
      <c r="C615" s="52">
        <f t="shared" si="9"/>
        <v>39083.991571990744</v>
      </c>
      <c r="D615" t="s">
        <v>980</v>
      </c>
      <c r="E615" t="s">
        <v>981</v>
      </c>
      <c r="F615">
        <v>-0.17</v>
      </c>
      <c r="G615">
        <v>52.271089000000003</v>
      </c>
      <c r="H615">
        <v>33.069553999999997</v>
      </c>
    </row>
    <row r="616" spans="1:8" x14ac:dyDescent="0.3">
      <c r="A616" s="11">
        <v>39083</v>
      </c>
      <c r="B616" s="51">
        <v>0.9916070023148148</v>
      </c>
      <c r="C616" s="52">
        <f t="shared" si="9"/>
        <v>39083.991607002317</v>
      </c>
      <c r="D616" t="s">
        <v>980</v>
      </c>
      <c r="E616" t="s">
        <v>981</v>
      </c>
      <c r="F616">
        <v>-0.15</v>
      </c>
      <c r="G616">
        <v>52.284115999999997</v>
      </c>
      <c r="H616">
        <v>33.069046999999998</v>
      </c>
    </row>
    <row r="617" spans="1:8" x14ac:dyDescent="0.3">
      <c r="A617" s="11">
        <v>39083</v>
      </c>
      <c r="B617" s="51">
        <v>0.99164200231481481</v>
      </c>
      <c r="C617" s="52">
        <f t="shared" si="9"/>
        <v>39083.991642002315</v>
      </c>
      <c r="D617" t="s">
        <v>980</v>
      </c>
      <c r="E617" t="s">
        <v>981</v>
      </c>
      <c r="F617">
        <v>-0.15</v>
      </c>
      <c r="G617">
        <v>52.268048999999998</v>
      </c>
      <c r="H617">
        <v>33.069892000000003</v>
      </c>
    </row>
    <row r="618" spans="1:8" x14ac:dyDescent="0.3">
      <c r="A618" s="11">
        <v>39083</v>
      </c>
      <c r="B618" s="51">
        <v>0.99167702546296299</v>
      </c>
      <c r="C618" s="52">
        <f t="shared" si="9"/>
        <v>39083.991677025464</v>
      </c>
      <c r="D618" t="s">
        <v>980</v>
      </c>
      <c r="E618" t="s">
        <v>981</v>
      </c>
      <c r="F618">
        <v>-0.14000000000000001</v>
      </c>
      <c r="G618">
        <v>52.273260000000001</v>
      </c>
      <c r="H618">
        <v>33.069723000000003</v>
      </c>
    </row>
    <row r="619" spans="1:8" x14ac:dyDescent="0.3">
      <c r="A619" s="11">
        <v>39083</v>
      </c>
      <c r="B619" s="51">
        <v>0.99171203703703703</v>
      </c>
      <c r="C619" s="52">
        <f t="shared" si="9"/>
        <v>39083.991712037037</v>
      </c>
      <c r="D619" t="s">
        <v>980</v>
      </c>
      <c r="E619" t="s">
        <v>981</v>
      </c>
      <c r="F619">
        <v>-0.14000000000000001</v>
      </c>
      <c r="G619">
        <v>52.277168000000003</v>
      </c>
      <c r="H619">
        <v>33.070905000000003</v>
      </c>
    </row>
    <row r="620" spans="1:8" x14ac:dyDescent="0.3">
      <c r="A620" s="11">
        <v>39083</v>
      </c>
      <c r="B620" s="51">
        <v>0.99174703703703704</v>
      </c>
      <c r="C620" s="52">
        <f t="shared" si="9"/>
        <v>39083.991747037035</v>
      </c>
      <c r="D620" t="s">
        <v>980</v>
      </c>
      <c r="E620" t="s">
        <v>981</v>
      </c>
      <c r="F620">
        <v>-0.16</v>
      </c>
      <c r="G620">
        <v>52.274563000000001</v>
      </c>
      <c r="H620">
        <v>33.070566999999997</v>
      </c>
    </row>
    <row r="621" spans="1:8" x14ac:dyDescent="0.3">
      <c r="A621" s="11">
        <v>39083</v>
      </c>
      <c r="B621" s="51">
        <v>0.99178206018518511</v>
      </c>
      <c r="C621" s="52">
        <f t="shared" si="9"/>
        <v>39083.991782060184</v>
      </c>
      <c r="D621" t="s">
        <v>980</v>
      </c>
      <c r="E621" t="s">
        <v>981</v>
      </c>
      <c r="F621">
        <v>-0.15</v>
      </c>
      <c r="G621">
        <v>52.285418999999997</v>
      </c>
      <c r="H621">
        <v>33.070566999999997</v>
      </c>
    </row>
    <row r="622" spans="1:8" x14ac:dyDescent="0.3">
      <c r="A622" s="11">
        <v>39083</v>
      </c>
      <c r="B622" s="51">
        <v>0.99181706018518512</v>
      </c>
      <c r="C622" s="52">
        <f t="shared" si="9"/>
        <v>39083.991817060189</v>
      </c>
      <c r="D622" t="s">
        <v>980</v>
      </c>
      <c r="E622" t="s">
        <v>981</v>
      </c>
      <c r="F622">
        <v>-0.14000000000000001</v>
      </c>
      <c r="G622">
        <v>52.273693999999999</v>
      </c>
      <c r="H622">
        <v>33.069215999999997</v>
      </c>
    </row>
    <row r="623" spans="1:8" x14ac:dyDescent="0.3">
      <c r="A623" s="11">
        <v>39083</v>
      </c>
      <c r="B623" s="51">
        <v>0.99185207175925927</v>
      </c>
      <c r="C623" s="52">
        <f t="shared" si="9"/>
        <v>39083.991852071762</v>
      </c>
      <c r="D623" t="s">
        <v>980</v>
      </c>
      <c r="E623" t="s">
        <v>981</v>
      </c>
      <c r="F623">
        <v>-0.17</v>
      </c>
      <c r="G623">
        <v>52.277168000000003</v>
      </c>
      <c r="H623">
        <v>33.069892000000003</v>
      </c>
    </row>
    <row r="624" spans="1:8" x14ac:dyDescent="0.3">
      <c r="A624" s="11">
        <v>39083</v>
      </c>
      <c r="B624" s="51">
        <v>0.99188716435185187</v>
      </c>
      <c r="C624" s="52">
        <f t="shared" si="9"/>
        <v>39083.991887164353</v>
      </c>
      <c r="D624" t="s">
        <v>980</v>
      </c>
      <c r="E624" t="s">
        <v>981</v>
      </c>
      <c r="F624">
        <v>-0.15</v>
      </c>
      <c r="G624">
        <v>52.268483000000003</v>
      </c>
      <c r="H624">
        <v>33.068202999999997</v>
      </c>
    </row>
    <row r="625" spans="1:41" x14ac:dyDescent="0.3">
      <c r="A625" s="11">
        <v>39083</v>
      </c>
      <c r="B625" s="51">
        <v>0.99192218750000005</v>
      </c>
      <c r="C625" s="52">
        <f t="shared" si="9"/>
        <v>39083.991922187502</v>
      </c>
      <c r="D625" t="s">
        <v>980</v>
      </c>
      <c r="E625" t="s">
        <v>981</v>
      </c>
      <c r="F625">
        <v>-0.16</v>
      </c>
      <c r="G625">
        <v>52.274563000000001</v>
      </c>
      <c r="H625">
        <v>33.069892000000003</v>
      </c>
    </row>
    <row r="626" spans="1:41" x14ac:dyDescent="0.3">
      <c r="A626" s="11">
        <v>39083</v>
      </c>
      <c r="B626" s="51">
        <v>0.99195703703703708</v>
      </c>
      <c r="C626" s="52">
        <f t="shared" si="9"/>
        <v>39083.99195703704</v>
      </c>
      <c r="D626" t="s">
        <v>980</v>
      </c>
      <c r="E626" t="s">
        <v>973</v>
      </c>
    </row>
    <row r="627" spans="1:41" x14ac:dyDescent="0.3">
      <c r="A627" s="11">
        <v>39083</v>
      </c>
      <c r="B627" s="51">
        <v>0.99195709490740747</v>
      </c>
      <c r="C627" s="52">
        <f t="shared" si="9"/>
        <v>39083.991957094906</v>
      </c>
      <c r="D627" t="s">
        <v>982</v>
      </c>
      <c r="E627" t="s">
        <v>971</v>
      </c>
      <c r="AL627">
        <v>1177.602783</v>
      </c>
      <c r="AM627">
        <v>23.441666999999999</v>
      </c>
      <c r="AN627">
        <v>52.59375</v>
      </c>
      <c r="AO627">
        <v>23.849844000000001</v>
      </c>
    </row>
    <row r="628" spans="1:41" x14ac:dyDescent="0.3">
      <c r="C628" s="52">
        <f t="shared" si="9"/>
        <v>0</v>
      </c>
    </row>
    <row r="629" spans="1:41" x14ac:dyDescent="0.3">
      <c r="A629" s="11">
        <v>39083</v>
      </c>
      <c r="B629" s="51">
        <v>0.99195841435185184</v>
      </c>
      <c r="C629" s="52">
        <f t="shared" si="9"/>
        <v>39083.99195841435</v>
      </c>
      <c r="D629" t="s">
        <v>982</v>
      </c>
      <c r="E629" t="s">
        <v>983</v>
      </c>
      <c r="F629">
        <v>-0.14000000000000001</v>
      </c>
      <c r="G629">
        <v>52.277168000000003</v>
      </c>
      <c r="H629">
        <v>33.071748999999997</v>
      </c>
    </row>
    <row r="630" spans="1:41" x14ac:dyDescent="0.3">
      <c r="A630" s="11">
        <v>39083</v>
      </c>
      <c r="B630" s="51">
        <v>0.99199329861111119</v>
      </c>
      <c r="C630" s="52">
        <f t="shared" si="9"/>
        <v>39083.991993298609</v>
      </c>
      <c r="D630" t="s">
        <v>982</v>
      </c>
      <c r="E630" t="s">
        <v>743</v>
      </c>
    </row>
    <row r="631" spans="1:41" x14ac:dyDescent="0.3">
      <c r="A631" s="11">
        <v>39083</v>
      </c>
      <c r="B631" s="51">
        <v>0.99199351851851858</v>
      </c>
      <c r="C631" s="52">
        <f t="shared" si="9"/>
        <v>39083.991993518517</v>
      </c>
      <c r="D631" t="s">
        <v>982</v>
      </c>
      <c r="E631" t="s">
        <v>983</v>
      </c>
      <c r="F631">
        <v>-0.16</v>
      </c>
      <c r="G631">
        <v>52.274996999999999</v>
      </c>
      <c r="H631">
        <v>33.062631000000003</v>
      </c>
    </row>
    <row r="632" spans="1:41" x14ac:dyDescent="0.3">
      <c r="A632" s="11">
        <v>39083</v>
      </c>
      <c r="B632" s="51">
        <v>0.99202854166666665</v>
      </c>
      <c r="C632" s="52">
        <f t="shared" si="9"/>
        <v>39083.992028541667</v>
      </c>
      <c r="D632" t="s">
        <v>982</v>
      </c>
      <c r="E632" t="s">
        <v>983</v>
      </c>
      <c r="F632">
        <v>-0.16</v>
      </c>
      <c r="G632">
        <v>52.273260000000001</v>
      </c>
      <c r="H632">
        <v>33.072592999999998</v>
      </c>
    </row>
    <row r="633" spans="1:41" x14ac:dyDescent="0.3">
      <c r="A633" s="11">
        <v>39083</v>
      </c>
      <c r="B633" s="51">
        <v>0.99206354166666666</v>
      </c>
      <c r="C633" s="52">
        <f t="shared" si="9"/>
        <v>39083.992063541664</v>
      </c>
      <c r="D633" t="s">
        <v>982</v>
      </c>
      <c r="E633" t="s">
        <v>983</v>
      </c>
      <c r="F633">
        <v>-0.15</v>
      </c>
      <c r="G633">
        <v>52.272826000000002</v>
      </c>
      <c r="H633">
        <v>33.073436999999998</v>
      </c>
    </row>
    <row r="634" spans="1:41" x14ac:dyDescent="0.3">
      <c r="A634" s="11">
        <v>39083</v>
      </c>
      <c r="B634" s="51">
        <v>0.99209856481481484</v>
      </c>
      <c r="C634" s="52">
        <f t="shared" si="9"/>
        <v>39083.992098564813</v>
      </c>
      <c r="D634" t="s">
        <v>982</v>
      </c>
      <c r="E634" t="s">
        <v>983</v>
      </c>
      <c r="F634">
        <v>-0.15</v>
      </c>
      <c r="G634">
        <v>52.268048999999998</v>
      </c>
      <c r="H634">
        <v>33.073605999999998</v>
      </c>
    </row>
    <row r="635" spans="1:41" x14ac:dyDescent="0.3">
      <c r="A635" s="11">
        <v>39083</v>
      </c>
      <c r="B635" s="51">
        <v>0.99213357638888888</v>
      </c>
      <c r="C635" s="52">
        <f t="shared" si="9"/>
        <v>39083.992133576387</v>
      </c>
      <c r="D635" t="s">
        <v>982</v>
      </c>
      <c r="E635" t="s">
        <v>983</v>
      </c>
      <c r="F635">
        <v>-0.16</v>
      </c>
      <c r="G635">
        <v>52.275865000000003</v>
      </c>
      <c r="H635">
        <v>33.073774999999998</v>
      </c>
    </row>
    <row r="636" spans="1:41" x14ac:dyDescent="0.3">
      <c r="A636" s="11">
        <v>39083</v>
      </c>
      <c r="B636" s="51">
        <v>0.99216857638888889</v>
      </c>
      <c r="C636" s="52">
        <f t="shared" si="9"/>
        <v>39083.992168576391</v>
      </c>
      <c r="D636" t="s">
        <v>982</v>
      </c>
      <c r="E636" t="s">
        <v>983</v>
      </c>
      <c r="F636">
        <v>-0.16</v>
      </c>
      <c r="G636">
        <v>52.284984999999999</v>
      </c>
      <c r="H636">
        <v>33.074787999999998</v>
      </c>
    </row>
    <row r="637" spans="1:41" x14ac:dyDescent="0.3">
      <c r="A637" s="11">
        <v>39083</v>
      </c>
      <c r="B637" s="51">
        <v>0.9922035763888889</v>
      </c>
      <c r="C637" s="52">
        <f t="shared" si="9"/>
        <v>39083.992203576388</v>
      </c>
      <c r="D637" t="s">
        <v>982</v>
      </c>
      <c r="E637" t="s">
        <v>983</v>
      </c>
      <c r="F637">
        <v>-0.17</v>
      </c>
      <c r="G637">
        <v>52.268048999999998</v>
      </c>
      <c r="H637">
        <v>33.072592999999998</v>
      </c>
    </row>
    <row r="638" spans="1:41" x14ac:dyDescent="0.3">
      <c r="A638" s="11">
        <v>39083</v>
      </c>
      <c r="B638" s="51">
        <v>0.99223861111111111</v>
      </c>
      <c r="C638" s="52">
        <f t="shared" si="9"/>
        <v>39083.992238611114</v>
      </c>
      <c r="D638" t="s">
        <v>982</v>
      </c>
      <c r="E638" t="s">
        <v>983</v>
      </c>
      <c r="F638">
        <v>-0.16</v>
      </c>
      <c r="G638">
        <v>52.287156000000003</v>
      </c>
      <c r="H638">
        <v>33.073267999999999</v>
      </c>
    </row>
    <row r="639" spans="1:41" x14ac:dyDescent="0.3">
      <c r="A639" s="11">
        <v>39083</v>
      </c>
      <c r="B639" s="51">
        <v>0.99227361111111112</v>
      </c>
      <c r="C639" s="52">
        <f t="shared" si="9"/>
        <v>39083.992273611111</v>
      </c>
      <c r="D639" t="s">
        <v>982</v>
      </c>
      <c r="E639" t="s">
        <v>983</v>
      </c>
      <c r="F639">
        <v>-0.16</v>
      </c>
      <c r="G639">
        <v>52.279774000000003</v>
      </c>
      <c r="H639">
        <v>33.072592999999998</v>
      </c>
    </row>
    <row r="640" spans="1:41" x14ac:dyDescent="0.3">
      <c r="A640" s="11">
        <v>39083</v>
      </c>
      <c r="B640" s="51">
        <v>0.99230862268518516</v>
      </c>
      <c r="C640" s="52">
        <f t="shared" si="9"/>
        <v>39083.992308622685</v>
      </c>
      <c r="D640" t="s">
        <v>982</v>
      </c>
      <c r="E640" t="s">
        <v>983</v>
      </c>
      <c r="F640">
        <v>-0.15</v>
      </c>
      <c r="G640">
        <v>52.289760999999999</v>
      </c>
      <c r="H640">
        <v>33.073436999999998</v>
      </c>
    </row>
    <row r="641" spans="1:41" x14ac:dyDescent="0.3">
      <c r="A641" s="11">
        <v>39083</v>
      </c>
      <c r="B641" s="51">
        <v>0.99234364583333334</v>
      </c>
      <c r="C641" s="52">
        <f t="shared" si="9"/>
        <v>39083.992343645834</v>
      </c>
      <c r="D641" t="s">
        <v>982</v>
      </c>
      <c r="E641" t="s">
        <v>983</v>
      </c>
      <c r="F641">
        <v>-0.16</v>
      </c>
      <c r="G641">
        <v>52.271089000000003</v>
      </c>
      <c r="H641">
        <v>33.071917999999997</v>
      </c>
    </row>
    <row r="642" spans="1:41" x14ac:dyDescent="0.3">
      <c r="A642" s="11">
        <v>39083</v>
      </c>
      <c r="B642" s="51">
        <v>0.99237864583333335</v>
      </c>
      <c r="C642" s="52">
        <f t="shared" si="9"/>
        <v>39083.992378645831</v>
      </c>
      <c r="D642" t="s">
        <v>982</v>
      </c>
      <c r="E642" t="s">
        <v>983</v>
      </c>
      <c r="F642">
        <v>-0.16</v>
      </c>
      <c r="G642">
        <v>52.271957</v>
      </c>
      <c r="H642">
        <v>33.072761999999997</v>
      </c>
    </row>
    <row r="643" spans="1:41" x14ac:dyDescent="0.3">
      <c r="A643" s="11">
        <v>39083</v>
      </c>
      <c r="B643" s="51">
        <v>0.99241364583333336</v>
      </c>
      <c r="C643" s="52">
        <f t="shared" ref="C643:C706" si="10">+A643+B643</f>
        <v>39083.992413645836</v>
      </c>
      <c r="D643" t="s">
        <v>982</v>
      </c>
      <c r="E643" t="s">
        <v>983</v>
      </c>
      <c r="F643">
        <v>-0.15</v>
      </c>
      <c r="G643">
        <v>52.267180000000003</v>
      </c>
      <c r="H643">
        <v>33.072761999999997</v>
      </c>
    </row>
    <row r="644" spans="1:41" x14ac:dyDescent="0.3">
      <c r="A644" s="11">
        <v>39083</v>
      </c>
      <c r="B644" s="51">
        <v>0.99244868055555557</v>
      </c>
      <c r="C644" s="52">
        <f t="shared" si="10"/>
        <v>39083.992448680554</v>
      </c>
      <c r="D644" t="s">
        <v>982</v>
      </c>
      <c r="E644" t="s">
        <v>983</v>
      </c>
      <c r="F644">
        <v>-0.15</v>
      </c>
      <c r="G644">
        <v>52.268048999999998</v>
      </c>
      <c r="H644">
        <v>33.072254999999998</v>
      </c>
    </row>
    <row r="645" spans="1:41" x14ac:dyDescent="0.3">
      <c r="A645" s="11">
        <v>39083</v>
      </c>
      <c r="B645" s="51">
        <v>0.99248368055555558</v>
      </c>
      <c r="C645" s="52">
        <f t="shared" si="10"/>
        <v>39083.992483680559</v>
      </c>
      <c r="D645" t="s">
        <v>982</v>
      </c>
      <c r="E645" t="s">
        <v>983</v>
      </c>
      <c r="F645">
        <v>-0.17</v>
      </c>
      <c r="G645">
        <v>52.270654</v>
      </c>
      <c r="H645">
        <v>33.072423999999998</v>
      </c>
    </row>
    <row r="646" spans="1:41" x14ac:dyDescent="0.3">
      <c r="A646" s="11">
        <v>39083</v>
      </c>
      <c r="B646" s="51">
        <v>0.99251868055555559</v>
      </c>
      <c r="C646" s="52">
        <f t="shared" si="10"/>
        <v>39083.992518680556</v>
      </c>
      <c r="D646" t="s">
        <v>982</v>
      </c>
      <c r="E646" t="s">
        <v>983</v>
      </c>
      <c r="F646">
        <v>-0.14000000000000001</v>
      </c>
      <c r="G646">
        <v>52.281945</v>
      </c>
      <c r="H646">
        <v>33.071748999999997</v>
      </c>
    </row>
    <row r="647" spans="1:41" x14ac:dyDescent="0.3">
      <c r="A647" s="11">
        <v>39083</v>
      </c>
      <c r="B647" s="51">
        <v>0.99255369212962963</v>
      </c>
      <c r="C647" s="52">
        <f t="shared" si="10"/>
        <v>39083.992553692129</v>
      </c>
      <c r="D647" t="s">
        <v>982</v>
      </c>
      <c r="E647" t="s">
        <v>983</v>
      </c>
      <c r="F647">
        <v>-0.16</v>
      </c>
      <c r="G647">
        <v>52.272390999999999</v>
      </c>
      <c r="H647">
        <v>33.071748999999997</v>
      </c>
    </row>
    <row r="648" spans="1:41" x14ac:dyDescent="0.3">
      <c r="A648" s="11">
        <v>39083</v>
      </c>
      <c r="B648" s="51">
        <v>0.99258871527777781</v>
      </c>
      <c r="C648" s="52">
        <f t="shared" si="10"/>
        <v>39083.992588715279</v>
      </c>
      <c r="D648" t="s">
        <v>982</v>
      </c>
      <c r="E648" t="s">
        <v>983</v>
      </c>
      <c r="F648">
        <v>-0.15</v>
      </c>
      <c r="G648">
        <v>52.277168000000003</v>
      </c>
      <c r="H648">
        <v>33.072087000000003</v>
      </c>
    </row>
    <row r="649" spans="1:41" x14ac:dyDescent="0.3">
      <c r="A649" s="11">
        <v>39083</v>
      </c>
      <c r="B649" s="51">
        <v>0.99262371527777782</v>
      </c>
      <c r="C649" s="52">
        <f t="shared" si="10"/>
        <v>39083.992623715276</v>
      </c>
      <c r="D649" t="s">
        <v>982</v>
      </c>
      <c r="E649" t="s">
        <v>983</v>
      </c>
      <c r="F649">
        <v>-0.15</v>
      </c>
      <c r="G649">
        <v>52.271957</v>
      </c>
      <c r="H649">
        <v>33.071072999999998</v>
      </c>
    </row>
    <row r="650" spans="1:41" x14ac:dyDescent="0.3">
      <c r="A650" s="11">
        <v>39083</v>
      </c>
      <c r="B650" s="51">
        <v>0.99265857638888899</v>
      </c>
      <c r="C650" s="52">
        <f t="shared" si="10"/>
        <v>39083.99265857639</v>
      </c>
      <c r="D650" t="s">
        <v>982</v>
      </c>
      <c r="E650" t="s">
        <v>971</v>
      </c>
      <c r="AL650">
        <v>1176.4570309999999</v>
      </c>
      <c r="AM650">
        <v>23.475000000000001</v>
      </c>
      <c r="AN650">
        <v>52.59375</v>
      </c>
      <c r="AO650">
        <v>24.536249999999999</v>
      </c>
    </row>
    <row r="651" spans="1:41" x14ac:dyDescent="0.3">
      <c r="C651" s="52">
        <f t="shared" si="10"/>
        <v>0</v>
      </c>
    </row>
    <row r="652" spans="1:41" x14ac:dyDescent="0.3">
      <c r="A652" s="11">
        <v>39083</v>
      </c>
      <c r="B652" s="51">
        <v>0.9926599074074075</v>
      </c>
      <c r="C652" s="52">
        <f t="shared" si="10"/>
        <v>39083.99265990741</v>
      </c>
      <c r="D652" t="s">
        <v>982</v>
      </c>
      <c r="E652" t="s">
        <v>983</v>
      </c>
      <c r="F652">
        <v>-0.15</v>
      </c>
      <c r="G652">
        <v>52.271957</v>
      </c>
      <c r="H652">
        <v>33.071917999999997</v>
      </c>
    </row>
    <row r="653" spans="1:41" x14ac:dyDescent="0.3">
      <c r="A653" s="11">
        <v>39083</v>
      </c>
      <c r="B653" s="51">
        <v>0.99269491898148143</v>
      </c>
      <c r="C653" s="52">
        <f t="shared" si="10"/>
        <v>39083.992694918983</v>
      </c>
      <c r="D653" t="s">
        <v>982</v>
      </c>
      <c r="E653" t="s">
        <v>983</v>
      </c>
      <c r="F653">
        <v>-0.14000000000000001</v>
      </c>
      <c r="G653">
        <v>52.288459000000003</v>
      </c>
      <c r="H653">
        <v>33.072254999999998</v>
      </c>
    </row>
    <row r="654" spans="1:41" x14ac:dyDescent="0.3">
      <c r="A654" s="11">
        <v>39083</v>
      </c>
      <c r="B654" s="51">
        <v>0.99272991898148144</v>
      </c>
      <c r="C654" s="52">
        <f t="shared" si="10"/>
        <v>39083.99272991898</v>
      </c>
      <c r="D654" t="s">
        <v>982</v>
      </c>
      <c r="E654" t="s">
        <v>983</v>
      </c>
      <c r="F654">
        <v>-0.16</v>
      </c>
      <c r="G654">
        <v>52.273693999999999</v>
      </c>
      <c r="H654">
        <v>33.071579999999997</v>
      </c>
    </row>
    <row r="655" spans="1:41" x14ac:dyDescent="0.3">
      <c r="A655" s="11">
        <v>39083</v>
      </c>
      <c r="B655" s="51">
        <v>0.99276495370370377</v>
      </c>
      <c r="C655" s="52">
        <f t="shared" si="10"/>
        <v>39083.992764953706</v>
      </c>
      <c r="D655" t="s">
        <v>982</v>
      </c>
      <c r="E655" t="s">
        <v>983</v>
      </c>
      <c r="F655">
        <v>-0.16</v>
      </c>
      <c r="G655">
        <v>52.279774000000003</v>
      </c>
      <c r="H655">
        <v>33.071579999999997</v>
      </c>
    </row>
    <row r="656" spans="1:41" x14ac:dyDescent="0.3">
      <c r="A656" s="11">
        <v>39083</v>
      </c>
      <c r="B656" s="51">
        <v>0.99279995370370377</v>
      </c>
      <c r="C656" s="52">
        <f t="shared" si="10"/>
        <v>39083.992799953703</v>
      </c>
      <c r="D656" t="s">
        <v>982</v>
      </c>
      <c r="E656" t="s">
        <v>983</v>
      </c>
      <c r="F656">
        <v>-0.16</v>
      </c>
      <c r="G656">
        <v>52.279339</v>
      </c>
      <c r="H656">
        <v>33.071579999999997</v>
      </c>
    </row>
    <row r="657" spans="1:41" x14ac:dyDescent="0.3">
      <c r="A657" s="11">
        <v>39083</v>
      </c>
      <c r="B657" s="51">
        <v>0.99283496527777781</v>
      </c>
      <c r="C657" s="52">
        <f t="shared" si="10"/>
        <v>39083.992834965276</v>
      </c>
      <c r="D657" t="s">
        <v>982</v>
      </c>
      <c r="E657" t="s">
        <v>983</v>
      </c>
      <c r="F657">
        <v>-0.15</v>
      </c>
      <c r="G657">
        <v>52.278471000000003</v>
      </c>
      <c r="H657">
        <v>33.071917999999997</v>
      </c>
    </row>
    <row r="658" spans="1:41" x14ac:dyDescent="0.3">
      <c r="A658" s="11">
        <v>39083</v>
      </c>
      <c r="B658" s="51">
        <v>0.99286998842592589</v>
      </c>
      <c r="C658" s="52">
        <f t="shared" si="10"/>
        <v>39083.992869988426</v>
      </c>
      <c r="D658" t="s">
        <v>982</v>
      </c>
      <c r="E658" t="s">
        <v>983</v>
      </c>
      <c r="F658">
        <v>-0.15</v>
      </c>
      <c r="G658">
        <v>52.279339</v>
      </c>
      <c r="H658">
        <v>33.072254999999998</v>
      </c>
    </row>
    <row r="659" spans="1:41" x14ac:dyDescent="0.3">
      <c r="A659" s="11">
        <v>39083</v>
      </c>
      <c r="B659" s="51">
        <v>0.99290501157407407</v>
      </c>
      <c r="C659" s="52">
        <f t="shared" si="10"/>
        <v>39083.992905011575</v>
      </c>
      <c r="D659" t="s">
        <v>982</v>
      </c>
      <c r="E659" t="s">
        <v>983</v>
      </c>
      <c r="F659">
        <v>-0.15</v>
      </c>
      <c r="G659">
        <v>52.267614999999999</v>
      </c>
      <c r="H659">
        <v>33.071410999999998</v>
      </c>
    </row>
    <row r="660" spans="1:41" x14ac:dyDescent="0.3">
      <c r="A660" s="11">
        <v>39083</v>
      </c>
      <c r="B660" s="51">
        <v>0.99294001157407408</v>
      </c>
      <c r="C660" s="52">
        <f t="shared" si="10"/>
        <v>39083.992940011573</v>
      </c>
      <c r="D660" t="s">
        <v>982</v>
      </c>
      <c r="E660" t="s">
        <v>983</v>
      </c>
      <c r="F660">
        <v>-0.16</v>
      </c>
      <c r="G660">
        <v>52.281511000000002</v>
      </c>
      <c r="H660">
        <v>33.071917999999997</v>
      </c>
    </row>
    <row r="661" spans="1:41" x14ac:dyDescent="0.3">
      <c r="A661" s="11">
        <v>39083</v>
      </c>
      <c r="B661" s="51">
        <v>0.99297501157407408</v>
      </c>
      <c r="C661" s="52">
        <f t="shared" si="10"/>
        <v>39083.992975011577</v>
      </c>
      <c r="D661" t="s">
        <v>982</v>
      </c>
      <c r="E661" t="s">
        <v>983</v>
      </c>
      <c r="F661">
        <v>-0.15</v>
      </c>
      <c r="G661">
        <v>52.278905000000002</v>
      </c>
      <c r="H661">
        <v>33.072087000000003</v>
      </c>
    </row>
    <row r="662" spans="1:41" x14ac:dyDescent="0.3">
      <c r="A662" s="11">
        <v>39083</v>
      </c>
      <c r="B662" s="51">
        <v>0.99301004629629619</v>
      </c>
      <c r="C662" s="52">
        <f t="shared" si="10"/>
        <v>39083.993010046295</v>
      </c>
      <c r="D662" t="s">
        <v>982</v>
      </c>
      <c r="E662" t="s">
        <v>983</v>
      </c>
      <c r="F662">
        <v>-0.14000000000000001</v>
      </c>
      <c r="G662">
        <v>52.277602000000002</v>
      </c>
      <c r="H662">
        <v>33.072254999999998</v>
      </c>
    </row>
    <row r="663" spans="1:41" x14ac:dyDescent="0.3">
      <c r="A663" s="11">
        <v>39083</v>
      </c>
      <c r="B663" s="51">
        <v>0.9930450462962962</v>
      </c>
      <c r="C663" s="52">
        <f t="shared" si="10"/>
        <v>39083.9930450463</v>
      </c>
      <c r="D663" t="s">
        <v>982</v>
      </c>
      <c r="E663" t="s">
        <v>983</v>
      </c>
      <c r="F663">
        <v>-0.17</v>
      </c>
      <c r="G663">
        <v>52.282812999999997</v>
      </c>
      <c r="H663">
        <v>33.068033999999997</v>
      </c>
    </row>
    <row r="664" spans="1:41" x14ac:dyDescent="0.3">
      <c r="A664" s="11">
        <v>39083</v>
      </c>
      <c r="B664" s="51">
        <v>0.9930800462962962</v>
      </c>
      <c r="C664" s="52">
        <f t="shared" si="10"/>
        <v>39083.993080046297</v>
      </c>
      <c r="D664" t="s">
        <v>982</v>
      </c>
      <c r="E664" t="s">
        <v>983</v>
      </c>
      <c r="F664">
        <v>-0.14000000000000001</v>
      </c>
      <c r="G664">
        <v>52.275865000000003</v>
      </c>
      <c r="H664">
        <v>33.068371999999997</v>
      </c>
    </row>
    <row r="665" spans="1:41" x14ac:dyDescent="0.3">
      <c r="A665" s="11">
        <v>39083</v>
      </c>
      <c r="B665" s="51">
        <v>0.99311508101851853</v>
      </c>
      <c r="C665" s="52">
        <f t="shared" si="10"/>
        <v>39083.993115081015</v>
      </c>
      <c r="D665" t="s">
        <v>982</v>
      </c>
      <c r="E665" t="s">
        <v>983</v>
      </c>
      <c r="F665">
        <v>-0.15</v>
      </c>
      <c r="G665">
        <v>52.278905000000002</v>
      </c>
      <c r="H665">
        <v>33.067697000000003</v>
      </c>
    </row>
    <row r="666" spans="1:41" x14ac:dyDescent="0.3">
      <c r="A666" s="11">
        <v>39083</v>
      </c>
      <c r="B666" s="51">
        <v>0.99315008101851854</v>
      </c>
      <c r="C666" s="52">
        <f t="shared" si="10"/>
        <v>39083.99315008102</v>
      </c>
      <c r="D666" t="s">
        <v>982</v>
      </c>
      <c r="E666" t="s">
        <v>983</v>
      </c>
      <c r="F666">
        <v>-0.15</v>
      </c>
      <c r="G666">
        <v>52.270220000000002</v>
      </c>
      <c r="H666">
        <v>33.067189999999997</v>
      </c>
    </row>
    <row r="667" spans="1:41" x14ac:dyDescent="0.3">
      <c r="A667" s="11">
        <v>39083</v>
      </c>
      <c r="B667" s="51">
        <v>0.99318508101851855</v>
      </c>
      <c r="C667" s="52">
        <f t="shared" si="10"/>
        <v>39083.993185081017</v>
      </c>
      <c r="D667" t="s">
        <v>982</v>
      </c>
      <c r="E667" t="s">
        <v>983</v>
      </c>
      <c r="F667">
        <v>-0.14000000000000001</v>
      </c>
      <c r="G667">
        <v>52.272390999999999</v>
      </c>
      <c r="H667">
        <v>33.068033999999997</v>
      </c>
    </row>
    <row r="668" spans="1:41" x14ac:dyDescent="0.3">
      <c r="A668" s="11">
        <v>39083</v>
      </c>
      <c r="B668" s="51">
        <v>0.99322010416666673</v>
      </c>
      <c r="C668" s="52">
        <f t="shared" si="10"/>
        <v>39083.993220104167</v>
      </c>
      <c r="D668" t="s">
        <v>982</v>
      </c>
      <c r="E668" t="s">
        <v>983</v>
      </c>
      <c r="F668">
        <v>-0.15</v>
      </c>
      <c r="G668">
        <v>52.282378999999999</v>
      </c>
      <c r="H668">
        <v>33.067189999999997</v>
      </c>
    </row>
    <row r="669" spans="1:41" x14ac:dyDescent="0.3">
      <c r="A669" s="11">
        <v>39083</v>
      </c>
      <c r="B669" s="51">
        <v>0.99325511574074066</v>
      </c>
      <c r="C669" s="52">
        <f t="shared" si="10"/>
        <v>39083.99325511574</v>
      </c>
      <c r="D669" t="s">
        <v>982</v>
      </c>
      <c r="E669" t="s">
        <v>983</v>
      </c>
      <c r="F669">
        <v>-0.16</v>
      </c>
      <c r="G669">
        <v>52.269351999999998</v>
      </c>
      <c r="H669">
        <v>33.065838999999997</v>
      </c>
    </row>
    <row r="670" spans="1:41" x14ac:dyDescent="0.3">
      <c r="A670" s="11">
        <v>39083</v>
      </c>
      <c r="B670" s="51">
        <v>0.99329011574074066</v>
      </c>
      <c r="C670" s="52">
        <f t="shared" si="10"/>
        <v>39083.993290115737</v>
      </c>
      <c r="D670" t="s">
        <v>982</v>
      </c>
      <c r="E670" t="s">
        <v>983</v>
      </c>
      <c r="F670">
        <v>-0.15</v>
      </c>
      <c r="G670">
        <v>52.282812999999997</v>
      </c>
      <c r="H670">
        <v>33.066851999999997</v>
      </c>
    </row>
    <row r="671" spans="1:41" x14ac:dyDescent="0.3">
      <c r="A671" s="11">
        <v>39083</v>
      </c>
      <c r="B671" s="51">
        <v>0.99332511574074067</v>
      </c>
      <c r="C671" s="52">
        <f t="shared" si="10"/>
        <v>39083.993325115742</v>
      </c>
      <c r="D671" t="s">
        <v>982</v>
      </c>
      <c r="E671" t="s">
        <v>983</v>
      </c>
      <c r="F671">
        <v>-0.16</v>
      </c>
      <c r="G671">
        <v>52.277168000000003</v>
      </c>
      <c r="H671">
        <v>33.066007999999997</v>
      </c>
    </row>
    <row r="672" spans="1:41" x14ac:dyDescent="0.3">
      <c r="A672" s="11">
        <v>39083</v>
      </c>
      <c r="B672" s="51">
        <v>0.99336001157407405</v>
      </c>
      <c r="C672" s="52">
        <f t="shared" si="10"/>
        <v>39083.993360011576</v>
      </c>
      <c r="D672" t="s">
        <v>982</v>
      </c>
      <c r="E672" t="s">
        <v>971</v>
      </c>
      <c r="AL672">
        <v>1176.4121090000001</v>
      </c>
      <c r="AM672">
        <v>23.416667</v>
      </c>
      <c r="AN672">
        <v>52.105468999999999</v>
      </c>
      <c r="AO672">
        <v>24.536249999999999</v>
      </c>
    </row>
    <row r="673" spans="1:8" x14ac:dyDescent="0.3">
      <c r="C673" s="52">
        <f t="shared" si="10"/>
        <v>0</v>
      </c>
    </row>
    <row r="674" spans="1:8" x14ac:dyDescent="0.3">
      <c r="A674" s="11">
        <v>39083</v>
      </c>
      <c r="B674" s="51">
        <v>0.99336131944444439</v>
      </c>
      <c r="C674" s="52">
        <f t="shared" si="10"/>
        <v>39083.993361319444</v>
      </c>
      <c r="D674" t="s">
        <v>982</v>
      </c>
      <c r="E674" t="s">
        <v>983</v>
      </c>
      <c r="F674">
        <v>-0.15</v>
      </c>
      <c r="G674">
        <v>52.277602000000002</v>
      </c>
      <c r="H674">
        <v>33.066346000000003</v>
      </c>
    </row>
    <row r="675" spans="1:8" x14ac:dyDescent="0.3">
      <c r="A675" s="11">
        <v>39083</v>
      </c>
      <c r="B675" s="51">
        <v>0.99339633101851854</v>
      </c>
      <c r="C675" s="52">
        <f t="shared" si="10"/>
        <v>39083.993396331018</v>
      </c>
      <c r="D675" t="s">
        <v>982</v>
      </c>
      <c r="E675" t="s">
        <v>983</v>
      </c>
      <c r="F675">
        <v>-0.15</v>
      </c>
      <c r="G675">
        <v>52.285853000000003</v>
      </c>
      <c r="H675">
        <v>33.067020999999997</v>
      </c>
    </row>
    <row r="676" spans="1:8" x14ac:dyDescent="0.3">
      <c r="A676" s="11">
        <v>39083</v>
      </c>
      <c r="B676" s="51">
        <v>0.99343135416666672</v>
      </c>
      <c r="C676" s="52">
        <f t="shared" si="10"/>
        <v>39083.993431354167</v>
      </c>
      <c r="D676" t="s">
        <v>982</v>
      </c>
      <c r="E676" t="s">
        <v>983</v>
      </c>
      <c r="F676">
        <v>-0.17</v>
      </c>
      <c r="G676">
        <v>52.274127999999997</v>
      </c>
      <c r="H676">
        <v>33.068541000000003</v>
      </c>
    </row>
    <row r="677" spans="1:8" x14ac:dyDescent="0.3">
      <c r="A677" s="11">
        <v>39083</v>
      </c>
      <c r="B677" s="51">
        <v>0.99346635416666673</v>
      </c>
      <c r="C677" s="52">
        <f t="shared" si="10"/>
        <v>39083.993466354164</v>
      </c>
      <c r="D677" t="s">
        <v>982</v>
      </c>
      <c r="E677" t="s">
        <v>983</v>
      </c>
      <c r="F677">
        <v>-0.17</v>
      </c>
      <c r="G677">
        <v>52.269786000000003</v>
      </c>
      <c r="H677">
        <v>33.065669999999997</v>
      </c>
    </row>
    <row r="678" spans="1:8" x14ac:dyDescent="0.3">
      <c r="A678" s="11">
        <v>39083</v>
      </c>
      <c r="B678" s="51">
        <v>0.99350135416666674</v>
      </c>
      <c r="C678" s="52">
        <f t="shared" si="10"/>
        <v>39083.993501354169</v>
      </c>
      <c r="D678" t="s">
        <v>982</v>
      </c>
      <c r="E678" t="s">
        <v>983</v>
      </c>
      <c r="F678">
        <v>-0.16</v>
      </c>
      <c r="G678">
        <v>52.267614999999999</v>
      </c>
      <c r="H678">
        <v>33.065669999999997</v>
      </c>
    </row>
    <row r="679" spans="1:8" x14ac:dyDescent="0.3">
      <c r="A679" s="11">
        <v>39083</v>
      </c>
      <c r="B679" s="51">
        <v>0.99353641203703702</v>
      </c>
      <c r="C679" s="52">
        <f t="shared" si="10"/>
        <v>39083.993536412039</v>
      </c>
      <c r="D679" t="s">
        <v>982</v>
      </c>
      <c r="E679" t="s">
        <v>983</v>
      </c>
      <c r="F679">
        <v>-0.18</v>
      </c>
      <c r="G679">
        <v>52.272826000000002</v>
      </c>
      <c r="H679">
        <v>33.065838999999997</v>
      </c>
    </row>
    <row r="680" spans="1:8" x14ac:dyDescent="0.3">
      <c r="A680" s="11">
        <v>39083</v>
      </c>
      <c r="B680" s="51">
        <v>0.99357141203703703</v>
      </c>
      <c r="C680" s="52">
        <f t="shared" si="10"/>
        <v>39083.993571412037</v>
      </c>
      <c r="D680" t="s">
        <v>982</v>
      </c>
      <c r="E680" t="s">
        <v>983</v>
      </c>
      <c r="F680">
        <v>-0.15</v>
      </c>
      <c r="G680">
        <v>52.269786000000003</v>
      </c>
      <c r="H680">
        <v>33.064995000000003</v>
      </c>
    </row>
    <row r="681" spans="1:8" x14ac:dyDescent="0.3">
      <c r="A681" s="11">
        <v>39083</v>
      </c>
      <c r="B681" s="51">
        <v>0.99360641203703703</v>
      </c>
      <c r="C681" s="52">
        <f t="shared" si="10"/>
        <v>39083.993606412034</v>
      </c>
      <c r="D681" t="s">
        <v>982</v>
      </c>
      <c r="E681" t="s">
        <v>983</v>
      </c>
      <c r="F681">
        <v>-0.14000000000000001</v>
      </c>
      <c r="G681">
        <v>52.278036999999998</v>
      </c>
      <c r="H681">
        <v>33.064487999999997</v>
      </c>
    </row>
    <row r="682" spans="1:8" x14ac:dyDescent="0.3">
      <c r="A682" s="11">
        <v>39083</v>
      </c>
      <c r="B682" s="51">
        <v>0.99364141203703704</v>
      </c>
      <c r="C682" s="52">
        <f t="shared" si="10"/>
        <v>39083.993641412038</v>
      </c>
      <c r="D682" t="s">
        <v>982</v>
      </c>
      <c r="E682" t="s">
        <v>983</v>
      </c>
      <c r="F682">
        <v>-0.16</v>
      </c>
      <c r="G682">
        <v>52.275865000000003</v>
      </c>
      <c r="H682">
        <v>33.064487999999997</v>
      </c>
    </row>
    <row r="683" spans="1:8" x14ac:dyDescent="0.3">
      <c r="A683" s="11">
        <v>39083</v>
      </c>
      <c r="B683" s="51">
        <v>0.99367644675925926</v>
      </c>
      <c r="C683" s="52">
        <f t="shared" si="10"/>
        <v>39083.993676446757</v>
      </c>
      <c r="D683" t="s">
        <v>982</v>
      </c>
      <c r="E683" t="s">
        <v>983</v>
      </c>
      <c r="F683">
        <v>-0.15</v>
      </c>
      <c r="G683">
        <v>52.262403999999997</v>
      </c>
      <c r="H683">
        <v>33.065502000000002</v>
      </c>
    </row>
    <row r="684" spans="1:8" x14ac:dyDescent="0.3">
      <c r="A684" s="11">
        <v>39083</v>
      </c>
      <c r="B684" s="51">
        <v>0.99371144675925926</v>
      </c>
      <c r="C684" s="52">
        <f t="shared" si="10"/>
        <v>39083.993711446761</v>
      </c>
      <c r="D684" t="s">
        <v>982</v>
      </c>
      <c r="E684" t="s">
        <v>983</v>
      </c>
      <c r="F684">
        <v>-0.16</v>
      </c>
      <c r="G684">
        <v>52.274127999999997</v>
      </c>
      <c r="H684">
        <v>33.065502000000002</v>
      </c>
    </row>
    <row r="685" spans="1:8" x14ac:dyDescent="0.3">
      <c r="A685" s="11">
        <v>39083</v>
      </c>
      <c r="B685" s="51">
        <v>0.99374644675925927</v>
      </c>
      <c r="C685" s="52">
        <f t="shared" si="10"/>
        <v>39083.993746446758</v>
      </c>
      <c r="D685" t="s">
        <v>982</v>
      </c>
      <c r="E685" t="s">
        <v>983</v>
      </c>
      <c r="F685">
        <v>-0.15</v>
      </c>
      <c r="G685">
        <v>52.271957</v>
      </c>
      <c r="H685">
        <v>33.066346000000003</v>
      </c>
    </row>
    <row r="686" spans="1:8" x14ac:dyDescent="0.3">
      <c r="A686" s="11">
        <v>39083</v>
      </c>
      <c r="B686" s="51">
        <v>0.99378146990740746</v>
      </c>
      <c r="C686" s="52">
        <f t="shared" si="10"/>
        <v>39083.993781469908</v>
      </c>
      <c r="D686" t="s">
        <v>982</v>
      </c>
      <c r="E686" t="s">
        <v>983</v>
      </c>
      <c r="F686">
        <v>-0.15</v>
      </c>
      <c r="G686">
        <v>52.277168000000003</v>
      </c>
      <c r="H686">
        <v>33.066682999999998</v>
      </c>
    </row>
    <row r="687" spans="1:8" x14ac:dyDescent="0.3">
      <c r="A687" s="11">
        <v>39083</v>
      </c>
      <c r="B687" s="51">
        <v>0.99381645833333332</v>
      </c>
      <c r="C687" s="52">
        <f t="shared" si="10"/>
        <v>39083.993816458336</v>
      </c>
      <c r="D687" t="s">
        <v>982</v>
      </c>
      <c r="E687" t="s">
        <v>983</v>
      </c>
      <c r="F687">
        <v>-0.14000000000000001</v>
      </c>
      <c r="G687">
        <v>52.277602000000002</v>
      </c>
      <c r="H687">
        <v>33.065502000000002</v>
      </c>
    </row>
    <row r="688" spans="1:8" x14ac:dyDescent="0.3">
      <c r="A688" s="11">
        <v>39083</v>
      </c>
      <c r="B688" s="51">
        <v>0.99385145833333333</v>
      </c>
      <c r="C688" s="52">
        <f t="shared" si="10"/>
        <v>39083.993851458334</v>
      </c>
      <c r="D688" t="s">
        <v>982</v>
      </c>
      <c r="E688" t="s">
        <v>983</v>
      </c>
      <c r="F688">
        <v>-0.18</v>
      </c>
      <c r="G688">
        <v>52.277168000000003</v>
      </c>
      <c r="H688">
        <v>33.063813000000003</v>
      </c>
    </row>
    <row r="689" spans="1:41" x14ac:dyDescent="0.3">
      <c r="A689" s="11">
        <v>39083</v>
      </c>
      <c r="B689" s="51">
        <v>0.99388649305555565</v>
      </c>
      <c r="C689" s="52">
        <f t="shared" si="10"/>
        <v>39083.993886493059</v>
      </c>
      <c r="D689" t="s">
        <v>982</v>
      </c>
      <c r="E689" t="s">
        <v>983</v>
      </c>
      <c r="F689">
        <v>-0.15</v>
      </c>
      <c r="G689">
        <v>52.269351999999998</v>
      </c>
      <c r="H689">
        <v>33.066007999999997</v>
      </c>
    </row>
    <row r="690" spans="1:41" x14ac:dyDescent="0.3">
      <c r="A690" s="11">
        <v>39083</v>
      </c>
      <c r="B690" s="51">
        <v>0.99392149305555566</v>
      </c>
      <c r="C690" s="52">
        <f t="shared" si="10"/>
        <v>39083.993921493056</v>
      </c>
      <c r="D690" t="s">
        <v>982</v>
      </c>
      <c r="E690" t="s">
        <v>983</v>
      </c>
      <c r="F690">
        <v>-0.16</v>
      </c>
      <c r="G690">
        <v>52.276733999999998</v>
      </c>
      <c r="H690">
        <v>33.066515000000003</v>
      </c>
    </row>
    <row r="691" spans="1:41" x14ac:dyDescent="0.3">
      <c r="A691" s="11">
        <v>39083</v>
      </c>
      <c r="B691" s="51">
        <v>0.99395649305555567</v>
      </c>
      <c r="C691" s="52">
        <f t="shared" si="10"/>
        <v>39083.993956493054</v>
      </c>
      <c r="D691" t="s">
        <v>982</v>
      </c>
      <c r="E691" t="s">
        <v>983</v>
      </c>
      <c r="F691">
        <v>-0.14000000000000001</v>
      </c>
      <c r="G691">
        <v>52.268917000000002</v>
      </c>
      <c r="H691">
        <v>33.058410000000002</v>
      </c>
    </row>
    <row r="692" spans="1:41" x14ac:dyDescent="0.3">
      <c r="A692" s="11">
        <v>39083</v>
      </c>
      <c r="B692" s="51">
        <v>0.99399149305555545</v>
      </c>
      <c r="C692" s="52">
        <f t="shared" si="10"/>
        <v>39083.993991493058</v>
      </c>
      <c r="D692" t="s">
        <v>982</v>
      </c>
      <c r="E692" t="s">
        <v>983</v>
      </c>
      <c r="F692">
        <v>-0.18</v>
      </c>
      <c r="G692">
        <v>52.274996999999999</v>
      </c>
      <c r="H692">
        <v>33.067189999999997</v>
      </c>
    </row>
    <row r="693" spans="1:41" x14ac:dyDescent="0.3">
      <c r="A693" s="11">
        <v>39083</v>
      </c>
      <c r="B693" s="51">
        <v>0.99402649305555546</v>
      </c>
      <c r="C693" s="52">
        <f t="shared" si="10"/>
        <v>39083.994026493056</v>
      </c>
      <c r="D693" t="s">
        <v>982</v>
      </c>
      <c r="E693" t="s">
        <v>983</v>
      </c>
      <c r="F693">
        <v>-0.18</v>
      </c>
      <c r="G693">
        <v>52.273260000000001</v>
      </c>
      <c r="H693">
        <v>33.068710000000003</v>
      </c>
    </row>
    <row r="694" spans="1:41" x14ac:dyDescent="0.3">
      <c r="A694" s="11">
        <v>39083</v>
      </c>
      <c r="B694" s="51">
        <v>0.99406134259259249</v>
      </c>
      <c r="C694" s="52">
        <f t="shared" si="10"/>
        <v>39083.994061342593</v>
      </c>
      <c r="D694" t="s">
        <v>982</v>
      </c>
      <c r="E694" t="s">
        <v>971</v>
      </c>
      <c r="AL694">
        <v>1176.2773440000001</v>
      </c>
      <c r="AM694">
        <v>23.45</v>
      </c>
      <c r="AN694">
        <v>52.105468999999999</v>
      </c>
      <c r="AO694">
        <v>24.536249999999999</v>
      </c>
    </row>
    <row r="695" spans="1:41" x14ac:dyDescent="0.3">
      <c r="C695" s="52">
        <f t="shared" si="10"/>
        <v>0</v>
      </c>
    </row>
    <row r="696" spans="1:41" x14ac:dyDescent="0.3">
      <c r="A696" s="11">
        <v>39083</v>
      </c>
      <c r="B696" s="51">
        <v>0.99406265046296294</v>
      </c>
      <c r="C696" s="52">
        <f t="shared" si="10"/>
        <v>39083.994062650461</v>
      </c>
      <c r="D696" t="s">
        <v>982</v>
      </c>
      <c r="E696" t="s">
        <v>983</v>
      </c>
      <c r="F696">
        <v>-0.16</v>
      </c>
      <c r="G696">
        <v>52.276733999999998</v>
      </c>
      <c r="H696">
        <v>33.068541000000003</v>
      </c>
    </row>
    <row r="697" spans="1:41" x14ac:dyDescent="0.3">
      <c r="A697" s="11">
        <v>39083</v>
      </c>
      <c r="B697" s="51">
        <v>0.99409768518518515</v>
      </c>
      <c r="C697" s="52">
        <f t="shared" si="10"/>
        <v>39083.994097685187</v>
      </c>
      <c r="D697" t="s">
        <v>982</v>
      </c>
      <c r="E697" t="s">
        <v>983</v>
      </c>
      <c r="F697">
        <v>-0.16</v>
      </c>
      <c r="G697">
        <v>52.282378999999999</v>
      </c>
      <c r="H697">
        <v>33.069553999999997</v>
      </c>
    </row>
    <row r="698" spans="1:41" x14ac:dyDescent="0.3">
      <c r="A698" s="11">
        <v>39083</v>
      </c>
      <c r="B698" s="51">
        <v>0.99413268518518516</v>
      </c>
      <c r="C698" s="52">
        <f t="shared" si="10"/>
        <v>39083.994132685184</v>
      </c>
      <c r="D698" t="s">
        <v>982</v>
      </c>
      <c r="E698" t="s">
        <v>983</v>
      </c>
      <c r="F698">
        <v>-0.16</v>
      </c>
      <c r="G698">
        <v>52.275430999999998</v>
      </c>
      <c r="H698">
        <v>33.068541000000003</v>
      </c>
    </row>
    <row r="699" spans="1:41" x14ac:dyDescent="0.3">
      <c r="A699" s="11">
        <v>39083</v>
      </c>
      <c r="B699" s="51">
        <v>0.99416768518518517</v>
      </c>
      <c r="C699" s="52">
        <f t="shared" si="10"/>
        <v>39083.994167685189</v>
      </c>
      <c r="D699" t="s">
        <v>982</v>
      </c>
      <c r="E699" t="s">
        <v>983</v>
      </c>
      <c r="F699">
        <v>-0.15</v>
      </c>
      <c r="G699">
        <v>52.285853000000003</v>
      </c>
      <c r="H699">
        <v>33.069215999999997</v>
      </c>
    </row>
    <row r="700" spans="1:41" x14ac:dyDescent="0.3">
      <c r="A700" s="11">
        <v>39083</v>
      </c>
      <c r="B700" s="51">
        <v>0.99420271990740738</v>
      </c>
      <c r="C700" s="52">
        <f t="shared" si="10"/>
        <v>39083.994202719907</v>
      </c>
      <c r="D700" t="s">
        <v>982</v>
      </c>
      <c r="E700" t="s">
        <v>983</v>
      </c>
      <c r="F700">
        <v>-0.15</v>
      </c>
      <c r="G700">
        <v>52.285418999999997</v>
      </c>
      <c r="H700">
        <v>33.068877999999998</v>
      </c>
    </row>
    <row r="701" spans="1:41" x14ac:dyDescent="0.3">
      <c r="A701" s="11">
        <v>39083</v>
      </c>
      <c r="B701" s="51">
        <v>0.99423771990740739</v>
      </c>
      <c r="C701" s="52">
        <f t="shared" si="10"/>
        <v>39083.994237719904</v>
      </c>
      <c r="D701" t="s">
        <v>982</v>
      </c>
      <c r="E701" t="s">
        <v>983</v>
      </c>
      <c r="F701">
        <v>-0.14000000000000001</v>
      </c>
      <c r="G701">
        <v>52.279339</v>
      </c>
      <c r="H701">
        <v>33.068877999999998</v>
      </c>
    </row>
    <row r="702" spans="1:41" x14ac:dyDescent="0.3">
      <c r="A702" s="11">
        <v>39083</v>
      </c>
      <c r="B702" s="51">
        <v>0.9942727199074074</v>
      </c>
      <c r="C702" s="52">
        <f t="shared" si="10"/>
        <v>39083.994272719909</v>
      </c>
      <c r="D702" t="s">
        <v>982</v>
      </c>
      <c r="E702" t="s">
        <v>983</v>
      </c>
      <c r="F702">
        <v>-0.16</v>
      </c>
      <c r="G702">
        <v>52.269786000000003</v>
      </c>
      <c r="H702">
        <v>33.069892000000003</v>
      </c>
    </row>
    <row r="703" spans="1:41" x14ac:dyDescent="0.3">
      <c r="A703" s="11">
        <v>39083</v>
      </c>
      <c r="B703" s="51">
        <v>0.99430771990740741</v>
      </c>
      <c r="C703" s="52">
        <f t="shared" si="10"/>
        <v>39083.994307719906</v>
      </c>
      <c r="D703" t="s">
        <v>982</v>
      </c>
      <c r="E703" t="s">
        <v>983</v>
      </c>
      <c r="F703">
        <v>-0.18</v>
      </c>
      <c r="G703">
        <v>52.273260000000001</v>
      </c>
      <c r="H703">
        <v>33.068371999999997</v>
      </c>
    </row>
    <row r="704" spans="1:41" x14ac:dyDescent="0.3">
      <c r="A704" s="11">
        <v>39083</v>
      </c>
      <c r="B704" s="51">
        <v>0.99434276620370365</v>
      </c>
      <c r="C704" s="52">
        <f t="shared" si="10"/>
        <v>39083.9943427662</v>
      </c>
      <c r="D704" t="s">
        <v>982</v>
      </c>
      <c r="E704" t="s">
        <v>983</v>
      </c>
      <c r="F704">
        <v>-0.15</v>
      </c>
      <c r="G704">
        <v>52.270220000000002</v>
      </c>
      <c r="H704">
        <v>33.068877999999998</v>
      </c>
    </row>
    <row r="705" spans="1:41" x14ac:dyDescent="0.3">
      <c r="A705" s="11">
        <v>39083</v>
      </c>
      <c r="B705" s="51">
        <v>0.99437776620370366</v>
      </c>
      <c r="C705" s="52">
        <f t="shared" si="10"/>
        <v>39083.994377766205</v>
      </c>
      <c r="D705" t="s">
        <v>982</v>
      </c>
      <c r="E705" t="s">
        <v>983</v>
      </c>
      <c r="F705">
        <v>-0.15</v>
      </c>
      <c r="G705">
        <v>52.271957</v>
      </c>
      <c r="H705">
        <v>33.068371999999997</v>
      </c>
    </row>
    <row r="706" spans="1:41" x14ac:dyDescent="0.3">
      <c r="A706" s="11">
        <v>39083</v>
      </c>
      <c r="B706" s="51">
        <v>0.99441276620370367</v>
      </c>
      <c r="C706" s="52">
        <f t="shared" si="10"/>
        <v>39083.994412766202</v>
      </c>
      <c r="D706" t="s">
        <v>982</v>
      </c>
      <c r="E706" t="s">
        <v>983</v>
      </c>
      <c r="F706">
        <v>-0.16</v>
      </c>
      <c r="G706">
        <v>52.274563000000001</v>
      </c>
      <c r="H706">
        <v>33.067864999999998</v>
      </c>
    </row>
    <row r="707" spans="1:41" x14ac:dyDescent="0.3">
      <c r="A707" s="11">
        <v>39083</v>
      </c>
      <c r="B707" s="51">
        <v>0.99444778935185185</v>
      </c>
      <c r="C707" s="52">
        <f t="shared" ref="C707:C770" si="11">+A707+B707</f>
        <v>39083.994447789351</v>
      </c>
      <c r="D707" t="s">
        <v>982</v>
      </c>
      <c r="E707" t="s">
        <v>983</v>
      </c>
      <c r="F707">
        <v>-0.14000000000000001</v>
      </c>
      <c r="G707">
        <v>52.278036999999998</v>
      </c>
      <c r="H707">
        <v>33.068877999999998</v>
      </c>
    </row>
    <row r="708" spans="1:41" x14ac:dyDescent="0.3">
      <c r="A708" s="11">
        <v>39083</v>
      </c>
      <c r="B708" s="51">
        <v>0.99448278935185186</v>
      </c>
      <c r="C708" s="52">
        <f t="shared" si="11"/>
        <v>39083.994482789349</v>
      </c>
      <c r="D708" t="s">
        <v>982</v>
      </c>
      <c r="E708" t="s">
        <v>983</v>
      </c>
      <c r="F708">
        <v>-0.15</v>
      </c>
      <c r="G708">
        <v>52.271089000000003</v>
      </c>
      <c r="H708">
        <v>33.068877999999998</v>
      </c>
    </row>
    <row r="709" spans="1:41" x14ac:dyDescent="0.3">
      <c r="A709" s="11">
        <v>39083</v>
      </c>
      <c r="B709" s="51">
        <v>0.99451778935185187</v>
      </c>
      <c r="C709" s="52">
        <f t="shared" si="11"/>
        <v>39083.994517789353</v>
      </c>
      <c r="D709" t="s">
        <v>982</v>
      </c>
      <c r="E709" t="s">
        <v>983</v>
      </c>
      <c r="F709">
        <v>-0.16</v>
      </c>
      <c r="G709">
        <v>52.278471000000003</v>
      </c>
      <c r="H709">
        <v>33.070566999999997</v>
      </c>
    </row>
    <row r="710" spans="1:41" x14ac:dyDescent="0.3">
      <c r="A710" s="11">
        <v>39083</v>
      </c>
      <c r="B710" s="51">
        <v>0.99455282407407408</v>
      </c>
      <c r="C710" s="52">
        <f t="shared" si="11"/>
        <v>39083.994552824071</v>
      </c>
      <c r="D710" t="s">
        <v>982</v>
      </c>
      <c r="E710" t="s">
        <v>983</v>
      </c>
      <c r="F710">
        <v>-0.14000000000000001</v>
      </c>
      <c r="G710">
        <v>52.275430999999998</v>
      </c>
      <c r="H710">
        <v>33.068541000000003</v>
      </c>
    </row>
    <row r="711" spans="1:41" x14ac:dyDescent="0.3">
      <c r="A711" s="11">
        <v>39083</v>
      </c>
      <c r="B711" s="51">
        <v>0.99458782407407409</v>
      </c>
      <c r="C711" s="52">
        <f t="shared" si="11"/>
        <v>39083.994587824076</v>
      </c>
      <c r="D711" t="s">
        <v>982</v>
      </c>
      <c r="E711" t="s">
        <v>983</v>
      </c>
      <c r="F711">
        <v>-0.16</v>
      </c>
      <c r="G711">
        <v>52.275865000000003</v>
      </c>
      <c r="H711">
        <v>33.067864999999998</v>
      </c>
    </row>
    <row r="712" spans="1:41" x14ac:dyDescent="0.3">
      <c r="A712" s="11">
        <v>39083</v>
      </c>
      <c r="B712" s="51">
        <v>0.9946228240740741</v>
      </c>
      <c r="C712" s="52">
        <f t="shared" si="11"/>
        <v>39083.994622824073</v>
      </c>
      <c r="D712" t="s">
        <v>982</v>
      </c>
      <c r="E712" t="s">
        <v>983</v>
      </c>
      <c r="F712">
        <v>-0.15</v>
      </c>
      <c r="G712">
        <v>52.280208000000002</v>
      </c>
      <c r="H712">
        <v>33.068202999999997</v>
      </c>
    </row>
    <row r="713" spans="1:41" x14ac:dyDescent="0.3">
      <c r="A713" s="11">
        <v>39083</v>
      </c>
      <c r="B713" s="51">
        <v>0.99465785879629631</v>
      </c>
      <c r="C713" s="52">
        <f t="shared" si="11"/>
        <v>39083.994657858799</v>
      </c>
      <c r="D713" t="s">
        <v>982</v>
      </c>
      <c r="E713" t="s">
        <v>983</v>
      </c>
      <c r="F713">
        <v>-0.17</v>
      </c>
      <c r="G713">
        <v>52.269351999999998</v>
      </c>
      <c r="H713">
        <v>33.068033999999997</v>
      </c>
    </row>
    <row r="714" spans="1:41" x14ac:dyDescent="0.3">
      <c r="A714" s="11">
        <v>39083</v>
      </c>
      <c r="B714" s="51">
        <v>0.99469285879629632</v>
      </c>
      <c r="C714" s="52">
        <f t="shared" si="11"/>
        <v>39083.994692858796</v>
      </c>
      <c r="D714" t="s">
        <v>982</v>
      </c>
      <c r="E714" t="s">
        <v>983</v>
      </c>
      <c r="F714">
        <v>-0.15</v>
      </c>
      <c r="G714">
        <v>52.273693999999999</v>
      </c>
      <c r="H714">
        <v>33.068202999999997</v>
      </c>
    </row>
    <row r="715" spans="1:41" x14ac:dyDescent="0.3">
      <c r="A715" s="11">
        <v>39083</v>
      </c>
      <c r="B715" s="51">
        <v>0.99472782407407401</v>
      </c>
      <c r="C715" s="52">
        <f t="shared" si="11"/>
        <v>39083.994727824072</v>
      </c>
      <c r="D715" t="s">
        <v>982</v>
      </c>
      <c r="E715" t="s">
        <v>971</v>
      </c>
      <c r="AL715">
        <v>1177.2666019999999</v>
      </c>
      <c r="AM715">
        <v>23.65</v>
      </c>
      <c r="AN715">
        <v>52.105468999999999</v>
      </c>
      <c r="AO715">
        <v>24.536249999999999</v>
      </c>
    </row>
    <row r="716" spans="1:41" x14ac:dyDescent="0.3">
      <c r="C716" s="52">
        <f t="shared" si="11"/>
        <v>0</v>
      </c>
    </row>
    <row r="717" spans="1:41" x14ac:dyDescent="0.3">
      <c r="A717" s="11">
        <v>39083</v>
      </c>
      <c r="B717" s="51">
        <v>0.99472901620370369</v>
      </c>
      <c r="C717" s="52">
        <f t="shared" si="11"/>
        <v>39083.994729016202</v>
      </c>
      <c r="D717" t="s">
        <v>982</v>
      </c>
      <c r="E717" t="s">
        <v>983</v>
      </c>
      <c r="F717">
        <v>-0.15</v>
      </c>
      <c r="G717">
        <v>52.265442999999998</v>
      </c>
      <c r="H717">
        <v>33.068202999999997</v>
      </c>
    </row>
    <row r="718" spans="1:41" x14ac:dyDescent="0.3">
      <c r="A718" s="11">
        <v>39083</v>
      </c>
      <c r="B718" s="51">
        <v>0.99476405092592601</v>
      </c>
      <c r="C718" s="52">
        <f t="shared" si="11"/>
        <v>39083.994764050927</v>
      </c>
      <c r="D718" t="s">
        <v>982</v>
      </c>
      <c r="E718" t="s">
        <v>983</v>
      </c>
      <c r="F718">
        <v>-0.16</v>
      </c>
      <c r="G718">
        <v>52.272826000000002</v>
      </c>
      <c r="H718">
        <v>33.068541000000003</v>
      </c>
    </row>
    <row r="719" spans="1:41" x14ac:dyDescent="0.3">
      <c r="A719" s="11">
        <v>39083</v>
      </c>
      <c r="B719" s="51">
        <v>0.99479905092592602</v>
      </c>
      <c r="C719" s="52">
        <f t="shared" si="11"/>
        <v>39083.994799050924</v>
      </c>
      <c r="D719" t="s">
        <v>982</v>
      </c>
      <c r="E719" t="s">
        <v>983</v>
      </c>
      <c r="F719">
        <v>-0.14000000000000001</v>
      </c>
      <c r="G719">
        <v>52.280642</v>
      </c>
      <c r="H719">
        <v>33.069553999999997</v>
      </c>
    </row>
    <row r="720" spans="1:41" x14ac:dyDescent="0.3">
      <c r="A720" s="11">
        <v>39083</v>
      </c>
      <c r="B720" s="51">
        <v>0.99483406249999995</v>
      </c>
      <c r="C720" s="52">
        <f t="shared" si="11"/>
        <v>39083.994834062498</v>
      </c>
      <c r="D720" t="s">
        <v>982</v>
      </c>
      <c r="E720" t="s">
        <v>983</v>
      </c>
      <c r="F720">
        <v>-0.15</v>
      </c>
      <c r="G720">
        <v>52.281511000000002</v>
      </c>
      <c r="H720">
        <v>33.068710000000003</v>
      </c>
    </row>
    <row r="721" spans="1:8" x14ac:dyDescent="0.3">
      <c r="A721" s="11">
        <v>39083</v>
      </c>
      <c r="B721" s="51">
        <v>0.99486909722222228</v>
      </c>
      <c r="C721" s="52">
        <f t="shared" si="11"/>
        <v>39083.994869097223</v>
      </c>
      <c r="D721" t="s">
        <v>982</v>
      </c>
      <c r="E721" t="s">
        <v>983</v>
      </c>
      <c r="F721">
        <v>-0.15</v>
      </c>
      <c r="G721">
        <v>52.271523000000002</v>
      </c>
      <c r="H721">
        <v>33.068710000000003</v>
      </c>
    </row>
    <row r="722" spans="1:8" x14ac:dyDescent="0.3">
      <c r="A722" s="11">
        <v>39083</v>
      </c>
      <c r="B722" s="51">
        <v>0.99490409722222228</v>
      </c>
      <c r="C722" s="52">
        <f t="shared" si="11"/>
        <v>39083.994904097221</v>
      </c>
      <c r="D722" t="s">
        <v>982</v>
      </c>
      <c r="E722" t="s">
        <v>983</v>
      </c>
      <c r="F722">
        <v>-0.15</v>
      </c>
      <c r="G722">
        <v>52.267614999999999</v>
      </c>
      <c r="H722">
        <v>33.068541000000003</v>
      </c>
    </row>
    <row r="723" spans="1:8" x14ac:dyDescent="0.3">
      <c r="A723" s="11">
        <v>39083</v>
      </c>
      <c r="B723" s="51">
        <v>0.99493909722222229</v>
      </c>
      <c r="C723" s="52">
        <f t="shared" si="11"/>
        <v>39083.994939097225</v>
      </c>
      <c r="D723" t="s">
        <v>982</v>
      </c>
      <c r="E723" t="s">
        <v>983</v>
      </c>
      <c r="F723">
        <v>-0.16</v>
      </c>
      <c r="G723">
        <v>52.277602000000002</v>
      </c>
      <c r="H723">
        <v>33.067528000000003</v>
      </c>
    </row>
    <row r="724" spans="1:8" x14ac:dyDescent="0.3">
      <c r="A724" s="11">
        <v>39083</v>
      </c>
      <c r="B724" s="51">
        <v>0.9949741319444444</v>
      </c>
      <c r="C724" s="52">
        <f t="shared" si="11"/>
        <v>39083.994974131943</v>
      </c>
      <c r="D724" t="s">
        <v>982</v>
      </c>
      <c r="E724" t="s">
        <v>983</v>
      </c>
      <c r="F724">
        <v>-0.15</v>
      </c>
      <c r="G724">
        <v>52.278471000000003</v>
      </c>
      <c r="H724">
        <v>33.068710000000003</v>
      </c>
    </row>
    <row r="725" spans="1:8" x14ac:dyDescent="0.3">
      <c r="A725" s="11">
        <v>39083</v>
      </c>
      <c r="B725" s="51">
        <v>0.9950091319444444</v>
      </c>
      <c r="C725" s="52">
        <f t="shared" si="11"/>
        <v>39083.995009131948</v>
      </c>
      <c r="D725" t="s">
        <v>982</v>
      </c>
      <c r="E725" t="s">
        <v>983</v>
      </c>
      <c r="F725">
        <v>-0.14000000000000001</v>
      </c>
      <c r="G725">
        <v>52.275430999999998</v>
      </c>
      <c r="H725">
        <v>33.067528000000003</v>
      </c>
    </row>
    <row r="726" spans="1:8" x14ac:dyDescent="0.3">
      <c r="A726" s="11">
        <v>39083</v>
      </c>
      <c r="B726" s="51">
        <v>0.99504413194444441</v>
      </c>
      <c r="C726" s="52">
        <f t="shared" si="11"/>
        <v>39083.995044131945</v>
      </c>
      <c r="D726" t="s">
        <v>982</v>
      </c>
      <c r="E726" t="s">
        <v>983</v>
      </c>
      <c r="F726">
        <v>-0.16</v>
      </c>
      <c r="G726">
        <v>52.278036999999998</v>
      </c>
      <c r="H726">
        <v>33.064151000000003</v>
      </c>
    </row>
    <row r="727" spans="1:8" x14ac:dyDescent="0.3">
      <c r="A727" s="11">
        <v>39083</v>
      </c>
      <c r="B727" s="51">
        <v>0.99507914351851845</v>
      </c>
      <c r="C727" s="52">
        <f t="shared" si="11"/>
        <v>39083.995079143519</v>
      </c>
      <c r="D727" t="s">
        <v>982</v>
      </c>
      <c r="E727" t="s">
        <v>983</v>
      </c>
      <c r="F727">
        <v>-0.16</v>
      </c>
      <c r="G727">
        <v>52.275430999999998</v>
      </c>
      <c r="H727">
        <v>33.064656999999997</v>
      </c>
    </row>
    <row r="728" spans="1:8" x14ac:dyDescent="0.3">
      <c r="A728" s="11">
        <v>39083</v>
      </c>
      <c r="B728" s="51">
        <v>0.99511416666666663</v>
      </c>
      <c r="C728" s="52">
        <f t="shared" si="11"/>
        <v>39083.995114166668</v>
      </c>
      <c r="D728" t="s">
        <v>982</v>
      </c>
      <c r="E728" t="s">
        <v>983</v>
      </c>
      <c r="F728">
        <v>-0.14000000000000001</v>
      </c>
      <c r="G728">
        <v>52.280642</v>
      </c>
      <c r="H728">
        <v>33.062969000000002</v>
      </c>
    </row>
    <row r="729" spans="1:8" x14ac:dyDescent="0.3">
      <c r="A729" s="11">
        <v>39083</v>
      </c>
      <c r="B729" s="51">
        <v>0.99514916666666664</v>
      </c>
      <c r="C729" s="52">
        <f t="shared" si="11"/>
        <v>39083.995149166665</v>
      </c>
      <c r="D729" t="s">
        <v>982</v>
      </c>
      <c r="E729" t="s">
        <v>983</v>
      </c>
      <c r="F729">
        <v>-0.16</v>
      </c>
      <c r="G729">
        <v>52.273693999999999</v>
      </c>
      <c r="H729">
        <v>33.064320000000002</v>
      </c>
    </row>
    <row r="730" spans="1:8" x14ac:dyDescent="0.3">
      <c r="A730" s="11">
        <v>39083</v>
      </c>
      <c r="B730" s="51">
        <v>0.99518416666666665</v>
      </c>
      <c r="C730" s="52">
        <f t="shared" si="11"/>
        <v>39083.99518416667</v>
      </c>
      <c r="D730" t="s">
        <v>982</v>
      </c>
      <c r="E730" t="s">
        <v>983</v>
      </c>
      <c r="F730">
        <v>-0.16</v>
      </c>
      <c r="G730">
        <v>52.275430999999998</v>
      </c>
      <c r="H730">
        <v>33.063813000000003</v>
      </c>
    </row>
    <row r="731" spans="1:8" x14ac:dyDescent="0.3">
      <c r="A731" s="11">
        <v>39083</v>
      </c>
      <c r="B731" s="51">
        <v>0.99521920138888886</v>
      </c>
      <c r="C731" s="52">
        <f t="shared" si="11"/>
        <v>39083.995219201388</v>
      </c>
      <c r="D731" t="s">
        <v>982</v>
      </c>
      <c r="E731" t="s">
        <v>983</v>
      </c>
      <c r="F731">
        <v>-0.15</v>
      </c>
      <c r="G731">
        <v>52.271089000000003</v>
      </c>
      <c r="H731">
        <v>33.064487999999997</v>
      </c>
    </row>
    <row r="732" spans="1:8" x14ac:dyDescent="0.3">
      <c r="A732" s="11">
        <v>39083</v>
      </c>
      <c r="B732" s="51">
        <v>0.99525420138888887</v>
      </c>
      <c r="C732" s="52">
        <f t="shared" si="11"/>
        <v>39083.995254201393</v>
      </c>
      <c r="D732" t="s">
        <v>982</v>
      </c>
      <c r="E732" t="s">
        <v>983</v>
      </c>
      <c r="F732">
        <v>-0.17</v>
      </c>
      <c r="G732">
        <v>52.264575000000001</v>
      </c>
      <c r="H732">
        <v>33.061956000000002</v>
      </c>
    </row>
    <row r="733" spans="1:8" x14ac:dyDescent="0.3">
      <c r="A733" s="11">
        <v>39083</v>
      </c>
      <c r="B733" s="51">
        <v>0.99528920138888888</v>
      </c>
      <c r="C733" s="52">
        <f t="shared" si="11"/>
        <v>39083.99528920139</v>
      </c>
      <c r="D733" t="s">
        <v>982</v>
      </c>
      <c r="E733" t="s">
        <v>983</v>
      </c>
      <c r="F733">
        <v>-0.15</v>
      </c>
      <c r="G733">
        <v>52.281075999999999</v>
      </c>
      <c r="H733">
        <v>33.063474999999997</v>
      </c>
    </row>
    <row r="734" spans="1:8" x14ac:dyDescent="0.3">
      <c r="A734" s="11">
        <v>39083</v>
      </c>
      <c r="B734" s="51">
        <v>0.99532423611111109</v>
      </c>
      <c r="C734" s="52">
        <f t="shared" si="11"/>
        <v>39083.995324236108</v>
      </c>
      <c r="D734" t="s">
        <v>982</v>
      </c>
      <c r="E734" t="s">
        <v>983</v>
      </c>
      <c r="F734">
        <v>-0.15</v>
      </c>
      <c r="G734">
        <v>52.271957</v>
      </c>
      <c r="H734">
        <v>33.063307000000002</v>
      </c>
    </row>
    <row r="735" spans="1:8" x14ac:dyDescent="0.3">
      <c r="A735" s="11">
        <v>39083</v>
      </c>
      <c r="B735" s="51">
        <v>0.99535932870370381</v>
      </c>
      <c r="C735" s="52">
        <f t="shared" si="11"/>
        <v>39083.995359328706</v>
      </c>
      <c r="D735" t="s">
        <v>982</v>
      </c>
      <c r="E735" t="s">
        <v>983</v>
      </c>
      <c r="F735">
        <v>-0.15</v>
      </c>
      <c r="G735">
        <v>52.278036999999998</v>
      </c>
      <c r="H735">
        <v>33.063643999999996</v>
      </c>
    </row>
    <row r="736" spans="1:8" x14ac:dyDescent="0.3">
      <c r="A736" s="11">
        <v>39083</v>
      </c>
      <c r="B736" s="51">
        <v>0.99539432870370381</v>
      </c>
      <c r="C736" s="52">
        <f t="shared" si="11"/>
        <v>39083.995394328704</v>
      </c>
      <c r="D736" t="s">
        <v>982</v>
      </c>
      <c r="E736" t="s">
        <v>983</v>
      </c>
      <c r="F736">
        <v>-0.16</v>
      </c>
      <c r="G736">
        <v>52.275865000000003</v>
      </c>
      <c r="H736">
        <v>33.063474999999997</v>
      </c>
    </row>
    <row r="737" spans="1:41" x14ac:dyDescent="0.3">
      <c r="A737" s="11">
        <v>39083</v>
      </c>
      <c r="B737" s="51">
        <v>0.99542918981481476</v>
      </c>
      <c r="C737" s="52">
        <f t="shared" si="11"/>
        <v>39083.995429189818</v>
      </c>
      <c r="D737" t="s">
        <v>982</v>
      </c>
      <c r="E737" t="s">
        <v>971</v>
      </c>
      <c r="AL737">
        <v>1176.794189</v>
      </c>
      <c r="AM737">
        <v>23.516667000000002</v>
      </c>
      <c r="AN737">
        <v>52.105468999999999</v>
      </c>
      <c r="AO737">
        <v>24.536249999999999</v>
      </c>
    </row>
    <row r="738" spans="1:41" x14ac:dyDescent="0.3">
      <c r="C738" s="52">
        <f t="shared" si="11"/>
        <v>0</v>
      </c>
    </row>
    <row r="739" spans="1:41" x14ac:dyDescent="0.3">
      <c r="A739" s="11">
        <v>39083</v>
      </c>
      <c r="B739" s="51">
        <v>0.99543052083333328</v>
      </c>
      <c r="C739" s="52">
        <f t="shared" si="11"/>
        <v>39083.99543052083</v>
      </c>
      <c r="D739" t="s">
        <v>982</v>
      </c>
      <c r="E739" t="s">
        <v>983</v>
      </c>
      <c r="F739">
        <v>-0.16</v>
      </c>
      <c r="G739">
        <v>52.278036999999998</v>
      </c>
      <c r="H739">
        <v>33.060943000000002</v>
      </c>
    </row>
    <row r="740" spans="1:41" x14ac:dyDescent="0.3">
      <c r="A740" s="11">
        <v>39083</v>
      </c>
      <c r="B740" s="51">
        <v>0.99546539351851848</v>
      </c>
      <c r="C740" s="52">
        <f t="shared" si="11"/>
        <v>39083.99546539352</v>
      </c>
      <c r="D740" t="s">
        <v>982</v>
      </c>
      <c r="E740" t="s">
        <v>973</v>
      </c>
    </row>
    <row r="741" spans="1:41" x14ac:dyDescent="0.3">
      <c r="A741" s="11">
        <v>39083</v>
      </c>
      <c r="B741" s="51">
        <v>0.99546560185185184</v>
      </c>
      <c r="C741" s="52">
        <f t="shared" si="11"/>
        <v>39083.995465601853</v>
      </c>
      <c r="D741" t="s">
        <v>984</v>
      </c>
      <c r="E741" t="s">
        <v>985</v>
      </c>
      <c r="F741">
        <v>-0.15</v>
      </c>
      <c r="G741">
        <v>52.282812999999997</v>
      </c>
      <c r="H741">
        <v>33.062969000000002</v>
      </c>
    </row>
    <row r="742" spans="1:41" x14ac:dyDescent="0.3">
      <c r="A742" s="11">
        <v>39083</v>
      </c>
      <c r="B742" s="51">
        <v>0.99550047453703705</v>
      </c>
      <c r="C742" s="52">
        <f t="shared" si="11"/>
        <v>39083.995500474535</v>
      </c>
      <c r="D742" t="s">
        <v>984</v>
      </c>
      <c r="E742" t="s">
        <v>743</v>
      </c>
    </row>
    <row r="743" spans="1:41" x14ac:dyDescent="0.3">
      <c r="A743" s="11">
        <v>39083</v>
      </c>
      <c r="B743" s="51">
        <v>0.99550070601851859</v>
      </c>
      <c r="C743" s="52">
        <f t="shared" si="11"/>
        <v>39083.99550070602</v>
      </c>
      <c r="D743" t="s">
        <v>984</v>
      </c>
      <c r="E743" t="s">
        <v>986</v>
      </c>
      <c r="F743">
        <v>-0.16</v>
      </c>
      <c r="G743">
        <v>52.278036999999998</v>
      </c>
      <c r="H743">
        <v>33.061279999999996</v>
      </c>
    </row>
    <row r="744" spans="1:41" x14ac:dyDescent="0.3">
      <c r="A744" s="11">
        <v>39083</v>
      </c>
      <c r="B744" s="51">
        <v>0.99553574074074069</v>
      </c>
      <c r="C744" s="52">
        <f t="shared" si="11"/>
        <v>39083.995535740738</v>
      </c>
      <c r="D744" t="s">
        <v>984</v>
      </c>
      <c r="E744" t="s">
        <v>986</v>
      </c>
      <c r="F744">
        <v>-0.14000000000000001</v>
      </c>
      <c r="G744">
        <v>51.965375999999999</v>
      </c>
      <c r="H744">
        <v>32.890577</v>
      </c>
    </row>
    <row r="745" spans="1:41" x14ac:dyDescent="0.3">
      <c r="A745" s="11">
        <v>39083</v>
      </c>
      <c r="B745" s="51">
        <v>0.9955707407407407</v>
      </c>
      <c r="C745" s="52">
        <f t="shared" si="11"/>
        <v>39083.995570740743</v>
      </c>
      <c r="D745" t="s">
        <v>984</v>
      </c>
      <c r="E745" t="s">
        <v>986</v>
      </c>
      <c r="F745">
        <v>-0.15</v>
      </c>
      <c r="G745">
        <v>51.566299999999998</v>
      </c>
      <c r="H745">
        <v>32.935321000000002</v>
      </c>
    </row>
    <row r="746" spans="1:41" x14ac:dyDescent="0.3">
      <c r="A746" s="11">
        <v>39083</v>
      </c>
      <c r="B746" s="51">
        <v>0.99560575231481485</v>
      </c>
      <c r="C746" s="52">
        <f t="shared" si="11"/>
        <v>39083.995605752316</v>
      </c>
      <c r="D746" t="s">
        <v>984</v>
      </c>
      <c r="E746" t="s">
        <v>986</v>
      </c>
      <c r="F746">
        <v>-0.15</v>
      </c>
      <c r="G746">
        <v>51.150722000000002</v>
      </c>
      <c r="H746">
        <v>32.903070999999997</v>
      </c>
    </row>
    <row r="747" spans="1:41" x14ac:dyDescent="0.3">
      <c r="A747" s="11">
        <v>39083</v>
      </c>
      <c r="B747" s="51">
        <v>0.99564077546296303</v>
      </c>
      <c r="C747" s="52">
        <f t="shared" si="11"/>
        <v>39083.995640775465</v>
      </c>
      <c r="D747" t="s">
        <v>984</v>
      </c>
      <c r="E747" t="s">
        <v>986</v>
      </c>
      <c r="F747">
        <v>-0.14000000000000001</v>
      </c>
      <c r="G747">
        <v>50.769015000000003</v>
      </c>
      <c r="H747">
        <v>32.927554000000001</v>
      </c>
    </row>
    <row r="748" spans="1:41" x14ac:dyDescent="0.3">
      <c r="A748" s="11">
        <v>39083</v>
      </c>
      <c r="B748" s="51">
        <v>0.99567577546296293</v>
      </c>
      <c r="C748" s="52">
        <f t="shared" si="11"/>
        <v>39083.995675775463</v>
      </c>
      <c r="D748" t="s">
        <v>984</v>
      </c>
      <c r="E748" t="s">
        <v>986</v>
      </c>
      <c r="F748">
        <v>-0.15</v>
      </c>
      <c r="G748">
        <v>50.365595999999996</v>
      </c>
      <c r="H748">
        <v>32.938023000000001</v>
      </c>
    </row>
    <row r="749" spans="1:41" x14ac:dyDescent="0.3">
      <c r="A749" s="11">
        <v>39083</v>
      </c>
      <c r="B749" s="51">
        <v>0.9957106365740741</v>
      </c>
      <c r="C749" s="52">
        <f t="shared" si="11"/>
        <v>39083.995710636576</v>
      </c>
      <c r="D749" t="s">
        <v>984</v>
      </c>
      <c r="E749" t="s">
        <v>976</v>
      </c>
    </row>
    <row r="750" spans="1:41" x14ac:dyDescent="0.3">
      <c r="A750" s="11">
        <v>39083</v>
      </c>
      <c r="B750" s="51">
        <v>0.99571086805555564</v>
      </c>
      <c r="C750" s="52">
        <f t="shared" si="11"/>
        <v>39083.995710868054</v>
      </c>
      <c r="D750" t="s">
        <v>987</v>
      </c>
      <c r="E750" t="s">
        <v>988</v>
      </c>
      <c r="F750">
        <v>-0.16</v>
      </c>
      <c r="G750">
        <v>49.983021000000001</v>
      </c>
      <c r="H750">
        <v>35.011960999999999</v>
      </c>
    </row>
    <row r="751" spans="1:41" x14ac:dyDescent="0.3">
      <c r="A751" s="11">
        <v>39083</v>
      </c>
      <c r="B751" s="51">
        <v>0.99574574074074074</v>
      </c>
      <c r="C751" s="52">
        <f t="shared" si="11"/>
        <v>39083.995745740744</v>
      </c>
      <c r="D751" t="s">
        <v>987</v>
      </c>
      <c r="E751" t="s">
        <v>743</v>
      </c>
    </row>
    <row r="752" spans="1:41" x14ac:dyDescent="0.3">
      <c r="A752" s="11">
        <v>39083</v>
      </c>
      <c r="B752" s="51">
        <v>0.99574596064814813</v>
      </c>
      <c r="C752" s="52">
        <f t="shared" si="11"/>
        <v>39083.995745960645</v>
      </c>
      <c r="D752" t="s">
        <v>987</v>
      </c>
      <c r="E752" t="s">
        <v>988</v>
      </c>
      <c r="F752">
        <v>-0.15</v>
      </c>
      <c r="G752">
        <v>49.969558999999997</v>
      </c>
      <c r="H752">
        <v>33.061112000000001</v>
      </c>
    </row>
    <row r="753" spans="1:41" x14ac:dyDescent="0.3">
      <c r="A753" s="11">
        <v>39083</v>
      </c>
      <c r="B753" s="51">
        <v>0.99578098379629632</v>
      </c>
      <c r="C753" s="52">
        <f t="shared" si="11"/>
        <v>39083.995780983794</v>
      </c>
      <c r="D753" t="s">
        <v>987</v>
      </c>
      <c r="E753" t="s">
        <v>988</v>
      </c>
      <c r="F753">
        <v>-0.16</v>
      </c>
      <c r="G753">
        <v>49.971730999999998</v>
      </c>
      <c r="H753">
        <v>33.061618000000003</v>
      </c>
    </row>
    <row r="754" spans="1:41" x14ac:dyDescent="0.3">
      <c r="A754" s="11">
        <v>39083</v>
      </c>
      <c r="B754" s="51">
        <v>0.99581599537037035</v>
      </c>
      <c r="C754" s="52">
        <f t="shared" si="11"/>
        <v>39083.995815995368</v>
      </c>
      <c r="D754" t="s">
        <v>987</v>
      </c>
      <c r="E754" t="s">
        <v>988</v>
      </c>
      <c r="F754">
        <v>-0.16</v>
      </c>
      <c r="G754">
        <v>49.963479999999997</v>
      </c>
      <c r="H754">
        <v>33.061618000000003</v>
      </c>
    </row>
    <row r="755" spans="1:41" x14ac:dyDescent="0.3">
      <c r="A755" s="11">
        <v>39083</v>
      </c>
      <c r="B755" s="51">
        <v>0.99585099537037036</v>
      </c>
      <c r="C755" s="52">
        <f t="shared" si="11"/>
        <v>39083.995850995372</v>
      </c>
      <c r="D755" t="s">
        <v>987</v>
      </c>
      <c r="E755" t="s">
        <v>988</v>
      </c>
      <c r="F755">
        <v>-0.15</v>
      </c>
      <c r="G755">
        <v>49.971296000000002</v>
      </c>
      <c r="H755">
        <v>33.062292999999997</v>
      </c>
    </row>
    <row r="756" spans="1:41" x14ac:dyDescent="0.3">
      <c r="A756" s="11">
        <v>39083</v>
      </c>
      <c r="B756" s="51">
        <v>0.99588601851851843</v>
      </c>
      <c r="C756" s="52">
        <f t="shared" si="11"/>
        <v>39083.995886018522</v>
      </c>
      <c r="D756" t="s">
        <v>987</v>
      </c>
      <c r="E756" t="s">
        <v>988</v>
      </c>
      <c r="F756">
        <v>-0.17</v>
      </c>
      <c r="G756">
        <v>49.971296000000002</v>
      </c>
      <c r="H756">
        <v>33.063138000000002</v>
      </c>
    </row>
    <row r="757" spans="1:41" x14ac:dyDescent="0.3">
      <c r="A757" s="11">
        <v>39083</v>
      </c>
      <c r="B757" s="51">
        <v>0.99592103009259259</v>
      </c>
      <c r="C757" s="52">
        <f t="shared" si="11"/>
        <v>39083.995921030095</v>
      </c>
      <c r="D757" t="s">
        <v>987</v>
      </c>
      <c r="E757" t="s">
        <v>988</v>
      </c>
      <c r="F757">
        <v>-0.15</v>
      </c>
      <c r="G757">
        <v>49.964348000000001</v>
      </c>
      <c r="H757">
        <v>33.062292999999997</v>
      </c>
    </row>
    <row r="758" spans="1:41" x14ac:dyDescent="0.3">
      <c r="A758" s="11">
        <v>39083</v>
      </c>
      <c r="B758" s="51">
        <v>0.99595604166666662</v>
      </c>
      <c r="C758" s="52">
        <f t="shared" si="11"/>
        <v>39083.995956041668</v>
      </c>
      <c r="D758" t="s">
        <v>987</v>
      </c>
      <c r="E758" t="s">
        <v>988</v>
      </c>
      <c r="F758">
        <v>-0.15</v>
      </c>
      <c r="G758">
        <v>49.965217000000003</v>
      </c>
      <c r="H758">
        <v>33.064487999999997</v>
      </c>
    </row>
    <row r="759" spans="1:41" x14ac:dyDescent="0.3">
      <c r="A759" s="11">
        <v>39083</v>
      </c>
      <c r="B759" s="51">
        <v>0.99599106481481481</v>
      </c>
      <c r="C759" s="52">
        <f t="shared" si="11"/>
        <v>39083.995991064818</v>
      </c>
      <c r="D759" t="s">
        <v>987</v>
      </c>
      <c r="E759" t="s">
        <v>988</v>
      </c>
      <c r="F759">
        <v>-0.16</v>
      </c>
      <c r="G759">
        <v>49.960873999999997</v>
      </c>
      <c r="H759">
        <v>33.063138000000002</v>
      </c>
    </row>
    <row r="760" spans="1:41" x14ac:dyDescent="0.3">
      <c r="A760" s="11">
        <v>39083</v>
      </c>
      <c r="B760" s="51">
        <v>0.99602606481481482</v>
      </c>
      <c r="C760" s="52">
        <f t="shared" si="11"/>
        <v>39083.996026064815</v>
      </c>
      <c r="D760" t="s">
        <v>987</v>
      </c>
      <c r="E760" t="s">
        <v>988</v>
      </c>
      <c r="F760">
        <v>-0.15</v>
      </c>
      <c r="G760">
        <v>49.979112999999998</v>
      </c>
      <c r="H760">
        <v>33.055033000000002</v>
      </c>
    </row>
    <row r="761" spans="1:41" x14ac:dyDescent="0.3">
      <c r="A761" s="11">
        <v>39083</v>
      </c>
      <c r="B761" s="51">
        <v>0.99606106481481482</v>
      </c>
      <c r="C761" s="52">
        <f t="shared" si="11"/>
        <v>39083.996061064812</v>
      </c>
      <c r="D761" t="s">
        <v>987</v>
      </c>
      <c r="E761" t="s">
        <v>988</v>
      </c>
      <c r="F761">
        <v>-0.16</v>
      </c>
      <c r="G761">
        <v>49.972164999999997</v>
      </c>
      <c r="H761">
        <v>33.056046000000002</v>
      </c>
    </row>
    <row r="762" spans="1:41" x14ac:dyDescent="0.3">
      <c r="A762" s="11">
        <v>39083</v>
      </c>
      <c r="B762" s="51">
        <v>0.99609609953703704</v>
      </c>
      <c r="C762" s="52">
        <f t="shared" si="11"/>
        <v>39083.996096099538</v>
      </c>
      <c r="D762" t="s">
        <v>987</v>
      </c>
      <c r="E762" t="s">
        <v>988</v>
      </c>
      <c r="F762">
        <v>-0.15</v>
      </c>
      <c r="G762">
        <v>49.969558999999997</v>
      </c>
      <c r="H762">
        <v>33.064151000000003</v>
      </c>
    </row>
    <row r="763" spans="1:41" x14ac:dyDescent="0.3">
      <c r="A763" s="11">
        <v>39083</v>
      </c>
      <c r="B763" s="51">
        <v>0.9961309606481481</v>
      </c>
      <c r="C763" s="52">
        <f t="shared" si="11"/>
        <v>39083.996130960651</v>
      </c>
      <c r="D763" t="s">
        <v>987</v>
      </c>
      <c r="E763" t="s">
        <v>971</v>
      </c>
      <c r="AL763">
        <v>1183.849121</v>
      </c>
      <c r="AM763">
        <v>23.508333</v>
      </c>
      <c r="AN763">
        <v>52.59375</v>
      </c>
      <c r="AO763">
        <v>24.536249999999999</v>
      </c>
    </row>
    <row r="764" spans="1:41" x14ac:dyDescent="0.3">
      <c r="C764" s="52">
        <f t="shared" si="11"/>
        <v>0</v>
      </c>
    </row>
    <row r="765" spans="1:41" x14ac:dyDescent="0.3">
      <c r="A765" s="11">
        <v>39083</v>
      </c>
      <c r="B765" s="51">
        <v>0.99613228009259258</v>
      </c>
      <c r="C765" s="52">
        <f t="shared" si="11"/>
        <v>39083.996132280095</v>
      </c>
      <c r="D765" t="s">
        <v>987</v>
      </c>
      <c r="E765" t="s">
        <v>988</v>
      </c>
      <c r="F765">
        <v>-0.17</v>
      </c>
      <c r="G765">
        <v>49.962176999999997</v>
      </c>
      <c r="H765">
        <v>33.061449000000003</v>
      </c>
    </row>
    <row r="766" spans="1:41" x14ac:dyDescent="0.3">
      <c r="A766" s="11">
        <v>39083</v>
      </c>
      <c r="B766" s="51">
        <v>0.99616729166666662</v>
      </c>
      <c r="C766" s="52">
        <f t="shared" si="11"/>
        <v>39083.996167291669</v>
      </c>
      <c r="D766" t="s">
        <v>987</v>
      </c>
      <c r="E766" t="s">
        <v>988</v>
      </c>
      <c r="F766">
        <v>-0.16</v>
      </c>
      <c r="G766">
        <v>49.976073</v>
      </c>
      <c r="H766">
        <v>33.064320000000002</v>
      </c>
    </row>
    <row r="767" spans="1:41" x14ac:dyDescent="0.3">
      <c r="A767" s="11">
        <v>39083</v>
      </c>
      <c r="B767" s="51">
        <v>0.99620232638888895</v>
      </c>
      <c r="C767" s="52">
        <f t="shared" si="11"/>
        <v>39083.996202326387</v>
      </c>
      <c r="D767" t="s">
        <v>987</v>
      </c>
      <c r="E767" t="s">
        <v>988</v>
      </c>
      <c r="F767">
        <v>-0.17</v>
      </c>
      <c r="G767">
        <v>49.953057999999999</v>
      </c>
      <c r="H767">
        <v>33.063474999999997</v>
      </c>
    </row>
    <row r="768" spans="1:41" x14ac:dyDescent="0.3">
      <c r="A768" s="11">
        <v>39083</v>
      </c>
      <c r="B768" s="51">
        <v>0.99623732638888896</v>
      </c>
      <c r="C768" s="52">
        <f t="shared" si="11"/>
        <v>39083.996237326392</v>
      </c>
      <c r="D768" t="s">
        <v>987</v>
      </c>
      <c r="E768" t="s">
        <v>988</v>
      </c>
      <c r="F768">
        <v>-0.15</v>
      </c>
      <c r="G768">
        <v>49.962176999999997</v>
      </c>
      <c r="H768">
        <v>33.063474999999997</v>
      </c>
    </row>
    <row r="769" spans="1:8" x14ac:dyDescent="0.3">
      <c r="A769" s="11">
        <v>39083</v>
      </c>
      <c r="B769" s="51">
        <v>0.99627232638888896</v>
      </c>
      <c r="C769" s="52">
        <f t="shared" si="11"/>
        <v>39083.996272326389</v>
      </c>
      <c r="D769" t="s">
        <v>987</v>
      </c>
      <c r="E769" t="s">
        <v>988</v>
      </c>
      <c r="F769">
        <v>-0.14000000000000001</v>
      </c>
      <c r="G769">
        <v>49.966085</v>
      </c>
      <c r="H769">
        <v>33.062969000000002</v>
      </c>
    </row>
    <row r="770" spans="1:8" x14ac:dyDescent="0.3">
      <c r="A770" s="11">
        <v>39083</v>
      </c>
      <c r="B770" s="51">
        <v>0.99630736111111107</v>
      </c>
      <c r="C770" s="52">
        <f t="shared" si="11"/>
        <v>39083.996307361114</v>
      </c>
      <c r="D770" t="s">
        <v>987</v>
      </c>
      <c r="E770" t="s">
        <v>988</v>
      </c>
      <c r="F770">
        <v>-0.16</v>
      </c>
      <c r="G770">
        <v>49.962176999999997</v>
      </c>
      <c r="H770">
        <v>33.062800000000003</v>
      </c>
    </row>
    <row r="771" spans="1:8" x14ac:dyDescent="0.3">
      <c r="A771" s="11">
        <v>39083</v>
      </c>
      <c r="B771" s="51">
        <v>0.99634236111111107</v>
      </c>
      <c r="C771" s="52">
        <f t="shared" ref="C771:C834" si="12">+A771+B771</f>
        <v>39083.996342361112</v>
      </c>
      <c r="D771" t="s">
        <v>987</v>
      </c>
      <c r="E771" t="s">
        <v>988</v>
      </c>
      <c r="F771">
        <v>-0.15</v>
      </c>
      <c r="G771">
        <v>49.965651000000001</v>
      </c>
      <c r="H771">
        <v>33.063643999999996</v>
      </c>
    </row>
    <row r="772" spans="1:8" x14ac:dyDescent="0.3">
      <c r="A772" s="11">
        <v>39083</v>
      </c>
      <c r="B772" s="51">
        <v>0.99637736111111108</v>
      </c>
      <c r="C772" s="52">
        <f t="shared" si="12"/>
        <v>39083.996377361109</v>
      </c>
      <c r="D772" t="s">
        <v>987</v>
      </c>
      <c r="E772" t="s">
        <v>988</v>
      </c>
      <c r="F772">
        <v>-0.15</v>
      </c>
      <c r="G772">
        <v>49.968691</v>
      </c>
      <c r="H772">
        <v>33.061956000000002</v>
      </c>
    </row>
    <row r="773" spans="1:8" x14ac:dyDescent="0.3">
      <c r="A773" s="11">
        <v>39083</v>
      </c>
      <c r="B773" s="51">
        <v>0.99641238425925927</v>
      </c>
      <c r="C773" s="52">
        <f t="shared" si="12"/>
        <v>39083.996412384258</v>
      </c>
      <c r="D773" t="s">
        <v>987</v>
      </c>
      <c r="E773" t="s">
        <v>988</v>
      </c>
      <c r="F773">
        <v>-0.15</v>
      </c>
      <c r="G773">
        <v>49.960006</v>
      </c>
      <c r="H773">
        <v>33.063138000000002</v>
      </c>
    </row>
    <row r="774" spans="1:8" x14ac:dyDescent="0.3">
      <c r="A774" s="11">
        <v>39083</v>
      </c>
      <c r="B774" s="51">
        <v>0.99644739583333342</v>
      </c>
      <c r="C774" s="52">
        <f t="shared" si="12"/>
        <v>39083.996447395832</v>
      </c>
      <c r="D774" t="s">
        <v>987</v>
      </c>
      <c r="E774" t="s">
        <v>988</v>
      </c>
      <c r="F774">
        <v>-0.15</v>
      </c>
      <c r="G774">
        <v>49.971730999999998</v>
      </c>
      <c r="H774">
        <v>33.063307000000002</v>
      </c>
    </row>
    <row r="775" spans="1:8" x14ac:dyDescent="0.3">
      <c r="A775" s="11">
        <v>39083</v>
      </c>
      <c r="B775" s="51">
        <v>0.99648239583333342</v>
      </c>
      <c r="C775" s="52">
        <f t="shared" si="12"/>
        <v>39083.996482395836</v>
      </c>
      <c r="D775" t="s">
        <v>987</v>
      </c>
      <c r="E775" t="s">
        <v>988</v>
      </c>
      <c r="F775">
        <v>-0.17</v>
      </c>
      <c r="G775">
        <v>49.982152999999997</v>
      </c>
      <c r="H775">
        <v>33.062292999999997</v>
      </c>
    </row>
    <row r="776" spans="1:8" x14ac:dyDescent="0.3">
      <c r="A776" s="11">
        <v>39083</v>
      </c>
      <c r="B776" s="51">
        <v>0.99651739583333343</v>
      </c>
      <c r="C776" s="52">
        <f t="shared" si="12"/>
        <v>39083.996517395834</v>
      </c>
      <c r="D776" t="s">
        <v>987</v>
      </c>
      <c r="E776" t="s">
        <v>988</v>
      </c>
      <c r="F776">
        <v>-0.16</v>
      </c>
      <c r="G776">
        <v>49.963045999999999</v>
      </c>
      <c r="H776">
        <v>33.062800000000003</v>
      </c>
    </row>
    <row r="777" spans="1:8" x14ac:dyDescent="0.3">
      <c r="A777" s="11">
        <v>39083</v>
      </c>
      <c r="B777" s="51">
        <v>0.99655243055555554</v>
      </c>
      <c r="C777" s="52">
        <f t="shared" si="12"/>
        <v>39083.996552430559</v>
      </c>
      <c r="D777" t="s">
        <v>987</v>
      </c>
      <c r="E777" t="s">
        <v>988</v>
      </c>
      <c r="F777">
        <v>-0.17</v>
      </c>
      <c r="G777">
        <v>49.965217000000003</v>
      </c>
      <c r="H777">
        <v>33.064656999999997</v>
      </c>
    </row>
    <row r="778" spans="1:8" x14ac:dyDescent="0.3">
      <c r="A778" s="11">
        <v>39083</v>
      </c>
      <c r="B778" s="51">
        <v>0.99658743055555554</v>
      </c>
      <c r="C778" s="52">
        <f t="shared" si="12"/>
        <v>39083.996587430556</v>
      </c>
      <c r="D778" t="s">
        <v>987</v>
      </c>
      <c r="E778" t="s">
        <v>988</v>
      </c>
      <c r="F778">
        <v>-0.14000000000000001</v>
      </c>
      <c r="G778">
        <v>49.967388</v>
      </c>
      <c r="H778">
        <v>33.063643999999996</v>
      </c>
    </row>
    <row r="779" spans="1:8" x14ac:dyDescent="0.3">
      <c r="A779" s="11">
        <v>39083</v>
      </c>
      <c r="B779" s="51">
        <v>0.99662243055555555</v>
      </c>
      <c r="C779" s="52">
        <f t="shared" si="12"/>
        <v>39083.996622430554</v>
      </c>
      <c r="D779" t="s">
        <v>987</v>
      </c>
      <c r="E779" t="s">
        <v>988</v>
      </c>
      <c r="F779">
        <v>-0.14000000000000001</v>
      </c>
      <c r="G779">
        <v>49.965217000000003</v>
      </c>
      <c r="H779">
        <v>33.062631000000003</v>
      </c>
    </row>
    <row r="780" spans="1:8" x14ac:dyDescent="0.3">
      <c r="A780" s="11">
        <v>39083</v>
      </c>
      <c r="B780" s="51">
        <v>0.99665746527777788</v>
      </c>
      <c r="C780" s="52">
        <f t="shared" si="12"/>
        <v>39083.996657465279</v>
      </c>
      <c r="D780" t="s">
        <v>987</v>
      </c>
      <c r="E780" t="s">
        <v>988</v>
      </c>
      <c r="F780">
        <v>-0.15</v>
      </c>
      <c r="G780">
        <v>49.956532000000003</v>
      </c>
      <c r="H780">
        <v>33.061618000000003</v>
      </c>
    </row>
    <row r="781" spans="1:8" x14ac:dyDescent="0.3">
      <c r="A781" s="11">
        <v>39083</v>
      </c>
      <c r="B781" s="51">
        <v>0.99669246527777788</v>
      </c>
      <c r="C781" s="52">
        <f t="shared" si="12"/>
        <v>39083.996692465276</v>
      </c>
      <c r="D781" t="s">
        <v>987</v>
      </c>
      <c r="E781" t="s">
        <v>988</v>
      </c>
      <c r="F781">
        <v>-0.15</v>
      </c>
      <c r="G781">
        <v>49.970427999999998</v>
      </c>
      <c r="H781">
        <v>33.062631000000003</v>
      </c>
    </row>
    <row r="782" spans="1:8" x14ac:dyDescent="0.3">
      <c r="A782" s="11">
        <v>39083</v>
      </c>
      <c r="B782" s="51">
        <v>0.99672746527777767</v>
      </c>
      <c r="C782" s="52">
        <f t="shared" si="12"/>
        <v>39083.996727465281</v>
      </c>
      <c r="D782" t="s">
        <v>987</v>
      </c>
      <c r="E782" t="s">
        <v>988</v>
      </c>
      <c r="F782">
        <v>-0.15</v>
      </c>
      <c r="G782">
        <v>49.964782999999997</v>
      </c>
      <c r="H782">
        <v>33.063643999999996</v>
      </c>
    </row>
    <row r="783" spans="1:8" x14ac:dyDescent="0.3">
      <c r="A783" s="11">
        <v>39083</v>
      </c>
      <c r="B783" s="51">
        <v>0.99676248842592585</v>
      </c>
      <c r="C783" s="52">
        <f t="shared" si="12"/>
        <v>39083.996762488423</v>
      </c>
      <c r="D783" t="s">
        <v>987</v>
      </c>
      <c r="E783" t="s">
        <v>988</v>
      </c>
      <c r="F783">
        <v>-0.18</v>
      </c>
      <c r="G783">
        <v>49.968257000000001</v>
      </c>
      <c r="H783">
        <v>33.064656999999997</v>
      </c>
    </row>
    <row r="784" spans="1:8" x14ac:dyDescent="0.3">
      <c r="A784" s="11">
        <v>39083</v>
      </c>
      <c r="B784" s="51">
        <v>0.9967975</v>
      </c>
      <c r="C784" s="52">
        <f t="shared" si="12"/>
        <v>39083.996797500004</v>
      </c>
      <c r="D784" t="s">
        <v>987</v>
      </c>
      <c r="E784" t="s">
        <v>988</v>
      </c>
      <c r="F784">
        <v>-0.15</v>
      </c>
      <c r="G784">
        <v>49.977809999999998</v>
      </c>
      <c r="H784">
        <v>33.063643999999996</v>
      </c>
    </row>
    <row r="785" spans="1:41" x14ac:dyDescent="0.3">
      <c r="A785" s="11">
        <v>39083</v>
      </c>
      <c r="B785" s="51">
        <v>0.99683236111111118</v>
      </c>
      <c r="C785" s="52">
        <f t="shared" si="12"/>
        <v>39083.99683236111</v>
      </c>
      <c r="D785" t="s">
        <v>987</v>
      </c>
      <c r="E785" t="s">
        <v>971</v>
      </c>
      <c r="AL785">
        <v>1184.1198730000001</v>
      </c>
      <c r="AM785">
        <v>23.566666999999999</v>
      </c>
      <c r="AN785">
        <v>52.59375</v>
      </c>
      <c r="AO785">
        <v>24.536249999999999</v>
      </c>
    </row>
    <row r="786" spans="1:41" x14ac:dyDescent="0.3">
      <c r="C786" s="52">
        <f t="shared" si="12"/>
        <v>0</v>
      </c>
    </row>
    <row r="787" spans="1:41" x14ac:dyDescent="0.3">
      <c r="A787" s="11">
        <v>39083</v>
      </c>
      <c r="B787" s="51">
        <v>0.99683366898148151</v>
      </c>
      <c r="C787" s="52">
        <f t="shared" si="12"/>
        <v>39083.996833668978</v>
      </c>
      <c r="D787" t="s">
        <v>987</v>
      </c>
      <c r="E787" t="s">
        <v>988</v>
      </c>
      <c r="F787">
        <v>-0.15</v>
      </c>
      <c r="G787">
        <v>49.964348000000001</v>
      </c>
      <c r="H787">
        <v>33.057566000000001</v>
      </c>
    </row>
    <row r="788" spans="1:41" x14ac:dyDescent="0.3">
      <c r="A788" s="11">
        <v>39083</v>
      </c>
      <c r="B788" s="51">
        <v>0.99686870370370373</v>
      </c>
      <c r="C788" s="52">
        <f t="shared" si="12"/>
        <v>39083.996868703704</v>
      </c>
      <c r="D788" t="s">
        <v>987</v>
      </c>
      <c r="E788" t="s">
        <v>988</v>
      </c>
      <c r="F788">
        <v>-0.16</v>
      </c>
      <c r="G788">
        <v>49.963045999999999</v>
      </c>
      <c r="H788">
        <v>33.058579000000002</v>
      </c>
    </row>
    <row r="789" spans="1:41" x14ac:dyDescent="0.3">
      <c r="A789" s="11">
        <v>39083</v>
      </c>
      <c r="B789" s="51">
        <v>0.99690370370370374</v>
      </c>
      <c r="C789" s="52">
        <f t="shared" si="12"/>
        <v>39083.996903703701</v>
      </c>
      <c r="D789" t="s">
        <v>987</v>
      </c>
      <c r="E789" t="s">
        <v>988</v>
      </c>
      <c r="F789">
        <v>-0.14000000000000001</v>
      </c>
      <c r="G789">
        <v>49.963479999999997</v>
      </c>
      <c r="H789">
        <v>33.057735000000001</v>
      </c>
    </row>
    <row r="790" spans="1:41" x14ac:dyDescent="0.3">
      <c r="A790" s="11">
        <v>39083</v>
      </c>
      <c r="B790" s="51">
        <v>0.9969386921296296</v>
      </c>
      <c r="C790" s="52">
        <f t="shared" si="12"/>
        <v>39083.996938692129</v>
      </c>
      <c r="D790" t="s">
        <v>987</v>
      </c>
      <c r="E790" t="s">
        <v>988</v>
      </c>
      <c r="F790">
        <v>-0.16</v>
      </c>
      <c r="G790">
        <v>49.975205000000003</v>
      </c>
      <c r="H790">
        <v>33.058748000000001</v>
      </c>
    </row>
    <row r="791" spans="1:41" x14ac:dyDescent="0.3">
      <c r="A791" s="11">
        <v>39083</v>
      </c>
      <c r="B791" s="51">
        <v>0.99697370370370375</v>
      </c>
      <c r="C791" s="52">
        <f t="shared" si="12"/>
        <v>39083.996973703703</v>
      </c>
      <c r="D791" t="s">
        <v>987</v>
      </c>
      <c r="E791" t="s">
        <v>988</v>
      </c>
      <c r="F791">
        <v>-0.15</v>
      </c>
      <c r="G791">
        <v>49.959572000000001</v>
      </c>
      <c r="H791">
        <v>33.057228000000002</v>
      </c>
    </row>
    <row r="792" spans="1:41" x14ac:dyDescent="0.3">
      <c r="A792" s="11">
        <v>39083</v>
      </c>
      <c r="B792" s="51">
        <v>0.99700870370370376</v>
      </c>
      <c r="C792" s="52">
        <f t="shared" si="12"/>
        <v>39083.997008703707</v>
      </c>
      <c r="D792" t="s">
        <v>987</v>
      </c>
      <c r="E792" t="s">
        <v>988</v>
      </c>
      <c r="F792">
        <v>-0.16</v>
      </c>
      <c r="G792">
        <v>49.973033000000001</v>
      </c>
      <c r="H792">
        <v>33.057228000000002</v>
      </c>
    </row>
    <row r="793" spans="1:41" x14ac:dyDescent="0.3">
      <c r="A793" s="11">
        <v>39083</v>
      </c>
      <c r="B793" s="51">
        <v>0.99704370370370377</v>
      </c>
      <c r="C793" s="52">
        <f t="shared" si="12"/>
        <v>39083.997043703705</v>
      </c>
      <c r="D793" t="s">
        <v>987</v>
      </c>
      <c r="E793" t="s">
        <v>988</v>
      </c>
      <c r="F793">
        <v>-0.15</v>
      </c>
      <c r="G793">
        <v>49.966520000000003</v>
      </c>
      <c r="H793">
        <v>33.056890000000003</v>
      </c>
    </row>
    <row r="794" spans="1:41" x14ac:dyDescent="0.3">
      <c r="A794" s="11">
        <v>39083</v>
      </c>
      <c r="B794" s="51">
        <v>0.99707872685185184</v>
      </c>
      <c r="C794" s="52">
        <f t="shared" si="12"/>
        <v>39083.997078726854</v>
      </c>
      <c r="D794" t="s">
        <v>987</v>
      </c>
      <c r="E794" t="s">
        <v>988</v>
      </c>
      <c r="F794">
        <v>-0.14000000000000001</v>
      </c>
      <c r="G794">
        <v>49.964782999999997</v>
      </c>
      <c r="H794">
        <v>33.057228000000002</v>
      </c>
    </row>
    <row r="795" spans="1:41" x14ac:dyDescent="0.3">
      <c r="A795" s="11">
        <v>39083</v>
      </c>
      <c r="B795" s="51">
        <v>0.99711372685185184</v>
      </c>
      <c r="C795" s="52">
        <f t="shared" si="12"/>
        <v>39083.997113726851</v>
      </c>
      <c r="D795" t="s">
        <v>987</v>
      </c>
      <c r="E795" t="s">
        <v>988</v>
      </c>
      <c r="F795">
        <v>-0.16</v>
      </c>
      <c r="G795">
        <v>49.977376</v>
      </c>
      <c r="H795">
        <v>33.058072000000003</v>
      </c>
    </row>
    <row r="796" spans="1:41" x14ac:dyDescent="0.3">
      <c r="A796" s="11">
        <v>39083</v>
      </c>
      <c r="B796" s="51">
        <v>0.99714872685185185</v>
      </c>
      <c r="C796" s="52">
        <f t="shared" si="12"/>
        <v>39083.997148726849</v>
      </c>
      <c r="D796" t="s">
        <v>987</v>
      </c>
      <c r="E796" t="s">
        <v>988</v>
      </c>
      <c r="F796">
        <v>-0.15</v>
      </c>
      <c r="G796">
        <v>49.963045999999999</v>
      </c>
      <c r="H796">
        <v>33.057059000000002</v>
      </c>
    </row>
    <row r="797" spans="1:41" x14ac:dyDescent="0.3">
      <c r="A797" s="11">
        <v>39083</v>
      </c>
      <c r="B797" s="51">
        <v>0.99718373842592589</v>
      </c>
      <c r="C797" s="52">
        <f t="shared" si="12"/>
        <v>39083.997183738429</v>
      </c>
      <c r="D797" t="s">
        <v>987</v>
      </c>
      <c r="E797" t="s">
        <v>988</v>
      </c>
      <c r="F797">
        <v>-0.16</v>
      </c>
      <c r="G797">
        <v>49.960006</v>
      </c>
      <c r="H797">
        <v>33.058917000000001</v>
      </c>
    </row>
    <row r="798" spans="1:41" x14ac:dyDescent="0.3">
      <c r="A798" s="11">
        <v>39083</v>
      </c>
      <c r="B798" s="51">
        <v>0.99721876157407408</v>
      </c>
      <c r="C798" s="52">
        <f t="shared" si="12"/>
        <v>39083.997218761571</v>
      </c>
      <c r="D798" t="s">
        <v>987</v>
      </c>
      <c r="E798" t="s">
        <v>988</v>
      </c>
      <c r="F798">
        <v>-0.15</v>
      </c>
      <c r="G798">
        <v>49.968691</v>
      </c>
      <c r="H798">
        <v>33.057735000000001</v>
      </c>
    </row>
    <row r="799" spans="1:41" x14ac:dyDescent="0.3">
      <c r="A799" s="11">
        <v>39083</v>
      </c>
      <c r="B799" s="51">
        <v>0.99725375000000005</v>
      </c>
      <c r="C799" s="52">
        <f t="shared" si="12"/>
        <v>39083.99725375</v>
      </c>
      <c r="D799" t="s">
        <v>987</v>
      </c>
      <c r="E799" t="s">
        <v>988</v>
      </c>
      <c r="F799">
        <v>-0.16</v>
      </c>
      <c r="G799">
        <v>49.963914000000003</v>
      </c>
      <c r="H799">
        <v>33.058410000000002</v>
      </c>
    </row>
    <row r="800" spans="1:41" x14ac:dyDescent="0.3">
      <c r="A800" s="11">
        <v>39083</v>
      </c>
      <c r="B800" s="51">
        <v>0.99728875000000006</v>
      </c>
      <c r="C800" s="52">
        <f t="shared" si="12"/>
        <v>39083.997288749997</v>
      </c>
      <c r="D800" t="s">
        <v>987</v>
      </c>
      <c r="E800" t="s">
        <v>988</v>
      </c>
      <c r="F800">
        <v>-0.16</v>
      </c>
      <c r="G800">
        <v>49.972164999999997</v>
      </c>
      <c r="H800">
        <v>33.060436000000003</v>
      </c>
    </row>
    <row r="801" spans="1:41" x14ac:dyDescent="0.3">
      <c r="A801" s="11">
        <v>39083</v>
      </c>
      <c r="B801" s="51">
        <v>0.9973237615740741</v>
      </c>
      <c r="C801" s="52">
        <f t="shared" si="12"/>
        <v>39083.99732376157</v>
      </c>
      <c r="D801" t="s">
        <v>987</v>
      </c>
      <c r="E801" t="s">
        <v>988</v>
      </c>
      <c r="F801">
        <v>-0.16</v>
      </c>
      <c r="G801">
        <v>49.959136999999998</v>
      </c>
      <c r="H801">
        <v>33.056890000000003</v>
      </c>
    </row>
    <row r="802" spans="1:41" x14ac:dyDescent="0.3">
      <c r="A802" s="11">
        <v>39083</v>
      </c>
      <c r="B802" s="51">
        <v>0.9973587615740741</v>
      </c>
      <c r="C802" s="52">
        <f t="shared" si="12"/>
        <v>39083.997358761575</v>
      </c>
      <c r="D802" t="s">
        <v>987</v>
      </c>
      <c r="E802" t="s">
        <v>988</v>
      </c>
      <c r="F802">
        <v>-0.16</v>
      </c>
      <c r="G802">
        <v>49.960006</v>
      </c>
      <c r="H802">
        <v>33.057059000000002</v>
      </c>
    </row>
    <row r="803" spans="1:41" x14ac:dyDescent="0.3">
      <c r="A803" s="11">
        <v>39083</v>
      </c>
      <c r="B803" s="51">
        <v>0.99739378472222218</v>
      </c>
      <c r="C803" s="52">
        <f t="shared" si="12"/>
        <v>39083.997393784724</v>
      </c>
      <c r="D803" t="s">
        <v>987</v>
      </c>
      <c r="E803" t="s">
        <v>988</v>
      </c>
      <c r="F803">
        <v>-0.15</v>
      </c>
      <c r="G803">
        <v>49.953926000000003</v>
      </c>
      <c r="H803">
        <v>33.057903000000003</v>
      </c>
    </row>
    <row r="804" spans="1:41" x14ac:dyDescent="0.3">
      <c r="A804" s="11">
        <v>39083</v>
      </c>
      <c r="B804" s="51">
        <v>0.99742880787037036</v>
      </c>
      <c r="C804" s="52">
        <f t="shared" si="12"/>
        <v>39083.997428807874</v>
      </c>
      <c r="D804" t="s">
        <v>987</v>
      </c>
      <c r="E804" t="s">
        <v>988</v>
      </c>
      <c r="F804">
        <v>-0.15</v>
      </c>
      <c r="G804">
        <v>49.965651000000001</v>
      </c>
      <c r="H804">
        <v>33.057903000000003</v>
      </c>
    </row>
    <row r="805" spans="1:41" x14ac:dyDescent="0.3">
      <c r="A805" s="11">
        <v>39083</v>
      </c>
      <c r="B805" s="51">
        <v>0.99746379629629622</v>
      </c>
      <c r="C805" s="52">
        <f t="shared" si="12"/>
        <v>39083.997463796295</v>
      </c>
      <c r="D805" t="s">
        <v>987</v>
      </c>
      <c r="E805" t="s">
        <v>988</v>
      </c>
      <c r="F805">
        <v>-0.16</v>
      </c>
      <c r="G805">
        <v>49.953926000000003</v>
      </c>
      <c r="H805">
        <v>33.056722000000001</v>
      </c>
    </row>
    <row r="806" spans="1:41" x14ac:dyDescent="0.3">
      <c r="A806" s="11">
        <v>39083</v>
      </c>
      <c r="B806" s="51">
        <v>0.99749879629629623</v>
      </c>
      <c r="C806" s="52">
        <f t="shared" si="12"/>
        <v>39083.9974987963</v>
      </c>
      <c r="D806" t="s">
        <v>987</v>
      </c>
      <c r="E806" t="s">
        <v>988</v>
      </c>
      <c r="F806">
        <v>-0.16</v>
      </c>
      <c r="G806">
        <v>49.969558999999997</v>
      </c>
      <c r="H806">
        <v>33.055540000000001</v>
      </c>
    </row>
    <row r="807" spans="1:41" x14ac:dyDescent="0.3">
      <c r="A807" s="11">
        <v>39083</v>
      </c>
      <c r="B807" s="51">
        <v>0.99753366898148155</v>
      </c>
      <c r="C807" s="52">
        <f t="shared" si="12"/>
        <v>39083.997533668982</v>
      </c>
      <c r="D807" t="s">
        <v>987</v>
      </c>
      <c r="E807" t="s">
        <v>971</v>
      </c>
      <c r="AL807">
        <v>1185.131836</v>
      </c>
      <c r="AM807">
        <v>23.608332999999998</v>
      </c>
      <c r="AN807">
        <v>52.59375</v>
      </c>
      <c r="AO807">
        <v>24.536249999999999</v>
      </c>
    </row>
    <row r="808" spans="1:41" x14ac:dyDescent="0.3">
      <c r="C808" s="52">
        <f t="shared" si="12"/>
        <v>0</v>
      </c>
    </row>
    <row r="809" spans="1:41" x14ac:dyDescent="0.3">
      <c r="A809" s="11">
        <v>39083</v>
      </c>
      <c r="B809" s="51">
        <v>0.99753497685185188</v>
      </c>
      <c r="C809" s="52">
        <f t="shared" si="12"/>
        <v>39083.99753497685</v>
      </c>
      <c r="D809" t="s">
        <v>987</v>
      </c>
      <c r="E809" t="s">
        <v>988</v>
      </c>
      <c r="F809">
        <v>-0.16</v>
      </c>
      <c r="G809">
        <v>49.968257000000001</v>
      </c>
      <c r="H809">
        <v>33.055877000000002</v>
      </c>
    </row>
    <row r="810" spans="1:41" x14ac:dyDescent="0.3">
      <c r="A810" s="11">
        <v>39083</v>
      </c>
      <c r="B810" s="51">
        <v>0.99756998842592592</v>
      </c>
      <c r="C810" s="52">
        <f t="shared" si="12"/>
        <v>39083.997569988423</v>
      </c>
      <c r="D810" t="s">
        <v>987</v>
      </c>
      <c r="E810" t="s">
        <v>988</v>
      </c>
      <c r="F810">
        <v>-0.16</v>
      </c>
      <c r="G810">
        <v>49.963914000000003</v>
      </c>
      <c r="H810">
        <v>33.055540000000001</v>
      </c>
    </row>
    <row r="811" spans="1:41" x14ac:dyDescent="0.3">
      <c r="A811" s="11">
        <v>39083</v>
      </c>
      <c r="B811" s="51">
        <v>0.99760498842592593</v>
      </c>
      <c r="C811" s="52">
        <f t="shared" si="12"/>
        <v>39083.997604988428</v>
      </c>
      <c r="D811" t="s">
        <v>987</v>
      </c>
      <c r="E811" t="s">
        <v>988</v>
      </c>
      <c r="F811">
        <v>-0.15</v>
      </c>
      <c r="G811">
        <v>49.971296000000002</v>
      </c>
      <c r="H811">
        <v>33.056722000000001</v>
      </c>
    </row>
    <row r="812" spans="1:41" x14ac:dyDescent="0.3">
      <c r="A812" s="11">
        <v>39083</v>
      </c>
      <c r="B812" s="51">
        <v>0.99764002314814826</v>
      </c>
      <c r="C812" s="52">
        <f t="shared" si="12"/>
        <v>39083.997640023146</v>
      </c>
      <c r="D812" t="s">
        <v>987</v>
      </c>
      <c r="E812" t="s">
        <v>988</v>
      </c>
      <c r="F812">
        <v>-0.15</v>
      </c>
      <c r="G812">
        <v>49.969558999999997</v>
      </c>
      <c r="H812">
        <v>33.060943000000002</v>
      </c>
    </row>
    <row r="813" spans="1:41" x14ac:dyDescent="0.3">
      <c r="A813" s="11">
        <v>39083</v>
      </c>
      <c r="B813" s="51">
        <v>0.99767502314814804</v>
      </c>
      <c r="C813" s="52">
        <f t="shared" si="12"/>
        <v>39083.997675023151</v>
      </c>
      <c r="D813" t="s">
        <v>987</v>
      </c>
      <c r="E813" t="s">
        <v>988</v>
      </c>
      <c r="F813">
        <v>-0.16</v>
      </c>
      <c r="G813">
        <v>49.958269000000001</v>
      </c>
      <c r="H813">
        <v>33.061112000000001</v>
      </c>
    </row>
    <row r="814" spans="1:41" x14ac:dyDescent="0.3">
      <c r="A814" s="11">
        <v>39083</v>
      </c>
      <c r="B814" s="51">
        <v>0.99771002314814805</v>
      </c>
      <c r="C814" s="52">
        <f t="shared" si="12"/>
        <v>39083.997710023148</v>
      </c>
      <c r="D814" t="s">
        <v>987</v>
      </c>
      <c r="E814" t="s">
        <v>988</v>
      </c>
      <c r="F814">
        <v>-0.16</v>
      </c>
      <c r="G814">
        <v>49.971296000000002</v>
      </c>
      <c r="H814">
        <v>33.060774000000002</v>
      </c>
    </row>
    <row r="815" spans="1:41" x14ac:dyDescent="0.3">
      <c r="A815" s="11">
        <v>39083</v>
      </c>
      <c r="B815" s="51">
        <v>0.99774505787037038</v>
      </c>
      <c r="C815" s="52">
        <f t="shared" si="12"/>
        <v>39083.997745057874</v>
      </c>
      <c r="D815" t="s">
        <v>987</v>
      </c>
      <c r="E815" t="s">
        <v>988</v>
      </c>
      <c r="F815">
        <v>-0.15</v>
      </c>
      <c r="G815">
        <v>49.966954000000001</v>
      </c>
      <c r="H815">
        <v>33.060943000000002</v>
      </c>
    </row>
    <row r="816" spans="1:41" x14ac:dyDescent="0.3">
      <c r="A816" s="11">
        <v>39083</v>
      </c>
      <c r="B816" s="51">
        <v>0.99778005787037038</v>
      </c>
      <c r="C816" s="52">
        <f t="shared" si="12"/>
        <v>39083.997780057871</v>
      </c>
      <c r="D816" t="s">
        <v>987</v>
      </c>
      <c r="E816" t="s">
        <v>988</v>
      </c>
      <c r="F816">
        <v>-0.16</v>
      </c>
      <c r="G816">
        <v>49.960006</v>
      </c>
      <c r="H816">
        <v>33.059930000000001</v>
      </c>
    </row>
    <row r="817" spans="1:41" x14ac:dyDescent="0.3">
      <c r="A817" s="11">
        <v>39083</v>
      </c>
      <c r="B817" s="51">
        <v>0.99781508101851857</v>
      </c>
      <c r="C817" s="52">
        <f t="shared" si="12"/>
        <v>39083.99781508102</v>
      </c>
      <c r="D817" t="s">
        <v>987</v>
      </c>
      <c r="E817" t="s">
        <v>988</v>
      </c>
      <c r="F817">
        <v>-0.15</v>
      </c>
      <c r="G817">
        <v>49.970861999999997</v>
      </c>
      <c r="H817">
        <v>33.061618000000003</v>
      </c>
    </row>
    <row r="818" spans="1:41" x14ac:dyDescent="0.3">
      <c r="A818" s="11">
        <v>39083</v>
      </c>
      <c r="B818" s="51">
        <v>0.99785008101851858</v>
      </c>
      <c r="C818" s="52">
        <f t="shared" si="12"/>
        <v>39083.997850081018</v>
      </c>
      <c r="D818" t="s">
        <v>987</v>
      </c>
      <c r="E818" t="s">
        <v>988</v>
      </c>
      <c r="F818">
        <v>-0.16</v>
      </c>
      <c r="G818">
        <v>49.956097999999997</v>
      </c>
      <c r="H818">
        <v>33.061112000000001</v>
      </c>
    </row>
    <row r="819" spans="1:41" x14ac:dyDescent="0.3">
      <c r="A819" s="11">
        <v>39083</v>
      </c>
      <c r="B819" s="51">
        <v>0.99788508101851858</v>
      </c>
      <c r="C819" s="52">
        <f t="shared" si="12"/>
        <v>39083.997885081022</v>
      </c>
      <c r="D819" t="s">
        <v>987</v>
      </c>
      <c r="E819" t="s">
        <v>988</v>
      </c>
      <c r="F819">
        <v>-0.17</v>
      </c>
      <c r="G819">
        <v>49.971730999999998</v>
      </c>
      <c r="H819">
        <v>33.060098000000004</v>
      </c>
    </row>
    <row r="820" spans="1:41" x14ac:dyDescent="0.3">
      <c r="A820" s="11">
        <v>39083</v>
      </c>
      <c r="B820" s="51">
        <v>0.99792008101851859</v>
      </c>
      <c r="C820" s="52">
        <f t="shared" si="12"/>
        <v>39083.997920081019</v>
      </c>
      <c r="D820" t="s">
        <v>987</v>
      </c>
      <c r="E820" t="s">
        <v>988</v>
      </c>
      <c r="F820">
        <v>-0.15</v>
      </c>
      <c r="G820">
        <v>49.959572000000001</v>
      </c>
      <c r="H820">
        <v>33.061787000000002</v>
      </c>
    </row>
    <row r="821" spans="1:41" x14ac:dyDescent="0.3">
      <c r="A821" s="11">
        <v>39083</v>
      </c>
      <c r="B821" s="51">
        <v>0.99795509259259252</v>
      </c>
      <c r="C821" s="52">
        <f t="shared" si="12"/>
        <v>39083.997955092593</v>
      </c>
      <c r="D821" t="s">
        <v>987</v>
      </c>
      <c r="E821" t="s">
        <v>988</v>
      </c>
      <c r="F821">
        <v>-0.15</v>
      </c>
      <c r="G821">
        <v>49.974336000000001</v>
      </c>
      <c r="H821">
        <v>33.062461999999996</v>
      </c>
    </row>
    <row r="822" spans="1:41" x14ac:dyDescent="0.3">
      <c r="A822" s="11">
        <v>39083</v>
      </c>
      <c r="B822" s="51">
        <v>0.9979901157407407</v>
      </c>
      <c r="C822" s="52">
        <f t="shared" si="12"/>
        <v>39083.997990115742</v>
      </c>
      <c r="D822" t="s">
        <v>987</v>
      </c>
      <c r="E822" t="s">
        <v>988</v>
      </c>
      <c r="F822">
        <v>-0.16</v>
      </c>
      <c r="G822">
        <v>49.969558999999997</v>
      </c>
      <c r="H822">
        <v>33.060098000000004</v>
      </c>
    </row>
    <row r="823" spans="1:41" x14ac:dyDescent="0.3">
      <c r="A823" s="11">
        <v>39083</v>
      </c>
      <c r="B823" s="51">
        <v>0.99802511574074071</v>
      </c>
      <c r="C823" s="52">
        <f t="shared" si="12"/>
        <v>39083.998025115739</v>
      </c>
      <c r="D823" t="s">
        <v>987</v>
      </c>
      <c r="E823" t="s">
        <v>988</v>
      </c>
      <c r="F823">
        <v>-0.14000000000000001</v>
      </c>
      <c r="G823">
        <v>49.968257000000001</v>
      </c>
      <c r="H823">
        <v>33.060436000000003</v>
      </c>
    </row>
    <row r="824" spans="1:41" x14ac:dyDescent="0.3">
      <c r="A824" s="11">
        <v>39083</v>
      </c>
      <c r="B824" s="51">
        <v>0.99806012731481486</v>
      </c>
      <c r="C824" s="52">
        <f t="shared" si="12"/>
        <v>39083.998060127313</v>
      </c>
      <c r="D824" t="s">
        <v>987</v>
      </c>
      <c r="E824" t="s">
        <v>988</v>
      </c>
      <c r="F824">
        <v>-0.16</v>
      </c>
      <c r="G824">
        <v>49.963045999999999</v>
      </c>
      <c r="H824">
        <v>33.060267000000003</v>
      </c>
    </row>
    <row r="825" spans="1:41" x14ac:dyDescent="0.3">
      <c r="A825" s="11">
        <v>39083</v>
      </c>
      <c r="B825" s="51">
        <v>0.99809515046296304</v>
      </c>
      <c r="C825" s="52">
        <f t="shared" si="12"/>
        <v>39083.998095150462</v>
      </c>
      <c r="D825" t="s">
        <v>987</v>
      </c>
      <c r="E825" t="s">
        <v>988</v>
      </c>
      <c r="F825">
        <v>-0.16</v>
      </c>
      <c r="G825">
        <v>49.976506999999998</v>
      </c>
      <c r="H825">
        <v>33.060774000000002</v>
      </c>
    </row>
    <row r="826" spans="1:41" x14ac:dyDescent="0.3">
      <c r="A826" s="11">
        <v>39083</v>
      </c>
      <c r="B826" s="51">
        <v>0.99813015046296305</v>
      </c>
      <c r="C826" s="52">
        <f t="shared" si="12"/>
        <v>39083.998130150459</v>
      </c>
      <c r="D826" t="s">
        <v>987</v>
      </c>
      <c r="E826" t="s">
        <v>988</v>
      </c>
      <c r="F826">
        <v>-0.16</v>
      </c>
      <c r="G826">
        <v>49.966954000000001</v>
      </c>
      <c r="H826">
        <v>33.060267000000003</v>
      </c>
    </row>
    <row r="827" spans="1:41" x14ac:dyDescent="0.3">
      <c r="A827" s="11">
        <v>39083</v>
      </c>
      <c r="B827" s="51">
        <v>0.99816516203703698</v>
      </c>
      <c r="C827" s="52">
        <f t="shared" si="12"/>
        <v>39083.99816516204</v>
      </c>
      <c r="D827" t="s">
        <v>987</v>
      </c>
      <c r="E827" t="s">
        <v>988</v>
      </c>
      <c r="F827">
        <v>-0.14000000000000001</v>
      </c>
      <c r="G827">
        <v>49.967821999999998</v>
      </c>
      <c r="H827">
        <v>33.059254000000003</v>
      </c>
    </row>
    <row r="828" spans="1:41" x14ac:dyDescent="0.3">
      <c r="A828" s="11">
        <v>39083</v>
      </c>
      <c r="B828" s="51">
        <v>0.99820015046296307</v>
      </c>
      <c r="C828" s="52">
        <f t="shared" si="12"/>
        <v>39083.998200150461</v>
      </c>
      <c r="D828" t="s">
        <v>987</v>
      </c>
      <c r="E828" t="s">
        <v>971</v>
      </c>
      <c r="AL828">
        <v>1182.8396</v>
      </c>
      <c r="AM828">
        <v>23.591667000000001</v>
      </c>
      <c r="AN828">
        <v>52.59375</v>
      </c>
      <c r="AO828">
        <v>24.536249999999999</v>
      </c>
    </row>
    <row r="829" spans="1:41" x14ac:dyDescent="0.3">
      <c r="C829" s="52">
        <f t="shared" si="12"/>
        <v>0</v>
      </c>
    </row>
    <row r="830" spans="1:41" x14ac:dyDescent="0.3">
      <c r="A830" s="11">
        <v>39083</v>
      </c>
      <c r="B830" s="51">
        <v>0.99820134259259252</v>
      </c>
      <c r="C830" s="52">
        <f t="shared" si="12"/>
        <v>39083.998201342591</v>
      </c>
      <c r="D830" t="s">
        <v>987</v>
      </c>
      <c r="E830" t="s">
        <v>988</v>
      </c>
      <c r="F830">
        <v>-0.15</v>
      </c>
      <c r="G830">
        <v>49.963045999999999</v>
      </c>
      <c r="H830">
        <v>33.052838000000001</v>
      </c>
    </row>
    <row r="831" spans="1:41" x14ac:dyDescent="0.3">
      <c r="A831" s="11">
        <v>39083</v>
      </c>
      <c r="B831" s="51">
        <v>0.99823635416666667</v>
      </c>
      <c r="C831" s="52">
        <f t="shared" si="12"/>
        <v>39083.998236354164</v>
      </c>
      <c r="D831" t="s">
        <v>987</v>
      </c>
      <c r="E831" t="s">
        <v>988</v>
      </c>
      <c r="F831">
        <v>-0.15</v>
      </c>
      <c r="G831">
        <v>49.971296000000002</v>
      </c>
      <c r="H831">
        <v>33.054020000000001</v>
      </c>
    </row>
    <row r="832" spans="1:41" x14ac:dyDescent="0.3">
      <c r="A832" s="11">
        <v>39083</v>
      </c>
      <c r="B832" s="51">
        <v>0.99827135416666668</v>
      </c>
      <c r="C832" s="52">
        <f t="shared" si="12"/>
        <v>39083.998271354169</v>
      </c>
      <c r="D832" t="s">
        <v>987</v>
      </c>
      <c r="E832" t="s">
        <v>988</v>
      </c>
      <c r="F832">
        <v>-0.15</v>
      </c>
      <c r="G832">
        <v>49.971730999999998</v>
      </c>
      <c r="H832">
        <v>33.061112000000001</v>
      </c>
    </row>
    <row r="833" spans="1:8" x14ac:dyDescent="0.3">
      <c r="A833" s="11">
        <v>39083</v>
      </c>
      <c r="B833" s="51">
        <v>0.9983063888888889</v>
      </c>
      <c r="C833" s="52">
        <f t="shared" si="12"/>
        <v>39083.998306388887</v>
      </c>
      <c r="D833" t="s">
        <v>987</v>
      </c>
      <c r="E833" t="s">
        <v>988</v>
      </c>
      <c r="F833">
        <v>-0.16</v>
      </c>
      <c r="G833">
        <v>49.962611000000003</v>
      </c>
      <c r="H833">
        <v>33.060774000000002</v>
      </c>
    </row>
    <row r="834" spans="1:8" x14ac:dyDescent="0.3">
      <c r="A834" s="11">
        <v>39083</v>
      </c>
      <c r="B834" s="51">
        <v>0.9983413888888889</v>
      </c>
      <c r="C834" s="52">
        <f t="shared" si="12"/>
        <v>39083.998341388891</v>
      </c>
      <c r="D834" t="s">
        <v>987</v>
      </c>
      <c r="E834" t="s">
        <v>988</v>
      </c>
      <c r="F834">
        <v>-0.17</v>
      </c>
      <c r="G834">
        <v>49.967821999999998</v>
      </c>
      <c r="H834">
        <v>33.060774000000002</v>
      </c>
    </row>
    <row r="835" spans="1:8" x14ac:dyDescent="0.3">
      <c r="A835" s="11">
        <v>39083</v>
      </c>
      <c r="B835" s="51">
        <v>0.99837638888888891</v>
      </c>
      <c r="C835" s="52">
        <f t="shared" ref="C835:C898" si="13">+A835+B835</f>
        <v>39083.998376388889</v>
      </c>
      <c r="D835" t="s">
        <v>987</v>
      </c>
      <c r="E835" t="s">
        <v>988</v>
      </c>
      <c r="F835">
        <v>-0.14000000000000001</v>
      </c>
      <c r="G835">
        <v>49.963479999999997</v>
      </c>
      <c r="H835">
        <v>33.060943000000002</v>
      </c>
    </row>
    <row r="836" spans="1:8" x14ac:dyDescent="0.3">
      <c r="A836" s="11">
        <v>39083</v>
      </c>
      <c r="B836" s="51">
        <v>0.99841142361111113</v>
      </c>
      <c r="C836" s="52">
        <f t="shared" si="13"/>
        <v>39083.998411423614</v>
      </c>
      <c r="D836" t="s">
        <v>987</v>
      </c>
      <c r="E836" t="s">
        <v>988</v>
      </c>
      <c r="F836">
        <v>-0.17</v>
      </c>
      <c r="G836">
        <v>49.974336000000001</v>
      </c>
      <c r="H836">
        <v>33.061279999999996</v>
      </c>
    </row>
    <row r="837" spans="1:8" x14ac:dyDescent="0.3">
      <c r="A837" s="11">
        <v>39083</v>
      </c>
      <c r="B837" s="51">
        <v>0.99844642361111113</v>
      </c>
      <c r="C837" s="52">
        <f t="shared" si="13"/>
        <v>39083.998446423611</v>
      </c>
      <c r="D837" t="s">
        <v>987</v>
      </c>
      <c r="E837" t="s">
        <v>988</v>
      </c>
      <c r="F837">
        <v>-0.15</v>
      </c>
      <c r="G837">
        <v>49.975205000000003</v>
      </c>
      <c r="H837">
        <v>33.060774000000002</v>
      </c>
    </row>
    <row r="838" spans="1:8" x14ac:dyDescent="0.3">
      <c r="A838" s="11">
        <v>39083</v>
      </c>
      <c r="B838" s="51">
        <v>0.99848142361111114</v>
      </c>
      <c r="C838" s="52">
        <f t="shared" si="13"/>
        <v>39083.998481423609</v>
      </c>
      <c r="D838" t="s">
        <v>987</v>
      </c>
      <c r="E838" t="s">
        <v>988</v>
      </c>
      <c r="F838">
        <v>-0.16</v>
      </c>
      <c r="G838">
        <v>49.967388</v>
      </c>
      <c r="H838">
        <v>33.060605000000002</v>
      </c>
    </row>
    <row r="839" spans="1:8" x14ac:dyDescent="0.3">
      <c r="A839" s="11">
        <v>39083</v>
      </c>
      <c r="B839" s="51">
        <v>0.99851645833333336</v>
      </c>
      <c r="C839" s="52">
        <f t="shared" si="13"/>
        <v>39083.998516458334</v>
      </c>
      <c r="D839" t="s">
        <v>987</v>
      </c>
      <c r="E839" t="s">
        <v>988</v>
      </c>
      <c r="F839">
        <v>-0.16</v>
      </c>
      <c r="G839">
        <v>49.960439999999998</v>
      </c>
      <c r="H839">
        <v>33.060605000000002</v>
      </c>
    </row>
    <row r="840" spans="1:8" x14ac:dyDescent="0.3">
      <c r="A840" s="11">
        <v>39083</v>
      </c>
      <c r="B840" s="51">
        <v>0.99855145833333336</v>
      </c>
      <c r="C840" s="52">
        <f t="shared" si="13"/>
        <v>39083.998551458331</v>
      </c>
      <c r="D840" t="s">
        <v>987</v>
      </c>
      <c r="E840" t="s">
        <v>988</v>
      </c>
      <c r="F840">
        <v>-0.15</v>
      </c>
      <c r="G840">
        <v>49.969124999999998</v>
      </c>
      <c r="H840">
        <v>33.060605000000002</v>
      </c>
    </row>
    <row r="841" spans="1:8" x14ac:dyDescent="0.3">
      <c r="A841" s="11">
        <v>39083</v>
      </c>
      <c r="B841" s="51">
        <v>0.99858645833333337</v>
      </c>
      <c r="C841" s="52">
        <f t="shared" si="13"/>
        <v>39083.998586458336</v>
      </c>
      <c r="D841" t="s">
        <v>987</v>
      </c>
      <c r="E841" t="s">
        <v>988</v>
      </c>
      <c r="F841">
        <v>-0.16</v>
      </c>
      <c r="G841">
        <v>49.968257000000001</v>
      </c>
      <c r="H841">
        <v>33.060098000000004</v>
      </c>
    </row>
    <row r="842" spans="1:8" x14ac:dyDescent="0.3">
      <c r="A842" s="11">
        <v>39083</v>
      </c>
      <c r="B842" s="51">
        <v>0.99862145833333338</v>
      </c>
      <c r="C842" s="52">
        <f t="shared" si="13"/>
        <v>39083.998621458333</v>
      </c>
      <c r="D842" t="s">
        <v>987</v>
      </c>
      <c r="E842" t="s">
        <v>988</v>
      </c>
      <c r="F842">
        <v>-0.17</v>
      </c>
      <c r="G842">
        <v>49.960439999999998</v>
      </c>
      <c r="H842">
        <v>33.059761000000002</v>
      </c>
    </row>
    <row r="843" spans="1:8" x14ac:dyDescent="0.3">
      <c r="A843" s="11">
        <v>39083</v>
      </c>
      <c r="B843" s="51">
        <v>0.99865649305555559</v>
      </c>
      <c r="C843" s="52">
        <f t="shared" si="13"/>
        <v>39083.998656493059</v>
      </c>
      <c r="D843" t="s">
        <v>987</v>
      </c>
      <c r="E843" t="s">
        <v>988</v>
      </c>
      <c r="F843">
        <v>-0.15</v>
      </c>
      <c r="G843">
        <v>49.965217000000003</v>
      </c>
      <c r="H843">
        <v>33.060098000000004</v>
      </c>
    </row>
    <row r="844" spans="1:8" x14ac:dyDescent="0.3">
      <c r="A844" s="11">
        <v>39083</v>
      </c>
      <c r="B844" s="51">
        <v>0.99869149305555549</v>
      </c>
      <c r="C844" s="52">
        <f t="shared" si="13"/>
        <v>39083.998691493056</v>
      </c>
      <c r="D844" t="s">
        <v>987</v>
      </c>
      <c r="E844" t="s">
        <v>988</v>
      </c>
      <c r="F844">
        <v>-0.16</v>
      </c>
      <c r="G844">
        <v>49.961309</v>
      </c>
      <c r="H844">
        <v>33.060605000000002</v>
      </c>
    </row>
    <row r="845" spans="1:8" x14ac:dyDescent="0.3">
      <c r="A845" s="11">
        <v>39083</v>
      </c>
      <c r="B845" s="51">
        <v>0.9987264930555555</v>
      </c>
      <c r="C845" s="52">
        <f t="shared" si="13"/>
        <v>39083.998726493053</v>
      </c>
      <c r="D845" t="s">
        <v>987</v>
      </c>
      <c r="E845" t="s">
        <v>988</v>
      </c>
      <c r="F845">
        <v>-0.16</v>
      </c>
      <c r="G845">
        <v>49.966085</v>
      </c>
      <c r="H845">
        <v>33.060605000000002</v>
      </c>
    </row>
    <row r="846" spans="1:8" x14ac:dyDescent="0.3">
      <c r="A846" s="11">
        <v>39083</v>
      </c>
      <c r="B846" s="51">
        <v>0.99876152777777782</v>
      </c>
      <c r="C846" s="52">
        <f t="shared" si="13"/>
        <v>39083.998761527779</v>
      </c>
      <c r="D846" t="s">
        <v>987</v>
      </c>
      <c r="E846" t="s">
        <v>988</v>
      </c>
      <c r="F846">
        <v>-0.17</v>
      </c>
      <c r="G846">
        <v>49.964348000000001</v>
      </c>
      <c r="H846">
        <v>33.059930000000001</v>
      </c>
    </row>
    <row r="847" spans="1:8" x14ac:dyDescent="0.3">
      <c r="A847" s="11">
        <v>39083</v>
      </c>
      <c r="B847" s="51">
        <v>0.99879652777777783</v>
      </c>
      <c r="C847" s="52">
        <f t="shared" si="13"/>
        <v>39083.998796527776</v>
      </c>
      <c r="D847" t="s">
        <v>987</v>
      </c>
      <c r="E847" t="s">
        <v>988</v>
      </c>
      <c r="F847">
        <v>-0.16</v>
      </c>
      <c r="G847">
        <v>49.972164999999997</v>
      </c>
      <c r="H847">
        <v>33.057397000000002</v>
      </c>
    </row>
    <row r="848" spans="1:8" x14ac:dyDescent="0.3">
      <c r="A848" s="11">
        <v>39083</v>
      </c>
      <c r="B848" s="51">
        <v>0.99883163194444446</v>
      </c>
      <c r="C848" s="52">
        <f t="shared" si="13"/>
        <v>39083.998831631943</v>
      </c>
      <c r="D848" t="s">
        <v>987</v>
      </c>
      <c r="E848" t="s">
        <v>988</v>
      </c>
      <c r="F848">
        <v>-0.16</v>
      </c>
      <c r="G848">
        <v>49.971296000000002</v>
      </c>
      <c r="H848">
        <v>33.060774000000002</v>
      </c>
    </row>
    <row r="849" spans="1:41" x14ac:dyDescent="0.3">
      <c r="A849" s="11">
        <v>39083</v>
      </c>
      <c r="B849" s="51">
        <v>0.9988666435185185</v>
      </c>
      <c r="C849" s="52">
        <f t="shared" si="13"/>
        <v>39083.998866643517</v>
      </c>
      <c r="D849" t="s">
        <v>987</v>
      </c>
      <c r="E849" t="s">
        <v>988</v>
      </c>
      <c r="F849">
        <v>-0.16</v>
      </c>
      <c r="G849">
        <v>49.975639000000001</v>
      </c>
      <c r="H849">
        <v>33.059423000000002</v>
      </c>
    </row>
    <row r="850" spans="1:41" x14ac:dyDescent="0.3">
      <c r="A850" s="11">
        <v>39083</v>
      </c>
      <c r="B850" s="51">
        <v>0.99890151620370371</v>
      </c>
      <c r="C850" s="52">
        <f t="shared" si="13"/>
        <v>39083.998901516206</v>
      </c>
      <c r="D850" t="s">
        <v>987</v>
      </c>
      <c r="E850" t="s">
        <v>971</v>
      </c>
      <c r="AL850">
        <v>1183.693115</v>
      </c>
      <c r="AM850">
        <v>23.574999999999999</v>
      </c>
      <c r="AN850">
        <v>52.105468999999999</v>
      </c>
      <c r="AO850">
        <v>24.536249999999999</v>
      </c>
    </row>
    <row r="851" spans="1:41" x14ac:dyDescent="0.3">
      <c r="C851" s="52">
        <f t="shared" si="13"/>
        <v>0</v>
      </c>
    </row>
    <row r="852" spans="1:41" x14ac:dyDescent="0.3">
      <c r="A852" s="11">
        <v>39083</v>
      </c>
      <c r="B852" s="51">
        <v>0.99890282407407405</v>
      </c>
      <c r="C852" s="52">
        <f t="shared" si="13"/>
        <v>39083.998902824074</v>
      </c>
      <c r="D852" t="s">
        <v>987</v>
      </c>
      <c r="E852" t="s">
        <v>988</v>
      </c>
      <c r="F852">
        <v>-0.16</v>
      </c>
      <c r="G852">
        <v>49.970427999999998</v>
      </c>
      <c r="H852">
        <v>33.053851000000002</v>
      </c>
    </row>
    <row r="853" spans="1:41" x14ac:dyDescent="0.3">
      <c r="A853" s="11">
        <v>39083</v>
      </c>
      <c r="B853" s="51">
        <v>0.9989378356481482</v>
      </c>
      <c r="C853" s="52">
        <f t="shared" si="13"/>
        <v>39083.998937835648</v>
      </c>
      <c r="D853" t="s">
        <v>987</v>
      </c>
      <c r="E853" t="s">
        <v>988</v>
      </c>
      <c r="F853">
        <v>-0.16</v>
      </c>
      <c r="G853">
        <v>49.960873999999997</v>
      </c>
      <c r="H853">
        <v>33.055202000000001</v>
      </c>
    </row>
    <row r="854" spans="1:41" x14ac:dyDescent="0.3">
      <c r="A854" s="11">
        <v>39083</v>
      </c>
      <c r="B854" s="51">
        <v>0.9989728703703703</v>
      </c>
      <c r="C854" s="52">
        <f t="shared" si="13"/>
        <v>39083.998972870373</v>
      </c>
      <c r="D854" t="s">
        <v>987</v>
      </c>
      <c r="E854" t="s">
        <v>988</v>
      </c>
      <c r="F854">
        <v>-0.14000000000000001</v>
      </c>
      <c r="G854">
        <v>49.970861999999997</v>
      </c>
      <c r="H854">
        <v>33.056046000000002</v>
      </c>
    </row>
    <row r="855" spans="1:41" x14ac:dyDescent="0.3">
      <c r="A855" s="11">
        <v>39083</v>
      </c>
      <c r="B855" s="51">
        <v>0.99900787037037031</v>
      </c>
      <c r="C855" s="52">
        <f t="shared" si="13"/>
        <v>39083.99900787037</v>
      </c>
      <c r="D855" t="s">
        <v>987</v>
      </c>
      <c r="E855" t="s">
        <v>988</v>
      </c>
      <c r="F855">
        <v>-0.14000000000000001</v>
      </c>
      <c r="G855">
        <v>49.960006</v>
      </c>
      <c r="H855">
        <v>33.054527</v>
      </c>
    </row>
    <row r="856" spans="1:41" x14ac:dyDescent="0.3">
      <c r="A856" s="11">
        <v>39083</v>
      </c>
      <c r="B856" s="51">
        <v>0.99904287037037032</v>
      </c>
      <c r="C856" s="52">
        <f t="shared" si="13"/>
        <v>39083.999042870368</v>
      </c>
      <c r="D856" t="s">
        <v>987</v>
      </c>
      <c r="E856" t="s">
        <v>988</v>
      </c>
      <c r="F856">
        <v>-0.14000000000000001</v>
      </c>
      <c r="G856">
        <v>49.961742999999998</v>
      </c>
      <c r="H856">
        <v>33.055033000000002</v>
      </c>
    </row>
    <row r="857" spans="1:41" x14ac:dyDescent="0.3">
      <c r="A857" s="11">
        <v>39083</v>
      </c>
      <c r="B857" s="51">
        <v>0.9990778935185185</v>
      </c>
      <c r="C857" s="52">
        <f t="shared" si="13"/>
        <v>39083.999077893517</v>
      </c>
      <c r="D857" t="s">
        <v>987</v>
      </c>
      <c r="E857" t="s">
        <v>988</v>
      </c>
      <c r="F857">
        <v>-0.16</v>
      </c>
      <c r="G857">
        <v>49.966954000000001</v>
      </c>
      <c r="H857">
        <v>33.055877000000002</v>
      </c>
    </row>
    <row r="858" spans="1:41" x14ac:dyDescent="0.3">
      <c r="A858" s="11">
        <v>39083</v>
      </c>
      <c r="B858" s="51">
        <v>0.99911290509259265</v>
      </c>
      <c r="C858" s="52">
        <f t="shared" si="13"/>
        <v>39083.99911290509</v>
      </c>
      <c r="D858" t="s">
        <v>987</v>
      </c>
      <c r="E858" t="s">
        <v>988</v>
      </c>
      <c r="F858">
        <v>-0.16</v>
      </c>
      <c r="G858">
        <v>49.980849999999997</v>
      </c>
      <c r="H858">
        <v>33.055202000000001</v>
      </c>
    </row>
    <row r="859" spans="1:41" x14ac:dyDescent="0.3">
      <c r="A859" s="11">
        <v>39083</v>
      </c>
      <c r="B859" s="51">
        <v>0.99914790509259266</v>
      </c>
      <c r="C859" s="52">
        <f t="shared" si="13"/>
        <v>39083.999147905095</v>
      </c>
      <c r="D859" t="s">
        <v>987</v>
      </c>
      <c r="E859" t="s">
        <v>988</v>
      </c>
      <c r="F859">
        <v>-0.16</v>
      </c>
      <c r="G859">
        <v>49.970427999999998</v>
      </c>
      <c r="H859">
        <v>33.056215000000002</v>
      </c>
    </row>
    <row r="860" spans="1:41" x14ac:dyDescent="0.3">
      <c r="A860" s="11">
        <v>39083</v>
      </c>
      <c r="B860" s="51">
        <v>0.99918292824074084</v>
      </c>
      <c r="C860" s="52">
        <f t="shared" si="13"/>
        <v>39083.999182928237</v>
      </c>
      <c r="D860" t="s">
        <v>987</v>
      </c>
      <c r="E860" t="s">
        <v>988</v>
      </c>
      <c r="F860">
        <v>-0.16</v>
      </c>
      <c r="G860">
        <v>49.960439999999998</v>
      </c>
      <c r="H860">
        <v>33.055540000000001</v>
      </c>
    </row>
    <row r="861" spans="1:41" x14ac:dyDescent="0.3">
      <c r="A861" s="11">
        <v>39083</v>
      </c>
      <c r="B861" s="51">
        <v>0.99921793981481477</v>
      </c>
      <c r="C861" s="52">
        <f t="shared" si="13"/>
        <v>39083.999217939818</v>
      </c>
      <c r="D861" t="s">
        <v>987</v>
      </c>
      <c r="E861" t="s">
        <v>988</v>
      </c>
      <c r="F861">
        <v>-0.16</v>
      </c>
      <c r="G861">
        <v>49.977809999999998</v>
      </c>
      <c r="H861">
        <v>33.054864000000002</v>
      </c>
    </row>
    <row r="862" spans="1:41" x14ac:dyDescent="0.3">
      <c r="A862" s="11">
        <v>39083</v>
      </c>
      <c r="B862" s="51">
        <v>0.99925293981481478</v>
      </c>
      <c r="C862" s="52">
        <f t="shared" si="13"/>
        <v>39083.999252939815</v>
      </c>
      <c r="D862" t="s">
        <v>987</v>
      </c>
      <c r="E862" t="s">
        <v>988</v>
      </c>
      <c r="F862">
        <v>-0.15</v>
      </c>
      <c r="G862">
        <v>49.961742999999998</v>
      </c>
      <c r="H862">
        <v>33.055371000000001</v>
      </c>
    </row>
    <row r="863" spans="1:41" x14ac:dyDescent="0.3">
      <c r="A863" s="11">
        <v>39083</v>
      </c>
      <c r="B863" s="51">
        <v>0.99928796296296296</v>
      </c>
      <c r="C863" s="52">
        <f t="shared" si="13"/>
        <v>39083.999287962964</v>
      </c>
      <c r="D863" t="s">
        <v>987</v>
      </c>
      <c r="E863" t="s">
        <v>988</v>
      </c>
      <c r="F863">
        <v>-0.15</v>
      </c>
      <c r="G863">
        <v>49.956097999999997</v>
      </c>
      <c r="H863">
        <v>33.056215000000002</v>
      </c>
    </row>
    <row r="864" spans="1:41" x14ac:dyDescent="0.3">
      <c r="A864" s="11">
        <v>39083</v>
      </c>
      <c r="B864" s="51">
        <v>0.99932297453703711</v>
      </c>
      <c r="C864" s="52">
        <f t="shared" si="13"/>
        <v>39083.999322974538</v>
      </c>
      <c r="D864" t="s">
        <v>987</v>
      </c>
      <c r="E864" t="s">
        <v>988</v>
      </c>
      <c r="F864">
        <v>-0.15</v>
      </c>
      <c r="G864">
        <v>49.962176999999997</v>
      </c>
      <c r="H864">
        <v>33.055371000000001</v>
      </c>
    </row>
    <row r="865" spans="1:41" x14ac:dyDescent="0.3">
      <c r="A865" s="11">
        <v>39083</v>
      </c>
      <c r="B865" s="51">
        <v>0.99935797453703701</v>
      </c>
      <c r="C865" s="52">
        <f t="shared" si="13"/>
        <v>39083.999357974535</v>
      </c>
      <c r="D865" t="s">
        <v>987</v>
      </c>
      <c r="E865" t="s">
        <v>988</v>
      </c>
      <c r="F865">
        <v>-0.16</v>
      </c>
      <c r="G865">
        <v>49.959572000000001</v>
      </c>
      <c r="H865">
        <v>33.054020000000001</v>
      </c>
    </row>
    <row r="866" spans="1:41" x14ac:dyDescent="0.3">
      <c r="A866" s="11">
        <v>39083</v>
      </c>
      <c r="B866" s="51">
        <v>0.99939297453703702</v>
      </c>
      <c r="C866" s="52">
        <f t="shared" si="13"/>
        <v>39083.99939297454</v>
      </c>
      <c r="D866" t="s">
        <v>987</v>
      </c>
      <c r="E866" t="s">
        <v>988</v>
      </c>
      <c r="F866">
        <v>-0.15</v>
      </c>
      <c r="G866">
        <v>49.965651000000001</v>
      </c>
      <c r="H866">
        <v>33.055202000000001</v>
      </c>
    </row>
    <row r="867" spans="1:41" x14ac:dyDescent="0.3">
      <c r="A867" s="11">
        <v>39083</v>
      </c>
      <c r="B867" s="51">
        <v>0.99942800925925923</v>
      </c>
      <c r="C867" s="52">
        <f t="shared" si="13"/>
        <v>39083.999428009258</v>
      </c>
      <c r="D867" t="s">
        <v>987</v>
      </c>
      <c r="E867" t="s">
        <v>988</v>
      </c>
      <c r="F867">
        <v>-0.15</v>
      </c>
      <c r="G867">
        <v>49.965217000000003</v>
      </c>
      <c r="H867">
        <v>33.053682000000002</v>
      </c>
    </row>
    <row r="868" spans="1:41" x14ac:dyDescent="0.3">
      <c r="A868" s="11">
        <v>39083</v>
      </c>
      <c r="B868" s="51">
        <v>0.99946300925925924</v>
      </c>
      <c r="C868" s="52">
        <f t="shared" si="13"/>
        <v>39083.999463009262</v>
      </c>
      <c r="D868" t="s">
        <v>987</v>
      </c>
      <c r="E868" t="s">
        <v>988</v>
      </c>
      <c r="F868">
        <v>-0.15</v>
      </c>
      <c r="G868">
        <v>49.967821999999998</v>
      </c>
      <c r="H868">
        <v>33.056215000000002</v>
      </c>
    </row>
    <row r="869" spans="1:41" x14ac:dyDescent="0.3">
      <c r="A869" s="11">
        <v>39083</v>
      </c>
      <c r="B869" s="51">
        <v>0.99949800925925925</v>
      </c>
      <c r="C869" s="52">
        <f t="shared" si="13"/>
        <v>39083.99949800926</v>
      </c>
      <c r="D869" t="s">
        <v>987</v>
      </c>
      <c r="E869" t="s">
        <v>988</v>
      </c>
      <c r="F869">
        <v>-0.15</v>
      </c>
      <c r="G869">
        <v>49.972164999999997</v>
      </c>
      <c r="H869">
        <v>33.054189000000001</v>
      </c>
    </row>
    <row r="870" spans="1:41" x14ac:dyDescent="0.3">
      <c r="A870" s="11">
        <v>39083</v>
      </c>
      <c r="B870" s="51">
        <v>0.99953304398148146</v>
      </c>
      <c r="C870" s="52">
        <f t="shared" si="13"/>
        <v>39083.999533043978</v>
      </c>
      <c r="D870" t="s">
        <v>987</v>
      </c>
      <c r="E870" t="s">
        <v>988</v>
      </c>
      <c r="F870">
        <v>-0.16</v>
      </c>
      <c r="G870">
        <v>49.960006</v>
      </c>
      <c r="H870">
        <v>33.053851000000002</v>
      </c>
    </row>
    <row r="871" spans="1:41" x14ac:dyDescent="0.3">
      <c r="A871" s="11">
        <v>39083</v>
      </c>
      <c r="B871" s="51">
        <v>0.99956804398148147</v>
      </c>
      <c r="C871" s="52">
        <f t="shared" si="13"/>
        <v>39083.999568043982</v>
      </c>
      <c r="D871" t="s">
        <v>987</v>
      </c>
      <c r="E871" t="s">
        <v>988</v>
      </c>
      <c r="F871">
        <v>-0.15</v>
      </c>
      <c r="G871">
        <v>49.969994</v>
      </c>
      <c r="H871">
        <v>33.054864000000002</v>
      </c>
    </row>
    <row r="872" spans="1:41" x14ac:dyDescent="0.3">
      <c r="A872" s="11">
        <v>39083</v>
      </c>
      <c r="B872" s="51">
        <v>0.99960290509259264</v>
      </c>
      <c r="C872" s="52">
        <f t="shared" si="13"/>
        <v>39083.999602905089</v>
      </c>
      <c r="D872" t="s">
        <v>987</v>
      </c>
      <c r="E872" t="s">
        <v>971</v>
      </c>
      <c r="AL872">
        <v>1184.909668</v>
      </c>
      <c r="AM872">
        <v>23.733332999999998</v>
      </c>
      <c r="AN872">
        <v>52.105468999999999</v>
      </c>
      <c r="AO872">
        <v>24.536249999999999</v>
      </c>
    </row>
    <row r="873" spans="1:41" x14ac:dyDescent="0.3">
      <c r="C873" s="52">
        <f t="shared" si="13"/>
        <v>0</v>
      </c>
    </row>
    <row r="874" spans="1:41" x14ac:dyDescent="0.3">
      <c r="A874" s="11">
        <v>39083</v>
      </c>
      <c r="B874" s="51">
        <v>0.99960423611111116</v>
      </c>
      <c r="C874" s="52">
        <f t="shared" si="13"/>
        <v>39083.999604236109</v>
      </c>
      <c r="D874" t="s">
        <v>987</v>
      </c>
      <c r="E874" t="s">
        <v>988</v>
      </c>
      <c r="F874">
        <v>-0.16</v>
      </c>
      <c r="G874">
        <v>49.971296000000002</v>
      </c>
      <c r="H874">
        <v>33.055540000000001</v>
      </c>
    </row>
    <row r="875" spans="1:41" x14ac:dyDescent="0.3">
      <c r="A875" s="11">
        <v>39083</v>
      </c>
      <c r="B875" s="51">
        <v>0.99963924768518508</v>
      </c>
      <c r="C875" s="52">
        <f t="shared" si="13"/>
        <v>39083.999639247682</v>
      </c>
      <c r="D875" t="s">
        <v>987</v>
      </c>
      <c r="E875" t="s">
        <v>988</v>
      </c>
      <c r="F875">
        <v>-0.16</v>
      </c>
      <c r="G875">
        <v>49.972599000000002</v>
      </c>
      <c r="H875">
        <v>33.057566000000001</v>
      </c>
    </row>
    <row r="876" spans="1:41" x14ac:dyDescent="0.3">
      <c r="A876" s="11">
        <v>39083</v>
      </c>
      <c r="B876" s="51">
        <v>0.99967425925925923</v>
      </c>
      <c r="C876" s="52">
        <f t="shared" si="13"/>
        <v>39083.999674259256</v>
      </c>
      <c r="D876" t="s">
        <v>987</v>
      </c>
      <c r="E876" t="s">
        <v>988</v>
      </c>
      <c r="F876">
        <v>-0.14000000000000001</v>
      </c>
      <c r="G876">
        <v>49.969994</v>
      </c>
      <c r="H876">
        <v>33.058241000000002</v>
      </c>
    </row>
    <row r="877" spans="1:41" x14ac:dyDescent="0.3">
      <c r="A877" s="11">
        <v>39083</v>
      </c>
      <c r="B877" s="51">
        <v>0.99970925925925924</v>
      </c>
      <c r="C877" s="52">
        <f t="shared" si="13"/>
        <v>39083.99970925926</v>
      </c>
      <c r="D877" t="s">
        <v>987</v>
      </c>
      <c r="E877" t="s">
        <v>988</v>
      </c>
      <c r="F877">
        <v>-0.15</v>
      </c>
      <c r="G877">
        <v>49.966520000000003</v>
      </c>
      <c r="H877">
        <v>33.057903000000003</v>
      </c>
    </row>
    <row r="878" spans="1:41" x14ac:dyDescent="0.3">
      <c r="A878" s="11">
        <v>39083</v>
      </c>
      <c r="B878" s="51">
        <v>0.99974429398148146</v>
      </c>
      <c r="C878" s="52">
        <f t="shared" si="13"/>
        <v>39083.999744293978</v>
      </c>
      <c r="D878" t="s">
        <v>987</v>
      </c>
      <c r="E878" t="s">
        <v>988</v>
      </c>
      <c r="F878">
        <v>-0.16</v>
      </c>
      <c r="G878">
        <v>49.972164999999997</v>
      </c>
      <c r="H878">
        <v>33.057735000000001</v>
      </c>
    </row>
    <row r="879" spans="1:41" x14ac:dyDescent="0.3">
      <c r="A879" s="11">
        <v>39083</v>
      </c>
      <c r="B879" s="51">
        <v>0.99977929398148147</v>
      </c>
      <c r="C879" s="52">
        <f t="shared" si="13"/>
        <v>39083.999779293983</v>
      </c>
      <c r="D879" t="s">
        <v>987</v>
      </c>
      <c r="E879" t="s">
        <v>988</v>
      </c>
      <c r="F879">
        <v>-0.16</v>
      </c>
      <c r="G879">
        <v>49.959572000000001</v>
      </c>
      <c r="H879">
        <v>33.057059000000002</v>
      </c>
    </row>
    <row r="880" spans="1:41" x14ac:dyDescent="0.3">
      <c r="A880" s="11">
        <v>39083</v>
      </c>
      <c r="B880" s="51">
        <v>0.99981429398148147</v>
      </c>
      <c r="C880" s="52">
        <f t="shared" si="13"/>
        <v>39083.99981429398</v>
      </c>
      <c r="D880" t="s">
        <v>987</v>
      </c>
      <c r="E880" t="s">
        <v>988</v>
      </c>
      <c r="F880">
        <v>-0.14000000000000001</v>
      </c>
      <c r="G880">
        <v>49.971296000000002</v>
      </c>
      <c r="H880">
        <v>33.057903000000003</v>
      </c>
    </row>
    <row r="881" spans="1:41" x14ac:dyDescent="0.3">
      <c r="A881" s="11">
        <v>39083</v>
      </c>
      <c r="B881" s="51">
        <v>0.99984932870370369</v>
      </c>
      <c r="C881" s="52">
        <f t="shared" si="13"/>
        <v>39083.999849328706</v>
      </c>
      <c r="D881" t="s">
        <v>987</v>
      </c>
      <c r="E881" t="s">
        <v>988</v>
      </c>
      <c r="F881">
        <v>-0.16</v>
      </c>
      <c r="G881">
        <v>49.967821999999998</v>
      </c>
      <c r="H881">
        <v>33.058072000000003</v>
      </c>
    </row>
    <row r="882" spans="1:41" x14ac:dyDescent="0.3">
      <c r="A882" s="11">
        <v>39083</v>
      </c>
      <c r="B882" s="51">
        <v>0.9998843287037037</v>
      </c>
      <c r="C882" s="52">
        <f t="shared" si="13"/>
        <v>39083.999884328703</v>
      </c>
      <c r="D882" t="s">
        <v>987</v>
      </c>
      <c r="E882" t="s">
        <v>988</v>
      </c>
      <c r="F882">
        <v>-0.15</v>
      </c>
      <c r="G882">
        <v>49.967821999999998</v>
      </c>
      <c r="H882">
        <v>33.057397000000002</v>
      </c>
    </row>
    <row r="883" spans="1:41" x14ac:dyDescent="0.3">
      <c r="A883" s="11">
        <v>39083</v>
      </c>
      <c r="B883" s="51">
        <v>0.9999193287037037</v>
      </c>
      <c r="C883" s="52">
        <f t="shared" si="13"/>
        <v>39083.9999193287</v>
      </c>
      <c r="D883" t="s">
        <v>987</v>
      </c>
      <c r="E883" t="s">
        <v>988</v>
      </c>
      <c r="F883">
        <v>-0.14000000000000001</v>
      </c>
      <c r="G883">
        <v>49.969558999999997</v>
      </c>
      <c r="H883">
        <v>33.057903000000003</v>
      </c>
    </row>
    <row r="884" spans="1:41" x14ac:dyDescent="0.3">
      <c r="A884" s="11">
        <v>39083</v>
      </c>
      <c r="B884" s="51">
        <v>0.99995436342592592</v>
      </c>
      <c r="C884" s="52">
        <f t="shared" si="13"/>
        <v>39083.999954363426</v>
      </c>
      <c r="D884" t="s">
        <v>987</v>
      </c>
      <c r="E884" t="s">
        <v>988</v>
      </c>
      <c r="F884">
        <v>-0.18</v>
      </c>
      <c r="G884">
        <v>49.960006</v>
      </c>
      <c r="H884">
        <v>33.057903000000003</v>
      </c>
    </row>
    <row r="885" spans="1:41" x14ac:dyDescent="0.3">
      <c r="A885" s="11">
        <v>39083</v>
      </c>
      <c r="B885" s="51">
        <v>0.99998936342592593</v>
      </c>
      <c r="C885" s="52">
        <f t="shared" si="13"/>
        <v>39083.999989363423</v>
      </c>
      <c r="D885" t="s">
        <v>987</v>
      </c>
      <c r="E885" t="s">
        <v>988</v>
      </c>
      <c r="F885">
        <v>-0.15</v>
      </c>
      <c r="G885">
        <v>49.971296000000002</v>
      </c>
      <c r="H885">
        <v>33.057228000000002</v>
      </c>
    </row>
    <row r="886" spans="1:41" x14ac:dyDescent="0.3">
      <c r="A886" s="11">
        <v>39084</v>
      </c>
      <c r="B886" s="51">
        <v>2.4363425925925928E-5</v>
      </c>
      <c r="C886" s="52">
        <f t="shared" si="13"/>
        <v>39084.000024363428</v>
      </c>
      <c r="D886" t="s">
        <v>987</v>
      </c>
      <c r="E886" t="s">
        <v>988</v>
      </c>
      <c r="F886">
        <v>-0.16</v>
      </c>
      <c r="G886">
        <v>49.964348000000001</v>
      </c>
      <c r="H886">
        <v>33.058072000000003</v>
      </c>
    </row>
    <row r="887" spans="1:41" x14ac:dyDescent="0.3">
      <c r="A887" s="11">
        <v>39084</v>
      </c>
      <c r="B887" s="51">
        <v>5.9363425925925925E-5</v>
      </c>
      <c r="C887" s="52">
        <f t="shared" si="13"/>
        <v>39084.000059363425</v>
      </c>
      <c r="D887" t="s">
        <v>987</v>
      </c>
      <c r="E887" t="s">
        <v>988</v>
      </c>
      <c r="F887">
        <v>-0.16</v>
      </c>
      <c r="G887">
        <v>49.960439999999998</v>
      </c>
      <c r="H887">
        <v>33.056722000000001</v>
      </c>
    </row>
    <row r="888" spans="1:41" x14ac:dyDescent="0.3">
      <c r="A888" s="11">
        <v>39084</v>
      </c>
      <c r="B888" s="51">
        <v>9.4398148148148154E-5</v>
      </c>
      <c r="C888" s="52">
        <f t="shared" si="13"/>
        <v>39084.00009439815</v>
      </c>
      <c r="D888" t="s">
        <v>987</v>
      </c>
      <c r="E888" t="s">
        <v>988</v>
      </c>
      <c r="F888">
        <v>-0.16</v>
      </c>
      <c r="G888">
        <v>49.969558999999997</v>
      </c>
      <c r="H888">
        <v>33.057397000000002</v>
      </c>
    </row>
    <row r="889" spans="1:41" x14ac:dyDescent="0.3">
      <c r="A889" s="11">
        <v>39084</v>
      </c>
      <c r="B889" s="51">
        <v>1.2939814814814815E-4</v>
      </c>
      <c r="C889" s="52">
        <f t="shared" si="13"/>
        <v>39084.000129398148</v>
      </c>
      <c r="D889" t="s">
        <v>987</v>
      </c>
      <c r="E889" t="s">
        <v>988</v>
      </c>
      <c r="F889">
        <v>-0.16</v>
      </c>
      <c r="G889">
        <v>49.966954000000001</v>
      </c>
      <c r="H889">
        <v>33.056215000000002</v>
      </c>
    </row>
    <row r="890" spans="1:41" x14ac:dyDescent="0.3">
      <c r="A890" s="11">
        <v>39084</v>
      </c>
      <c r="B890" s="51">
        <v>1.6439814814814813E-4</v>
      </c>
      <c r="C890" s="52">
        <f t="shared" si="13"/>
        <v>39084.000164398145</v>
      </c>
      <c r="D890" t="s">
        <v>987</v>
      </c>
      <c r="E890" t="s">
        <v>988</v>
      </c>
      <c r="F890">
        <v>-0.15</v>
      </c>
      <c r="G890">
        <v>49.952188999999997</v>
      </c>
      <c r="H890">
        <v>33.057566000000001</v>
      </c>
    </row>
    <row r="891" spans="1:41" x14ac:dyDescent="0.3">
      <c r="A891" s="11">
        <v>39084</v>
      </c>
      <c r="B891" s="51">
        <v>1.9942129629629631E-4</v>
      </c>
      <c r="C891" s="52">
        <f t="shared" si="13"/>
        <v>39084.000199421294</v>
      </c>
      <c r="D891" t="s">
        <v>987</v>
      </c>
      <c r="E891" t="s">
        <v>988</v>
      </c>
      <c r="F891">
        <v>-0.16</v>
      </c>
      <c r="G891">
        <v>49.958269000000001</v>
      </c>
      <c r="H891">
        <v>33.057397000000002</v>
      </c>
    </row>
    <row r="892" spans="1:41" x14ac:dyDescent="0.3">
      <c r="A892" s="11">
        <v>39084</v>
      </c>
      <c r="B892" s="51">
        <v>2.3443287037037033E-4</v>
      </c>
      <c r="C892" s="52">
        <f t="shared" si="13"/>
        <v>39084.000234432868</v>
      </c>
      <c r="D892" t="s">
        <v>987</v>
      </c>
      <c r="E892" t="s">
        <v>988</v>
      </c>
      <c r="F892">
        <v>-0.14000000000000001</v>
      </c>
      <c r="G892">
        <v>49.959572000000001</v>
      </c>
      <c r="H892">
        <v>33.057735000000001</v>
      </c>
    </row>
    <row r="893" spans="1:41" x14ac:dyDescent="0.3">
      <c r="A893" s="11">
        <v>39084</v>
      </c>
      <c r="B893" s="51">
        <v>2.6943287037037034E-4</v>
      </c>
      <c r="C893" s="52">
        <f t="shared" si="13"/>
        <v>39084.000269432872</v>
      </c>
      <c r="D893" t="s">
        <v>987</v>
      </c>
      <c r="E893" t="s">
        <v>988</v>
      </c>
      <c r="F893">
        <v>-0.16</v>
      </c>
      <c r="G893">
        <v>49.962611000000003</v>
      </c>
      <c r="H893">
        <v>33.057566000000001</v>
      </c>
    </row>
    <row r="894" spans="1:41" x14ac:dyDescent="0.3">
      <c r="A894" s="11">
        <v>39084</v>
      </c>
      <c r="B894" s="51">
        <v>3.0431712962962959E-4</v>
      </c>
      <c r="C894" s="52">
        <f t="shared" si="13"/>
        <v>39084.000304317131</v>
      </c>
      <c r="D894" t="s">
        <v>987</v>
      </c>
      <c r="E894" t="s">
        <v>971</v>
      </c>
      <c r="AL894">
        <v>1182.9526370000001</v>
      </c>
      <c r="AM894">
        <v>23.633333</v>
      </c>
      <c r="AN894">
        <v>52.105468999999999</v>
      </c>
      <c r="AO894">
        <v>24.536249999999999</v>
      </c>
    </row>
    <row r="895" spans="1:41" x14ac:dyDescent="0.3">
      <c r="C895" s="52">
        <f t="shared" si="13"/>
        <v>0</v>
      </c>
    </row>
    <row r="896" spans="1:41" x14ac:dyDescent="0.3">
      <c r="A896" s="11">
        <v>39084</v>
      </c>
      <c r="B896" s="51">
        <v>3.0563657407407406E-4</v>
      </c>
      <c r="C896" s="52">
        <f t="shared" si="13"/>
        <v>39084.000305636575</v>
      </c>
      <c r="D896" t="s">
        <v>987</v>
      </c>
      <c r="E896" t="s">
        <v>988</v>
      </c>
      <c r="F896">
        <v>-0.16</v>
      </c>
      <c r="G896">
        <v>49.962176999999997</v>
      </c>
      <c r="H896">
        <v>33.057397000000002</v>
      </c>
    </row>
    <row r="897" spans="1:8" x14ac:dyDescent="0.3">
      <c r="A897" s="11">
        <v>39084</v>
      </c>
      <c r="B897" s="51">
        <v>3.4063657407407409E-4</v>
      </c>
      <c r="C897" s="52">
        <f t="shared" si="13"/>
        <v>39084.000340636572</v>
      </c>
      <c r="D897" t="s">
        <v>987</v>
      </c>
      <c r="E897" t="s">
        <v>988</v>
      </c>
      <c r="F897">
        <v>-0.15</v>
      </c>
      <c r="G897">
        <v>49.963479999999997</v>
      </c>
      <c r="H897">
        <v>33.056890000000003</v>
      </c>
    </row>
    <row r="898" spans="1:8" x14ac:dyDescent="0.3">
      <c r="A898" s="11">
        <v>39084</v>
      </c>
      <c r="B898" s="51">
        <v>3.7564814814814817E-4</v>
      </c>
      <c r="C898" s="52">
        <f t="shared" si="13"/>
        <v>39084.000375648146</v>
      </c>
      <c r="D898" t="s">
        <v>987</v>
      </c>
      <c r="E898" t="s">
        <v>988</v>
      </c>
      <c r="F898">
        <v>-0.14000000000000001</v>
      </c>
      <c r="G898">
        <v>49.964782999999997</v>
      </c>
      <c r="H898">
        <v>33.056384000000001</v>
      </c>
    </row>
    <row r="899" spans="1:8" x14ac:dyDescent="0.3">
      <c r="A899" s="11">
        <v>39084</v>
      </c>
      <c r="B899" s="51">
        <v>4.1067129629629635E-4</v>
      </c>
      <c r="C899" s="52">
        <f t="shared" ref="C899:C962" si="14">+A899+B899</f>
        <v>39084.000410671295</v>
      </c>
      <c r="D899" t="s">
        <v>987</v>
      </c>
      <c r="E899" t="s">
        <v>988</v>
      </c>
      <c r="F899">
        <v>-0.15</v>
      </c>
      <c r="G899">
        <v>49.966085</v>
      </c>
      <c r="H899">
        <v>33.056722000000001</v>
      </c>
    </row>
    <row r="900" spans="1:8" x14ac:dyDescent="0.3">
      <c r="A900" s="11">
        <v>39084</v>
      </c>
      <c r="B900" s="51">
        <v>4.4565972222222224E-4</v>
      </c>
      <c r="C900" s="52">
        <f t="shared" si="14"/>
        <v>39084.000445659723</v>
      </c>
      <c r="D900" t="s">
        <v>987</v>
      </c>
      <c r="E900" t="s">
        <v>988</v>
      </c>
      <c r="F900">
        <v>-0.17</v>
      </c>
      <c r="G900">
        <v>49.960006</v>
      </c>
      <c r="H900">
        <v>33.054527</v>
      </c>
    </row>
    <row r="901" spans="1:8" x14ac:dyDescent="0.3">
      <c r="A901" s="11">
        <v>39084</v>
      </c>
      <c r="B901" s="51">
        <v>4.8064814814814807E-4</v>
      </c>
      <c r="C901" s="52">
        <f t="shared" si="14"/>
        <v>39084.000480648145</v>
      </c>
      <c r="D901" t="s">
        <v>987</v>
      </c>
      <c r="E901" t="s">
        <v>988</v>
      </c>
      <c r="F901">
        <v>-0.14000000000000001</v>
      </c>
      <c r="G901">
        <v>49.964348000000001</v>
      </c>
      <c r="H901">
        <v>33.047435</v>
      </c>
    </row>
    <row r="902" spans="1:8" x14ac:dyDescent="0.3">
      <c r="A902" s="11">
        <v>39084</v>
      </c>
      <c r="B902" s="51">
        <v>5.1565972222222215E-4</v>
      </c>
      <c r="C902" s="52">
        <f t="shared" si="14"/>
        <v>39084.000515659725</v>
      </c>
      <c r="D902" t="s">
        <v>987</v>
      </c>
      <c r="E902" t="s">
        <v>988</v>
      </c>
      <c r="F902">
        <v>-0.15</v>
      </c>
      <c r="G902">
        <v>49.962611000000003</v>
      </c>
      <c r="H902">
        <v>33.056215000000002</v>
      </c>
    </row>
    <row r="903" spans="1:8" x14ac:dyDescent="0.3">
      <c r="A903" s="11">
        <v>39084</v>
      </c>
      <c r="B903" s="51">
        <v>5.506481481481482E-4</v>
      </c>
      <c r="C903" s="52">
        <f t="shared" si="14"/>
        <v>39084.000550648147</v>
      </c>
      <c r="D903" t="s">
        <v>987</v>
      </c>
      <c r="E903" t="s">
        <v>988</v>
      </c>
      <c r="F903">
        <v>-0.16</v>
      </c>
      <c r="G903">
        <v>49.960873999999997</v>
      </c>
      <c r="H903">
        <v>33.056553000000001</v>
      </c>
    </row>
    <row r="904" spans="1:8" x14ac:dyDescent="0.3">
      <c r="A904" s="11">
        <v>39084</v>
      </c>
      <c r="B904" s="51">
        <v>5.8563657407407403E-4</v>
      </c>
      <c r="C904" s="52">
        <f t="shared" si="14"/>
        <v>39084.000585636575</v>
      </c>
      <c r="D904" t="s">
        <v>987</v>
      </c>
      <c r="E904" t="s">
        <v>988</v>
      </c>
      <c r="F904">
        <v>-0.14000000000000001</v>
      </c>
      <c r="G904">
        <v>49.961309</v>
      </c>
      <c r="H904">
        <v>33.055371000000001</v>
      </c>
    </row>
    <row r="905" spans="1:8" x14ac:dyDescent="0.3">
      <c r="A905" s="11">
        <v>39084</v>
      </c>
      <c r="B905" s="51">
        <v>6.2070601851851848E-4</v>
      </c>
      <c r="C905" s="52">
        <f t="shared" si="14"/>
        <v>39084.000620706021</v>
      </c>
      <c r="D905" t="s">
        <v>987</v>
      </c>
      <c r="E905" t="s">
        <v>988</v>
      </c>
      <c r="F905">
        <v>-0.14000000000000001</v>
      </c>
      <c r="G905">
        <v>49.974336000000001</v>
      </c>
      <c r="H905">
        <v>33.055371000000001</v>
      </c>
    </row>
    <row r="906" spans="1:8" x14ac:dyDescent="0.3">
      <c r="A906" s="11">
        <v>39084</v>
      </c>
      <c r="B906" s="51">
        <v>6.5570601851851846E-4</v>
      </c>
      <c r="C906" s="52">
        <f t="shared" si="14"/>
        <v>39084.000655706019</v>
      </c>
      <c r="D906" t="s">
        <v>987</v>
      </c>
      <c r="E906" t="s">
        <v>988</v>
      </c>
      <c r="F906">
        <v>-0.15</v>
      </c>
      <c r="G906">
        <v>49.959136999999998</v>
      </c>
      <c r="H906">
        <v>33.055202000000001</v>
      </c>
    </row>
    <row r="907" spans="1:8" x14ac:dyDescent="0.3">
      <c r="A907" s="11">
        <v>39084</v>
      </c>
      <c r="B907" s="51">
        <v>6.907175925925926E-4</v>
      </c>
      <c r="C907" s="52">
        <f t="shared" si="14"/>
        <v>39084.000690717592</v>
      </c>
      <c r="D907" t="s">
        <v>987</v>
      </c>
      <c r="E907" t="s">
        <v>988</v>
      </c>
      <c r="F907">
        <v>-0.14000000000000001</v>
      </c>
      <c r="G907">
        <v>49.965217000000003</v>
      </c>
      <c r="H907">
        <v>33.056553000000001</v>
      </c>
    </row>
    <row r="908" spans="1:8" x14ac:dyDescent="0.3">
      <c r="A908" s="11">
        <v>39084</v>
      </c>
      <c r="B908" s="51">
        <v>7.2574074074074066E-4</v>
      </c>
      <c r="C908" s="52">
        <f t="shared" si="14"/>
        <v>39084.000725740741</v>
      </c>
      <c r="D908" t="s">
        <v>987</v>
      </c>
      <c r="E908" t="s">
        <v>988</v>
      </c>
      <c r="F908">
        <v>-0.17</v>
      </c>
      <c r="G908">
        <v>49.960006</v>
      </c>
      <c r="H908">
        <v>33.056215000000002</v>
      </c>
    </row>
    <row r="909" spans="1:8" x14ac:dyDescent="0.3">
      <c r="A909" s="11">
        <v>39084</v>
      </c>
      <c r="B909" s="51">
        <v>7.6072916666666661E-4</v>
      </c>
      <c r="C909" s="52">
        <f t="shared" si="14"/>
        <v>39084.00076072917</v>
      </c>
      <c r="D909" t="s">
        <v>987</v>
      </c>
      <c r="E909" t="s">
        <v>988</v>
      </c>
      <c r="F909">
        <v>-0.14000000000000001</v>
      </c>
      <c r="G909">
        <v>49.963914000000003</v>
      </c>
      <c r="H909">
        <v>33.055033000000002</v>
      </c>
    </row>
    <row r="910" spans="1:8" x14ac:dyDescent="0.3">
      <c r="A910" s="11">
        <v>39084</v>
      </c>
      <c r="B910" s="51">
        <v>7.957291666666667E-4</v>
      </c>
      <c r="C910" s="52">
        <f t="shared" si="14"/>
        <v>39084.000795729167</v>
      </c>
      <c r="D910" t="s">
        <v>987</v>
      </c>
      <c r="E910" t="s">
        <v>988</v>
      </c>
      <c r="F910">
        <v>-0.16</v>
      </c>
      <c r="G910">
        <v>49.963479999999997</v>
      </c>
      <c r="H910">
        <v>33.055877000000002</v>
      </c>
    </row>
    <row r="911" spans="1:8" x14ac:dyDescent="0.3">
      <c r="A911" s="11">
        <v>39084</v>
      </c>
      <c r="B911" s="51">
        <v>8.3072916666666668E-4</v>
      </c>
      <c r="C911" s="52">
        <f t="shared" si="14"/>
        <v>39084.000830729165</v>
      </c>
      <c r="D911" t="s">
        <v>987</v>
      </c>
      <c r="E911" t="s">
        <v>988</v>
      </c>
      <c r="F911">
        <v>-0.14000000000000001</v>
      </c>
      <c r="G911">
        <v>49.965217000000003</v>
      </c>
      <c r="H911">
        <v>33.055540000000001</v>
      </c>
    </row>
    <row r="912" spans="1:8" x14ac:dyDescent="0.3">
      <c r="A912" s="11">
        <v>39084</v>
      </c>
      <c r="B912" s="51">
        <v>8.6575231481481486E-4</v>
      </c>
      <c r="C912" s="52">
        <f t="shared" si="14"/>
        <v>39084.000865752314</v>
      </c>
      <c r="D912" t="s">
        <v>987</v>
      </c>
      <c r="E912" t="s">
        <v>988</v>
      </c>
      <c r="F912">
        <v>-0.16</v>
      </c>
      <c r="G912">
        <v>49.970427999999998</v>
      </c>
      <c r="H912">
        <v>33.056553000000001</v>
      </c>
    </row>
    <row r="913" spans="1:41" x14ac:dyDescent="0.3">
      <c r="A913" s="11">
        <v>39084</v>
      </c>
      <c r="B913" s="51">
        <v>9.0076388888888888E-4</v>
      </c>
      <c r="C913" s="52">
        <f t="shared" si="14"/>
        <v>39084.000900763887</v>
      </c>
      <c r="D913" t="s">
        <v>987</v>
      </c>
      <c r="E913" t="s">
        <v>988</v>
      </c>
      <c r="F913">
        <v>-0.15</v>
      </c>
      <c r="G913">
        <v>49.970861999999997</v>
      </c>
      <c r="H913">
        <v>33.054864000000002</v>
      </c>
    </row>
    <row r="914" spans="1:41" x14ac:dyDescent="0.3">
      <c r="A914" s="11">
        <v>39084</v>
      </c>
      <c r="B914" s="51">
        <v>9.3576388888888908E-4</v>
      </c>
      <c r="C914" s="52">
        <f t="shared" si="14"/>
        <v>39084.000935763892</v>
      </c>
      <c r="D914" t="s">
        <v>987</v>
      </c>
      <c r="E914" t="s">
        <v>988</v>
      </c>
      <c r="F914">
        <v>-0.15</v>
      </c>
      <c r="G914">
        <v>49.961742999999998</v>
      </c>
      <c r="H914">
        <v>33.055371000000001</v>
      </c>
    </row>
    <row r="915" spans="1:41" x14ac:dyDescent="0.3">
      <c r="A915" s="11">
        <v>39084</v>
      </c>
      <c r="B915" s="51">
        <v>9.7077546296296289E-4</v>
      </c>
      <c r="C915" s="52">
        <f t="shared" si="14"/>
        <v>39084.000970775465</v>
      </c>
      <c r="D915" t="s">
        <v>987</v>
      </c>
      <c r="E915" t="s">
        <v>988</v>
      </c>
      <c r="F915">
        <v>-0.15</v>
      </c>
      <c r="G915">
        <v>49.965217000000003</v>
      </c>
      <c r="H915">
        <v>33.055540000000001</v>
      </c>
    </row>
    <row r="916" spans="1:41" x14ac:dyDescent="0.3">
      <c r="A916" s="11">
        <v>39084</v>
      </c>
      <c r="B916" s="51">
        <v>1.0056365740740742E-3</v>
      </c>
      <c r="C916" s="52">
        <f t="shared" si="14"/>
        <v>39084.001005636572</v>
      </c>
      <c r="D916" t="s">
        <v>987</v>
      </c>
      <c r="E916" t="s">
        <v>971</v>
      </c>
      <c r="AL916">
        <v>1183.9882809999999</v>
      </c>
      <c r="AM916">
        <v>23.725000000000001</v>
      </c>
      <c r="AN916">
        <v>52.105468999999999</v>
      </c>
      <c r="AO916">
        <v>24.536249999999999</v>
      </c>
    </row>
    <row r="917" spans="1:41" x14ac:dyDescent="0.3">
      <c r="C917" s="52">
        <f t="shared" si="14"/>
        <v>0</v>
      </c>
    </row>
    <row r="918" spans="1:41" x14ac:dyDescent="0.3">
      <c r="A918" s="11">
        <v>39084</v>
      </c>
      <c r="B918" s="51">
        <v>1.0069444444444444E-3</v>
      </c>
      <c r="C918" s="52">
        <f t="shared" si="14"/>
        <v>39084.001006944447</v>
      </c>
      <c r="D918" t="s">
        <v>987</v>
      </c>
      <c r="E918" t="s">
        <v>988</v>
      </c>
      <c r="F918">
        <v>-0.15</v>
      </c>
      <c r="G918">
        <v>49.969558999999997</v>
      </c>
      <c r="H918">
        <v>33.050136999999999</v>
      </c>
    </row>
    <row r="919" spans="1:41" x14ac:dyDescent="0.3">
      <c r="A919" s="11">
        <v>39084</v>
      </c>
      <c r="B919" s="51">
        <v>1.0419675925925926E-3</v>
      </c>
      <c r="C919" s="52">
        <f t="shared" si="14"/>
        <v>39084.001041967589</v>
      </c>
      <c r="D919" t="s">
        <v>987</v>
      </c>
      <c r="E919" t="s">
        <v>988</v>
      </c>
      <c r="F919">
        <v>-0.14000000000000001</v>
      </c>
      <c r="G919">
        <v>49.965217000000003</v>
      </c>
      <c r="H919">
        <v>33.05115</v>
      </c>
    </row>
    <row r="920" spans="1:41" x14ac:dyDescent="0.3">
      <c r="A920" s="11">
        <v>39084</v>
      </c>
      <c r="B920" s="51">
        <v>1.0769791666666668E-3</v>
      </c>
      <c r="C920" s="52">
        <f t="shared" si="14"/>
        <v>39084.00107697917</v>
      </c>
      <c r="D920" t="s">
        <v>987</v>
      </c>
      <c r="E920" t="s">
        <v>988</v>
      </c>
      <c r="F920">
        <v>-0.16</v>
      </c>
      <c r="G920">
        <v>49.960006</v>
      </c>
      <c r="H920">
        <v>33.051318000000002</v>
      </c>
    </row>
    <row r="921" spans="1:41" x14ac:dyDescent="0.3">
      <c r="A921" s="11">
        <v>39084</v>
      </c>
      <c r="B921" s="51">
        <v>1.1119791666666667E-3</v>
      </c>
      <c r="C921" s="52">
        <f t="shared" si="14"/>
        <v>39084.001111979167</v>
      </c>
      <c r="D921" t="s">
        <v>987</v>
      </c>
      <c r="E921" t="s">
        <v>988</v>
      </c>
      <c r="F921">
        <v>-0.16</v>
      </c>
      <c r="G921">
        <v>49.965217000000003</v>
      </c>
      <c r="H921">
        <v>33.050136999999999</v>
      </c>
    </row>
    <row r="922" spans="1:41" x14ac:dyDescent="0.3">
      <c r="A922" s="11">
        <v>39084</v>
      </c>
      <c r="B922" s="51">
        <v>1.1469791666666666E-3</v>
      </c>
      <c r="C922" s="52">
        <f t="shared" si="14"/>
        <v>39084.001146979164</v>
      </c>
      <c r="D922" t="s">
        <v>987</v>
      </c>
      <c r="E922" t="s">
        <v>988</v>
      </c>
      <c r="F922">
        <v>-0.16</v>
      </c>
      <c r="G922">
        <v>49.963914000000003</v>
      </c>
      <c r="H922">
        <v>33.051318000000002</v>
      </c>
    </row>
    <row r="923" spans="1:41" x14ac:dyDescent="0.3">
      <c r="A923" s="11">
        <v>39084</v>
      </c>
      <c r="B923" s="51">
        <v>1.1820138888888889E-3</v>
      </c>
      <c r="C923" s="52">
        <f t="shared" si="14"/>
        <v>39084.00118201389</v>
      </c>
      <c r="D923" t="s">
        <v>987</v>
      </c>
      <c r="E923" t="s">
        <v>988</v>
      </c>
      <c r="F923">
        <v>-0.15</v>
      </c>
      <c r="G923">
        <v>49.964348000000001</v>
      </c>
      <c r="H923">
        <v>33.050643000000001</v>
      </c>
    </row>
    <row r="924" spans="1:41" x14ac:dyDescent="0.3">
      <c r="A924" s="11">
        <v>39084</v>
      </c>
      <c r="B924" s="51">
        <v>1.2170138888888888E-3</v>
      </c>
      <c r="C924" s="52">
        <f t="shared" si="14"/>
        <v>39084.001217013887</v>
      </c>
      <c r="D924" t="s">
        <v>987</v>
      </c>
      <c r="E924" t="s">
        <v>988</v>
      </c>
      <c r="F924">
        <v>-0.15</v>
      </c>
      <c r="G924">
        <v>49.953491999999997</v>
      </c>
      <c r="H924">
        <v>33.051487000000002</v>
      </c>
    </row>
    <row r="925" spans="1:41" x14ac:dyDescent="0.3">
      <c r="A925" s="11">
        <v>39084</v>
      </c>
      <c r="B925" s="51">
        <v>1.2520138888888889E-3</v>
      </c>
      <c r="C925" s="52">
        <f t="shared" si="14"/>
        <v>39084.001252013892</v>
      </c>
      <c r="D925" t="s">
        <v>987</v>
      </c>
      <c r="E925" t="s">
        <v>988</v>
      </c>
      <c r="F925">
        <v>-0.15</v>
      </c>
      <c r="G925">
        <v>49.972164999999997</v>
      </c>
      <c r="H925">
        <v>33.051318000000002</v>
      </c>
    </row>
    <row r="926" spans="1:41" x14ac:dyDescent="0.3">
      <c r="A926" s="11">
        <v>39084</v>
      </c>
      <c r="B926" s="51">
        <v>1.2870254629629631E-3</v>
      </c>
      <c r="C926" s="52">
        <f t="shared" si="14"/>
        <v>39084.001287025465</v>
      </c>
      <c r="D926" t="s">
        <v>987</v>
      </c>
      <c r="E926" t="s">
        <v>988</v>
      </c>
      <c r="F926">
        <v>-0.15</v>
      </c>
      <c r="G926">
        <v>49.956532000000003</v>
      </c>
      <c r="H926">
        <v>33.050643000000001</v>
      </c>
    </row>
    <row r="927" spans="1:41" x14ac:dyDescent="0.3">
      <c r="A927" s="11">
        <v>39084</v>
      </c>
      <c r="B927" s="51">
        <v>1.3220486111111113E-3</v>
      </c>
      <c r="C927" s="52">
        <f t="shared" si="14"/>
        <v>39084.001322048614</v>
      </c>
      <c r="D927" t="s">
        <v>987</v>
      </c>
      <c r="E927" t="s">
        <v>988</v>
      </c>
      <c r="F927">
        <v>-0.17</v>
      </c>
      <c r="G927">
        <v>49.959572000000001</v>
      </c>
      <c r="H927">
        <v>33.051656000000001</v>
      </c>
    </row>
    <row r="928" spans="1:41" x14ac:dyDescent="0.3">
      <c r="A928" s="11">
        <v>39084</v>
      </c>
      <c r="B928" s="51">
        <v>1.357037037037037E-3</v>
      </c>
      <c r="C928" s="52">
        <f t="shared" si="14"/>
        <v>39084.001357037036</v>
      </c>
      <c r="D928" t="s">
        <v>987</v>
      </c>
      <c r="E928" t="s">
        <v>988</v>
      </c>
      <c r="F928">
        <v>-0.16</v>
      </c>
      <c r="G928">
        <v>49.960006</v>
      </c>
      <c r="H928">
        <v>33.050643000000001</v>
      </c>
    </row>
    <row r="929" spans="1:41" x14ac:dyDescent="0.3">
      <c r="A929" s="11">
        <v>39084</v>
      </c>
      <c r="B929" s="51">
        <v>1.3920486111111113E-3</v>
      </c>
      <c r="C929" s="52">
        <f t="shared" si="14"/>
        <v>39084.001392048609</v>
      </c>
      <c r="D929" t="s">
        <v>987</v>
      </c>
      <c r="E929" t="s">
        <v>988</v>
      </c>
      <c r="F929">
        <v>-0.15</v>
      </c>
      <c r="G929">
        <v>49.958269000000001</v>
      </c>
      <c r="H929">
        <v>33.049799</v>
      </c>
    </row>
    <row r="930" spans="1:41" x14ac:dyDescent="0.3">
      <c r="A930" s="11">
        <v>39084</v>
      </c>
      <c r="B930" s="51">
        <v>1.4270486111111109E-3</v>
      </c>
      <c r="C930" s="52">
        <f t="shared" si="14"/>
        <v>39084.001427048614</v>
      </c>
      <c r="D930" t="s">
        <v>987</v>
      </c>
      <c r="E930" t="s">
        <v>988</v>
      </c>
      <c r="F930">
        <v>-0.15</v>
      </c>
      <c r="G930">
        <v>49.969994</v>
      </c>
      <c r="H930">
        <v>33.050812000000001</v>
      </c>
    </row>
    <row r="931" spans="1:41" x14ac:dyDescent="0.3">
      <c r="A931" s="11">
        <v>39084</v>
      </c>
      <c r="B931" s="51">
        <v>1.4620601851851852E-3</v>
      </c>
      <c r="C931" s="52">
        <f t="shared" si="14"/>
        <v>39084.001462060187</v>
      </c>
      <c r="D931" t="s">
        <v>987</v>
      </c>
      <c r="E931" t="s">
        <v>988</v>
      </c>
      <c r="F931">
        <v>-0.16</v>
      </c>
      <c r="G931">
        <v>49.975205000000003</v>
      </c>
      <c r="H931">
        <v>33.049799</v>
      </c>
    </row>
    <row r="932" spans="1:41" x14ac:dyDescent="0.3">
      <c r="A932" s="11">
        <v>39084</v>
      </c>
      <c r="B932" s="51">
        <v>1.4970601851851853E-3</v>
      </c>
      <c r="C932" s="52">
        <f t="shared" si="14"/>
        <v>39084.001497060184</v>
      </c>
      <c r="D932" t="s">
        <v>987</v>
      </c>
      <c r="E932" t="s">
        <v>988</v>
      </c>
      <c r="F932">
        <v>-0.15</v>
      </c>
      <c r="G932">
        <v>49.970427999999998</v>
      </c>
      <c r="H932">
        <v>33.051487000000002</v>
      </c>
    </row>
    <row r="933" spans="1:41" x14ac:dyDescent="0.3">
      <c r="A933" s="11">
        <v>39084</v>
      </c>
      <c r="B933" s="51">
        <v>1.5320833333333332E-3</v>
      </c>
      <c r="C933" s="52">
        <f t="shared" si="14"/>
        <v>39084.001532083334</v>
      </c>
      <c r="D933" t="s">
        <v>987</v>
      </c>
      <c r="E933" t="s">
        <v>988</v>
      </c>
      <c r="F933">
        <v>-0.15</v>
      </c>
      <c r="G933">
        <v>49.973033000000001</v>
      </c>
      <c r="H933">
        <v>33.051487000000002</v>
      </c>
    </row>
    <row r="934" spans="1:41" x14ac:dyDescent="0.3">
      <c r="A934" s="11">
        <v>39084</v>
      </c>
      <c r="B934" s="51">
        <v>1.5670833333333335E-3</v>
      </c>
      <c r="C934" s="52">
        <f t="shared" si="14"/>
        <v>39084.001567083331</v>
      </c>
      <c r="D934" t="s">
        <v>987</v>
      </c>
      <c r="E934" t="s">
        <v>988</v>
      </c>
      <c r="F934">
        <v>-0.16</v>
      </c>
      <c r="G934">
        <v>49.964348000000001</v>
      </c>
      <c r="H934">
        <v>33.050981</v>
      </c>
    </row>
    <row r="935" spans="1:41" x14ac:dyDescent="0.3">
      <c r="A935" s="11">
        <v>39084</v>
      </c>
      <c r="B935" s="51">
        <v>1.6020949074074073E-3</v>
      </c>
      <c r="C935" s="52">
        <f t="shared" si="14"/>
        <v>39084.001602094904</v>
      </c>
      <c r="D935" t="s">
        <v>987</v>
      </c>
      <c r="E935" t="s">
        <v>988</v>
      </c>
      <c r="F935">
        <v>-0.15</v>
      </c>
      <c r="G935">
        <v>49.963914000000003</v>
      </c>
      <c r="H935">
        <v>33.050136999999999</v>
      </c>
    </row>
    <row r="936" spans="1:41" x14ac:dyDescent="0.3">
      <c r="A936" s="11">
        <v>39084</v>
      </c>
      <c r="B936" s="51">
        <v>1.6371180555555557E-3</v>
      </c>
      <c r="C936" s="52">
        <f t="shared" si="14"/>
        <v>39084.001637118054</v>
      </c>
      <c r="D936" t="s">
        <v>987</v>
      </c>
      <c r="E936" t="s">
        <v>988</v>
      </c>
      <c r="F936">
        <v>-0.15</v>
      </c>
      <c r="G936">
        <v>49.968257000000001</v>
      </c>
      <c r="H936">
        <v>33.048617</v>
      </c>
    </row>
    <row r="937" spans="1:41" x14ac:dyDescent="0.3">
      <c r="A937" s="11">
        <v>39084</v>
      </c>
      <c r="B937" s="51">
        <v>1.6720833333333334E-3</v>
      </c>
      <c r="C937" s="52">
        <f t="shared" si="14"/>
        <v>39084.00167208333</v>
      </c>
      <c r="D937" t="s">
        <v>987</v>
      </c>
      <c r="E937" t="s">
        <v>971</v>
      </c>
      <c r="AL937">
        <v>1184.126221</v>
      </c>
      <c r="AM937">
        <v>23.9</v>
      </c>
      <c r="AN937">
        <v>52.105468999999999</v>
      </c>
      <c r="AO937">
        <v>24.536249999999999</v>
      </c>
    </row>
    <row r="938" spans="1:41" x14ac:dyDescent="0.3">
      <c r="C938" s="52">
        <f t="shared" si="14"/>
        <v>0</v>
      </c>
    </row>
    <row r="939" spans="1:41" x14ac:dyDescent="0.3">
      <c r="A939" s="11">
        <v>39084</v>
      </c>
      <c r="B939" s="51">
        <v>1.6732870370370367E-3</v>
      </c>
      <c r="C939" s="52">
        <f t="shared" si="14"/>
        <v>39084.001673287035</v>
      </c>
      <c r="D939" t="s">
        <v>987</v>
      </c>
      <c r="E939" t="s">
        <v>988</v>
      </c>
      <c r="F939">
        <v>-0.15</v>
      </c>
      <c r="G939">
        <v>49.970861999999997</v>
      </c>
      <c r="H939">
        <v>33.050136999999999</v>
      </c>
    </row>
    <row r="940" spans="1:41" x14ac:dyDescent="0.3">
      <c r="A940" s="11">
        <v>39084</v>
      </c>
      <c r="B940" s="51">
        <v>1.7083101851851851E-3</v>
      </c>
      <c r="C940" s="52">
        <f t="shared" si="14"/>
        <v>39084.001708310185</v>
      </c>
      <c r="D940" t="s">
        <v>987</v>
      </c>
      <c r="E940" t="s">
        <v>988</v>
      </c>
      <c r="F940">
        <v>-0.14000000000000001</v>
      </c>
      <c r="G940">
        <v>49.961309</v>
      </c>
      <c r="H940">
        <v>33.049123000000002</v>
      </c>
    </row>
    <row r="941" spans="1:41" x14ac:dyDescent="0.3">
      <c r="A941" s="11">
        <v>39084</v>
      </c>
      <c r="B941" s="51">
        <v>1.7433217592592593E-3</v>
      </c>
      <c r="C941" s="52">
        <f t="shared" si="14"/>
        <v>39084.001743321758</v>
      </c>
      <c r="D941" t="s">
        <v>987</v>
      </c>
      <c r="E941" t="s">
        <v>988</v>
      </c>
      <c r="F941">
        <v>-0.15</v>
      </c>
      <c r="G941">
        <v>49.966954000000001</v>
      </c>
      <c r="H941">
        <v>33.053007000000001</v>
      </c>
    </row>
    <row r="942" spans="1:41" x14ac:dyDescent="0.3">
      <c r="A942" s="11">
        <v>39084</v>
      </c>
      <c r="B942" s="51">
        <v>1.7783217592592592E-3</v>
      </c>
      <c r="C942" s="52">
        <f t="shared" si="14"/>
        <v>39084.001778321763</v>
      </c>
      <c r="D942" t="s">
        <v>987</v>
      </c>
      <c r="E942" t="s">
        <v>988</v>
      </c>
      <c r="F942">
        <v>-0.15</v>
      </c>
      <c r="G942">
        <v>49.969558999999997</v>
      </c>
      <c r="H942">
        <v>33.054864000000002</v>
      </c>
    </row>
    <row r="943" spans="1:41" x14ac:dyDescent="0.3">
      <c r="A943" s="11">
        <v>39084</v>
      </c>
      <c r="B943" s="51">
        <v>1.8133217592592593E-3</v>
      </c>
      <c r="C943" s="52">
        <f t="shared" si="14"/>
        <v>39084.00181332176</v>
      </c>
      <c r="D943" t="s">
        <v>987</v>
      </c>
      <c r="E943" t="s">
        <v>988</v>
      </c>
      <c r="F943">
        <v>-0.16</v>
      </c>
      <c r="G943">
        <v>49.967388</v>
      </c>
      <c r="H943">
        <v>33.054864000000002</v>
      </c>
    </row>
    <row r="944" spans="1:41" x14ac:dyDescent="0.3">
      <c r="A944" s="11">
        <v>39084</v>
      </c>
      <c r="B944" s="51">
        <v>1.8483564814814814E-3</v>
      </c>
      <c r="C944" s="52">
        <f t="shared" si="14"/>
        <v>39084.001848356478</v>
      </c>
      <c r="D944" t="s">
        <v>987</v>
      </c>
      <c r="E944" t="s">
        <v>988</v>
      </c>
      <c r="F944">
        <v>-0.16</v>
      </c>
      <c r="G944">
        <v>49.958703</v>
      </c>
      <c r="H944">
        <v>33.054020000000001</v>
      </c>
    </row>
    <row r="945" spans="1:41" x14ac:dyDescent="0.3">
      <c r="A945" s="11">
        <v>39084</v>
      </c>
      <c r="B945" s="51">
        <v>1.8833564814814815E-3</v>
      </c>
      <c r="C945" s="52">
        <f t="shared" si="14"/>
        <v>39084.001883356483</v>
      </c>
      <c r="D945" t="s">
        <v>987</v>
      </c>
      <c r="E945" t="s">
        <v>988</v>
      </c>
      <c r="F945">
        <v>-0.15</v>
      </c>
      <c r="G945">
        <v>49.9574</v>
      </c>
      <c r="H945">
        <v>33.054527</v>
      </c>
    </row>
    <row r="946" spans="1:41" x14ac:dyDescent="0.3">
      <c r="A946" s="11">
        <v>39084</v>
      </c>
      <c r="B946" s="51">
        <v>1.9183564814814816E-3</v>
      </c>
      <c r="C946" s="52">
        <f t="shared" si="14"/>
        <v>39084.00191835648</v>
      </c>
      <c r="D946" t="s">
        <v>987</v>
      </c>
      <c r="E946" t="s">
        <v>988</v>
      </c>
      <c r="F946">
        <v>-0.16</v>
      </c>
      <c r="G946">
        <v>49.974769999999999</v>
      </c>
      <c r="H946">
        <v>33.053176000000001</v>
      </c>
    </row>
    <row r="947" spans="1:41" x14ac:dyDescent="0.3">
      <c r="A947" s="11">
        <v>39084</v>
      </c>
      <c r="B947" s="51">
        <v>1.9533912037037041E-3</v>
      </c>
      <c r="C947" s="52">
        <f t="shared" si="14"/>
        <v>39084.001953391205</v>
      </c>
      <c r="D947" t="s">
        <v>987</v>
      </c>
      <c r="E947" t="s">
        <v>988</v>
      </c>
      <c r="F947">
        <v>-0.15</v>
      </c>
      <c r="G947">
        <v>49.960439999999998</v>
      </c>
      <c r="H947">
        <v>33.053682000000002</v>
      </c>
    </row>
    <row r="948" spans="1:41" x14ac:dyDescent="0.3">
      <c r="A948" s="11">
        <v>39084</v>
      </c>
      <c r="B948" s="51">
        <v>1.9883912037037036E-3</v>
      </c>
      <c r="C948" s="52">
        <f t="shared" si="14"/>
        <v>39084.001988391203</v>
      </c>
      <c r="D948" t="s">
        <v>987</v>
      </c>
      <c r="E948" t="s">
        <v>988</v>
      </c>
      <c r="F948">
        <v>-0.15</v>
      </c>
      <c r="G948">
        <v>49.968257000000001</v>
      </c>
      <c r="H948">
        <v>33.053851000000002</v>
      </c>
    </row>
    <row r="949" spans="1:41" x14ac:dyDescent="0.3">
      <c r="A949" s="11">
        <v>39084</v>
      </c>
      <c r="B949" s="51">
        <v>2.0233912037037035E-3</v>
      </c>
      <c r="C949" s="52">
        <f t="shared" si="14"/>
        <v>39084.002023391207</v>
      </c>
      <c r="D949" t="s">
        <v>987</v>
      </c>
      <c r="E949" t="s">
        <v>988</v>
      </c>
      <c r="F949">
        <v>-0.13</v>
      </c>
      <c r="G949">
        <v>49.968691</v>
      </c>
      <c r="H949">
        <v>33.053007000000001</v>
      </c>
    </row>
    <row r="950" spans="1:41" x14ac:dyDescent="0.3">
      <c r="A950" s="11">
        <v>39084</v>
      </c>
      <c r="B950" s="51">
        <v>2.0584143518518516E-3</v>
      </c>
      <c r="C950" s="52">
        <f t="shared" si="14"/>
        <v>39084.002058414349</v>
      </c>
      <c r="D950" t="s">
        <v>987</v>
      </c>
      <c r="E950" t="s">
        <v>988</v>
      </c>
      <c r="F950">
        <v>-0.17</v>
      </c>
      <c r="G950">
        <v>49.969124999999998</v>
      </c>
      <c r="H950">
        <v>33.054020000000001</v>
      </c>
    </row>
    <row r="951" spans="1:41" x14ac:dyDescent="0.3">
      <c r="A951" s="11">
        <v>39084</v>
      </c>
      <c r="B951" s="51">
        <v>2.0934259259259261E-3</v>
      </c>
      <c r="C951" s="52">
        <f t="shared" si="14"/>
        <v>39084.002093425923</v>
      </c>
      <c r="D951" t="s">
        <v>987</v>
      </c>
      <c r="E951" t="s">
        <v>988</v>
      </c>
      <c r="F951">
        <v>-0.16</v>
      </c>
      <c r="G951">
        <v>49.954794999999997</v>
      </c>
      <c r="H951">
        <v>33.053682000000002</v>
      </c>
    </row>
    <row r="952" spans="1:41" x14ac:dyDescent="0.3">
      <c r="A952" s="11">
        <v>39084</v>
      </c>
      <c r="B952" s="51">
        <v>2.128425925925926E-3</v>
      </c>
      <c r="C952" s="52">
        <f t="shared" si="14"/>
        <v>39084.002128425927</v>
      </c>
      <c r="D952" t="s">
        <v>987</v>
      </c>
      <c r="E952" t="s">
        <v>988</v>
      </c>
      <c r="F952">
        <v>-0.14000000000000001</v>
      </c>
      <c r="G952">
        <v>49.970861999999997</v>
      </c>
      <c r="H952">
        <v>33.052500000000002</v>
      </c>
    </row>
    <row r="953" spans="1:41" x14ac:dyDescent="0.3">
      <c r="A953" s="11">
        <v>39084</v>
      </c>
      <c r="B953" s="51">
        <v>2.1634490740740741E-3</v>
      </c>
      <c r="C953" s="52">
        <f t="shared" si="14"/>
        <v>39084.002163449077</v>
      </c>
      <c r="D953" t="s">
        <v>987</v>
      </c>
      <c r="E953" t="s">
        <v>988</v>
      </c>
      <c r="F953">
        <v>-0.16</v>
      </c>
      <c r="G953">
        <v>49.966954000000001</v>
      </c>
      <c r="H953">
        <v>33.053007000000001</v>
      </c>
    </row>
    <row r="954" spans="1:41" x14ac:dyDescent="0.3">
      <c r="A954" s="11">
        <v>39084</v>
      </c>
      <c r="B954" s="51">
        <v>2.1984490740740745E-3</v>
      </c>
      <c r="C954" s="52">
        <f t="shared" si="14"/>
        <v>39084.002198449074</v>
      </c>
      <c r="D954" t="s">
        <v>987</v>
      </c>
      <c r="E954" t="s">
        <v>988</v>
      </c>
      <c r="F954">
        <v>-0.16</v>
      </c>
      <c r="G954">
        <v>49.962176999999997</v>
      </c>
      <c r="H954">
        <v>33.053007000000001</v>
      </c>
    </row>
    <row r="955" spans="1:41" x14ac:dyDescent="0.3">
      <c r="A955" s="11">
        <v>39084</v>
      </c>
      <c r="B955" s="51">
        <v>2.233460648148148E-3</v>
      </c>
      <c r="C955" s="52">
        <f t="shared" si="14"/>
        <v>39084.002233460647</v>
      </c>
      <c r="D955" t="s">
        <v>987</v>
      </c>
      <c r="E955" t="s">
        <v>988</v>
      </c>
      <c r="F955">
        <v>-0.15</v>
      </c>
      <c r="G955">
        <v>49.955663000000001</v>
      </c>
      <c r="H955">
        <v>33.052163</v>
      </c>
    </row>
    <row r="956" spans="1:41" x14ac:dyDescent="0.3">
      <c r="A956" s="11">
        <v>39084</v>
      </c>
      <c r="B956" s="51">
        <v>2.2684606481481479E-3</v>
      </c>
      <c r="C956" s="52">
        <f t="shared" si="14"/>
        <v>39084.002268460645</v>
      </c>
      <c r="D956" t="s">
        <v>987</v>
      </c>
      <c r="E956" t="s">
        <v>988</v>
      </c>
      <c r="F956">
        <v>-0.15</v>
      </c>
      <c r="G956">
        <v>49.969558999999997</v>
      </c>
      <c r="H956">
        <v>33.053007000000001</v>
      </c>
    </row>
    <row r="957" spans="1:41" x14ac:dyDescent="0.3">
      <c r="A957" s="11">
        <v>39084</v>
      </c>
      <c r="B957" s="51">
        <v>2.3034837962962961E-3</v>
      </c>
      <c r="C957" s="52">
        <f t="shared" si="14"/>
        <v>39084.002303483794</v>
      </c>
      <c r="D957" t="s">
        <v>987</v>
      </c>
      <c r="E957" t="s">
        <v>988</v>
      </c>
      <c r="F957">
        <v>-0.16</v>
      </c>
      <c r="G957">
        <v>49.966954000000001</v>
      </c>
      <c r="H957">
        <v>33.053345</v>
      </c>
    </row>
    <row r="958" spans="1:41" x14ac:dyDescent="0.3">
      <c r="A958" s="11">
        <v>39084</v>
      </c>
      <c r="B958" s="51">
        <v>2.3385879629629629E-3</v>
      </c>
      <c r="C958" s="52">
        <f t="shared" si="14"/>
        <v>39084.002338587961</v>
      </c>
      <c r="D958" t="s">
        <v>987</v>
      </c>
      <c r="E958" t="s">
        <v>988</v>
      </c>
      <c r="F958">
        <v>-0.14000000000000001</v>
      </c>
      <c r="G958">
        <v>49.969124999999998</v>
      </c>
      <c r="H958">
        <v>33.052500000000002</v>
      </c>
    </row>
    <row r="959" spans="1:41" x14ac:dyDescent="0.3">
      <c r="A959" s="11">
        <v>39084</v>
      </c>
      <c r="B959" s="51">
        <v>2.3734375000000001E-3</v>
      </c>
      <c r="C959" s="52">
        <f t="shared" si="14"/>
        <v>39084.002373437499</v>
      </c>
      <c r="D959" t="s">
        <v>987</v>
      </c>
      <c r="E959" t="s">
        <v>971</v>
      </c>
      <c r="AL959">
        <v>1184.3486330000001</v>
      </c>
      <c r="AM959">
        <v>23.774999999999999</v>
      </c>
      <c r="AN959">
        <v>52.105468999999999</v>
      </c>
      <c r="AO959">
        <v>24.536249999999999</v>
      </c>
    </row>
    <row r="960" spans="1:41" x14ac:dyDescent="0.3">
      <c r="C960" s="52">
        <f t="shared" si="14"/>
        <v>0</v>
      </c>
    </row>
    <row r="961" spans="1:8" x14ac:dyDescent="0.3">
      <c r="A961" s="11">
        <v>39084</v>
      </c>
      <c r="B961" s="51">
        <v>2.3747685185185187E-3</v>
      </c>
      <c r="C961" s="52">
        <f t="shared" si="14"/>
        <v>39084.002374768519</v>
      </c>
      <c r="D961" t="s">
        <v>987</v>
      </c>
      <c r="E961" t="s">
        <v>988</v>
      </c>
      <c r="F961">
        <v>-0.15</v>
      </c>
      <c r="G961">
        <v>49.963045999999999</v>
      </c>
      <c r="H961">
        <v>33.052500000000002</v>
      </c>
    </row>
    <row r="962" spans="1:8" x14ac:dyDescent="0.3">
      <c r="A962" s="11">
        <v>39084</v>
      </c>
      <c r="B962" s="51">
        <v>2.4097800925925923E-3</v>
      </c>
      <c r="C962" s="52">
        <f t="shared" si="14"/>
        <v>39084.002409780092</v>
      </c>
      <c r="D962" t="s">
        <v>987</v>
      </c>
      <c r="E962" t="s">
        <v>988</v>
      </c>
      <c r="F962">
        <v>-0.14000000000000001</v>
      </c>
      <c r="G962">
        <v>49.962611000000003</v>
      </c>
      <c r="H962">
        <v>33.051994000000001</v>
      </c>
    </row>
    <row r="963" spans="1:8" x14ac:dyDescent="0.3">
      <c r="A963" s="11">
        <v>39084</v>
      </c>
      <c r="B963" s="51">
        <v>2.4447800925925926E-3</v>
      </c>
      <c r="C963" s="52">
        <f t="shared" ref="C963:C1026" si="15">+A963+B963</f>
        <v>39084.00244478009</v>
      </c>
      <c r="D963" t="s">
        <v>987</v>
      </c>
      <c r="E963" t="s">
        <v>988</v>
      </c>
      <c r="F963">
        <v>-0.16</v>
      </c>
      <c r="G963">
        <v>49.958703</v>
      </c>
      <c r="H963">
        <v>33.053007000000001</v>
      </c>
    </row>
    <row r="964" spans="1:8" x14ac:dyDescent="0.3">
      <c r="A964" s="11">
        <v>39084</v>
      </c>
      <c r="B964" s="51">
        <v>2.4798148148148149E-3</v>
      </c>
      <c r="C964" s="52">
        <f t="shared" si="15"/>
        <v>39084.002479814815</v>
      </c>
      <c r="D964" t="s">
        <v>987</v>
      </c>
      <c r="E964" t="s">
        <v>988</v>
      </c>
      <c r="F964">
        <v>-0.16</v>
      </c>
      <c r="G964">
        <v>49.9574</v>
      </c>
      <c r="H964">
        <v>33.051318000000002</v>
      </c>
    </row>
    <row r="965" spans="1:8" x14ac:dyDescent="0.3">
      <c r="A965" s="11">
        <v>39084</v>
      </c>
      <c r="B965" s="51">
        <v>2.5148148148148148E-3</v>
      </c>
      <c r="C965" s="52">
        <f t="shared" si="15"/>
        <v>39084.002514814812</v>
      </c>
      <c r="D965" t="s">
        <v>987</v>
      </c>
      <c r="E965" t="s">
        <v>988</v>
      </c>
      <c r="F965">
        <v>-0.14000000000000001</v>
      </c>
      <c r="G965">
        <v>49.967821999999998</v>
      </c>
      <c r="H965">
        <v>33.052838000000001</v>
      </c>
    </row>
    <row r="966" spans="1:8" x14ac:dyDescent="0.3">
      <c r="A966" s="11">
        <v>39084</v>
      </c>
      <c r="B966" s="51">
        <v>2.5498148148148151E-3</v>
      </c>
      <c r="C966" s="52">
        <f t="shared" si="15"/>
        <v>39084.002549814817</v>
      </c>
      <c r="D966" t="s">
        <v>987</v>
      </c>
      <c r="E966" t="s">
        <v>988</v>
      </c>
      <c r="F966">
        <v>-0.14000000000000001</v>
      </c>
      <c r="G966">
        <v>49.9574</v>
      </c>
      <c r="H966">
        <v>33.052669000000002</v>
      </c>
    </row>
    <row r="967" spans="1:8" x14ac:dyDescent="0.3">
      <c r="A967" s="11">
        <v>39084</v>
      </c>
      <c r="B967" s="51">
        <v>2.5848263888888887E-3</v>
      </c>
      <c r="C967" s="52">
        <f t="shared" si="15"/>
        <v>39084.00258482639</v>
      </c>
      <c r="D967" t="s">
        <v>987</v>
      </c>
      <c r="E967" t="s">
        <v>988</v>
      </c>
      <c r="F967">
        <v>-0.16</v>
      </c>
      <c r="G967">
        <v>49.951321</v>
      </c>
      <c r="H967">
        <v>33.052669000000002</v>
      </c>
    </row>
    <row r="968" spans="1:8" x14ac:dyDescent="0.3">
      <c r="A968" s="11">
        <v>39084</v>
      </c>
      <c r="B968" s="51">
        <v>2.6198495370370369E-3</v>
      </c>
      <c r="C968" s="52">
        <f t="shared" si="15"/>
        <v>39084.00261984954</v>
      </c>
      <c r="D968" t="s">
        <v>987</v>
      </c>
      <c r="E968" t="s">
        <v>988</v>
      </c>
      <c r="F968">
        <v>-0.14000000000000001</v>
      </c>
      <c r="G968">
        <v>49.966954000000001</v>
      </c>
      <c r="H968">
        <v>33.053513000000002</v>
      </c>
    </row>
    <row r="969" spans="1:8" x14ac:dyDescent="0.3">
      <c r="A969" s="11">
        <v>39084</v>
      </c>
      <c r="B969" s="51">
        <v>2.6548495370370372E-3</v>
      </c>
      <c r="C969" s="52">
        <f t="shared" si="15"/>
        <v>39084.002654849537</v>
      </c>
      <c r="D969" t="s">
        <v>987</v>
      </c>
      <c r="E969" t="s">
        <v>988</v>
      </c>
      <c r="F969">
        <v>-0.15</v>
      </c>
      <c r="G969">
        <v>49.962611000000003</v>
      </c>
      <c r="H969">
        <v>33.053007000000001</v>
      </c>
    </row>
    <row r="970" spans="1:8" x14ac:dyDescent="0.3">
      <c r="A970" s="11">
        <v>39084</v>
      </c>
      <c r="B970" s="51">
        <v>2.6898726851851853E-3</v>
      </c>
      <c r="C970" s="52">
        <f t="shared" si="15"/>
        <v>39084.002689872686</v>
      </c>
      <c r="D970" t="s">
        <v>987</v>
      </c>
      <c r="E970" t="s">
        <v>988</v>
      </c>
      <c r="F970">
        <v>-0.14000000000000001</v>
      </c>
      <c r="G970">
        <v>49.964348000000001</v>
      </c>
      <c r="H970">
        <v>33.052163</v>
      </c>
    </row>
    <row r="971" spans="1:8" x14ac:dyDescent="0.3">
      <c r="A971" s="11">
        <v>39084</v>
      </c>
      <c r="B971" s="51">
        <v>2.7248958333333331E-3</v>
      </c>
      <c r="C971" s="52">
        <f t="shared" si="15"/>
        <v>39084.002724895836</v>
      </c>
      <c r="D971" t="s">
        <v>987</v>
      </c>
      <c r="E971" t="s">
        <v>988</v>
      </c>
      <c r="F971">
        <v>-0.13</v>
      </c>
      <c r="G971">
        <v>49.964348000000001</v>
      </c>
      <c r="H971">
        <v>33.051318000000002</v>
      </c>
    </row>
    <row r="972" spans="1:8" x14ac:dyDescent="0.3">
      <c r="A972" s="11">
        <v>39084</v>
      </c>
      <c r="B972" s="51">
        <v>2.7598958333333334E-3</v>
      </c>
      <c r="C972" s="52">
        <f t="shared" si="15"/>
        <v>39084.002759895833</v>
      </c>
      <c r="D972" t="s">
        <v>987</v>
      </c>
      <c r="E972" t="s">
        <v>988</v>
      </c>
      <c r="F972">
        <v>-0.14000000000000001</v>
      </c>
      <c r="G972">
        <v>49.964348000000001</v>
      </c>
      <c r="H972">
        <v>33.052332</v>
      </c>
    </row>
    <row r="973" spans="1:8" x14ac:dyDescent="0.3">
      <c r="A973" s="11">
        <v>39084</v>
      </c>
      <c r="B973" s="51">
        <v>2.7949074074074074E-3</v>
      </c>
      <c r="C973" s="52">
        <f t="shared" si="15"/>
        <v>39084.002794907406</v>
      </c>
      <c r="D973" t="s">
        <v>987</v>
      </c>
      <c r="E973" t="s">
        <v>988</v>
      </c>
      <c r="F973">
        <v>-0.14000000000000001</v>
      </c>
      <c r="G973">
        <v>49.967821999999998</v>
      </c>
      <c r="H973">
        <v>33.051994000000001</v>
      </c>
    </row>
    <row r="974" spans="1:8" x14ac:dyDescent="0.3">
      <c r="A974" s="11">
        <v>39084</v>
      </c>
      <c r="B974" s="51">
        <v>2.8299305555555556E-3</v>
      </c>
      <c r="C974" s="52">
        <f t="shared" si="15"/>
        <v>39084.002829930556</v>
      </c>
      <c r="D974" t="s">
        <v>987</v>
      </c>
      <c r="E974" t="s">
        <v>988</v>
      </c>
      <c r="F974">
        <v>-0.14000000000000001</v>
      </c>
      <c r="G974">
        <v>49.954794999999997</v>
      </c>
      <c r="H974">
        <v>33.045071</v>
      </c>
    </row>
    <row r="975" spans="1:8" x14ac:dyDescent="0.3">
      <c r="A975" s="11">
        <v>39084</v>
      </c>
      <c r="B975" s="51">
        <v>2.864930555555555E-3</v>
      </c>
      <c r="C975" s="52">
        <f t="shared" si="15"/>
        <v>39084.002864930553</v>
      </c>
      <c r="D975" t="s">
        <v>987</v>
      </c>
      <c r="E975" t="s">
        <v>988</v>
      </c>
      <c r="F975">
        <v>-0.14000000000000001</v>
      </c>
      <c r="G975">
        <v>49.957835000000003</v>
      </c>
      <c r="H975">
        <v>33.050136999999999</v>
      </c>
    </row>
    <row r="976" spans="1:8" x14ac:dyDescent="0.3">
      <c r="A976" s="11">
        <v>39084</v>
      </c>
      <c r="B976" s="51">
        <v>2.8999305555555562E-3</v>
      </c>
      <c r="C976" s="52">
        <f t="shared" si="15"/>
        <v>39084.002899930558</v>
      </c>
      <c r="D976" t="s">
        <v>987</v>
      </c>
      <c r="E976" t="s">
        <v>988</v>
      </c>
      <c r="F976">
        <v>-0.16</v>
      </c>
      <c r="G976">
        <v>49.971730999999998</v>
      </c>
      <c r="H976">
        <v>33.053007000000001</v>
      </c>
    </row>
    <row r="977" spans="1:41" x14ac:dyDescent="0.3">
      <c r="A977" s="11">
        <v>39084</v>
      </c>
      <c r="B977" s="51">
        <v>2.9349421296296294E-3</v>
      </c>
      <c r="C977" s="52">
        <f t="shared" si="15"/>
        <v>39084.002934942131</v>
      </c>
      <c r="D977" t="s">
        <v>987</v>
      </c>
      <c r="E977" t="s">
        <v>988</v>
      </c>
      <c r="F977">
        <v>-0.16</v>
      </c>
      <c r="G977">
        <v>49.966085</v>
      </c>
      <c r="H977">
        <v>33.051994000000001</v>
      </c>
    </row>
    <row r="978" spans="1:41" x14ac:dyDescent="0.3">
      <c r="A978" s="11">
        <v>39084</v>
      </c>
      <c r="B978" s="51">
        <v>2.9699652777777775E-3</v>
      </c>
      <c r="C978" s="52">
        <f t="shared" si="15"/>
        <v>39084.00296996528</v>
      </c>
      <c r="D978" t="s">
        <v>987</v>
      </c>
      <c r="E978" t="s">
        <v>988</v>
      </c>
      <c r="F978">
        <v>-0.14000000000000001</v>
      </c>
      <c r="G978">
        <v>49.966954000000001</v>
      </c>
      <c r="H978">
        <v>33.051487000000002</v>
      </c>
    </row>
    <row r="979" spans="1:41" x14ac:dyDescent="0.3">
      <c r="A979" s="11">
        <v>39084</v>
      </c>
      <c r="B979" s="51">
        <v>3.0049652777777778E-3</v>
      </c>
      <c r="C979" s="52">
        <f t="shared" si="15"/>
        <v>39084.003004965278</v>
      </c>
      <c r="D979" t="s">
        <v>987</v>
      </c>
      <c r="E979" t="s">
        <v>988</v>
      </c>
      <c r="F979">
        <v>-0.15</v>
      </c>
      <c r="G979">
        <v>49.959572000000001</v>
      </c>
      <c r="H979">
        <v>33.051994000000001</v>
      </c>
    </row>
    <row r="980" spans="1:41" x14ac:dyDescent="0.3">
      <c r="A980" s="11">
        <v>39084</v>
      </c>
      <c r="B980" s="51">
        <v>3.0399652777777782E-3</v>
      </c>
      <c r="C980" s="52">
        <f t="shared" si="15"/>
        <v>39084.003039965275</v>
      </c>
      <c r="D980" t="s">
        <v>987</v>
      </c>
      <c r="E980" t="s">
        <v>988</v>
      </c>
      <c r="F980">
        <v>-0.14000000000000001</v>
      </c>
      <c r="G980">
        <v>49.964348000000001</v>
      </c>
      <c r="H980">
        <v>33.05115</v>
      </c>
    </row>
    <row r="981" spans="1:41" x14ac:dyDescent="0.3">
      <c r="A981" s="11">
        <v>39084</v>
      </c>
      <c r="B981" s="51">
        <v>3.0748611111111115E-3</v>
      </c>
      <c r="C981" s="52">
        <f t="shared" si="15"/>
        <v>39084.00307486111</v>
      </c>
      <c r="D981" t="s">
        <v>987</v>
      </c>
      <c r="E981" t="s">
        <v>971</v>
      </c>
      <c r="AL981">
        <v>1183.786621</v>
      </c>
      <c r="AM981">
        <v>23.774999999999999</v>
      </c>
      <c r="AN981">
        <v>52.105468999999999</v>
      </c>
      <c r="AO981">
        <v>24.536249999999999</v>
      </c>
    </row>
    <row r="982" spans="1:41" x14ac:dyDescent="0.3">
      <c r="C982" s="52">
        <f t="shared" si="15"/>
        <v>0</v>
      </c>
    </row>
    <row r="983" spans="1:41" x14ac:dyDescent="0.3">
      <c r="A983" s="11">
        <v>39084</v>
      </c>
      <c r="B983" s="51">
        <v>3.0761689814814814E-3</v>
      </c>
      <c r="C983" s="52">
        <f t="shared" si="15"/>
        <v>39084.003076168985</v>
      </c>
      <c r="D983" t="s">
        <v>987</v>
      </c>
      <c r="E983" t="s">
        <v>988</v>
      </c>
      <c r="F983">
        <v>-0.16</v>
      </c>
      <c r="G983">
        <v>49.966520000000003</v>
      </c>
      <c r="H983">
        <v>33.047097000000001</v>
      </c>
    </row>
    <row r="984" spans="1:41" x14ac:dyDescent="0.3">
      <c r="A984" s="11">
        <v>39084</v>
      </c>
      <c r="B984" s="51">
        <v>3.1111805555555558E-3</v>
      </c>
      <c r="C984" s="52">
        <f t="shared" si="15"/>
        <v>39084.003111180558</v>
      </c>
      <c r="D984" t="s">
        <v>987</v>
      </c>
      <c r="E984" t="s">
        <v>988</v>
      </c>
      <c r="F984">
        <v>-0.15</v>
      </c>
      <c r="G984">
        <v>49.962611000000003</v>
      </c>
      <c r="H984">
        <v>33.046253</v>
      </c>
    </row>
    <row r="985" spans="1:41" x14ac:dyDescent="0.3">
      <c r="A985" s="11">
        <v>39084</v>
      </c>
      <c r="B985" s="51">
        <v>3.1462037037037036E-3</v>
      </c>
      <c r="C985" s="52">
        <f t="shared" si="15"/>
        <v>39084.0031462037</v>
      </c>
      <c r="D985" t="s">
        <v>987</v>
      </c>
      <c r="E985" t="s">
        <v>988</v>
      </c>
      <c r="F985">
        <v>-0.17</v>
      </c>
      <c r="G985">
        <v>49.970861999999997</v>
      </c>
      <c r="H985">
        <v>33.048954999999999</v>
      </c>
    </row>
    <row r="986" spans="1:41" x14ac:dyDescent="0.3">
      <c r="A986" s="11">
        <v>39084</v>
      </c>
      <c r="B986" s="51">
        <v>3.1812152777777776E-3</v>
      </c>
      <c r="C986" s="52">
        <f t="shared" si="15"/>
        <v>39084.003181215281</v>
      </c>
      <c r="D986" t="s">
        <v>987</v>
      </c>
      <c r="E986" t="s">
        <v>988</v>
      </c>
      <c r="F986">
        <v>-0.16</v>
      </c>
      <c r="G986">
        <v>49.962611000000003</v>
      </c>
      <c r="H986">
        <v>33.046590999999999</v>
      </c>
    </row>
    <row r="987" spans="1:41" x14ac:dyDescent="0.3">
      <c r="A987" s="11">
        <v>39084</v>
      </c>
      <c r="B987" s="51">
        <v>3.2162152777777779E-3</v>
      </c>
      <c r="C987" s="52">
        <f t="shared" si="15"/>
        <v>39084.003216215278</v>
      </c>
      <c r="D987" t="s">
        <v>987</v>
      </c>
      <c r="E987" t="s">
        <v>988</v>
      </c>
      <c r="F987">
        <v>-0.15</v>
      </c>
      <c r="G987">
        <v>49.958703</v>
      </c>
      <c r="H987">
        <v>33.047097000000001</v>
      </c>
    </row>
    <row r="988" spans="1:41" x14ac:dyDescent="0.3">
      <c r="A988" s="11">
        <v>39084</v>
      </c>
      <c r="B988" s="51">
        <v>3.2512152777777778E-3</v>
      </c>
      <c r="C988" s="52">
        <f t="shared" si="15"/>
        <v>39084.003251215276</v>
      </c>
      <c r="D988" t="s">
        <v>987</v>
      </c>
      <c r="E988" t="s">
        <v>988</v>
      </c>
      <c r="F988">
        <v>-0.17</v>
      </c>
      <c r="G988">
        <v>49.966520000000003</v>
      </c>
      <c r="H988">
        <v>33.048110000000001</v>
      </c>
    </row>
    <row r="989" spans="1:41" x14ac:dyDescent="0.3">
      <c r="A989" s="11">
        <v>39084</v>
      </c>
      <c r="B989" s="51">
        <v>3.2862499999999997E-3</v>
      </c>
      <c r="C989" s="52">
        <f t="shared" si="15"/>
        <v>39084.003286250001</v>
      </c>
      <c r="D989" t="s">
        <v>987</v>
      </c>
      <c r="E989" t="s">
        <v>988</v>
      </c>
      <c r="F989">
        <v>-0.15</v>
      </c>
      <c r="G989">
        <v>49.965217000000003</v>
      </c>
      <c r="H989">
        <v>33.048448</v>
      </c>
    </row>
    <row r="990" spans="1:41" x14ac:dyDescent="0.3">
      <c r="A990" s="11">
        <v>39084</v>
      </c>
      <c r="B990" s="51">
        <v>3.32125E-3</v>
      </c>
      <c r="C990" s="52">
        <f t="shared" si="15"/>
        <v>39084.003321249998</v>
      </c>
      <c r="D990" t="s">
        <v>987</v>
      </c>
      <c r="E990" t="s">
        <v>988</v>
      </c>
      <c r="F990">
        <v>-0.17</v>
      </c>
      <c r="G990">
        <v>49.963479999999997</v>
      </c>
      <c r="H990">
        <v>33.046928000000001</v>
      </c>
    </row>
    <row r="991" spans="1:41" x14ac:dyDescent="0.3">
      <c r="A991" s="11">
        <v>39084</v>
      </c>
      <c r="B991" s="51">
        <v>3.3562499999999999E-3</v>
      </c>
      <c r="C991" s="52">
        <f t="shared" si="15"/>
        <v>39084.003356250003</v>
      </c>
      <c r="D991" t="s">
        <v>987</v>
      </c>
      <c r="E991" t="s">
        <v>988</v>
      </c>
      <c r="F991">
        <v>-0.14000000000000001</v>
      </c>
      <c r="G991">
        <v>49.960873999999997</v>
      </c>
      <c r="H991">
        <v>33.047941999999999</v>
      </c>
    </row>
    <row r="992" spans="1:41" x14ac:dyDescent="0.3">
      <c r="A992" s="11">
        <v>39084</v>
      </c>
      <c r="B992" s="51">
        <v>3.3912731481481485E-3</v>
      </c>
      <c r="C992" s="52">
        <f t="shared" si="15"/>
        <v>39084.003391273145</v>
      </c>
      <c r="D992" t="s">
        <v>987</v>
      </c>
      <c r="E992" t="s">
        <v>988</v>
      </c>
      <c r="F992">
        <v>-0.14000000000000001</v>
      </c>
      <c r="G992">
        <v>49.958703</v>
      </c>
      <c r="H992">
        <v>33.047266</v>
      </c>
    </row>
    <row r="993" spans="1:41" x14ac:dyDescent="0.3">
      <c r="A993" s="11">
        <v>39084</v>
      </c>
      <c r="B993" s="51">
        <v>3.4262847222222216E-3</v>
      </c>
      <c r="C993" s="52">
        <f t="shared" si="15"/>
        <v>39084.003426284726</v>
      </c>
      <c r="D993" t="s">
        <v>987</v>
      </c>
      <c r="E993" t="s">
        <v>988</v>
      </c>
      <c r="F993">
        <v>-0.16</v>
      </c>
      <c r="G993">
        <v>49.963479999999997</v>
      </c>
      <c r="H993">
        <v>33.046759999999999</v>
      </c>
    </row>
    <row r="994" spans="1:41" x14ac:dyDescent="0.3">
      <c r="A994" s="11">
        <v>39084</v>
      </c>
      <c r="B994" s="51">
        <v>3.4612847222222228E-3</v>
      </c>
      <c r="C994" s="52">
        <f t="shared" si="15"/>
        <v>39084.003461284723</v>
      </c>
      <c r="D994" t="s">
        <v>987</v>
      </c>
      <c r="E994" t="s">
        <v>988</v>
      </c>
      <c r="F994">
        <v>-0.16</v>
      </c>
      <c r="G994">
        <v>49.959136999999998</v>
      </c>
      <c r="H994">
        <v>33.046422</v>
      </c>
    </row>
    <row r="995" spans="1:41" x14ac:dyDescent="0.3">
      <c r="A995" s="11">
        <v>39084</v>
      </c>
      <c r="B995" s="51">
        <v>3.4963078703703705E-3</v>
      </c>
      <c r="C995" s="52">
        <f t="shared" si="15"/>
        <v>39084.003496307872</v>
      </c>
      <c r="D995" t="s">
        <v>987</v>
      </c>
      <c r="E995" t="s">
        <v>988</v>
      </c>
      <c r="F995">
        <v>-0.15</v>
      </c>
      <c r="G995">
        <v>49.953491999999997</v>
      </c>
      <c r="H995">
        <v>33.046084</v>
      </c>
    </row>
    <row r="996" spans="1:41" x14ac:dyDescent="0.3">
      <c r="A996" s="11">
        <v>39084</v>
      </c>
      <c r="B996" s="51">
        <v>3.5313078703703704E-3</v>
      </c>
      <c r="C996" s="52">
        <f t="shared" si="15"/>
        <v>39084.00353130787</v>
      </c>
      <c r="D996" t="s">
        <v>987</v>
      </c>
      <c r="E996" t="s">
        <v>988</v>
      </c>
      <c r="F996">
        <v>-0.15</v>
      </c>
      <c r="G996">
        <v>49.962176999999997</v>
      </c>
      <c r="H996">
        <v>33.047097000000001</v>
      </c>
    </row>
    <row r="997" spans="1:41" x14ac:dyDescent="0.3">
      <c r="A997" s="11">
        <v>39084</v>
      </c>
      <c r="B997" s="51">
        <v>3.5663194444444449E-3</v>
      </c>
      <c r="C997" s="52">
        <f t="shared" si="15"/>
        <v>39084.003566319443</v>
      </c>
      <c r="D997" t="s">
        <v>987</v>
      </c>
      <c r="E997" t="s">
        <v>988</v>
      </c>
      <c r="F997">
        <v>-0.15</v>
      </c>
      <c r="G997">
        <v>49.9574</v>
      </c>
      <c r="H997">
        <v>33.047266</v>
      </c>
    </row>
    <row r="998" spans="1:41" x14ac:dyDescent="0.3">
      <c r="A998" s="11">
        <v>39084</v>
      </c>
      <c r="B998" s="51">
        <v>3.601342592592593E-3</v>
      </c>
      <c r="C998" s="52">
        <f t="shared" si="15"/>
        <v>39084.003601342592</v>
      </c>
      <c r="D998" t="s">
        <v>987</v>
      </c>
      <c r="E998" t="s">
        <v>988</v>
      </c>
      <c r="F998">
        <v>-0.17</v>
      </c>
      <c r="G998">
        <v>49.965651000000001</v>
      </c>
      <c r="H998">
        <v>33.045408999999999</v>
      </c>
    </row>
    <row r="999" spans="1:41" x14ac:dyDescent="0.3">
      <c r="A999" s="11">
        <v>39084</v>
      </c>
      <c r="B999" s="51">
        <v>3.6363425925925925E-3</v>
      </c>
      <c r="C999" s="52">
        <f t="shared" si="15"/>
        <v>39084.00363634259</v>
      </c>
      <c r="D999" t="s">
        <v>987</v>
      </c>
      <c r="E999" t="s">
        <v>988</v>
      </c>
      <c r="F999">
        <v>-0.14000000000000001</v>
      </c>
      <c r="G999">
        <v>49.953057999999999</v>
      </c>
      <c r="H999">
        <v>33.046084</v>
      </c>
    </row>
    <row r="1000" spans="1:41" x14ac:dyDescent="0.3">
      <c r="A1000" s="11">
        <v>39084</v>
      </c>
      <c r="B1000" s="51">
        <v>3.6713541666666665E-3</v>
      </c>
      <c r="C1000" s="52">
        <f t="shared" si="15"/>
        <v>39084.003671354163</v>
      </c>
      <c r="D1000" t="s">
        <v>987</v>
      </c>
      <c r="E1000" t="s">
        <v>988</v>
      </c>
      <c r="F1000">
        <v>-0.15</v>
      </c>
      <c r="G1000">
        <v>49.954360999999999</v>
      </c>
      <c r="H1000">
        <v>33.046253</v>
      </c>
    </row>
    <row r="1001" spans="1:41" x14ac:dyDescent="0.3">
      <c r="A1001" s="11">
        <v>39084</v>
      </c>
      <c r="B1001" s="51">
        <v>3.7063541666666668E-3</v>
      </c>
      <c r="C1001" s="52">
        <f t="shared" si="15"/>
        <v>39084.003706354168</v>
      </c>
      <c r="D1001" t="s">
        <v>987</v>
      </c>
      <c r="E1001" t="s">
        <v>988</v>
      </c>
      <c r="F1001">
        <v>-0.17</v>
      </c>
      <c r="G1001">
        <v>49.966085</v>
      </c>
      <c r="H1001">
        <v>33.044902</v>
      </c>
    </row>
    <row r="1002" spans="1:41" x14ac:dyDescent="0.3">
      <c r="A1002" s="11">
        <v>39084</v>
      </c>
      <c r="B1002" s="51">
        <v>3.741377314814815E-3</v>
      </c>
      <c r="C1002" s="52">
        <f t="shared" si="15"/>
        <v>39084.003741377317</v>
      </c>
      <c r="D1002" t="s">
        <v>987</v>
      </c>
      <c r="E1002" t="s">
        <v>988</v>
      </c>
      <c r="F1002">
        <v>-0.15</v>
      </c>
      <c r="G1002">
        <v>49.960873999999997</v>
      </c>
      <c r="H1002">
        <v>33.046422</v>
      </c>
    </row>
    <row r="1003" spans="1:41" x14ac:dyDescent="0.3">
      <c r="A1003" s="11">
        <v>39084</v>
      </c>
      <c r="B1003" s="51">
        <v>3.7762384259259259E-3</v>
      </c>
      <c r="C1003" s="52">
        <f t="shared" si="15"/>
        <v>39084.003776238424</v>
      </c>
      <c r="D1003" t="s">
        <v>987</v>
      </c>
      <c r="E1003" t="s">
        <v>971</v>
      </c>
      <c r="AL1003">
        <v>1183.5173339999999</v>
      </c>
      <c r="AM1003">
        <v>23.8</v>
      </c>
      <c r="AN1003">
        <v>52.105468999999999</v>
      </c>
      <c r="AO1003">
        <v>24.536249999999999</v>
      </c>
    </row>
    <row r="1004" spans="1:41" x14ac:dyDescent="0.3">
      <c r="C1004" s="52">
        <f t="shared" si="15"/>
        <v>0</v>
      </c>
    </row>
    <row r="1005" spans="1:41" x14ac:dyDescent="0.3">
      <c r="A1005" s="11">
        <v>39084</v>
      </c>
      <c r="B1005" s="51">
        <v>3.7775578703703704E-3</v>
      </c>
      <c r="C1005" s="52">
        <f t="shared" si="15"/>
        <v>39084.003777557868</v>
      </c>
      <c r="D1005" t="s">
        <v>987</v>
      </c>
      <c r="E1005" t="s">
        <v>988</v>
      </c>
      <c r="F1005">
        <v>-0.16</v>
      </c>
      <c r="G1005">
        <v>49.958703</v>
      </c>
      <c r="H1005">
        <v>33.049630000000001</v>
      </c>
    </row>
    <row r="1006" spans="1:41" x14ac:dyDescent="0.3">
      <c r="A1006" s="11">
        <v>39084</v>
      </c>
      <c r="B1006" s="51">
        <v>3.8125810185185185E-3</v>
      </c>
      <c r="C1006" s="52">
        <f t="shared" si="15"/>
        <v>39084.003812581017</v>
      </c>
      <c r="D1006" t="s">
        <v>987</v>
      </c>
      <c r="E1006" t="s">
        <v>988</v>
      </c>
      <c r="F1006">
        <v>-0.16</v>
      </c>
      <c r="G1006">
        <v>49.963479999999997</v>
      </c>
      <c r="H1006">
        <v>33.049968</v>
      </c>
    </row>
    <row r="1007" spans="1:41" x14ac:dyDescent="0.3">
      <c r="A1007" s="11">
        <v>39084</v>
      </c>
      <c r="B1007" s="51">
        <v>3.8475810185185188E-3</v>
      </c>
      <c r="C1007" s="52">
        <f t="shared" si="15"/>
        <v>39084.003847581022</v>
      </c>
      <c r="D1007" t="s">
        <v>987</v>
      </c>
      <c r="E1007" t="s">
        <v>988</v>
      </c>
      <c r="F1007">
        <v>-0.16</v>
      </c>
      <c r="G1007">
        <v>49.966954000000001</v>
      </c>
      <c r="H1007">
        <v>33.049799</v>
      </c>
    </row>
    <row r="1008" spans="1:41" x14ac:dyDescent="0.3">
      <c r="A1008" s="11">
        <v>39084</v>
      </c>
      <c r="B1008" s="51">
        <v>3.8825925925925924E-3</v>
      </c>
      <c r="C1008" s="52">
        <f t="shared" si="15"/>
        <v>39084.003882592595</v>
      </c>
      <c r="D1008" t="s">
        <v>987</v>
      </c>
      <c r="E1008" t="s">
        <v>988</v>
      </c>
      <c r="F1008">
        <v>-0.15</v>
      </c>
      <c r="G1008">
        <v>49.971296000000002</v>
      </c>
      <c r="H1008">
        <v>33.049799</v>
      </c>
    </row>
    <row r="1009" spans="1:8" x14ac:dyDescent="0.3">
      <c r="A1009" s="11">
        <v>39084</v>
      </c>
      <c r="B1009" s="51">
        <v>3.9176157407407406E-3</v>
      </c>
      <c r="C1009" s="52">
        <f t="shared" si="15"/>
        <v>39084.003917615744</v>
      </c>
      <c r="D1009" t="s">
        <v>987</v>
      </c>
      <c r="E1009" t="s">
        <v>988</v>
      </c>
      <c r="F1009">
        <v>-0.15</v>
      </c>
      <c r="G1009">
        <v>49.963479999999997</v>
      </c>
      <c r="H1009">
        <v>33.049968</v>
      </c>
    </row>
    <row r="1010" spans="1:8" x14ac:dyDescent="0.3">
      <c r="A1010" s="11">
        <v>39084</v>
      </c>
      <c r="B1010" s="51">
        <v>3.95261574074074E-3</v>
      </c>
      <c r="C1010" s="52">
        <f t="shared" si="15"/>
        <v>39084.003952615742</v>
      </c>
      <c r="D1010" t="s">
        <v>987</v>
      </c>
      <c r="E1010" t="s">
        <v>988</v>
      </c>
      <c r="F1010">
        <v>-0.16</v>
      </c>
      <c r="G1010">
        <v>49.960873999999997</v>
      </c>
      <c r="H1010">
        <v>33.045746999999999</v>
      </c>
    </row>
    <row r="1011" spans="1:8" x14ac:dyDescent="0.3">
      <c r="A1011" s="11">
        <v>39084</v>
      </c>
      <c r="B1011" s="51">
        <v>3.9876157407407404E-3</v>
      </c>
      <c r="C1011" s="52">
        <f t="shared" si="15"/>
        <v>39084.003987615739</v>
      </c>
      <c r="D1011" t="s">
        <v>987</v>
      </c>
      <c r="E1011" t="s">
        <v>988</v>
      </c>
      <c r="F1011">
        <v>-0.17</v>
      </c>
      <c r="G1011">
        <v>49.956097999999997</v>
      </c>
      <c r="H1011">
        <v>33.049292000000001</v>
      </c>
    </row>
    <row r="1012" spans="1:8" x14ac:dyDescent="0.3">
      <c r="A1012" s="11">
        <v>39084</v>
      </c>
      <c r="B1012" s="51">
        <v>4.0226157407407407E-3</v>
      </c>
      <c r="C1012" s="52">
        <f t="shared" si="15"/>
        <v>39084.004022615743</v>
      </c>
      <c r="D1012" t="s">
        <v>987</v>
      </c>
      <c r="E1012" t="s">
        <v>988</v>
      </c>
      <c r="F1012">
        <v>-0.15</v>
      </c>
      <c r="G1012">
        <v>49.9574</v>
      </c>
      <c r="H1012">
        <v>33.048617</v>
      </c>
    </row>
    <row r="1013" spans="1:8" x14ac:dyDescent="0.3">
      <c r="A1013" s="11">
        <v>39084</v>
      </c>
      <c r="B1013" s="51">
        <v>4.0576273148148151E-3</v>
      </c>
      <c r="C1013" s="52">
        <f t="shared" si="15"/>
        <v>39084.004057627317</v>
      </c>
      <c r="D1013" t="s">
        <v>987</v>
      </c>
      <c r="E1013" t="s">
        <v>988</v>
      </c>
      <c r="F1013">
        <v>-0.15</v>
      </c>
      <c r="G1013">
        <v>49.961742999999998</v>
      </c>
      <c r="H1013">
        <v>33.050305000000002</v>
      </c>
    </row>
    <row r="1014" spans="1:8" x14ac:dyDescent="0.3">
      <c r="A1014" s="11">
        <v>39084</v>
      </c>
      <c r="B1014" s="51">
        <v>4.0926157407407413E-3</v>
      </c>
      <c r="C1014" s="52">
        <f t="shared" si="15"/>
        <v>39084.004092615738</v>
      </c>
      <c r="D1014" t="s">
        <v>987</v>
      </c>
      <c r="E1014" t="s">
        <v>988</v>
      </c>
      <c r="F1014">
        <v>-0.14000000000000001</v>
      </c>
      <c r="G1014">
        <v>49.971296000000002</v>
      </c>
      <c r="H1014">
        <v>33.048786</v>
      </c>
    </row>
    <row r="1015" spans="1:8" x14ac:dyDescent="0.3">
      <c r="A1015" s="11">
        <v>39084</v>
      </c>
      <c r="B1015" s="51">
        <v>4.1276273148148149E-3</v>
      </c>
      <c r="C1015" s="52">
        <f t="shared" si="15"/>
        <v>39084.004127627311</v>
      </c>
      <c r="D1015" t="s">
        <v>987</v>
      </c>
      <c r="E1015" t="s">
        <v>988</v>
      </c>
      <c r="F1015">
        <v>-0.16</v>
      </c>
      <c r="G1015">
        <v>49.961309</v>
      </c>
      <c r="H1015">
        <v>33.048448</v>
      </c>
    </row>
    <row r="1016" spans="1:8" x14ac:dyDescent="0.3">
      <c r="A1016" s="11">
        <v>39084</v>
      </c>
      <c r="B1016" s="51">
        <v>4.1626504629629626E-3</v>
      </c>
      <c r="C1016" s="52">
        <f t="shared" si="15"/>
        <v>39084.004162650461</v>
      </c>
      <c r="D1016" t="s">
        <v>987</v>
      </c>
      <c r="E1016" t="s">
        <v>988</v>
      </c>
      <c r="F1016">
        <v>-0.15</v>
      </c>
      <c r="G1016">
        <v>49.969994</v>
      </c>
      <c r="H1016">
        <v>33.048279000000001</v>
      </c>
    </row>
    <row r="1017" spans="1:8" x14ac:dyDescent="0.3">
      <c r="A1017" s="11">
        <v>39084</v>
      </c>
      <c r="B1017" s="51">
        <v>4.1976620370370371E-3</v>
      </c>
      <c r="C1017" s="52">
        <f t="shared" si="15"/>
        <v>39084.004197662034</v>
      </c>
      <c r="D1017" t="s">
        <v>987</v>
      </c>
      <c r="E1017" t="s">
        <v>988</v>
      </c>
      <c r="F1017">
        <v>-0.15</v>
      </c>
      <c r="G1017">
        <v>49.964348000000001</v>
      </c>
      <c r="H1017">
        <v>33.048448</v>
      </c>
    </row>
    <row r="1018" spans="1:8" x14ac:dyDescent="0.3">
      <c r="A1018" s="11">
        <v>39084</v>
      </c>
      <c r="B1018" s="51">
        <v>4.2326620370370374E-3</v>
      </c>
      <c r="C1018" s="52">
        <f t="shared" si="15"/>
        <v>39084.004232662039</v>
      </c>
      <c r="D1018" t="s">
        <v>987</v>
      </c>
      <c r="E1018" t="s">
        <v>988</v>
      </c>
      <c r="F1018">
        <v>-0.16</v>
      </c>
      <c r="G1018">
        <v>49.957835000000003</v>
      </c>
      <c r="H1018">
        <v>33.048786</v>
      </c>
    </row>
    <row r="1019" spans="1:8" x14ac:dyDescent="0.3">
      <c r="A1019" s="11">
        <v>39084</v>
      </c>
      <c r="B1019" s="51">
        <v>4.2676736111111118E-3</v>
      </c>
      <c r="C1019" s="52">
        <f t="shared" si="15"/>
        <v>39084.004267673612</v>
      </c>
      <c r="D1019" t="s">
        <v>987</v>
      </c>
      <c r="E1019" t="s">
        <v>988</v>
      </c>
      <c r="F1019">
        <v>-0.16</v>
      </c>
      <c r="G1019">
        <v>49.9574</v>
      </c>
      <c r="H1019">
        <v>33.048110000000001</v>
      </c>
    </row>
    <row r="1020" spans="1:8" x14ac:dyDescent="0.3">
      <c r="A1020" s="11">
        <v>39084</v>
      </c>
      <c r="B1020" s="51">
        <v>4.3026736111111113E-3</v>
      </c>
      <c r="C1020" s="52">
        <f t="shared" si="15"/>
        <v>39084.004302673609</v>
      </c>
      <c r="D1020" t="s">
        <v>987</v>
      </c>
      <c r="E1020" t="s">
        <v>988</v>
      </c>
      <c r="F1020">
        <v>-0.16</v>
      </c>
      <c r="G1020">
        <v>49.963914000000003</v>
      </c>
      <c r="H1020">
        <v>33.047772999999999</v>
      </c>
    </row>
    <row r="1021" spans="1:8" x14ac:dyDescent="0.3">
      <c r="A1021" s="11">
        <v>39084</v>
      </c>
      <c r="B1021" s="51">
        <v>4.3376736111111107E-3</v>
      </c>
      <c r="C1021" s="52">
        <f t="shared" si="15"/>
        <v>39084.004337673614</v>
      </c>
      <c r="D1021" t="s">
        <v>987</v>
      </c>
      <c r="E1021" t="s">
        <v>988</v>
      </c>
      <c r="F1021">
        <v>-0.15</v>
      </c>
      <c r="G1021">
        <v>49.959136999999998</v>
      </c>
      <c r="H1021">
        <v>33.048954999999999</v>
      </c>
    </row>
    <row r="1022" spans="1:8" x14ac:dyDescent="0.3">
      <c r="A1022" s="11">
        <v>39084</v>
      </c>
      <c r="B1022" s="51">
        <v>4.3726967592592593E-3</v>
      </c>
      <c r="C1022" s="52">
        <f t="shared" si="15"/>
        <v>39084.004372696756</v>
      </c>
      <c r="D1022" t="s">
        <v>987</v>
      </c>
      <c r="E1022" t="s">
        <v>988</v>
      </c>
      <c r="F1022">
        <v>-0.16</v>
      </c>
      <c r="G1022">
        <v>49.961309</v>
      </c>
      <c r="H1022">
        <v>33.048786</v>
      </c>
    </row>
    <row r="1023" spans="1:8" x14ac:dyDescent="0.3">
      <c r="A1023" s="11">
        <v>39084</v>
      </c>
      <c r="B1023" s="51">
        <v>4.4077083333333338E-3</v>
      </c>
      <c r="C1023" s="52">
        <f t="shared" si="15"/>
        <v>39084.004407708337</v>
      </c>
      <c r="D1023" t="s">
        <v>987</v>
      </c>
      <c r="E1023" t="s">
        <v>988</v>
      </c>
      <c r="F1023">
        <v>-0.15</v>
      </c>
      <c r="G1023">
        <v>49.971296000000002</v>
      </c>
      <c r="H1023">
        <v>33.049461000000001</v>
      </c>
    </row>
    <row r="1024" spans="1:8" x14ac:dyDescent="0.3">
      <c r="A1024" s="11">
        <v>39084</v>
      </c>
      <c r="B1024" s="51">
        <v>4.4427083333333332E-3</v>
      </c>
      <c r="C1024" s="52">
        <f t="shared" si="15"/>
        <v>39084.004442708334</v>
      </c>
      <c r="D1024" t="s">
        <v>987</v>
      </c>
      <c r="E1024" t="s">
        <v>988</v>
      </c>
      <c r="F1024">
        <v>-0.15</v>
      </c>
      <c r="G1024">
        <v>49.960439999999998</v>
      </c>
      <c r="H1024">
        <v>33.046759999999999</v>
      </c>
    </row>
    <row r="1025" spans="1:41" x14ac:dyDescent="0.3">
      <c r="A1025" s="11">
        <v>39084</v>
      </c>
      <c r="B1025" s="51">
        <v>4.4775578703703705E-3</v>
      </c>
      <c r="C1025" s="52">
        <f t="shared" si="15"/>
        <v>39084.004477557872</v>
      </c>
      <c r="D1025" t="s">
        <v>987</v>
      </c>
      <c r="E1025" t="s">
        <v>971</v>
      </c>
      <c r="AL1025">
        <v>1185.158203</v>
      </c>
      <c r="AM1025">
        <v>23.783332999999999</v>
      </c>
      <c r="AN1025">
        <v>52.105468999999999</v>
      </c>
      <c r="AO1025">
        <v>24.536249999999999</v>
      </c>
    </row>
    <row r="1026" spans="1:41" x14ac:dyDescent="0.3">
      <c r="C1026" s="52">
        <f t="shared" si="15"/>
        <v>0</v>
      </c>
    </row>
    <row r="1027" spans="1:41" x14ac:dyDescent="0.3">
      <c r="A1027" s="11">
        <v>39084</v>
      </c>
      <c r="B1027" s="51">
        <v>4.478888888888889E-3</v>
      </c>
      <c r="C1027" s="52">
        <f t="shared" ref="C1027:C1090" si="16">+A1027+B1027</f>
        <v>39084.004478888892</v>
      </c>
      <c r="D1027" t="s">
        <v>987</v>
      </c>
      <c r="E1027" t="s">
        <v>988</v>
      </c>
      <c r="F1027">
        <v>-0.17</v>
      </c>
      <c r="G1027">
        <v>49.965651000000001</v>
      </c>
      <c r="H1027">
        <v>33.047266</v>
      </c>
    </row>
    <row r="1028" spans="1:41" x14ac:dyDescent="0.3">
      <c r="A1028" s="11">
        <v>39084</v>
      </c>
      <c r="B1028" s="51">
        <v>4.5139004629629626E-3</v>
      </c>
      <c r="C1028" s="52">
        <f t="shared" si="16"/>
        <v>39084.004513900465</v>
      </c>
      <c r="D1028" t="s">
        <v>987</v>
      </c>
      <c r="E1028" t="s">
        <v>988</v>
      </c>
      <c r="F1028">
        <v>-0.15</v>
      </c>
      <c r="G1028">
        <v>49.966085</v>
      </c>
      <c r="H1028">
        <v>33.048279000000001</v>
      </c>
    </row>
    <row r="1029" spans="1:41" x14ac:dyDescent="0.3">
      <c r="A1029" s="11">
        <v>39084</v>
      </c>
      <c r="B1029" s="51">
        <v>4.5489004629629629E-3</v>
      </c>
      <c r="C1029" s="52">
        <f t="shared" si="16"/>
        <v>39084.004548900462</v>
      </c>
      <c r="D1029" t="s">
        <v>987</v>
      </c>
      <c r="E1029" t="s">
        <v>988</v>
      </c>
      <c r="F1029">
        <v>-0.16</v>
      </c>
      <c r="G1029">
        <v>49.965217000000003</v>
      </c>
      <c r="H1029">
        <v>33.048110000000001</v>
      </c>
    </row>
    <row r="1030" spans="1:41" x14ac:dyDescent="0.3">
      <c r="A1030" s="11">
        <v>39084</v>
      </c>
      <c r="B1030" s="51">
        <v>4.5839236111111115E-3</v>
      </c>
      <c r="C1030" s="52">
        <f t="shared" si="16"/>
        <v>39084.004583923612</v>
      </c>
      <c r="D1030" t="s">
        <v>987</v>
      </c>
      <c r="E1030" t="s">
        <v>988</v>
      </c>
      <c r="F1030">
        <v>-0.16</v>
      </c>
      <c r="G1030">
        <v>49.964782999999997</v>
      </c>
      <c r="H1030">
        <v>33.047941999999999</v>
      </c>
    </row>
    <row r="1031" spans="1:41" x14ac:dyDescent="0.3">
      <c r="A1031" s="11">
        <v>39084</v>
      </c>
      <c r="B1031" s="51">
        <v>4.6189351851851851E-3</v>
      </c>
      <c r="C1031" s="52">
        <f t="shared" si="16"/>
        <v>39084.004618935185</v>
      </c>
      <c r="D1031" t="s">
        <v>987</v>
      </c>
      <c r="E1031" t="s">
        <v>988</v>
      </c>
      <c r="F1031">
        <v>-0.14000000000000001</v>
      </c>
      <c r="G1031">
        <v>49.962611000000003</v>
      </c>
      <c r="H1031">
        <v>33.048448</v>
      </c>
    </row>
    <row r="1032" spans="1:41" x14ac:dyDescent="0.3">
      <c r="A1032" s="11">
        <v>39084</v>
      </c>
      <c r="B1032" s="51">
        <v>4.6539351851851854E-3</v>
      </c>
      <c r="C1032" s="52">
        <f t="shared" si="16"/>
        <v>39084.004653935182</v>
      </c>
      <c r="D1032" t="s">
        <v>987</v>
      </c>
      <c r="E1032" t="s">
        <v>988</v>
      </c>
      <c r="F1032">
        <v>-0.15</v>
      </c>
      <c r="G1032">
        <v>49.958703</v>
      </c>
      <c r="H1032">
        <v>33.047772999999999</v>
      </c>
    </row>
    <row r="1033" spans="1:41" x14ac:dyDescent="0.3">
      <c r="A1033" s="11">
        <v>39084</v>
      </c>
      <c r="B1033" s="51">
        <v>4.688958333333334E-3</v>
      </c>
      <c r="C1033" s="52">
        <f t="shared" si="16"/>
        <v>39084.004688958332</v>
      </c>
      <c r="D1033" t="s">
        <v>987</v>
      </c>
      <c r="E1033" t="s">
        <v>988</v>
      </c>
      <c r="F1033">
        <v>-0.17</v>
      </c>
      <c r="G1033">
        <v>49.962611000000003</v>
      </c>
      <c r="H1033">
        <v>33.049292000000001</v>
      </c>
    </row>
    <row r="1034" spans="1:41" x14ac:dyDescent="0.3">
      <c r="A1034" s="11">
        <v>39084</v>
      </c>
      <c r="B1034" s="51">
        <v>4.7239699074074068E-3</v>
      </c>
      <c r="C1034" s="52">
        <f t="shared" si="16"/>
        <v>39084.004723969905</v>
      </c>
      <c r="D1034" t="s">
        <v>987</v>
      </c>
      <c r="E1034" t="s">
        <v>988</v>
      </c>
      <c r="F1034">
        <v>-0.15</v>
      </c>
      <c r="G1034">
        <v>49.952624</v>
      </c>
      <c r="H1034">
        <v>33.047604</v>
      </c>
    </row>
    <row r="1035" spans="1:41" x14ac:dyDescent="0.3">
      <c r="A1035" s="11">
        <v>39084</v>
      </c>
      <c r="B1035" s="51">
        <v>4.7589699074074071E-3</v>
      </c>
      <c r="C1035" s="52">
        <f t="shared" si="16"/>
        <v>39084.00475896991</v>
      </c>
      <c r="D1035" t="s">
        <v>987</v>
      </c>
      <c r="E1035" t="s">
        <v>988</v>
      </c>
      <c r="F1035">
        <v>-0.15</v>
      </c>
      <c r="G1035">
        <v>49.956966000000001</v>
      </c>
      <c r="H1035">
        <v>33.048617</v>
      </c>
    </row>
    <row r="1036" spans="1:41" x14ac:dyDescent="0.3">
      <c r="A1036" s="11">
        <v>39084</v>
      </c>
      <c r="B1036" s="51">
        <v>4.7939583333333332E-3</v>
      </c>
      <c r="C1036" s="52">
        <f t="shared" si="16"/>
        <v>39084.004793958331</v>
      </c>
      <c r="D1036" t="s">
        <v>987</v>
      </c>
      <c r="E1036" t="s">
        <v>988</v>
      </c>
      <c r="F1036">
        <v>-0.16</v>
      </c>
      <c r="G1036">
        <v>49.969994</v>
      </c>
      <c r="H1036">
        <v>33.047772999999999</v>
      </c>
    </row>
    <row r="1037" spans="1:41" x14ac:dyDescent="0.3">
      <c r="A1037" s="11">
        <v>39084</v>
      </c>
      <c r="B1037" s="51">
        <v>4.828993055555556E-3</v>
      </c>
      <c r="C1037" s="52">
        <f t="shared" si="16"/>
        <v>39084.004828993056</v>
      </c>
      <c r="D1037" t="s">
        <v>987</v>
      </c>
      <c r="E1037" t="s">
        <v>988</v>
      </c>
      <c r="F1037">
        <v>-0.14000000000000001</v>
      </c>
      <c r="G1037">
        <v>49.962176999999997</v>
      </c>
      <c r="H1037">
        <v>33.047435</v>
      </c>
    </row>
    <row r="1038" spans="1:41" x14ac:dyDescent="0.3">
      <c r="A1038" s="11">
        <v>39084</v>
      </c>
      <c r="B1038" s="51">
        <v>4.8639930555555554E-3</v>
      </c>
      <c r="C1038" s="52">
        <f t="shared" si="16"/>
        <v>39084.004863993054</v>
      </c>
      <c r="D1038" t="s">
        <v>987</v>
      </c>
      <c r="E1038" t="s">
        <v>988</v>
      </c>
      <c r="F1038">
        <v>-0.16</v>
      </c>
      <c r="G1038">
        <v>49.966520000000003</v>
      </c>
      <c r="H1038">
        <v>33.046253</v>
      </c>
    </row>
    <row r="1039" spans="1:41" x14ac:dyDescent="0.3">
      <c r="A1039" s="11">
        <v>39084</v>
      </c>
      <c r="B1039" s="51">
        <v>4.8990046296296299E-3</v>
      </c>
      <c r="C1039" s="52">
        <f t="shared" si="16"/>
        <v>39084.004899004627</v>
      </c>
      <c r="D1039" t="s">
        <v>987</v>
      </c>
      <c r="E1039" t="s">
        <v>988</v>
      </c>
      <c r="F1039">
        <v>-0.14000000000000001</v>
      </c>
      <c r="G1039">
        <v>49.960873999999997</v>
      </c>
      <c r="H1039">
        <v>33.047435</v>
      </c>
    </row>
    <row r="1040" spans="1:41" x14ac:dyDescent="0.3">
      <c r="A1040" s="11">
        <v>39084</v>
      </c>
      <c r="B1040" s="51">
        <v>4.9340277777777776E-3</v>
      </c>
      <c r="C1040" s="52">
        <f t="shared" si="16"/>
        <v>39084.004934027776</v>
      </c>
      <c r="D1040" t="s">
        <v>987</v>
      </c>
      <c r="E1040" t="s">
        <v>988</v>
      </c>
      <c r="F1040">
        <v>-0.14000000000000001</v>
      </c>
      <c r="G1040">
        <v>49.956097999999997</v>
      </c>
      <c r="H1040">
        <v>33.047941999999999</v>
      </c>
    </row>
    <row r="1041" spans="1:41" x14ac:dyDescent="0.3">
      <c r="A1041" s="11">
        <v>39084</v>
      </c>
      <c r="B1041" s="51">
        <v>4.9690393518518521E-3</v>
      </c>
      <c r="C1041" s="52">
        <f t="shared" si="16"/>
        <v>39084.00496903935</v>
      </c>
      <c r="D1041" t="s">
        <v>987</v>
      </c>
      <c r="E1041" t="s">
        <v>988</v>
      </c>
      <c r="F1041">
        <v>-0.15</v>
      </c>
      <c r="G1041">
        <v>49.963045999999999</v>
      </c>
      <c r="H1041">
        <v>33.047941999999999</v>
      </c>
    </row>
    <row r="1042" spans="1:41" x14ac:dyDescent="0.3">
      <c r="A1042" s="11">
        <v>39084</v>
      </c>
      <c r="B1042" s="51">
        <v>5.0040393518518515E-3</v>
      </c>
      <c r="C1042" s="52">
        <f t="shared" si="16"/>
        <v>39084.005004039354</v>
      </c>
      <c r="D1042" t="s">
        <v>987</v>
      </c>
      <c r="E1042" t="s">
        <v>988</v>
      </c>
      <c r="F1042">
        <v>-0.14000000000000001</v>
      </c>
      <c r="G1042">
        <v>49.956097999999997</v>
      </c>
      <c r="H1042">
        <v>33.047435</v>
      </c>
    </row>
    <row r="1043" spans="1:41" x14ac:dyDescent="0.3">
      <c r="A1043" s="11">
        <v>39084</v>
      </c>
      <c r="B1043" s="51">
        <v>5.0390624999999993E-3</v>
      </c>
      <c r="C1043" s="52">
        <f t="shared" si="16"/>
        <v>39084.005039062497</v>
      </c>
      <c r="D1043" t="s">
        <v>987</v>
      </c>
      <c r="E1043" t="s">
        <v>988</v>
      </c>
      <c r="F1043">
        <v>-0.16</v>
      </c>
      <c r="G1043">
        <v>49.963914000000003</v>
      </c>
      <c r="H1043">
        <v>33.048110000000001</v>
      </c>
    </row>
    <row r="1044" spans="1:41" x14ac:dyDescent="0.3">
      <c r="A1044" s="11">
        <v>39084</v>
      </c>
      <c r="B1044" s="51">
        <v>5.0740625000000004E-3</v>
      </c>
      <c r="C1044" s="52">
        <f t="shared" si="16"/>
        <v>39084.005074062501</v>
      </c>
      <c r="D1044" t="s">
        <v>987</v>
      </c>
      <c r="E1044" t="s">
        <v>988</v>
      </c>
      <c r="F1044">
        <v>-0.16</v>
      </c>
      <c r="G1044">
        <v>49.963479999999997</v>
      </c>
      <c r="H1044">
        <v>33.047097000000001</v>
      </c>
    </row>
    <row r="1045" spans="1:41" x14ac:dyDescent="0.3">
      <c r="A1045" s="11">
        <v>39084</v>
      </c>
      <c r="B1045" s="51">
        <v>5.109074074074074E-3</v>
      </c>
      <c r="C1045" s="52">
        <f t="shared" si="16"/>
        <v>39084.005109074074</v>
      </c>
      <c r="D1045" t="s">
        <v>987</v>
      </c>
      <c r="E1045" t="s">
        <v>988</v>
      </c>
      <c r="F1045">
        <v>-0.16</v>
      </c>
      <c r="G1045">
        <v>49.954360999999999</v>
      </c>
      <c r="H1045">
        <v>33.047772999999999</v>
      </c>
    </row>
    <row r="1046" spans="1:41" x14ac:dyDescent="0.3">
      <c r="A1046" s="11">
        <v>39084</v>
      </c>
      <c r="B1046" s="51">
        <v>5.1440393518518519E-3</v>
      </c>
      <c r="C1046" s="52">
        <f t="shared" si="16"/>
        <v>39084.005144039351</v>
      </c>
      <c r="D1046" t="s">
        <v>987</v>
      </c>
      <c r="E1046" t="s">
        <v>971</v>
      </c>
      <c r="AL1046">
        <v>1184.751953</v>
      </c>
      <c r="AM1046">
        <v>23.716667000000001</v>
      </c>
      <c r="AN1046">
        <v>52.105468999999999</v>
      </c>
      <c r="AO1046">
        <v>24.536249999999999</v>
      </c>
    </row>
    <row r="1047" spans="1:41" x14ac:dyDescent="0.3">
      <c r="C1047" s="52">
        <f t="shared" si="16"/>
        <v>0</v>
      </c>
    </row>
    <row r="1048" spans="1:41" x14ac:dyDescent="0.3">
      <c r="A1048" s="11">
        <v>39084</v>
      </c>
      <c r="B1048" s="51">
        <v>5.1452546296296298E-3</v>
      </c>
      <c r="C1048" s="52">
        <f t="shared" si="16"/>
        <v>39084.005145254632</v>
      </c>
      <c r="D1048" t="s">
        <v>987</v>
      </c>
      <c r="E1048" t="s">
        <v>988</v>
      </c>
      <c r="F1048">
        <v>-0.16</v>
      </c>
      <c r="G1048">
        <v>49.958269000000001</v>
      </c>
      <c r="H1048">
        <v>33.048279000000001</v>
      </c>
    </row>
    <row r="1049" spans="1:41" x14ac:dyDescent="0.3">
      <c r="A1049" s="11">
        <v>39084</v>
      </c>
      <c r="B1049" s="51">
        <v>5.1802662037037034E-3</v>
      </c>
      <c r="C1049" s="52">
        <f t="shared" si="16"/>
        <v>39084.005180266206</v>
      </c>
      <c r="D1049" t="s">
        <v>987</v>
      </c>
      <c r="E1049" t="s">
        <v>988</v>
      </c>
      <c r="F1049">
        <v>-0.13</v>
      </c>
      <c r="G1049">
        <v>49.960439999999998</v>
      </c>
      <c r="H1049">
        <v>33.043382999999999</v>
      </c>
    </row>
    <row r="1050" spans="1:41" x14ac:dyDescent="0.3">
      <c r="A1050" s="11">
        <v>39084</v>
      </c>
      <c r="B1050" s="51">
        <v>5.2152662037037037E-3</v>
      </c>
      <c r="C1050" s="52">
        <f t="shared" si="16"/>
        <v>39084.005215266203</v>
      </c>
      <c r="D1050" t="s">
        <v>987</v>
      </c>
      <c r="E1050" t="s">
        <v>988</v>
      </c>
      <c r="F1050">
        <v>-0.14000000000000001</v>
      </c>
      <c r="G1050">
        <v>49.968691</v>
      </c>
      <c r="H1050">
        <v>33.042876</v>
      </c>
    </row>
    <row r="1051" spans="1:41" x14ac:dyDescent="0.3">
      <c r="A1051" s="11">
        <v>39084</v>
      </c>
      <c r="B1051" s="51">
        <v>5.2503009259259256E-3</v>
      </c>
      <c r="C1051" s="52">
        <f t="shared" si="16"/>
        <v>39084.005250300928</v>
      </c>
      <c r="D1051" t="s">
        <v>987</v>
      </c>
      <c r="E1051" t="s">
        <v>988</v>
      </c>
      <c r="F1051">
        <v>-0.16</v>
      </c>
      <c r="G1051">
        <v>49.956097999999997</v>
      </c>
      <c r="H1051">
        <v>33.044058</v>
      </c>
    </row>
    <row r="1052" spans="1:41" x14ac:dyDescent="0.3">
      <c r="A1052" s="11">
        <v>39084</v>
      </c>
      <c r="B1052" s="51">
        <v>5.2853009259259259E-3</v>
      </c>
      <c r="C1052" s="52">
        <f t="shared" si="16"/>
        <v>39084.005285300926</v>
      </c>
      <c r="D1052" t="s">
        <v>987</v>
      </c>
      <c r="E1052" t="s">
        <v>988</v>
      </c>
      <c r="F1052">
        <v>-0.16</v>
      </c>
      <c r="G1052">
        <v>49.954360999999999</v>
      </c>
      <c r="H1052">
        <v>33.035277999999998</v>
      </c>
    </row>
    <row r="1053" spans="1:41" x14ac:dyDescent="0.3">
      <c r="A1053" s="11">
        <v>39084</v>
      </c>
      <c r="B1053" s="51">
        <v>5.3203009259259262E-3</v>
      </c>
      <c r="C1053" s="52">
        <f t="shared" si="16"/>
        <v>39084.005320300923</v>
      </c>
      <c r="D1053" t="s">
        <v>987</v>
      </c>
      <c r="E1053" t="s">
        <v>988</v>
      </c>
      <c r="F1053">
        <v>-0.14000000000000001</v>
      </c>
      <c r="G1053">
        <v>49.959136999999998</v>
      </c>
      <c r="H1053">
        <v>33.042031999999999</v>
      </c>
    </row>
    <row r="1054" spans="1:41" x14ac:dyDescent="0.3">
      <c r="A1054" s="11">
        <v>39084</v>
      </c>
      <c r="B1054" s="51">
        <v>5.355324074074074E-3</v>
      </c>
      <c r="C1054" s="52">
        <f t="shared" si="16"/>
        <v>39084.005355324072</v>
      </c>
      <c r="D1054" t="s">
        <v>987</v>
      </c>
      <c r="E1054" t="s">
        <v>988</v>
      </c>
      <c r="F1054">
        <v>-0.16</v>
      </c>
      <c r="G1054">
        <v>49.969124999999998</v>
      </c>
      <c r="H1054">
        <v>33.043551999999998</v>
      </c>
    </row>
    <row r="1055" spans="1:41" x14ac:dyDescent="0.3">
      <c r="A1055" s="11">
        <v>39084</v>
      </c>
      <c r="B1055" s="51">
        <v>5.3903356481481484E-3</v>
      </c>
      <c r="C1055" s="52">
        <f t="shared" si="16"/>
        <v>39084.005390335646</v>
      </c>
      <c r="D1055" t="s">
        <v>987</v>
      </c>
      <c r="E1055" t="s">
        <v>988</v>
      </c>
      <c r="F1055">
        <v>-0.15</v>
      </c>
      <c r="G1055">
        <v>49.959136999999998</v>
      </c>
      <c r="H1055">
        <v>33.04372</v>
      </c>
    </row>
    <row r="1056" spans="1:41" x14ac:dyDescent="0.3">
      <c r="A1056" s="11">
        <v>39084</v>
      </c>
      <c r="B1056" s="51">
        <v>5.4253356481481487E-3</v>
      </c>
      <c r="C1056" s="52">
        <f t="shared" si="16"/>
        <v>39084.00542533565</v>
      </c>
      <c r="D1056" t="s">
        <v>987</v>
      </c>
      <c r="E1056" t="s">
        <v>988</v>
      </c>
      <c r="F1056">
        <v>-0.15</v>
      </c>
      <c r="G1056">
        <v>49.962611000000003</v>
      </c>
      <c r="H1056">
        <v>33.041525</v>
      </c>
    </row>
    <row r="1057" spans="1:41" x14ac:dyDescent="0.3">
      <c r="A1057" s="11">
        <v>39084</v>
      </c>
      <c r="B1057" s="51">
        <v>5.4603472222222215E-3</v>
      </c>
      <c r="C1057" s="52">
        <f t="shared" si="16"/>
        <v>39084.005460347224</v>
      </c>
      <c r="D1057" t="s">
        <v>987</v>
      </c>
      <c r="E1057" t="s">
        <v>988</v>
      </c>
      <c r="F1057">
        <v>-0.15</v>
      </c>
      <c r="G1057">
        <v>49.963914000000003</v>
      </c>
      <c r="H1057">
        <v>33.043213999999999</v>
      </c>
    </row>
    <row r="1058" spans="1:41" x14ac:dyDescent="0.3">
      <c r="A1058" s="11">
        <v>39084</v>
      </c>
      <c r="B1058" s="51">
        <v>5.4953819444444442E-3</v>
      </c>
      <c r="C1058" s="52">
        <f t="shared" si="16"/>
        <v>39084.005495381942</v>
      </c>
      <c r="D1058" t="s">
        <v>987</v>
      </c>
      <c r="E1058" t="s">
        <v>988</v>
      </c>
      <c r="F1058">
        <v>-0.15</v>
      </c>
      <c r="G1058">
        <v>49.970427999999998</v>
      </c>
      <c r="H1058">
        <v>33.042707</v>
      </c>
    </row>
    <row r="1059" spans="1:41" x14ac:dyDescent="0.3">
      <c r="A1059" s="11">
        <v>39084</v>
      </c>
      <c r="B1059" s="51">
        <v>5.5303819444444445E-3</v>
      </c>
      <c r="C1059" s="52">
        <f t="shared" si="16"/>
        <v>39084.005530381946</v>
      </c>
      <c r="D1059" t="s">
        <v>987</v>
      </c>
      <c r="E1059" t="s">
        <v>988</v>
      </c>
      <c r="F1059">
        <v>-0.14000000000000001</v>
      </c>
      <c r="G1059">
        <v>49.966954000000001</v>
      </c>
      <c r="H1059">
        <v>33.042707</v>
      </c>
    </row>
    <row r="1060" spans="1:41" x14ac:dyDescent="0.3">
      <c r="A1060" s="11">
        <v>39084</v>
      </c>
      <c r="B1060" s="51">
        <v>5.5653819444444448E-3</v>
      </c>
      <c r="C1060" s="52">
        <f t="shared" si="16"/>
        <v>39084.005565381944</v>
      </c>
      <c r="D1060" t="s">
        <v>987</v>
      </c>
      <c r="E1060" t="s">
        <v>988</v>
      </c>
      <c r="F1060">
        <v>-0.16</v>
      </c>
      <c r="G1060">
        <v>49.953926000000003</v>
      </c>
      <c r="H1060">
        <v>33.041694</v>
      </c>
    </row>
    <row r="1061" spans="1:41" x14ac:dyDescent="0.3">
      <c r="A1061" s="11">
        <v>39084</v>
      </c>
      <c r="B1061" s="51">
        <v>5.6004166666666667E-3</v>
      </c>
      <c r="C1061" s="52">
        <f t="shared" si="16"/>
        <v>39084.005600416669</v>
      </c>
      <c r="D1061" t="s">
        <v>987</v>
      </c>
      <c r="E1061" t="s">
        <v>988</v>
      </c>
      <c r="F1061">
        <v>-0.14000000000000001</v>
      </c>
      <c r="G1061">
        <v>49.958703</v>
      </c>
      <c r="H1061">
        <v>33.042707</v>
      </c>
    </row>
    <row r="1062" spans="1:41" x14ac:dyDescent="0.3">
      <c r="A1062" s="11">
        <v>39084</v>
      </c>
      <c r="B1062" s="51">
        <v>5.635416666666667E-3</v>
      </c>
      <c r="C1062" s="52">
        <f t="shared" si="16"/>
        <v>39084.005635416666</v>
      </c>
      <c r="D1062" t="s">
        <v>987</v>
      </c>
      <c r="E1062" t="s">
        <v>988</v>
      </c>
      <c r="F1062">
        <v>-0.16</v>
      </c>
      <c r="G1062">
        <v>49.951321</v>
      </c>
      <c r="H1062">
        <v>33.042538</v>
      </c>
    </row>
    <row r="1063" spans="1:41" x14ac:dyDescent="0.3">
      <c r="A1063" s="11">
        <v>39084</v>
      </c>
      <c r="B1063" s="51">
        <v>5.6704282407407415E-3</v>
      </c>
      <c r="C1063" s="52">
        <f t="shared" si="16"/>
        <v>39084.00567042824</v>
      </c>
      <c r="D1063" t="s">
        <v>987</v>
      </c>
      <c r="E1063" t="s">
        <v>988</v>
      </c>
      <c r="F1063">
        <v>-0.15</v>
      </c>
      <c r="G1063">
        <v>49.959572000000001</v>
      </c>
      <c r="H1063">
        <v>33.042538</v>
      </c>
    </row>
    <row r="1064" spans="1:41" x14ac:dyDescent="0.3">
      <c r="A1064" s="11">
        <v>39084</v>
      </c>
      <c r="B1064" s="51">
        <v>5.7054629629629634E-3</v>
      </c>
      <c r="C1064" s="52">
        <f t="shared" si="16"/>
        <v>39084.005705462965</v>
      </c>
      <c r="D1064" t="s">
        <v>987</v>
      </c>
      <c r="E1064" t="s">
        <v>988</v>
      </c>
      <c r="F1064">
        <v>-0.14000000000000001</v>
      </c>
      <c r="G1064">
        <v>49.965217000000003</v>
      </c>
      <c r="H1064">
        <v>33.041525</v>
      </c>
    </row>
    <row r="1065" spans="1:41" x14ac:dyDescent="0.3">
      <c r="A1065" s="11">
        <v>39084</v>
      </c>
      <c r="B1065" s="51">
        <v>5.7404629629629637E-3</v>
      </c>
      <c r="C1065" s="52">
        <f t="shared" si="16"/>
        <v>39084.005740462962</v>
      </c>
      <c r="D1065" t="s">
        <v>987</v>
      </c>
      <c r="E1065" t="s">
        <v>988</v>
      </c>
      <c r="F1065">
        <v>-0.16</v>
      </c>
      <c r="G1065">
        <v>49.953057999999999</v>
      </c>
      <c r="H1065">
        <v>33.041862999999999</v>
      </c>
    </row>
    <row r="1066" spans="1:41" x14ac:dyDescent="0.3">
      <c r="A1066" s="11">
        <v>39084</v>
      </c>
      <c r="B1066" s="51">
        <v>5.7754629629629623E-3</v>
      </c>
      <c r="C1066" s="52">
        <f t="shared" si="16"/>
        <v>39084.00577546296</v>
      </c>
      <c r="D1066" t="s">
        <v>987</v>
      </c>
      <c r="E1066" t="s">
        <v>988</v>
      </c>
      <c r="F1066">
        <v>-0.14000000000000001</v>
      </c>
      <c r="G1066">
        <v>49.955663000000001</v>
      </c>
      <c r="H1066">
        <v>33.042876</v>
      </c>
    </row>
    <row r="1067" spans="1:41" x14ac:dyDescent="0.3">
      <c r="A1067" s="11">
        <v>39084</v>
      </c>
      <c r="B1067" s="51">
        <v>5.8104861111111109E-3</v>
      </c>
      <c r="C1067" s="52">
        <f t="shared" si="16"/>
        <v>39084.005810486109</v>
      </c>
      <c r="D1067" t="s">
        <v>987</v>
      </c>
      <c r="E1067" t="s">
        <v>988</v>
      </c>
      <c r="F1067">
        <v>-0.15</v>
      </c>
      <c r="G1067">
        <v>49.953926000000003</v>
      </c>
      <c r="H1067">
        <v>33.041862999999999</v>
      </c>
    </row>
    <row r="1068" spans="1:41" x14ac:dyDescent="0.3">
      <c r="A1068" s="11">
        <v>39084</v>
      </c>
      <c r="B1068" s="51">
        <v>5.8454513888888887E-3</v>
      </c>
      <c r="C1068" s="52">
        <f t="shared" si="16"/>
        <v>39084.005845451386</v>
      </c>
      <c r="D1068" t="s">
        <v>987</v>
      </c>
      <c r="E1068" t="s">
        <v>971</v>
      </c>
      <c r="AL1068">
        <v>1184.5078120000001</v>
      </c>
      <c r="AM1068">
        <v>23.875</v>
      </c>
      <c r="AN1068">
        <v>52.105468999999999</v>
      </c>
      <c r="AO1068">
        <v>24.536249999999999</v>
      </c>
    </row>
    <row r="1069" spans="1:41" x14ac:dyDescent="0.3">
      <c r="C1069" s="52">
        <f t="shared" si="16"/>
        <v>0</v>
      </c>
    </row>
    <row r="1070" spans="1:41" x14ac:dyDescent="0.3">
      <c r="A1070" s="11">
        <v>39084</v>
      </c>
      <c r="B1070" s="51">
        <v>5.8467592592592599E-3</v>
      </c>
      <c r="C1070" s="52">
        <f t="shared" si="16"/>
        <v>39084.005846759261</v>
      </c>
      <c r="D1070" t="s">
        <v>987</v>
      </c>
      <c r="E1070" t="s">
        <v>988</v>
      </c>
      <c r="F1070">
        <v>-0.16</v>
      </c>
      <c r="G1070">
        <v>49.954360999999999</v>
      </c>
      <c r="H1070">
        <v>33.044395999999999</v>
      </c>
    </row>
    <row r="1071" spans="1:41" x14ac:dyDescent="0.3">
      <c r="A1071" s="11">
        <v>39084</v>
      </c>
      <c r="B1071" s="51">
        <v>5.8817708333333335E-3</v>
      </c>
      <c r="C1071" s="52">
        <f t="shared" si="16"/>
        <v>39084.005881770834</v>
      </c>
      <c r="D1071" t="s">
        <v>987</v>
      </c>
      <c r="E1071" t="s">
        <v>988</v>
      </c>
      <c r="F1071">
        <v>-0.16</v>
      </c>
      <c r="G1071">
        <v>49.959572000000001</v>
      </c>
      <c r="H1071">
        <v>33.045915000000001</v>
      </c>
    </row>
    <row r="1072" spans="1:41" x14ac:dyDescent="0.3">
      <c r="A1072" s="11">
        <v>39084</v>
      </c>
      <c r="B1072" s="51">
        <v>5.9168055555555545E-3</v>
      </c>
      <c r="C1072" s="52">
        <f t="shared" si="16"/>
        <v>39084.005916805552</v>
      </c>
      <c r="D1072" t="s">
        <v>987</v>
      </c>
      <c r="E1072" t="s">
        <v>988</v>
      </c>
      <c r="F1072">
        <v>-0.15</v>
      </c>
      <c r="G1072">
        <v>49.955663000000001</v>
      </c>
      <c r="H1072">
        <v>33.04524</v>
      </c>
    </row>
    <row r="1073" spans="1:8" x14ac:dyDescent="0.3">
      <c r="A1073" s="11">
        <v>39084</v>
      </c>
      <c r="B1073" s="51">
        <v>5.9518055555555565E-3</v>
      </c>
      <c r="C1073" s="52">
        <f t="shared" si="16"/>
        <v>39084.005951805557</v>
      </c>
      <c r="D1073" t="s">
        <v>987</v>
      </c>
      <c r="E1073" t="s">
        <v>988</v>
      </c>
      <c r="F1073">
        <v>-0.15</v>
      </c>
      <c r="G1073">
        <v>49.954794999999997</v>
      </c>
      <c r="H1073">
        <v>33.044902</v>
      </c>
    </row>
    <row r="1074" spans="1:8" x14ac:dyDescent="0.3">
      <c r="A1074" s="11">
        <v>39084</v>
      </c>
      <c r="B1074" s="51">
        <v>5.9868055555555551E-3</v>
      </c>
      <c r="C1074" s="52">
        <f t="shared" si="16"/>
        <v>39084.005986805554</v>
      </c>
      <c r="D1074" t="s">
        <v>987</v>
      </c>
      <c r="E1074" t="s">
        <v>988</v>
      </c>
      <c r="F1074">
        <v>-0.15</v>
      </c>
      <c r="G1074">
        <v>49.966954000000001</v>
      </c>
      <c r="H1074">
        <v>33.044902</v>
      </c>
    </row>
    <row r="1075" spans="1:8" x14ac:dyDescent="0.3">
      <c r="A1075" s="11">
        <v>39084</v>
      </c>
      <c r="B1075" s="51">
        <v>6.0218402777777779E-3</v>
      </c>
      <c r="C1075" s="52">
        <f t="shared" si="16"/>
        <v>39084.00602184028</v>
      </c>
      <c r="D1075" t="s">
        <v>987</v>
      </c>
      <c r="E1075" t="s">
        <v>988</v>
      </c>
      <c r="F1075">
        <v>-0.13</v>
      </c>
      <c r="G1075">
        <v>49.960006</v>
      </c>
      <c r="H1075">
        <v>33.045408999999999</v>
      </c>
    </row>
    <row r="1076" spans="1:8" x14ac:dyDescent="0.3">
      <c r="A1076" s="11">
        <v>39084</v>
      </c>
      <c r="B1076" s="51">
        <v>6.0568402777777773E-3</v>
      </c>
      <c r="C1076" s="52">
        <f t="shared" si="16"/>
        <v>39084.006056840277</v>
      </c>
      <c r="D1076" t="s">
        <v>987</v>
      </c>
      <c r="E1076" t="s">
        <v>988</v>
      </c>
      <c r="F1076">
        <v>-0.15</v>
      </c>
      <c r="G1076">
        <v>49.955663000000001</v>
      </c>
      <c r="H1076">
        <v>33.044733000000001</v>
      </c>
    </row>
    <row r="1077" spans="1:8" x14ac:dyDescent="0.3">
      <c r="A1077" s="11">
        <v>39084</v>
      </c>
      <c r="B1077" s="51">
        <v>6.0918402777777776E-3</v>
      </c>
      <c r="C1077" s="52">
        <f t="shared" si="16"/>
        <v>39084.006091840274</v>
      </c>
      <c r="D1077" t="s">
        <v>987</v>
      </c>
      <c r="E1077" t="s">
        <v>988</v>
      </c>
      <c r="F1077">
        <v>-0.15</v>
      </c>
      <c r="G1077">
        <v>49.961742999999998</v>
      </c>
      <c r="H1077">
        <v>33.04524</v>
      </c>
    </row>
    <row r="1078" spans="1:8" x14ac:dyDescent="0.3">
      <c r="A1078" s="11">
        <v>39084</v>
      </c>
      <c r="B1078" s="51">
        <v>6.1268749999999995E-3</v>
      </c>
      <c r="C1078" s="52">
        <f t="shared" si="16"/>
        <v>39084.006126875</v>
      </c>
      <c r="D1078" t="s">
        <v>987</v>
      </c>
      <c r="E1078" t="s">
        <v>988</v>
      </c>
      <c r="F1078">
        <v>-0.16</v>
      </c>
      <c r="G1078">
        <v>49.954360999999999</v>
      </c>
      <c r="H1078">
        <v>33.046253</v>
      </c>
    </row>
    <row r="1079" spans="1:8" x14ac:dyDescent="0.3">
      <c r="A1079" s="11">
        <v>39084</v>
      </c>
      <c r="B1079" s="51">
        <v>6.1618750000000007E-3</v>
      </c>
      <c r="C1079" s="52">
        <f t="shared" si="16"/>
        <v>39084.006161874997</v>
      </c>
      <c r="D1079" t="s">
        <v>987</v>
      </c>
      <c r="E1079" t="s">
        <v>988</v>
      </c>
      <c r="F1079">
        <v>-0.14000000000000001</v>
      </c>
      <c r="G1079">
        <v>49.969558999999997</v>
      </c>
      <c r="H1079">
        <v>33.046084</v>
      </c>
    </row>
    <row r="1080" spans="1:8" x14ac:dyDescent="0.3">
      <c r="A1080" s="11">
        <v>39084</v>
      </c>
      <c r="B1080" s="51">
        <v>6.196875000000001E-3</v>
      </c>
      <c r="C1080" s="52">
        <f t="shared" si="16"/>
        <v>39084.006196875001</v>
      </c>
      <c r="D1080" t="s">
        <v>987</v>
      </c>
      <c r="E1080" t="s">
        <v>988</v>
      </c>
      <c r="F1080">
        <v>-0.15</v>
      </c>
      <c r="G1080">
        <v>49.961309</v>
      </c>
      <c r="H1080">
        <v>33.045071</v>
      </c>
    </row>
    <row r="1081" spans="1:8" x14ac:dyDescent="0.3">
      <c r="A1081" s="11">
        <v>39084</v>
      </c>
      <c r="B1081" s="51">
        <v>6.2318750000000004E-3</v>
      </c>
      <c r="C1081" s="52">
        <f t="shared" si="16"/>
        <v>39084.006231874999</v>
      </c>
      <c r="D1081" t="s">
        <v>987</v>
      </c>
      <c r="E1081" t="s">
        <v>988</v>
      </c>
      <c r="F1081">
        <v>-0.14000000000000001</v>
      </c>
      <c r="G1081">
        <v>49.956097999999997</v>
      </c>
      <c r="H1081">
        <v>33.045408999999999</v>
      </c>
    </row>
    <row r="1082" spans="1:8" x14ac:dyDescent="0.3">
      <c r="A1082" s="11">
        <v>39084</v>
      </c>
      <c r="B1082" s="51">
        <v>6.2669097222222215E-3</v>
      </c>
      <c r="C1082" s="52">
        <f t="shared" si="16"/>
        <v>39084.006266909724</v>
      </c>
      <c r="D1082" t="s">
        <v>987</v>
      </c>
      <c r="E1082" t="s">
        <v>988</v>
      </c>
      <c r="F1082">
        <v>-0.14000000000000001</v>
      </c>
      <c r="G1082">
        <v>49.959136999999998</v>
      </c>
      <c r="H1082">
        <v>33.045408999999999</v>
      </c>
    </row>
    <row r="1083" spans="1:8" x14ac:dyDescent="0.3">
      <c r="A1083" s="11">
        <v>39084</v>
      </c>
      <c r="B1083" s="51">
        <v>6.3019097222222218E-3</v>
      </c>
      <c r="C1083" s="52">
        <f t="shared" si="16"/>
        <v>39084.006301909722</v>
      </c>
      <c r="D1083" t="s">
        <v>987</v>
      </c>
      <c r="E1083" t="s">
        <v>988</v>
      </c>
      <c r="F1083">
        <v>-0.16</v>
      </c>
      <c r="G1083">
        <v>49.948281000000001</v>
      </c>
      <c r="H1083">
        <v>33.04524</v>
      </c>
    </row>
    <row r="1084" spans="1:8" x14ac:dyDescent="0.3">
      <c r="A1084" s="11">
        <v>39084</v>
      </c>
      <c r="B1084" s="51">
        <v>6.3369097222222221E-3</v>
      </c>
      <c r="C1084" s="52">
        <f t="shared" si="16"/>
        <v>39084.006336909719</v>
      </c>
      <c r="D1084" t="s">
        <v>987</v>
      </c>
      <c r="E1084" t="s">
        <v>988</v>
      </c>
      <c r="F1084">
        <v>-0.17</v>
      </c>
      <c r="G1084">
        <v>49.970427999999998</v>
      </c>
      <c r="H1084">
        <v>33.045071</v>
      </c>
    </row>
    <row r="1085" spans="1:8" x14ac:dyDescent="0.3">
      <c r="A1085" s="11">
        <v>39084</v>
      </c>
      <c r="B1085" s="51">
        <v>6.371944444444444E-3</v>
      </c>
      <c r="C1085" s="52">
        <f t="shared" si="16"/>
        <v>39084.006371944444</v>
      </c>
      <c r="D1085" t="s">
        <v>987</v>
      </c>
      <c r="E1085" t="s">
        <v>988</v>
      </c>
      <c r="F1085">
        <v>-0.16</v>
      </c>
      <c r="G1085">
        <v>49.963479999999997</v>
      </c>
      <c r="H1085">
        <v>33.04524</v>
      </c>
    </row>
    <row r="1086" spans="1:8" x14ac:dyDescent="0.3">
      <c r="A1086" s="11">
        <v>39084</v>
      </c>
      <c r="B1086" s="51">
        <v>6.4069560185185184E-3</v>
      </c>
      <c r="C1086" s="52">
        <f t="shared" si="16"/>
        <v>39084.006406956018</v>
      </c>
      <c r="D1086" t="s">
        <v>987</v>
      </c>
      <c r="E1086" t="s">
        <v>988</v>
      </c>
      <c r="F1086">
        <v>-0.16</v>
      </c>
      <c r="G1086">
        <v>49.962611000000003</v>
      </c>
      <c r="H1086">
        <v>33.044733000000001</v>
      </c>
    </row>
    <row r="1087" spans="1:8" x14ac:dyDescent="0.3">
      <c r="A1087" s="11">
        <v>39084</v>
      </c>
      <c r="B1087" s="51">
        <v>6.4419560185185179E-3</v>
      </c>
      <c r="C1087" s="52">
        <f t="shared" si="16"/>
        <v>39084.006441956015</v>
      </c>
      <c r="D1087" t="s">
        <v>987</v>
      </c>
      <c r="E1087" t="s">
        <v>988</v>
      </c>
      <c r="F1087">
        <v>-0.14000000000000001</v>
      </c>
      <c r="G1087">
        <v>49.954794999999997</v>
      </c>
      <c r="H1087">
        <v>33.044564999999999</v>
      </c>
    </row>
    <row r="1088" spans="1:8" x14ac:dyDescent="0.3">
      <c r="A1088" s="11">
        <v>39084</v>
      </c>
      <c r="B1088" s="51">
        <v>6.4769907407407415E-3</v>
      </c>
      <c r="C1088" s="52">
        <f t="shared" si="16"/>
        <v>39084.00647699074</v>
      </c>
      <c r="D1088" t="s">
        <v>987</v>
      </c>
      <c r="E1088" t="s">
        <v>988</v>
      </c>
      <c r="F1088">
        <v>-0.14000000000000001</v>
      </c>
      <c r="G1088">
        <v>49.964782999999997</v>
      </c>
      <c r="H1088">
        <v>33.044733000000001</v>
      </c>
    </row>
    <row r="1089" spans="1:41" x14ac:dyDescent="0.3">
      <c r="A1089" s="11">
        <v>39084</v>
      </c>
      <c r="B1089" s="51">
        <v>6.5119907407407409E-3</v>
      </c>
      <c r="C1089" s="52">
        <f t="shared" si="16"/>
        <v>39084.006511990738</v>
      </c>
      <c r="D1089" t="s">
        <v>987</v>
      </c>
      <c r="E1089" t="s">
        <v>988</v>
      </c>
      <c r="F1089">
        <v>-0.15</v>
      </c>
      <c r="G1089">
        <v>49.954794999999997</v>
      </c>
      <c r="H1089">
        <v>33.045071</v>
      </c>
    </row>
    <row r="1090" spans="1:41" x14ac:dyDescent="0.3">
      <c r="A1090" s="11">
        <v>39084</v>
      </c>
      <c r="B1090" s="51">
        <v>6.5468518518518523E-3</v>
      </c>
      <c r="C1090" s="52">
        <f t="shared" si="16"/>
        <v>39084.006546851851</v>
      </c>
      <c r="D1090" t="s">
        <v>987</v>
      </c>
      <c r="E1090" t="s">
        <v>971</v>
      </c>
      <c r="AL1090">
        <v>1183.8991699999999</v>
      </c>
      <c r="AM1090">
        <v>23.774999999999999</v>
      </c>
      <c r="AN1090">
        <v>52.105468999999999</v>
      </c>
      <c r="AO1090">
        <v>24.536249999999999</v>
      </c>
    </row>
    <row r="1091" spans="1:41" x14ac:dyDescent="0.3">
      <c r="C1091" s="52">
        <f t="shared" ref="C1091:C1154" si="17">+A1091+B1091</f>
        <v>0</v>
      </c>
    </row>
    <row r="1092" spans="1:41" x14ac:dyDescent="0.3">
      <c r="A1092" s="11">
        <v>39084</v>
      </c>
      <c r="B1092" s="51">
        <v>6.5481597222222217E-3</v>
      </c>
      <c r="C1092" s="52">
        <f t="shared" si="17"/>
        <v>39084.006548159719</v>
      </c>
      <c r="D1092" t="s">
        <v>987</v>
      </c>
      <c r="E1092" t="s">
        <v>988</v>
      </c>
      <c r="F1092">
        <v>-0.16</v>
      </c>
      <c r="G1092">
        <v>49.962176999999997</v>
      </c>
      <c r="H1092">
        <v>33.04524</v>
      </c>
    </row>
    <row r="1093" spans="1:41" x14ac:dyDescent="0.3">
      <c r="A1093" s="11">
        <v>39084</v>
      </c>
      <c r="B1093" s="51">
        <v>6.5831944444444445E-3</v>
      </c>
      <c r="C1093" s="52">
        <f t="shared" si="17"/>
        <v>39084.006583194445</v>
      </c>
      <c r="D1093" t="s">
        <v>987</v>
      </c>
      <c r="E1093" t="s">
        <v>988</v>
      </c>
      <c r="F1093">
        <v>-0.15</v>
      </c>
      <c r="G1093">
        <v>49.973033000000001</v>
      </c>
      <c r="H1093">
        <v>33.044564999999999</v>
      </c>
    </row>
    <row r="1094" spans="1:41" x14ac:dyDescent="0.3">
      <c r="A1094" s="11">
        <v>39084</v>
      </c>
      <c r="B1094" s="51">
        <v>6.6181944444444448E-3</v>
      </c>
      <c r="C1094" s="52">
        <f t="shared" si="17"/>
        <v>39084.006618194442</v>
      </c>
      <c r="D1094" t="s">
        <v>987</v>
      </c>
      <c r="E1094" t="s">
        <v>988</v>
      </c>
      <c r="F1094">
        <v>-0.14000000000000001</v>
      </c>
      <c r="G1094">
        <v>49.966085</v>
      </c>
      <c r="H1094">
        <v>33.044733000000001</v>
      </c>
    </row>
    <row r="1095" spans="1:41" x14ac:dyDescent="0.3">
      <c r="A1095" s="11">
        <v>39084</v>
      </c>
      <c r="B1095" s="51">
        <v>6.6531944444444442E-3</v>
      </c>
      <c r="C1095" s="52">
        <f t="shared" si="17"/>
        <v>39084.006653194447</v>
      </c>
      <c r="D1095" t="s">
        <v>987</v>
      </c>
      <c r="E1095" t="s">
        <v>988</v>
      </c>
      <c r="F1095">
        <v>-0.16</v>
      </c>
      <c r="G1095">
        <v>49.966520000000003</v>
      </c>
      <c r="H1095">
        <v>33.044902</v>
      </c>
    </row>
    <row r="1096" spans="1:41" x14ac:dyDescent="0.3">
      <c r="A1096" s="11">
        <v>39084</v>
      </c>
      <c r="B1096" s="51">
        <v>6.688229166666667E-3</v>
      </c>
      <c r="C1096" s="52">
        <f t="shared" si="17"/>
        <v>39084.006688229165</v>
      </c>
      <c r="D1096" t="s">
        <v>987</v>
      </c>
      <c r="E1096" t="s">
        <v>988</v>
      </c>
      <c r="F1096">
        <v>-0.16</v>
      </c>
      <c r="G1096">
        <v>49.961742999999998</v>
      </c>
      <c r="H1096">
        <v>33.044564999999999</v>
      </c>
    </row>
    <row r="1097" spans="1:41" x14ac:dyDescent="0.3">
      <c r="A1097" s="11">
        <v>39084</v>
      </c>
      <c r="B1097" s="51">
        <v>6.7232291666666664E-3</v>
      </c>
      <c r="C1097" s="52">
        <f t="shared" si="17"/>
        <v>39084.006723229169</v>
      </c>
      <c r="D1097" t="s">
        <v>987</v>
      </c>
      <c r="E1097" t="s">
        <v>988</v>
      </c>
      <c r="F1097">
        <v>-0.16</v>
      </c>
      <c r="G1097">
        <v>49.958269000000001</v>
      </c>
      <c r="H1097">
        <v>33.044058</v>
      </c>
    </row>
    <row r="1098" spans="1:41" x14ac:dyDescent="0.3">
      <c r="A1098" s="11">
        <v>39084</v>
      </c>
      <c r="B1098" s="51">
        <v>6.7582291666666667E-3</v>
      </c>
      <c r="C1098" s="52">
        <f t="shared" si="17"/>
        <v>39084.006758229167</v>
      </c>
      <c r="D1098" t="s">
        <v>987</v>
      </c>
      <c r="E1098" t="s">
        <v>988</v>
      </c>
      <c r="F1098">
        <v>-0.15</v>
      </c>
      <c r="G1098">
        <v>49.962611000000003</v>
      </c>
      <c r="H1098">
        <v>33.044902</v>
      </c>
    </row>
    <row r="1099" spans="1:41" x14ac:dyDescent="0.3">
      <c r="A1099" s="11">
        <v>39084</v>
      </c>
      <c r="B1099" s="51">
        <v>6.7932638888888877E-3</v>
      </c>
      <c r="C1099" s="52">
        <f t="shared" si="17"/>
        <v>39084.006793263892</v>
      </c>
      <c r="D1099" t="s">
        <v>987</v>
      </c>
      <c r="E1099" t="s">
        <v>988</v>
      </c>
      <c r="F1099">
        <v>-0.13</v>
      </c>
      <c r="G1099">
        <v>49.9574</v>
      </c>
      <c r="H1099">
        <v>33.044226999999999</v>
      </c>
    </row>
    <row r="1100" spans="1:41" x14ac:dyDescent="0.3">
      <c r="A1100" s="11">
        <v>39084</v>
      </c>
      <c r="B1100" s="51">
        <v>6.8282638888888898E-3</v>
      </c>
      <c r="C1100" s="52">
        <f t="shared" si="17"/>
        <v>39084.006828263889</v>
      </c>
      <c r="D1100" t="s">
        <v>987</v>
      </c>
      <c r="E1100" t="s">
        <v>988</v>
      </c>
      <c r="F1100">
        <v>-0.15</v>
      </c>
      <c r="G1100">
        <v>49.959136999999998</v>
      </c>
      <c r="H1100">
        <v>33.043551999999998</v>
      </c>
    </row>
    <row r="1101" spans="1:41" x14ac:dyDescent="0.3">
      <c r="A1101" s="11">
        <v>39084</v>
      </c>
      <c r="B1101" s="51">
        <v>6.8632638888888901E-3</v>
      </c>
      <c r="C1101" s="52">
        <f t="shared" si="17"/>
        <v>39084.006863263887</v>
      </c>
      <c r="D1101" t="s">
        <v>987</v>
      </c>
      <c r="E1101" t="s">
        <v>988</v>
      </c>
      <c r="F1101">
        <v>-0.15</v>
      </c>
      <c r="G1101">
        <v>49.961742999999998</v>
      </c>
      <c r="H1101">
        <v>33.044564999999999</v>
      </c>
    </row>
    <row r="1102" spans="1:41" x14ac:dyDescent="0.3">
      <c r="A1102" s="11">
        <v>39084</v>
      </c>
      <c r="B1102" s="51">
        <v>6.898275462962962E-3</v>
      </c>
      <c r="C1102" s="52">
        <f t="shared" si="17"/>
        <v>39084.00689827546</v>
      </c>
      <c r="D1102" t="s">
        <v>987</v>
      </c>
      <c r="E1102" t="s">
        <v>988</v>
      </c>
      <c r="F1102">
        <v>-0.15</v>
      </c>
      <c r="G1102">
        <v>49.964348000000001</v>
      </c>
      <c r="H1102">
        <v>33.044395999999999</v>
      </c>
    </row>
    <row r="1103" spans="1:41" x14ac:dyDescent="0.3">
      <c r="A1103" s="11">
        <v>39084</v>
      </c>
      <c r="B1103" s="51">
        <v>6.9333101851851856E-3</v>
      </c>
      <c r="C1103" s="52">
        <f t="shared" si="17"/>
        <v>39084.006933310186</v>
      </c>
      <c r="D1103" t="s">
        <v>987</v>
      </c>
      <c r="E1103" t="s">
        <v>988</v>
      </c>
      <c r="F1103">
        <v>-0.15</v>
      </c>
      <c r="G1103">
        <v>49.963045999999999</v>
      </c>
      <c r="H1103">
        <v>33.043551999999998</v>
      </c>
    </row>
    <row r="1104" spans="1:41" x14ac:dyDescent="0.3">
      <c r="A1104" s="11">
        <v>39084</v>
      </c>
      <c r="B1104" s="51">
        <v>6.968310185185185E-3</v>
      </c>
      <c r="C1104" s="52">
        <f t="shared" si="17"/>
        <v>39084.006968310183</v>
      </c>
      <c r="D1104" t="s">
        <v>987</v>
      </c>
      <c r="E1104" t="s">
        <v>988</v>
      </c>
      <c r="F1104">
        <v>-0.15</v>
      </c>
      <c r="G1104">
        <v>49.966085</v>
      </c>
      <c r="H1104">
        <v>33.044058</v>
      </c>
    </row>
    <row r="1105" spans="1:41" x14ac:dyDescent="0.3">
      <c r="A1105" s="11">
        <v>39084</v>
      </c>
      <c r="B1105" s="51">
        <v>7.0033101851851853E-3</v>
      </c>
      <c r="C1105" s="52">
        <f t="shared" si="17"/>
        <v>39084.007003310187</v>
      </c>
      <c r="D1105" t="s">
        <v>987</v>
      </c>
      <c r="E1105" t="s">
        <v>988</v>
      </c>
      <c r="F1105">
        <v>-0.16</v>
      </c>
      <c r="G1105">
        <v>49.958703</v>
      </c>
      <c r="H1105">
        <v>33.043382999999999</v>
      </c>
    </row>
    <row r="1106" spans="1:41" x14ac:dyDescent="0.3">
      <c r="A1106" s="11">
        <v>39084</v>
      </c>
      <c r="B1106" s="51">
        <v>7.0383449074074072E-3</v>
      </c>
      <c r="C1106" s="52">
        <f t="shared" si="17"/>
        <v>39084.007038344906</v>
      </c>
      <c r="D1106" t="s">
        <v>987</v>
      </c>
      <c r="E1106" t="s">
        <v>988</v>
      </c>
      <c r="F1106">
        <v>-0.16</v>
      </c>
      <c r="G1106">
        <v>49.959136999999998</v>
      </c>
      <c r="H1106">
        <v>33.04372</v>
      </c>
    </row>
    <row r="1107" spans="1:41" x14ac:dyDescent="0.3">
      <c r="A1107" s="11">
        <v>39084</v>
      </c>
      <c r="B1107" s="51">
        <v>7.0733449074074075E-3</v>
      </c>
      <c r="C1107" s="52">
        <f t="shared" si="17"/>
        <v>39084.00707334491</v>
      </c>
      <c r="D1107" t="s">
        <v>987</v>
      </c>
      <c r="E1107" t="s">
        <v>988</v>
      </c>
      <c r="F1107">
        <v>-0.13</v>
      </c>
      <c r="G1107">
        <v>49.956097999999997</v>
      </c>
      <c r="H1107">
        <v>33.043382999999999</v>
      </c>
    </row>
    <row r="1108" spans="1:41" x14ac:dyDescent="0.3">
      <c r="A1108" s="11">
        <v>39084</v>
      </c>
      <c r="B1108" s="51">
        <v>7.108356481481482E-3</v>
      </c>
      <c r="C1108" s="52">
        <f t="shared" si="17"/>
        <v>39084.007108356484</v>
      </c>
      <c r="D1108" t="s">
        <v>987</v>
      </c>
      <c r="E1108" t="s">
        <v>988</v>
      </c>
      <c r="F1108">
        <v>-0.15</v>
      </c>
      <c r="G1108">
        <v>49.962611000000003</v>
      </c>
      <c r="H1108">
        <v>33.044226999999999</v>
      </c>
    </row>
    <row r="1109" spans="1:41" x14ac:dyDescent="0.3">
      <c r="A1109" s="11">
        <v>39084</v>
      </c>
      <c r="B1109" s="51">
        <v>7.1433796296296289E-3</v>
      </c>
      <c r="C1109" s="52">
        <f t="shared" si="17"/>
        <v>39084.007143379633</v>
      </c>
      <c r="D1109" t="s">
        <v>987</v>
      </c>
      <c r="E1109" t="s">
        <v>988</v>
      </c>
      <c r="F1109">
        <v>-0.14000000000000001</v>
      </c>
      <c r="G1109">
        <v>49.949150000000003</v>
      </c>
      <c r="H1109">
        <v>33.044564999999999</v>
      </c>
    </row>
    <row r="1110" spans="1:41" x14ac:dyDescent="0.3">
      <c r="A1110" s="11">
        <v>39084</v>
      </c>
      <c r="B1110" s="51">
        <v>7.1783912037037033E-3</v>
      </c>
      <c r="C1110" s="52">
        <f t="shared" si="17"/>
        <v>39084.007178391206</v>
      </c>
      <c r="D1110" t="s">
        <v>987</v>
      </c>
      <c r="E1110" t="s">
        <v>988</v>
      </c>
      <c r="F1110">
        <v>-0.16</v>
      </c>
      <c r="G1110">
        <v>49.964782999999997</v>
      </c>
      <c r="H1110">
        <v>33.042707</v>
      </c>
    </row>
    <row r="1111" spans="1:41" x14ac:dyDescent="0.3">
      <c r="A1111" s="11">
        <v>39084</v>
      </c>
      <c r="B1111" s="51">
        <v>7.2133912037037028E-3</v>
      </c>
      <c r="C1111" s="52">
        <f t="shared" si="17"/>
        <v>39084.007213391204</v>
      </c>
      <c r="D1111" t="s">
        <v>987</v>
      </c>
      <c r="E1111" t="s">
        <v>988</v>
      </c>
      <c r="F1111">
        <v>-0.15</v>
      </c>
      <c r="G1111">
        <v>49.962611000000003</v>
      </c>
      <c r="H1111">
        <v>33.043213999999999</v>
      </c>
    </row>
    <row r="1112" spans="1:41" x14ac:dyDescent="0.3">
      <c r="A1112" s="11">
        <v>39084</v>
      </c>
      <c r="B1112" s="51">
        <v>7.2482754629629642E-3</v>
      </c>
      <c r="C1112" s="52">
        <f t="shared" si="17"/>
        <v>39084.007248275462</v>
      </c>
      <c r="D1112" t="s">
        <v>987</v>
      </c>
      <c r="E1112" t="s">
        <v>971</v>
      </c>
      <c r="AL1112">
        <v>1184.169922</v>
      </c>
      <c r="AM1112">
        <v>23.833333</v>
      </c>
      <c r="AN1112">
        <v>52.105468999999999</v>
      </c>
      <c r="AO1112">
        <v>24.536249999999999</v>
      </c>
    </row>
    <row r="1113" spans="1:41" x14ac:dyDescent="0.3">
      <c r="C1113" s="52">
        <f t="shared" si="17"/>
        <v>0</v>
      </c>
    </row>
    <row r="1114" spans="1:41" x14ac:dyDescent="0.3">
      <c r="A1114" s="11">
        <v>39084</v>
      </c>
      <c r="B1114" s="51">
        <v>7.2495949074074077E-3</v>
      </c>
      <c r="C1114" s="52">
        <f t="shared" si="17"/>
        <v>39084.007249594906</v>
      </c>
      <c r="D1114" t="s">
        <v>987</v>
      </c>
      <c r="E1114" t="s">
        <v>988</v>
      </c>
      <c r="F1114">
        <v>-0.16</v>
      </c>
      <c r="G1114">
        <v>49.952624</v>
      </c>
      <c r="H1114">
        <v>33.038992999999998</v>
      </c>
    </row>
    <row r="1115" spans="1:41" x14ac:dyDescent="0.3">
      <c r="A1115" s="11">
        <v>39084</v>
      </c>
      <c r="B1115" s="51">
        <v>7.2846064814814813E-3</v>
      </c>
      <c r="C1115" s="52">
        <f t="shared" si="17"/>
        <v>39084.00728460648</v>
      </c>
      <c r="D1115" t="s">
        <v>987</v>
      </c>
      <c r="E1115" t="s">
        <v>988</v>
      </c>
      <c r="F1115">
        <v>-0.15</v>
      </c>
      <c r="G1115">
        <v>49.949584000000002</v>
      </c>
      <c r="H1115">
        <v>33.038823999999998</v>
      </c>
    </row>
    <row r="1116" spans="1:41" x14ac:dyDescent="0.3">
      <c r="A1116" s="11">
        <v>39084</v>
      </c>
      <c r="B1116" s="51">
        <v>7.3196180555555558E-3</v>
      </c>
      <c r="C1116" s="52">
        <f t="shared" si="17"/>
        <v>39084.007319618053</v>
      </c>
      <c r="D1116" t="s">
        <v>987</v>
      </c>
      <c r="E1116" t="s">
        <v>988</v>
      </c>
      <c r="F1116">
        <v>-0.14000000000000001</v>
      </c>
      <c r="G1116">
        <v>49.954794999999997</v>
      </c>
      <c r="H1116">
        <v>33.038992999999998</v>
      </c>
    </row>
    <row r="1117" spans="1:41" x14ac:dyDescent="0.3">
      <c r="A1117" s="11">
        <v>39084</v>
      </c>
      <c r="B1117" s="51">
        <v>7.3546412037037026E-3</v>
      </c>
      <c r="C1117" s="52">
        <f t="shared" si="17"/>
        <v>39084.007354641202</v>
      </c>
      <c r="D1117" t="s">
        <v>987</v>
      </c>
      <c r="E1117" t="s">
        <v>988</v>
      </c>
      <c r="F1117">
        <v>-0.16</v>
      </c>
      <c r="G1117">
        <v>49.960873999999997</v>
      </c>
      <c r="H1117">
        <v>33.040680999999999</v>
      </c>
    </row>
    <row r="1118" spans="1:41" x14ac:dyDescent="0.3">
      <c r="A1118" s="11">
        <v>39084</v>
      </c>
      <c r="B1118" s="51">
        <v>7.389641203703703E-3</v>
      </c>
      <c r="C1118" s="52">
        <f t="shared" si="17"/>
        <v>39084.007389641207</v>
      </c>
      <c r="D1118" t="s">
        <v>987</v>
      </c>
      <c r="E1118" t="s">
        <v>988</v>
      </c>
      <c r="F1118">
        <v>-0.15</v>
      </c>
      <c r="G1118">
        <v>49.966520000000003</v>
      </c>
      <c r="H1118">
        <v>33.038316999999999</v>
      </c>
    </row>
    <row r="1119" spans="1:41" x14ac:dyDescent="0.3">
      <c r="A1119" s="11">
        <v>39084</v>
      </c>
      <c r="B1119" s="51">
        <v>7.4246527777777774E-3</v>
      </c>
      <c r="C1119" s="52">
        <f t="shared" si="17"/>
        <v>39084.00742465278</v>
      </c>
      <c r="D1119" t="s">
        <v>987</v>
      </c>
      <c r="E1119" t="s">
        <v>988</v>
      </c>
      <c r="F1119">
        <v>-0.14000000000000001</v>
      </c>
      <c r="G1119">
        <v>49.961742999999998</v>
      </c>
      <c r="H1119">
        <v>33.040680999999999</v>
      </c>
    </row>
    <row r="1120" spans="1:41" x14ac:dyDescent="0.3">
      <c r="A1120" s="11">
        <v>39084</v>
      </c>
      <c r="B1120" s="51">
        <v>7.4596527777777769E-3</v>
      </c>
      <c r="C1120" s="52">
        <f t="shared" si="17"/>
        <v>39084.007459652777</v>
      </c>
      <c r="D1120" t="s">
        <v>987</v>
      </c>
      <c r="E1120" t="s">
        <v>988</v>
      </c>
      <c r="F1120">
        <v>-0.16</v>
      </c>
      <c r="G1120">
        <v>49.955663000000001</v>
      </c>
      <c r="H1120">
        <v>33.038823999999998</v>
      </c>
    </row>
    <row r="1121" spans="1:41" x14ac:dyDescent="0.3">
      <c r="A1121" s="11">
        <v>39084</v>
      </c>
      <c r="B1121" s="51">
        <v>7.4946527777777772E-3</v>
      </c>
      <c r="C1121" s="52">
        <f t="shared" si="17"/>
        <v>39084.007494652775</v>
      </c>
      <c r="D1121" t="s">
        <v>987</v>
      </c>
      <c r="E1121" t="s">
        <v>988</v>
      </c>
      <c r="F1121">
        <v>-0.15</v>
      </c>
      <c r="G1121">
        <v>49.957835000000003</v>
      </c>
      <c r="H1121">
        <v>33.038485999999999</v>
      </c>
    </row>
    <row r="1122" spans="1:41" x14ac:dyDescent="0.3">
      <c r="A1122" s="11">
        <v>39084</v>
      </c>
      <c r="B1122" s="51">
        <v>7.5296527777777783E-3</v>
      </c>
      <c r="C1122" s="52">
        <f t="shared" si="17"/>
        <v>39084.007529652779</v>
      </c>
      <c r="D1122" t="s">
        <v>987</v>
      </c>
      <c r="E1122" t="s">
        <v>988</v>
      </c>
      <c r="F1122">
        <v>-0.13</v>
      </c>
      <c r="G1122">
        <v>49.967388</v>
      </c>
      <c r="H1122">
        <v>33.037810999999998</v>
      </c>
    </row>
    <row r="1123" spans="1:41" x14ac:dyDescent="0.3">
      <c r="A1123" s="11">
        <v>39084</v>
      </c>
      <c r="B1123" s="51">
        <v>7.5646643518518511E-3</v>
      </c>
      <c r="C1123" s="52">
        <f t="shared" si="17"/>
        <v>39084.007564664353</v>
      </c>
      <c r="D1123" t="s">
        <v>987</v>
      </c>
      <c r="E1123" t="s">
        <v>988</v>
      </c>
      <c r="F1123">
        <v>-0.15</v>
      </c>
      <c r="G1123">
        <v>49.966520000000003</v>
      </c>
      <c r="H1123">
        <v>33.037303999999999</v>
      </c>
    </row>
    <row r="1124" spans="1:41" x14ac:dyDescent="0.3">
      <c r="A1124" s="11">
        <v>39084</v>
      </c>
      <c r="B1124" s="51">
        <v>7.5996643518518522E-3</v>
      </c>
      <c r="C1124" s="52">
        <f t="shared" si="17"/>
        <v>39084.00759966435</v>
      </c>
      <c r="D1124" t="s">
        <v>987</v>
      </c>
      <c r="E1124" t="s">
        <v>988</v>
      </c>
      <c r="F1124">
        <v>-0.15</v>
      </c>
      <c r="G1124">
        <v>49.956966000000001</v>
      </c>
      <c r="H1124">
        <v>33.037810999999998</v>
      </c>
    </row>
    <row r="1125" spans="1:41" x14ac:dyDescent="0.3">
      <c r="A1125" s="11">
        <v>39084</v>
      </c>
      <c r="B1125" s="51">
        <v>7.6346643518518525E-3</v>
      </c>
      <c r="C1125" s="52">
        <f t="shared" si="17"/>
        <v>39084.007634664355</v>
      </c>
      <c r="D1125" t="s">
        <v>987</v>
      </c>
      <c r="E1125" t="s">
        <v>988</v>
      </c>
      <c r="F1125">
        <v>-0.14000000000000001</v>
      </c>
      <c r="G1125">
        <v>49.960873999999997</v>
      </c>
      <c r="H1125">
        <v>33.038823999999998</v>
      </c>
    </row>
    <row r="1126" spans="1:41" x14ac:dyDescent="0.3">
      <c r="A1126" s="11">
        <v>39084</v>
      </c>
      <c r="B1126" s="51">
        <v>7.669675925925927E-3</v>
      </c>
      <c r="C1126" s="52">
        <f t="shared" si="17"/>
        <v>39084.007669675928</v>
      </c>
      <c r="D1126" t="s">
        <v>987</v>
      </c>
      <c r="E1126" t="s">
        <v>988</v>
      </c>
      <c r="F1126">
        <v>-0.16</v>
      </c>
      <c r="G1126">
        <v>49.964348000000001</v>
      </c>
      <c r="H1126">
        <v>33.036966999999997</v>
      </c>
    </row>
    <row r="1127" spans="1:41" x14ac:dyDescent="0.3">
      <c r="A1127" s="11">
        <v>39084</v>
      </c>
      <c r="B1127" s="51">
        <v>7.7047453703703713E-3</v>
      </c>
      <c r="C1127" s="52">
        <f t="shared" si="17"/>
        <v>39084.007704745367</v>
      </c>
      <c r="D1127" t="s">
        <v>987</v>
      </c>
      <c r="E1127" t="s">
        <v>988</v>
      </c>
      <c r="F1127">
        <v>-0.16</v>
      </c>
      <c r="G1127">
        <v>49.951321</v>
      </c>
      <c r="H1127">
        <v>33.037979999999997</v>
      </c>
    </row>
    <row r="1128" spans="1:41" x14ac:dyDescent="0.3">
      <c r="A1128" s="11">
        <v>39084</v>
      </c>
      <c r="B1128" s="51">
        <v>7.7397453703703699E-3</v>
      </c>
      <c r="C1128" s="52">
        <f t="shared" si="17"/>
        <v>39084.007739745372</v>
      </c>
      <c r="D1128" t="s">
        <v>987</v>
      </c>
      <c r="E1128" t="s">
        <v>988</v>
      </c>
      <c r="F1128">
        <v>-0.15</v>
      </c>
      <c r="G1128">
        <v>49.952188999999997</v>
      </c>
      <c r="H1128">
        <v>33.036966999999997</v>
      </c>
    </row>
    <row r="1129" spans="1:41" x14ac:dyDescent="0.3">
      <c r="A1129" s="11">
        <v>39084</v>
      </c>
      <c r="B1129" s="51">
        <v>7.7747337962962961E-3</v>
      </c>
      <c r="C1129" s="52">
        <f t="shared" si="17"/>
        <v>39084.007774733793</v>
      </c>
      <c r="D1129" t="s">
        <v>987</v>
      </c>
      <c r="E1129" t="s">
        <v>988</v>
      </c>
      <c r="F1129">
        <v>-0.15</v>
      </c>
      <c r="G1129">
        <v>49.962176999999997</v>
      </c>
      <c r="H1129">
        <v>33.036966999999997</v>
      </c>
    </row>
    <row r="1130" spans="1:41" x14ac:dyDescent="0.3">
      <c r="A1130" s="11">
        <v>39084</v>
      </c>
      <c r="B1130" s="51">
        <v>7.8097569444444447E-3</v>
      </c>
      <c r="C1130" s="52">
        <f t="shared" si="17"/>
        <v>39084.007809756942</v>
      </c>
      <c r="D1130" t="s">
        <v>987</v>
      </c>
      <c r="E1130" t="s">
        <v>988</v>
      </c>
      <c r="F1130">
        <v>-0.15</v>
      </c>
      <c r="G1130">
        <v>49.963914000000003</v>
      </c>
      <c r="H1130">
        <v>33.037979999999997</v>
      </c>
    </row>
    <row r="1131" spans="1:41" x14ac:dyDescent="0.3">
      <c r="A1131" s="11">
        <v>39084</v>
      </c>
      <c r="B1131" s="51">
        <v>7.84476851851852E-3</v>
      </c>
      <c r="C1131" s="52">
        <f t="shared" si="17"/>
        <v>39084.007844768515</v>
      </c>
      <c r="D1131" t="s">
        <v>987</v>
      </c>
      <c r="E1131" t="s">
        <v>988</v>
      </c>
      <c r="F1131">
        <v>-0.14000000000000001</v>
      </c>
      <c r="G1131">
        <v>49.973902000000002</v>
      </c>
      <c r="H1131">
        <v>33.028018000000003</v>
      </c>
    </row>
    <row r="1132" spans="1:41" x14ac:dyDescent="0.3">
      <c r="A1132" s="11">
        <v>39084</v>
      </c>
      <c r="B1132" s="51">
        <v>7.8797685185185186E-3</v>
      </c>
      <c r="C1132" s="52">
        <f t="shared" si="17"/>
        <v>39084.00787976852</v>
      </c>
      <c r="D1132" t="s">
        <v>987</v>
      </c>
      <c r="E1132" t="s">
        <v>988</v>
      </c>
      <c r="F1132">
        <v>-0.15</v>
      </c>
      <c r="G1132">
        <v>49.976942000000001</v>
      </c>
      <c r="H1132">
        <v>33.036797999999997</v>
      </c>
    </row>
    <row r="1133" spans="1:41" x14ac:dyDescent="0.3">
      <c r="A1133" s="11">
        <v>39084</v>
      </c>
      <c r="B1133" s="51">
        <v>7.9147916666666655E-3</v>
      </c>
      <c r="C1133" s="52">
        <f t="shared" si="17"/>
        <v>39084.007914791669</v>
      </c>
      <c r="D1133" t="s">
        <v>987</v>
      </c>
      <c r="E1133" t="s">
        <v>988</v>
      </c>
      <c r="F1133">
        <v>-0.15</v>
      </c>
      <c r="G1133">
        <v>49.967388</v>
      </c>
      <c r="H1133">
        <v>33.037303999999999</v>
      </c>
    </row>
    <row r="1134" spans="1:41" x14ac:dyDescent="0.3">
      <c r="A1134" s="11">
        <v>39084</v>
      </c>
      <c r="B1134" s="51">
        <v>7.9496527777777777E-3</v>
      </c>
      <c r="C1134" s="52">
        <f t="shared" si="17"/>
        <v>39084.007949652776</v>
      </c>
      <c r="D1134" t="s">
        <v>987</v>
      </c>
      <c r="E1134" t="s">
        <v>971</v>
      </c>
      <c r="AL1134">
        <v>1183.8332519999999</v>
      </c>
      <c r="AM1134">
        <v>23.875</v>
      </c>
      <c r="AN1134">
        <v>52.105468999999999</v>
      </c>
      <c r="AO1134">
        <v>24.536249999999999</v>
      </c>
    </row>
    <row r="1135" spans="1:41" x14ac:dyDescent="0.3">
      <c r="C1135" s="52">
        <f t="shared" si="17"/>
        <v>0</v>
      </c>
    </row>
    <row r="1136" spans="1:41" x14ac:dyDescent="0.3">
      <c r="A1136" s="11">
        <v>39084</v>
      </c>
      <c r="B1136" s="51">
        <v>7.950960648148148E-3</v>
      </c>
      <c r="C1136" s="52">
        <f t="shared" si="17"/>
        <v>39084.007950960651</v>
      </c>
      <c r="D1136" t="s">
        <v>987</v>
      </c>
      <c r="E1136" t="s">
        <v>988</v>
      </c>
      <c r="F1136">
        <v>-0.15</v>
      </c>
      <c r="G1136">
        <v>49.958703</v>
      </c>
      <c r="H1136">
        <v>33.042200999999999</v>
      </c>
    </row>
    <row r="1137" spans="1:8" x14ac:dyDescent="0.3">
      <c r="A1137" s="11">
        <v>39084</v>
      </c>
      <c r="B1137" s="51">
        <v>7.9859722222222224E-3</v>
      </c>
      <c r="C1137" s="52">
        <f t="shared" si="17"/>
        <v>39084.007985972225</v>
      </c>
      <c r="D1137" t="s">
        <v>987</v>
      </c>
      <c r="E1137" t="s">
        <v>988</v>
      </c>
      <c r="F1137">
        <v>-0.17</v>
      </c>
      <c r="G1137">
        <v>49.961742999999998</v>
      </c>
      <c r="H1137">
        <v>33.041525</v>
      </c>
    </row>
    <row r="1138" spans="1:8" x14ac:dyDescent="0.3">
      <c r="A1138" s="11">
        <v>39084</v>
      </c>
      <c r="B1138" s="51">
        <v>8.020995370370371E-3</v>
      </c>
      <c r="C1138" s="52">
        <f t="shared" si="17"/>
        <v>39084.008020995374</v>
      </c>
      <c r="D1138" t="s">
        <v>987</v>
      </c>
      <c r="E1138" t="s">
        <v>988</v>
      </c>
      <c r="F1138">
        <v>-0.15</v>
      </c>
      <c r="G1138">
        <v>49.960873999999997</v>
      </c>
      <c r="H1138">
        <v>33.042369999999998</v>
      </c>
    </row>
    <row r="1139" spans="1:8" x14ac:dyDescent="0.3">
      <c r="A1139" s="11">
        <v>39084</v>
      </c>
      <c r="B1139" s="51">
        <v>8.0560069444444455E-3</v>
      </c>
      <c r="C1139" s="52">
        <f t="shared" si="17"/>
        <v>39084.008056006947</v>
      </c>
      <c r="D1139" t="s">
        <v>987</v>
      </c>
      <c r="E1139" t="s">
        <v>988</v>
      </c>
      <c r="F1139">
        <v>-0.15</v>
      </c>
      <c r="G1139">
        <v>49.965651000000001</v>
      </c>
      <c r="H1139">
        <v>33.041187999999998</v>
      </c>
    </row>
    <row r="1140" spans="1:8" x14ac:dyDescent="0.3">
      <c r="A1140" s="11">
        <v>39084</v>
      </c>
      <c r="B1140" s="51">
        <v>8.0910069444444441E-3</v>
      </c>
      <c r="C1140" s="52">
        <f t="shared" si="17"/>
        <v>39084.008091006945</v>
      </c>
      <c r="D1140" t="s">
        <v>987</v>
      </c>
      <c r="E1140" t="s">
        <v>988</v>
      </c>
      <c r="F1140">
        <v>-0.16</v>
      </c>
      <c r="G1140">
        <v>49.963479999999997</v>
      </c>
      <c r="H1140">
        <v>33.040680999999999</v>
      </c>
    </row>
    <row r="1141" spans="1:8" x14ac:dyDescent="0.3">
      <c r="A1141" s="11">
        <v>39084</v>
      </c>
      <c r="B1141" s="51">
        <v>8.1260300925925927E-3</v>
      </c>
      <c r="C1141" s="52">
        <f t="shared" si="17"/>
        <v>39084.008126030094</v>
      </c>
      <c r="D1141" t="s">
        <v>987</v>
      </c>
      <c r="E1141" t="s">
        <v>988</v>
      </c>
      <c r="F1141">
        <v>-0.15</v>
      </c>
      <c r="G1141">
        <v>49.962611000000003</v>
      </c>
      <c r="H1141">
        <v>33.041187999999998</v>
      </c>
    </row>
    <row r="1142" spans="1:8" x14ac:dyDescent="0.3">
      <c r="A1142" s="11">
        <v>39084</v>
      </c>
      <c r="B1142" s="51">
        <v>8.1610416666666654E-3</v>
      </c>
      <c r="C1142" s="52">
        <f t="shared" si="17"/>
        <v>39084.008161041667</v>
      </c>
      <c r="D1142" t="s">
        <v>987</v>
      </c>
      <c r="E1142" t="s">
        <v>988</v>
      </c>
      <c r="F1142">
        <v>-0.15</v>
      </c>
      <c r="G1142">
        <v>49.963914000000003</v>
      </c>
      <c r="H1142">
        <v>33.042031999999999</v>
      </c>
    </row>
    <row r="1143" spans="1:8" x14ac:dyDescent="0.3">
      <c r="A1143" s="11">
        <v>39084</v>
      </c>
      <c r="B1143" s="51">
        <v>8.1960416666666674E-3</v>
      </c>
      <c r="C1143" s="52">
        <f t="shared" si="17"/>
        <v>39084.008196041665</v>
      </c>
      <c r="D1143" t="s">
        <v>987</v>
      </c>
      <c r="E1143" t="s">
        <v>988</v>
      </c>
      <c r="F1143">
        <v>-0.15</v>
      </c>
      <c r="G1143">
        <v>49.960006</v>
      </c>
      <c r="H1143">
        <v>33.041862999999999</v>
      </c>
    </row>
    <row r="1144" spans="1:8" x14ac:dyDescent="0.3">
      <c r="A1144" s="11">
        <v>39084</v>
      </c>
      <c r="B1144" s="51">
        <v>8.2310648148148143E-3</v>
      </c>
      <c r="C1144" s="52">
        <f t="shared" si="17"/>
        <v>39084.008231064814</v>
      </c>
      <c r="D1144" t="s">
        <v>987</v>
      </c>
      <c r="E1144" t="s">
        <v>988</v>
      </c>
      <c r="F1144">
        <v>-0.16</v>
      </c>
      <c r="G1144">
        <v>49.961309</v>
      </c>
      <c r="H1144">
        <v>33.040849999999999</v>
      </c>
    </row>
    <row r="1145" spans="1:8" x14ac:dyDescent="0.3">
      <c r="A1145" s="11">
        <v>39084</v>
      </c>
      <c r="B1145" s="51">
        <v>8.2660763888888888E-3</v>
      </c>
      <c r="C1145" s="52">
        <f t="shared" si="17"/>
        <v>39084.008266076387</v>
      </c>
      <c r="D1145" t="s">
        <v>987</v>
      </c>
      <c r="E1145" t="s">
        <v>988</v>
      </c>
      <c r="F1145">
        <v>-0.14000000000000001</v>
      </c>
      <c r="G1145">
        <v>49.961309</v>
      </c>
      <c r="H1145">
        <v>33.039667999999999</v>
      </c>
    </row>
    <row r="1146" spans="1:8" x14ac:dyDescent="0.3">
      <c r="A1146" s="11">
        <v>39084</v>
      </c>
      <c r="B1146" s="51">
        <v>8.3010995370370374E-3</v>
      </c>
      <c r="C1146" s="52">
        <f t="shared" si="17"/>
        <v>39084.008301099537</v>
      </c>
      <c r="D1146" t="s">
        <v>987</v>
      </c>
      <c r="E1146" t="s">
        <v>988</v>
      </c>
      <c r="F1146">
        <v>-0.15</v>
      </c>
      <c r="G1146">
        <v>49.959572000000001</v>
      </c>
      <c r="H1146">
        <v>33.040849999999999</v>
      </c>
    </row>
    <row r="1147" spans="1:8" x14ac:dyDescent="0.3">
      <c r="A1147" s="11">
        <v>39084</v>
      </c>
      <c r="B1147" s="51">
        <v>8.3360995370370377E-3</v>
      </c>
      <c r="C1147" s="52">
        <f t="shared" si="17"/>
        <v>39084.008336099534</v>
      </c>
      <c r="D1147" t="s">
        <v>987</v>
      </c>
      <c r="E1147" t="s">
        <v>988</v>
      </c>
      <c r="F1147">
        <v>-0.15</v>
      </c>
      <c r="G1147">
        <v>49.959572000000001</v>
      </c>
      <c r="H1147">
        <v>33.041862999999999</v>
      </c>
    </row>
    <row r="1148" spans="1:8" x14ac:dyDescent="0.3">
      <c r="A1148" s="11">
        <v>39084</v>
      </c>
      <c r="B1148" s="51">
        <v>8.3711111111111104E-3</v>
      </c>
      <c r="C1148" s="52">
        <f t="shared" si="17"/>
        <v>39084.008371111115</v>
      </c>
      <c r="D1148" t="s">
        <v>987</v>
      </c>
      <c r="E1148" t="s">
        <v>988</v>
      </c>
      <c r="F1148">
        <v>-0.15</v>
      </c>
      <c r="G1148">
        <v>49.950018</v>
      </c>
      <c r="H1148">
        <v>33.039498999999999</v>
      </c>
    </row>
    <row r="1149" spans="1:8" x14ac:dyDescent="0.3">
      <c r="A1149" s="11">
        <v>39084</v>
      </c>
      <c r="B1149" s="51">
        <v>8.4061226851851849E-3</v>
      </c>
      <c r="C1149" s="52">
        <f t="shared" si="17"/>
        <v>39084.008406122688</v>
      </c>
      <c r="D1149" t="s">
        <v>987</v>
      </c>
      <c r="E1149" t="s">
        <v>988</v>
      </c>
      <c r="F1149">
        <v>-0.15</v>
      </c>
      <c r="G1149">
        <v>49.954360999999999</v>
      </c>
      <c r="H1149">
        <v>33.042031999999999</v>
      </c>
    </row>
    <row r="1150" spans="1:8" x14ac:dyDescent="0.3">
      <c r="A1150" s="11">
        <v>39084</v>
      </c>
      <c r="B1150" s="51">
        <v>8.4411226851851852E-3</v>
      </c>
      <c r="C1150" s="52">
        <f t="shared" si="17"/>
        <v>39084.008441122685</v>
      </c>
      <c r="D1150" t="s">
        <v>987</v>
      </c>
      <c r="E1150" t="s">
        <v>988</v>
      </c>
      <c r="F1150">
        <v>-0.15</v>
      </c>
      <c r="G1150">
        <v>49.958269000000001</v>
      </c>
      <c r="H1150">
        <v>33.040680999999999</v>
      </c>
    </row>
    <row r="1151" spans="1:8" x14ac:dyDescent="0.3">
      <c r="A1151" s="11">
        <v>39084</v>
      </c>
      <c r="B1151" s="51">
        <v>8.4761574074074062E-3</v>
      </c>
      <c r="C1151" s="52">
        <f t="shared" si="17"/>
        <v>39084.008476157411</v>
      </c>
      <c r="D1151" t="s">
        <v>987</v>
      </c>
      <c r="E1151" t="s">
        <v>988</v>
      </c>
      <c r="F1151">
        <v>-0.15</v>
      </c>
      <c r="G1151">
        <v>49.956966000000001</v>
      </c>
      <c r="H1151">
        <v>33.042031999999999</v>
      </c>
    </row>
    <row r="1152" spans="1:8" x14ac:dyDescent="0.3">
      <c r="A1152" s="11">
        <v>39084</v>
      </c>
      <c r="B1152" s="51">
        <v>8.5111574074074083E-3</v>
      </c>
      <c r="C1152" s="52">
        <f t="shared" si="17"/>
        <v>39084.008511157408</v>
      </c>
      <c r="D1152" t="s">
        <v>987</v>
      </c>
      <c r="E1152" t="s">
        <v>988</v>
      </c>
      <c r="F1152">
        <v>-0.14000000000000001</v>
      </c>
      <c r="G1152">
        <v>49.954360999999999</v>
      </c>
      <c r="H1152">
        <v>33.041525</v>
      </c>
    </row>
    <row r="1153" spans="1:45" x14ac:dyDescent="0.3">
      <c r="A1153" s="11">
        <v>39084</v>
      </c>
      <c r="B1153" s="51">
        <v>8.5461574074074068E-3</v>
      </c>
      <c r="C1153" s="52">
        <f t="shared" si="17"/>
        <v>39084.008546157405</v>
      </c>
      <c r="D1153" t="s">
        <v>987</v>
      </c>
      <c r="E1153" t="s">
        <v>988</v>
      </c>
      <c r="F1153">
        <v>-0.16</v>
      </c>
      <c r="G1153">
        <v>49.960006</v>
      </c>
      <c r="H1153">
        <v>33.041187999999998</v>
      </c>
    </row>
    <row r="1154" spans="1:45" x14ac:dyDescent="0.3">
      <c r="A1154" s="11">
        <v>39084</v>
      </c>
      <c r="B1154" s="51">
        <v>8.5811921296296296E-3</v>
      </c>
      <c r="C1154" s="52">
        <f t="shared" si="17"/>
        <v>39084.008581192131</v>
      </c>
      <c r="D1154" t="s">
        <v>987</v>
      </c>
      <c r="E1154" t="s">
        <v>988</v>
      </c>
      <c r="F1154">
        <v>-0.16</v>
      </c>
      <c r="G1154">
        <v>49.963479999999997</v>
      </c>
      <c r="H1154">
        <v>33.041187999999998</v>
      </c>
    </row>
    <row r="1155" spans="1:45" x14ac:dyDescent="0.3">
      <c r="A1155" s="11">
        <v>39084</v>
      </c>
      <c r="B1155" s="51">
        <v>8.6161574074074074E-3</v>
      </c>
      <c r="C1155" s="52">
        <f t="shared" ref="C1155:C1218" si="18">+A1155+B1155</f>
        <v>39084.008616157407</v>
      </c>
      <c r="D1155" t="s">
        <v>987</v>
      </c>
      <c r="E1155" t="s">
        <v>971</v>
      </c>
      <c r="AL1155">
        <v>1184.0600589999999</v>
      </c>
      <c r="AM1155">
        <v>23.958333</v>
      </c>
      <c r="AN1155">
        <v>52.105468999999999</v>
      </c>
      <c r="AO1155">
        <v>24.536249999999999</v>
      </c>
    </row>
    <row r="1156" spans="1:45" x14ac:dyDescent="0.3">
      <c r="C1156" s="52">
        <f t="shared" si="18"/>
        <v>0</v>
      </c>
    </row>
    <row r="1157" spans="1:45" x14ac:dyDescent="0.3">
      <c r="A1157" s="11">
        <v>39084</v>
      </c>
      <c r="B1157" s="51">
        <v>8.6173495370370379E-3</v>
      </c>
      <c r="C1157" s="52">
        <f t="shared" si="18"/>
        <v>39084.008617349537</v>
      </c>
      <c r="D1157" t="s">
        <v>987</v>
      </c>
      <c r="E1157" t="s">
        <v>988</v>
      </c>
      <c r="F1157">
        <v>-0.16</v>
      </c>
      <c r="G1157">
        <v>49.960439999999998</v>
      </c>
      <c r="H1157">
        <v>33.041018999999999</v>
      </c>
    </row>
    <row r="1158" spans="1:45" x14ac:dyDescent="0.3">
      <c r="A1158" s="11">
        <v>39084</v>
      </c>
      <c r="B1158" s="51">
        <v>8.6523726851851848E-3</v>
      </c>
      <c r="C1158" s="52">
        <f t="shared" si="18"/>
        <v>39084.008652372686</v>
      </c>
      <c r="D1158" t="s">
        <v>987</v>
      </c>
      <c r="E1158" t="s">
        <v>988</v>
      </c>
      <c r="F1158">
        <v>-0.17</v>
      </c>
      <c r="G1158">
        <v>49.953926000000003</v>
      </c>
      <c r="H1158">
        <v>33.040680999999999</v>
      </c>
    </row>
    <row r="1159" spans="1:45" x14ac:dyDescent="0.3">
      <c r="A1159" s="11">
        <v>39084</v>
      </c>
      <c r="B1159" s="51">
        <v>8.6873958333333334E-3</v>
      </c>
      <c r="C1159" s="52">
        <f t="shared" si="18"/>
        <v>39084.008687395835</v>
      </c>
      <c r="D1159" t="s">
        <v>987</v>
      </c>
      <c r="E1159" t="s">
        <v>988</v>
      </c>
      <c r="F1159">
        <v>-0.14000000000000001</v>
      </c>
      <c r="G1159">
        <v>49.964782999999997</v>
      </c>
      <c r="H1159">
        <v>33.041356999999998</v>
      </c>
    </row>
    <row r="1161" spans="1:45" x14ac:dyDescent="0.3">
      <c r="A1161" s="11">
        <v>39084</v>
      </c>
      <c r="B1161" s="51">
        <v>0.71226914351851855</v>
      </c>
      <c r="C1161" s="52">
        <f t="shared" si="18"/>
        <v>39084.712269143522</v>
      </c>
      <c r="D1161" s="52" t="s">
        <v>728</v>
      </c>
      <c r="E1161" t="s">
        <v>992</v>
      </c>
    </row>
    <row r="1162" spans="1:45" x14ac:dyDescent="0.3">
      <c r="A1162" s="11">
        <v>39084</v>
      </c>
      <c r="B1162" s="51">
        <v>0.71226924768518518</v>
      </c>
      <c r="C1162" s="52">
        <f t="shared" si="18"/>
        <v>39084.712269247684</v>
      </c>
      <c r="D1162" s="52" t="s">
        <v>728</v>
      </c>
      <c r="E1162" t="s">
        <v>730</v>
      </c>
    </row>
    <row r="1163" spans="1:45" x14ac:dyDescent="0.3">
      <c r="A1163" s="11">
        <v>39084</v>
      </c>
      <c r="B1163" s="51">
        <v>0.71226935185185181</v>
      </c>
      <c r="C1163" s="52">
        <f t="shared" si="18"/>
        <v>39084.712269351854</v>
      </c>
      <c r="D1163" s="52" t="s">
        <v>728</v>
      </c>
      <c r="E1163" t="s">
        <v>993</v>
      </c>
    </row>
    <row r="1164" spans="1:45" x14ac:dyDescent="0.3">
      <c r="A1164" s="11">
        <v>39084</v>
      </c>
      <c r="B1164" s="51">
        <v>0.71226951388888882</v>
      </c>
      <c r="C1164" s="52">
        <f t="shared" si="18"/>
        <v>39084.71226951389</v>
      </c>
      <c r="D1164" s="52" t="s">
        <v>728</v>
      </c>
      <c r="E1164" t="s">
        <v>918</v>
      </c>
    </row>
    <row r="1165" spans="1:45" x14ac:dyDescent="0.3">
      <c r="A1165" s="11">
        <v>39084</v>
      </c>
      <c r="B1165" s="51">
        <v>0.71227011574074073</v>
      </c>
      <c r="C1165" s="52">
        <f t="shared" si="18"/>
        <v>39084.712270115742</v>
      </c>
      <c r="D1165" s="52" t="s">
        <v>728</v>
      </c>
      <c r="E1165" t="s">
        <v>919</v>
      </c>
    </row>
    <row r="1166" spans="1:45" x14ac:dyDescent="0.3">
      <c r="A1166" s="11">
        <v>39084</v>
      </c>
      <c r="B1166" s="51">
        <v>0.71227107638888887</v>
      </c>
      <c r="C1166" s="52">
        <f t="shared" si="18"/>
        <v>39084.712271076387</v>
      </c>
      <c r="D1166" s="52" t="s">
        <v>728</v>
      </c>
      <c r="E1166" t="s">
        <v>920</v>
      </c>
    </row>
    <row r="1167" spans="1:45" x14ac:dyDescent="0.3">
      <c r="A1167" s="11">
        <v>39084</v>
      </c>
      <c r="B1167" s="51">
        <v>0.71227204861111115</v>
      </c>
      <c r="C1167" s="52">
        <f t="shared" si="18"/>
        <v>39084.712272048608</v>
      </c>
      <c r="D1167" s="52" t="s">
        <v>728</v>
      </c>
      <c r="E1167" t="s">
        <v>735</v>
      </c>
    </row>
    <row r="1168" spans="1:45" x14ac:dyDescent="0.3">
      <c r="A1168" s="11">
        <v>39084</v>
      </c>
      <c r="B1168" s="51">
        <v>0.71227300925925929</v>
      </c>
      <c r="C1168" s="52">
        <f t="shared" si="18"/>
        <v>39084.71227300926</v>
      </c>
      <c r="D1168" s="52" t="s">
        <v>728</v>
      </c>
      <c r="E1168" t="s">
        <v>921</v>
      </c>
      <c r="AP1168" s="11">
        <v>39084</v>
      </c>
      <c r="AQ1168" s="40">
        <v>0.71227396990740743</v>
      </c>
      <c r="AR1168" t="s">
        <v>728</v>
      </c>
      <c r="AS1168" t="s">
        <v>737</v>
      </c>
    </row>
    <row r="1169" spans="1:35" x14ac:dyDescent="0.3">
      <c r="A1169" s="11">
        <v>39084</v>
      </c>
      <c r="B1169" s="51">
        <v>0.71227494212962961</v>
      </c>
      <c r="C1169" s="52">
        <f t="shared" si="18"/>
        <v>39084.712274942132</v>
      </c>
      <c r="D1169" s="52" t="s">
        <v>728</v>
      </c>
      <c r="E1169" t="s">
        <v>738</v>
      </c>
    </row>
    <row r="1170" spans="1:35" x14ac:dyDescent="0.3">
      <c r="A1170" s="11">
        <v>39084</v>
      </c>
      <c r="B1170" s="51">
        <v>0.71227590277777775</v>
      </c>
      <c r="C1170" s="52">
        <f t="shared" si="18"/>
        <v>39084.712275902777</v>
      </c>
      <c r="D1170" s="52" t="s">
        <v>728</v>
      </c>
      <c r="E1170" t="s">
        <v>739</v>
      </c>
    </row>
    <row r="1171" spans="1:35" x14ac:dyDescent="0.3">
      <c r="A1171" s="11">
        <v>39084</v>
      </c>
      <c r="B1171" s="51">
        <v>0.712276863425926</v>
      </c>
      <c r="C1171" s="52">
        <f t="shared" si="18"/>
        <v>39084.712276863429</v>
      </c>
      <c r="D1171" s="52" t="s">
        <v>728</v>
      </c>
      <c r="E1171" t="s">
        <v>922</v>
      </c>
    </row>
    <row r="1172" spans="1:35" x14ac:dyDescent="0.3">
      <c r="A1172" s="11">
        <v>39084</v>
      </c>
      <c r="B1172" s="51">
        <v>0.71227782407407414</v>
      </c>
      <c r="C1172" s="52">
        <f t="shared" si="18"/>
        <v>39084.712277824074</v>
      </c>
      <c r="D1172" s="52" t="s">
        <v>728</v>
      </c>
      <c r="E1172" t="s">
        <v>923</v>
      </c>
    </row>
    <row r="1173" spans="1:35" x14ac:dyDescent="0.3">
      <c r="A1173" s="11">
        <v>39084</v>
      </c>
      <c r="B1173" s="51">
        <v>0.71229157407407406</v>
      </c>
      <c r="C1173" s="52">
        <f t="shared" si="18"/>
        <v>39084.712291574077</v>
      </c>
      <c r="D1173" s="52" t="s">
        <v>728</v>
      </c>
      <c r="E1173" t="s">
        <v>924</v>
      </c>
      <c r="F1173">
        <v>4330</v>
      </c>
      <c r="G1173">
        <v>1532</v>
      </c>
      <c r="H1173" t="s">
        <v>925</v>
      </c>
    </row>
    <row r="1174" spans="1:35" x14ac:dyDescent="0.3">
      <c r="A1174" s="11">
        <v>39084</v>
      </c>
      <c r="B1174" s="51">
        <v>0.71229166666666666</v>
      </c>
      <c r="C1174" s="52">
        <f t="shared" si="18"/>
        <v>39084.712291666663</v>
      </c>
      <c r="D1174" s="52" t="s">
        <v>728</v>
      </c>
      <c r="E1174" t="s">
        <v>926</v>
      </c>
      <c r="F1174">
        <v>4330</v>
      </c>
      <c r="G1174">
        <v>1532</v>
      </c>
      <c r="H1174">
        <v>4330</v>
      </c>
    </row>
    <row r="1175" spans="1:35" x14ac:dyDescent="0.3">
      <c r="A1175" s="11">
        <v>39084</v>
      </c>
      <c r="B1175" s="51">
        <v>0.71229177083333328</v>
      </c>
      <c r="C1175" s="52">
        <f t="shared" si="18"/>
        <v>39084.712291770833</v>
      </c>
      <c r="D1175" s="52" t="s">
        <v>728</v>
      </c>
      <c r="E1175" t="s">
        <v>927</v>
      </c>
      <c r="F1175">
        <v>4330</v>
      </c>
      <c r="G1175">
        <v>1532</v>
      </c>
      <c r="H1175">
        <v>1532</v>
      </c>
    </row>
    <row r="1176" spans="1:35" x14ac:dyDescent="0.3">
      <c r="A1176" s="11">
        <v>39084</v>
      </c>
      <c r="B1176" s="51">
        <v>0.71229187500000002</v>
      </c>
      <c r="C1176" s="52">
        <f t="shared" si="18"/>
        <v>39084.712291875003</v>
      </c>
      <c r="D1176" s="52" t="s">
        <v>728</v>
      </c>
      <c r="E1176" t="s">
        <v>928</v>
      </c>
      <c r="F1176">
        <v>4330</v>
      </c>
      <c r="G1176">
        <v>1532</v>
      </c>
      <c r="H1176">
        <v>1940006</v>
      </c>
    </row>
    <row r="1177" spans="1:35" x14ac:dyDescent="0.3">
      <c r="A1177" s="11">
        <v>39084</v>
      </c>
      <c r="B1177" s="51">
        <v>0.71229196759259261</v>
      </c>
      <c r="C1177" s="52">
        <f t="shared" si="18"/>
        <v>39084.712291967589</v>
      </c>
      <c r="D1177" s="52" t="s">
        <v>728</v>
      </c>
      <c r="E1177" t="s">
        <v>929</v>
      </c>
      <c r="F1177">
        <v>4330</v>
      </c>
      <c r="G1177">
        <v>1532</v>
      </c>
      <c r="H1177">
        <v>4</v>
      </c>
      <c r="I1177">
        <v>4</v>
      </c>
      <c r="J1177">
        <v>8</v>
      </c>
    </row>
    <row r="1178" spans="1:35" x14ac:dyDescent="0.3">
      <c r="A1178" s="11">
        <v>39084</v>
      </c>
      <c r="B1178" s="51">
        <v>0.71229263888888894</v>
      </c>
      <c r="C1178" s="52">
        <f t="shared" si="18"/>
        <v>39084.712292638891</v>
      </c>
      <c r="D1178" s="52" t="s">
        <v>728</v>
      </c>
      <c r="E1178" t="s">
        <v>930</v>
      </c>
      <c r="F1178">
        <v>4330</v>
      </c>
      <c r="G1178">
        <v>1532</v>
      </c>
      <c r="H1178" t="s">
        <v>931</v>
      </c>
    </row>
    <row r="1179" spans="1:35" x14ac:dyDescent="0.3">
      <c r="A1179" s="11">
        <v>39084</v>
      </c>
      <c r="B1179" s="51">
        <v>0.71229359953703708</v>
      </c>
      <c r="C1179" s="52">
        <f t="shared" si="18"/>
        <v>39084.712293599536</v>
      </c>
      <c r="D1179" s="52" t="s">
        <v>728</v>
      </c>
      <c r="E1179" t="s">
        <v>932</v>
      </c>
      <c r="F1179">
        <v>4330</v>
      </c>
      <c r="G1179">
        <v>1532</v>
      </c>
      <c r="H1179" s="18">
        <v>0</v>
      </c>
    </row>
    <row r="1180" spans="1:35" x14ac:dyDescent="0.3">
      <c r="A1180" s="11">
        <v>39084</v>
      </c>
      <c r="B1180" s="51">
        <v>0.71229457175925937</v>
      </c>
      <c r="C1180" s="52">
        <f t="shared" si="18"/>
        <v>39084.712294571757</v>
      </c>
      <c r="D1180" s="52" t="s">
        <v>728</v>
      </c>
      <c r="E1180" t="s">
        <v>933</v>
      </c>
      <c r="F1180">
        <v>4330</v>
      </c>
      <c r="G1180">
        <v>1532</v>
      </c>
      <c r="H1180" s="18">
        <v>0</v>
      </c>
      <c r="I1180" s="18">
        <v>1</v>
      </c>
      <c r="J1180" s="18">
        <v>0</v>
      </c>
      <c r="K1180" s="18">
        <v>0</v>
      </c>
    </row>
    <row r="1181" spans="1:35" x14ac:dyDescent="0.3">
      <c r="A1181" s="11">
        <v>39084</v>
      </c>
      <c r="B1181" s="51">
        <v>0.71229553240740751</v>
      </c>
      <c r="C1181" s="52">
        <f t="shared" si="18"/>
        <v>39084.712295532408</v>
      </c>
      <c r="D1181" s="52" t="s">
        <v>728</v>
      </c>
      <c r="E1181" t="s">
        <v>934</v>
      </c>
      <c r="F1181">
        <v>4330</v>
      </c>
      <c r="G1181">
        <v>1532</v>
      </c>
      <c r="H1181" t="s">
        <v>935</v>
      </c>
    </row>
    <row r="1182" spans="1:35" x14ac:dyDescent="0.3">
      <c r="A1182" s="11">
        <v>39084</v>
      </c>
      <c r="B1182" s="51">
        <v>0.71229652777777774</v>
      </c>
      <c r="C1182" s="52">
        <f t="shared" si="18"/>
        <v>39084.712296527781</v>
      </c>
      <c r="D1182" s="52" t="s">
        <v>728</v>
      </c>
      <c r="E1182" t="s">
        <v>936</v>
      </c>
      <c r="F1182">
        <v>4330</v>
      </c>
      <c r="G1182">
        <v>1532</v>
      </c>
      <c r="H1182" s="18">
        <v>-2.9883139999999998E-6</v>
      </c>
      <c r="I1182" s="18">
        <v>-6.1377849999999997E-6</v>
      </c>
      <c r="J1182" s="18">
        <v>1.684659E-3</v>
      </c>
      <c r="K1182" s="18">
        <v>-0.1857173</v>
      </c>
      <c r="L1182" s="18">
        <v>6.7843989999999996E-4</v>
      </c>
      <c r="M1182" s="18">
        <v>-5.597908E-7</v>
      </c>
      <c r="N1182" s="18">
        <v>10.401579999999999</v>
      </c>
      <c r="O1182" s="18">
        <v>-5.9869070000000003E-2</v>
      </c>
      <c r="P1182" s="18">
        <v>1.3604249999999999E-4</v>
      </c>
      <c r="Q1182" s="18">
        <v>-4.7769770000000002E-7</v>
      </c>
      <c r="R1182" s="18">
        <v>-303.2937</v>
      </c>
      <c r="S1182" s="18">
        <v>2.5304959999999999</v>
      </c>
      <c r="T1182" s="18">
        <v>-1.267045E-2</v>
      </c>
      <c r="U1182" s="18">
        <v>1.040454E-4</v>
      </c>
    </row>
    <row r="1183" spans="1:35" x14ac:dyDescent="0.3">
      <c r="A1183" s="11">
        <v>39084</v>
      </c>
      <c r="B1183" s="51">
        <v>0.71229748842592588</v>
      </c>
      <c r="C1183" s="52">
        <f t="shared" si="18"/>
        <v>39084.712297488426</v>
      </c>
      <c r="D1183" s="52" t="s">
        <v>728</v>
      </c>
      <c r="E1183" t="s">
        <v>937</v>
      </c>
      <c r="F1183">
        <v>4330</v>
      </c>
      <c r="G1183">
        <v>1532</v>
      </c>
      <c r="H1183" s="18">
        <v>-3.5603899999999998E-7</v>
      </c>
      <c r="I1183" s="18">
        <v>3816.7130000000002</v>
      </c>
      <c r="J1183" s="18">
        <v>-44.755070000000003</v>
      </c>
      <c r="K1183" s="18">
        <v>0.43861620000000001</v>
      </c>
      <c r="L1183" s="18">
        <v>-7.146342E-3</v>
      </c>
      <c r="M1183" s="18">
        <v>8.9062340000000006E-5</v>
      </c>
      <c r="N1183" s="18">
        <v>-6.3430120000000002E-7</v>
      </c>
      <c r="O1183" s="18">
        <v>0</v>
      </c>
      <c r="P1183" s="18">
        <v>0</v>
      </c>
      <c r="Q1183" s="18">
        <v>0</v>
      </c>
      <c r="R1183" s="18">
        <v>0</v>
      </c>
      <c r="S1183" s="18">
        <v>0</v>
      </c>
      <c r="T1183" s="18">
        <v>0</v>
      </c>
      <c r="U1183" s="18">
        <v>0</v>
      </c>
    </row>
    <row r="1184" spans="1:35" x14ac:dyDescent="0.3">
      <c r="A1184" s="11">
        <v>39084</v>
      </c>
      <c r="B1184" s="51">
        <v>0.71229843749999999</v>
      </c>
      <c r="C1184" s="52">
        <f t="shared" si="18"/>
        <v>39084.712298437502</v>
      </c>
      <c r="D1184" s="52" t="s">
        <v>728</v>
      </c>
      <c r="E1184" t="s">
        <v>938</v>
      </c>
      <c r="F1184">
        <v>4330</v>
      </c>
      <c r="G1184">
        <v>1532</v>
      </c>
      <c r="H1184">
        <v>1</v>
      </c>
      <c r="I1184">
        <v>0</v>
      </c>
      <c r="J1184">
        <v>0</v>
      </c>
      <c r="K1184">
        <v>0</v>
      </c>
      <c r="L1184">
        <v>1</v>
      </c>
      <c r="M1184">
        <v>2</v>
      </c>
      <c r="N1184">
        <v>0</v>
      </c>
      <c r="O1184">
        <v>1</v>
      </c>
      <c r="P1184">
        <v>2</v>
      </c>
      <c r="Q1184">
        <v>3</v>
      </c>
      <c r="R1184">
        <v>0</v>
      </c>
      <c r="S1184">
        <v>1</v>
      </c>
      <c r="T1184">
        <v>2</v>
      </c>
      <c r="U1184">
        <v>3</v>
      </c>
      <c r="V1184">
        <v>4</v>
      </c>
      <c r="W1184">
        <v>0</v>
      </c>
      <c r="X1184">
        <v>1</v>
      </c>
      <c r="Y1184">
        <v>2</v>
      </c>
      <c r="Z1184">
        <v>3</v>
      </c>
      <c r="AA1184">
        <v>4</v>
      </c>
      <c r="AB1184">
        <v>5</v>
      </c>
      <c r="AC1184">
        <v>0</v>
      </c>
      <c r="AD1184">
        <v>0</v>
      </c>
      <c r="AE1184">
        <v>0</v>
      </c>
      <c r="AF1184">
        <v>0</v>
      </c>
      <c r="AG1184">
        <v>0</v>
      </c>
      <c r="AH1184">
        <v>0</v>
      </c>
      <c r="AI1184">
        <v>0</v>
      </c>
    </row>
    <row r="1185" spans="1:35" x14ac:dyDescent="0.3">
      <c r="A1185" s="11">
        <v>39084</v>
      </c>
      <c r="B1185" s="51">
        <v>0.71229939814814813</v>
      </c>
      <c r="C1185" s="52">
        <f t="shared" si="18"/>
        <v>39084.712299398147</v>
      </c>
      <c r="D1185" s="52" t="s">
        <v>728</v>
      </c>
      <c r="E1185" t="s">
        <v>939</v>
      </c>
      <c r="F1185">
        <v>4330</v>
      </c>
      <c r="G1185">
        <v>1532</v>
      </c>
      <c r="H1185">
        <v>4</v>
      </c>
      <c r="I1185">
        <v>5</v>
      </c>
      <c r="J1185">
        <v>4</v>
      </c>
      <c r="K1185">
        <v>3</v>
      </c>
      <c r="L1185">
        <v>3</v>
      </c>
      <c r="M1185">
        <v>3</v>
      </c>
      <c r="N1185">
        <v>2</v>
      </c>
      <c r="O1185">
        <v>2</v>
      </c>
      <c r="P1185">
        <v>2</v>
      </c>
      <c r="Q1185">
        <v>2</v>
      </c>
      <c r="R1185">
        <v>1</v>
      </c>
      <c r="S1185">
        <v>1</v>
      </c>
      <c r="T1185">
        <v>1</v>
      </c>
      <c r="U1185">
        <v>1</v>
      </c>
      <c r="V1185">
        <v>1</v>
      </c>
      <c r="W1185">
        <v>0</v>
      </c>
      <c r="X1185">
        <v>0</v>
      </c>
      <c r="Y1185">
        <v>0</v>
      </c>
      <c r="Z1185">
        <v>0</v>
      </c>
      <c r="AA1185">
        <v>0</v>
      </c>
      <c r="AB1185">
        <v>0</v>
      </c>
      <c r="AC1185">
        <v>0</v>
      </c>
      <c r="AD1185">
        <v>0</v>
      </c>
      <c r="AE1185">
        <v>0</v>
      </c>
      <c r="AF1185">
        <v>0</v>
      </c>
      <c r="AG1185">
        <v>0</v>
      </c>
      <c r="AH1185">
        <v>0</v>
      </c>
      <c r="AI1185">
        <v>0</v>
      </c>
    </row>
    <row r="1186" spans="1:35" x14ac:dyDescent="0.3">
      <c r="A1186" s="11">
        <v>39084</v>
      </c>
      <c r="B1186" s="51">
        <v>0.71230037037037031</v>
      </c>
      <c r="C1186" s="52">
        <f t="shared" si="18"/>
        <v>39084.712300370367</v>
      </c>
      <c r="D1186" s="52" t="s">
        <v>728</v>
      </c>
      <c r="E1186" t="s">
        <v>940</v>
      </c>
      <c r="F1186">
        <v>4330</v>
      </c>
      <c r="G1186">
        <v>1532</v>
      </c>
      <c r="H1186" s="18">
        <v>0</v>
      </c>
      <c r="I1186" s="18">
        <v>0</v>
      </c>
      <c r="J1186" s="18">
        <v>0</v>
      </c>
      <c r="K1186" s="18">
        <v>0</v>
      </c>
      <c r="L1186" s="18">
        <v>0</v>
      </c>
      <c r="M1186" s="18">
        <v>0</v>
      </c>
      <c r="N1186" s="18">
        <v>0</v>
      </c>
    </row>
    <row r="1187" spans="1:35" x14ac:dyDescent="0.3">
      <c r="A1187" s="11">
        <v>39084</v>
      </c>
      <c r="B1187" s="51">
        <v>0.71230131944444441</v>
      </c>
      <c r="C1187" s="52">
        <f t="shared" si="18"/>
        <v>39084.712301319443</v>
      </c>
      <c r="D1187" s="52" t="s">
        <v>728</v>
      </c>
      <c r="E1187" t="s">
        <v>941</v>
      </c>
      <c r="F1187">
        <v>4330</v>
      </c>
      <c r="G1187">
        <v>1532</v>
      </c>
      <c r="H1187" s="18">
        <v>1.1890240000000001</v>
      </c>
      <c r="I1187" s="18">
        <v>1.0478620000000001</v>
      </c>
    </row>
    <row r="1188" spans="1:35" x14ac:dyDescent="0.3">
      <c r="A1188" s="11">
        <v>39084</v>
      </c>
      <c r="B1188" s="51">
        <v>0.71230228009259255</v>
      </c>
      <c r="C1188" s="52">
        <f t="shared" si="18"/>
        <v>39084.712302280095</v>
      </c>
      <c r="D1188" s="52" t="s">
        <v>728</v>
      </c>
      <c r="E1188" t="s">
        <v>942</v>
      </c>
      <c r="F1188">
        <v>4330</v>
      </c>
      <c r="G1188">
        <v>1532</v>
      </c>
      <c r="H1188" s="18">
        <v>1013.25</v>
      </c>
    </row>
    <row r="1189" spans="1:35" x14ac:dyDescent="0.3">
      <c r="A1189" s="11">
        <v>39084</v>
      </c>
      <c r="B1189" s="51">
        <v>0.71230325231481484</v>
      </c>
      <c r="C1189" s="52">
        <f t="shared" si="18"/>
        <v>39084.712303252316</v>
      </c>
      <c r="D1189" s="52" t="s">
        <v>728</v>
      </c>
      <c r="E1189" t="s">
        <v>943</v>
      </c>
      <c r="F1189">
        <v>4330</v>
      </c>
      <c r="G1189">
        <v>1532</v>
      </c>
      <c r="H1189" s="18">
        <v>0.20946000000000001</v>
      </c>
    </row>
    <row r="1190" spans="1:35" x14ac:dyDescent="0.3">
      <c r="A1190" s="11">
        <v>39084</v>
      </c>
      <c r="B1190" s="51">
        <v>0.71230421296296298</v>
      </c>
      <c r="C1190" s="52">
        <f t="shared" si="18"/>
        <v>39084.712304212961</v>
      </c>
      <c r="D1190" s="52" t="s">
        <v>728</v>
      </c>
      <c r="E1190" t="s">
        <v>944</v>
      </c>
      <c r="F1190">
        <v>4330</v>
      </c>
      <c r="G1190">
        <v>1532</v>
      </c>
      <c r="H1190" s="18">
        <v>31.905560000000001</v>
      </c>
      <c r="I1190" s="18">
        <v>9.9079630000000005</v>
      </c>
    </row>
    <row r="1191" spans="1:35" x14ac:dyDescent="0.3">
      <c r="A1191" s="11">
        <v>39084</v>
      </c>
      <c r="B1191" s="51">
        <v>0.71230517361111112</v>
      </c>
      <c r="C1191" s="52">
        <f t="shared" si="18"/>
        <v>39084.712305173613</v>
      </c>
      <c r="D1191" s="52" t="s">
        <v>728</v>
      </c>
      <c r="E1191" t="s">
        <v>945</v>
      </c>
      <c r="F1191">
        <v>4330</v>
      </c>
      <c r="G1191">
        <v>1532</v>
      </c>
      <c r="H1191" s="18">
        <v>972.73329999999999</v>
      </c>
    </row>
    <row r="1192" spans="1:35" x14ac:dyDescent="0.3">
      <c r="A1192" s="11">
        <v>39084</v>
      </c>
      <c r="B1192" s="51">
        <v>0.71230614583333329</v>
      </c>
      <c r="C1192" s="52">
        <f t="shared" si="18"/>
        <v>39084.712306145833</v>
      </c>
      <c r="D1192" s="52" t="s">
        <v>728</v>
      </c>
      <c r="E1192" t="s">
        <v>946</v>
      </c>
      <c r="F1192">
        <v>4330</v>
      </c>
      <c r="G1192">
        <v>1532</v>
      </c>
      <c r="H1192" s="18">
        <v>62.64499</v>
      </c>
      <c r="I1192" s="18">
        <v>24.523409999999998</v>
      </c>
    </row>
    <row r="1193" spans="1:35" x14ac:dyDescent="0.3">
      <c r="A1193" s="11">
        <v>39084</v>
      </c>
      <c r="B1193" s="51">
        <v>0.71230710648148143</v>
      </c>
      <c r="C1193" s="52">
        <f t="shared" si="18"/>
        <v>39084.712307106478</v>
      </c>
      <c r="D1193" s="52" t="s">
        <v>728</v>
      </c>
      <c r="E1193" t="s">
        <v>947</v>
      </c>
      <c r="F1193">
        <v>4330</v>
      </c>
      <c r="G1193">
        <v>1532</v>
      </c>
      <c r="H1193" t="s">
        <v>948</v>
      </c>
    </row>
    <row r="1194" spans="1:35" x14ac:dyDescent="0.3">
      <c r="A1194" s="11">
        <v>39084</v>
      </c>
      <c r="B1194" s="51">
        <v>0.71230806712962957</v>
      </c>
      <c r="C1194" s="52">
        <f t="shared" si="18"/>
        <v>39084.71230806713</v>
      </c>
      <c r="D1194" s="52" t="s">
        <v>728</v>
      </c>
      <c r="E1194" t="s">
        <v>949</v>
      </c>
      <c r="F1194">
        <v>4330</v>
      </c>
      <c r="G1194">
        <v>1532</v>
      </c>
      <c r="H1194" t="s">
        <v>950</v>
      </c>
    </row>
    <row r="1195" spans="1:35" x14ac:dyDescent="0.3">
      <c r="A1195" s="11">
        <v>39084</v>
      </c>
      <c r="B1195" s="51">
        <v>0.71230903935185186</v>
      </c>
      <c r="C1195" s="52">
        <f t="shared" si="18"/>
        <v>39084.712309039351</v>
      </c>
      <c r="D1195" s="52" t="s">
        <v>728</v>
      </c>
      <c r="E1195" t="s">
        <v>951</v>
      </c>
      <c r="F1195">
        <v>4330</v>
      </c>
      <c r="G1195">
        <v>1532</v>
      </c>
      <c r="H1195" t="s">
        <v>952</v>
      </c>
    </row>
    <row r="1196" spans="1:35" x14ac:dyDescent="0.3">
      <c r="A1196" s="11">
        <v>39084</v>
      </c>
      <c r="B1196" s="51">
        <v>0.71231</v>
      </c>
      <c r="C1196" s="52">
        <f t="shared" si="18"/>
        <v>39084.712310000003</v>
      </c>
      <c r="D1196" s="52" t="s">
        <v>728</v>
      </c>
      <c r="E1196" t="s">
        <v>953</v>
      </c>
      <c r="F1196">
        <v>4330</v>
      </c>
      <c r="G1196">
        <v>1532</v>
      </c>
      <c r="H1196" t="s">
        <v>950</v>
      </c>
    </row>
    <row r="1197" spans="1:35" x14ac:dyDescent="0.3">
      <c r="A1197" s="11">
        <v>39084</v>
      </c>
      <c r="B1197" s="51">
        <v>0.71231096064814814</v>
      </c>
      <c r="C1197" s="52">
        <f t="shared" si="18"/>
        <v>39084.712310960647</v>
      </c>
      <c r="D1197" s="52" t="s">
        <v>728</v>
      </c>
      <c r="E1197" t="s">
        <v>954</v>
      </c>
      <c r="F1197">
        <v>4330</v>
      </c>
      <c r="G1197">
        <v>1532</v>
      </c>
      <c r="H1197" t="s">
        <v>952</v>
      </c>
    </row>
    <row r="1198" spans="1:35" x14ac:dyDescent="0.3">
      <c r="A1198" s="11">
        <v>39084</v>
      </c>
      <c r="B1198" s="51">
        <v>0.71231193287037042</v>
      </c>
      <c r="C1198" s="52">
        <f t="shared" si="18"/>
        <v>39084.712311932868</v>
      </c>
      <c r="D1198" s="52" t="s">
        <v>728</v>
      </c>
      <c r="E1198" t="s">
        <v>955</v>
      </c>
      <c r="F1198">
        <v>4330</v>
      </c>
      <c r="G1198">
        <v>1532</v>
      </c>
      <c r="H1198" s="18">
        <v>-5</v>
      </c>
      <c r="I1198" s="18">
        <v>35</v>
      </c>
    </row>
    <row r="1199" spans="1:35" x14ac:dyDescent="0.3">
      <c r="A1199" s="11">
        <v>39084</v>
      </c>
      <c r="B1199" s="51">
        <v>0.71231289351851856</v>
      </c>
      <c r="C1199" s="52">
        <f t="shared" si="18"/>
        <v>39084.71231289352</v>
      </c>
      <c r="D1199" s="52" t="s">
        <v>728</v>
      </c>
      <c r="E1199" t="s">
        <v>956</v>
      </c>
      <c r="F1199">
        <v>4330</v>
      </c>
      <c r="G1199">
        <v>1532</v>
      </c>
      <c r="H1199" t="s">
        <v>957</v>
      </c>
    </row>
    <row r="1200" spans="1:35" x14ac:dyDescent="0.3">
      <c r="A1200" s="11">
        <v>39084</v>
      </c>
      <c r="B1200" s="51">
        <v>0.71231386574074074</v>
      </c>
      <c r="C1200" s="52">
        <f t="shared" si="18"/>
        <v>39084.712313865741</v>
      </c>
      <c r="D1200" s="52" t="s">
        <v>728</v>
      </c>
      <c r="E1200" t="s">
        <v>958</v>
      </c>
      <c r="F1200">
        <v>4330</v>
      </c>
      <c r="G1200">
        <v>1532</v>
      </c>
      <c r="H1200" s="18">
        <v>0</v>
      </c>
      <c r="I1200" s="18">
        <v>1</v>
      </c>
    </row>
    <row r="1201" spans="1:41" x14ac:dyDescent="0.3">
      <c r="A1201" s="11">
        <v>39084</v>
      </c>
      <c r="B1201" s="51">
        <v>0.71231482638888888</v>
      </c>
      <c r="C1201" s="52">
        <f t="shared" si="18"/>
        <v>39084.712314826385</v>
      </c>
      <c r="D1201" s="52" t="s">
        <v>728</v>
      </c>
      <c r="E1201" t="s">
        <v>959</v>
      </c>
      <c r="F1201">
        <v>4330</v>
      </c>
      <c r="G1201">
        <v>1532</v>
      </c>
      <c r="H1201" t="s">
        <v>950</v>
      </c>
    </row>
    <row r="1202" spans="1:41" x14ac:dyDescent="0.3">
      <c r="A1202" s="11">
        <v>39084</v>
      </c>
      <c r="B1202" s="51">
        <v>0.71231578703703702</v>
      </c>
      <c r="C1202" s="52">
        <f t="shared" si="18"/>
        <v>39084.712315787037</v>
      </c>
      <c r="D1202" s="52" t="s">
        <v>728</v>
      </c>
      <c r="E1202" t="s">
        <v>960</v>
      </c>
      <c r="F1202">
        <v>4330</v>
      </c>
      <c r="G1202">
        <v>1532</v>
      </c>
      <c r="H1202" t="s">
        <v>950</v>
      </c>
    </row>
    <row r="1203" spans="1:41" x14ac:dyDescent="0.3">
      <c r="A1203" s="11">
        <v>39084</v>
      </c>
      <c r="B1203" s="51">
        <v>0.71231674768518516</v>
      </c>
      <c r="C1203" s="52">
        <f t="shared" si="18"/>
        <v>39084.712316747682</v>
      </c>
      <c r="D1203" s="52" t="s">
        <v>728</v>
      </c>
      <c r="E1203" t="s">
        <v>961</v>
      </c>
      <c r="F1203">
        <v>4330</v>
      </c>
      <c r="G1203">
        <v>1532</v>
      </c>
      <c r="H1203" t="s">
        <v>950</v>
      </c>
    </row>
    <row r="1204" spans="1:41" x14ac:dyDescent="0.3">
      <c r="A1204" s="11">
        <v>39084</v>
      </c>
      <c r="B1204" s="51">
        <v>0.71231771990740744</v>
      </c>
      <c r="C1204" s="52">
        <f t="shared" si="18"/>
        <v>39084.71231771991</v>
      </c>
      <c r="D1204" s="52" t="s">
        <v>728</v>
      </c>
      <c r="E1204" t="s">
        <v>962</v>
      </c>
      <c r="F1204">
        <v>4330</v>
      </c>
      <c r="G1204">
        <v>1532</v>
      </c>
      <c r="H1204" t="s">
        <v>950</v>
      </c>
    </row>
    <row r="1205" spans="1:41" x14ac:dyDescent="0.3">
      <c r="A1205" s="11">
        <v>39084</v>
      </c>
      <c r="B1205" s="51">
        <v>0.71231868055555558</v>
      </c>
      <c r="C1205" s="52">
        <f t="shared" si="18"/>
        <v>39084.712318680555</v>
      </c>
      <c r="D1205" s="52" t="s">
        <v>728</v>
      </c>
      <c r="E1205" t="s">
        <v>963</v>
      </c>
      <c r="F1205">
        <v>4330</v>
      </c>
      <c r="G1205">
        <v>1532</v>
      </c>
      <c r="H1205" t="s">
        <v>952</v>
      </c>
    </row>
    <row r="1206" spans="1:41" x14ac:dyDescent="0.3">
      <c r="A1206" s="11">
        <v>39084</v>
      </c>
      <c r="B1206" s="51">
        <v>0.71231965277777787</v>
      </c>
      <c r="C1206" s="52">
        <f t="shared" si="18"/>
        <v>39084.712319652775</v>
      </c>
      <c r="D1206" s="52" t="s">
        <v>728</v>
      </c>
      <c r="E1206" t="s">
        <v>964</v>
      </c>
      <c r="F1206">
        <v>4330</v>
      </c>
      <c r="G1206">
        <v>1532</v>
      </c>
      <c r="H1206" s="18">
        <v>30</v>
      </c>
    </row>
    <row r="1207" spans="1:41" x14ac:dyDescent="0.3">
      <c r="A1207" s="11">
        <v>39084</v>
      </c>
      <c r="B1207" s="51">
        <v>0.71232061342592601</v>
      </c>
      <c r="C1207" s="52">
        <f t="shared" si="18"/>
        <v>39084.712320613427</v>
      </c>
      <c r="D1207" s="52" t="s">
        <v>728</v>
      </c>
      <c r="E1207" t="s">
        <v>965</v>
      </c>
      <c r="F1207">
        <v>4330</v>
      </c>
      <c r="G1207">
        <v>1532</v>
      </c>
    </row>
    <row r="1208" spans="1:41" x14ac:dyDescent="0.3">
      <c r="A1208" s="11">
        <v>39084</v>
      </c>
      <c r="B1208" s="51">
        <v>0.71232157407407415</v>
      </c>
      <c r="C1208" s="52">
        <f t="shared" si="18"/>
        <v>39084.712321574072</v>
      </c>
      <c r="D1208" s="52" t="s">
        <v>728</v>
      </c>
      <c r="E1208" t="s">
        <v>966</v>
      </c>
      <c r="F1208">
        <v>4330</v>
      </c>
      <c r="G1208">
        <v>1532</v>
      </c>
    </row>
    <row r="1209" spans="1:41" x14ac:dyDescent="0.3">
      <c r="A1209" s="11">
        <v>39084</v>
      </c>
      <c r="B1209" s="51">
        <v>0.71232254629629621</v>
      </c>
      <c r="C1209" s="52">
        <f t="shared" si="18"/>
        <v>39084.712322546293</v>
      </c>
      <c r="D1209" s="52" t="s">
        <v>728</v>
      </c>
      <c r="E1209" t="s">
        <v>967</v>
      </c>
      <c r="F1209">
        <v>4330</v>
      </c>
      <c r="G1209">
        <v>1532</v>
      </c>
      <c r="H1209" t="s">
        <v>968</v>
      </c>
    </row>
    <row r="1210" spans="1:41" x14ac:dyDescent="0.3">
      <c r="A1210" s="11">
        <v>39084</v>
      </c>
      <c r="B1210" s="51">
        <v>0.71232350694444435</v>
      </c>
      <c r="C1210" s="52">
        <f t="shared" si="18"/>
        <v>39084.712323506945</v>
      </c>
      <c r="D1210" s="52" t="s">
        <v>728</v>
      </c>
      <c r="E1210" t="s">
        <v>969</v>
      </c>
      <c r="F1210">
        <v>4330</v>
      </c>
      <c r="G1210">
        <v>1532</v>
      </c>
    </row>
    <row r="1211" spans="1:41" x14ac:dyDescent="0.3">
      <c r="A1211" s="11">
        <v>39084</v>
      </c>
      <c r="B1211" s="51">
        <v>0.71232446759259249</v>
      </c>
      <c r="C1211" s="52">
        <f t="shared" si="18"/>
        <v>39084.712324467589</v>
      </c>
      <c r="D1211" s="52" t="s">
        <v>728</v>
      </c>
      <c r="E1211" t="s">
        <v>970</v>
      </c>
      <c r="F1211">
        <v>4330</v>
      </c>
      <c r="G1211">
        <v>1532</v>
      </c>
    </row>
    <row r="1212" spans="1:41" x14ac:dyDescent="0.3">
      <c r="A1212" s="11">
        <v>39084</v>
      </c>
      <c r="B1212" s="51">
        <v>0.71232542824074063</v>
      </c>
      <c r="C1212" s="52">
        <f t="shared" si="18"/>
        <v>39084.712325428241</v>
      </c>
      <c r="D1212" s="52" t="s">
        <v>728</v>
      </c>
    </row>
    <row r="1213" spans="1:41" x14ac:dyDescent="0.3">
      <c r="A1213" s="11">
        <v>39084</v>
      </c>
      <c r="B1213" s="51">
        <v>0.71236124999999995</v>
      </c>
      <c r="C1213" s="52">
        <f t="shared" si="18"/>
        <v>39084.71236125</v>
      </c>
      <c r="D1213" s="52" t="s">
        <v>742</v>
      </c>
      <c r="E1213" t="s">
        <v>743</v>
      </c>
    </row>
    <row r="1214" spans="1:41" x14ac:dyDescent="0.3">
      <c r="A1214" s="11">
        <v>39084</v>
      </c>
      <c r="B1214" s="51">
        <v>0.71236134259259254</v>
      </c>
      <c r="C1214" s="52">
        <f t="shared" si="18"/>
        <v>39084.712361342594</v>
      </c>
      <c r="D1214" s="52" t="s">
        <v>742</v>
      </c>
      <c r="E1214" t="s">
        <v>971</v>
      </c>
      <c r="AL1214">
        <v>1236.773682</v>
      </c>
      <c r="AM1214">
        <v>21.008333</v>
      </c>
      <c r="AN1214">
        <v>56.011718999999999</v>
      </c>
      <c r="AO1214">
        <v>21.790624999999999</v>
      </c>
    </row>
    <row r="1215" spans="1:41" x14ac:dyDescent="0.3">
      <c r="D1215" s="52"/>
    </row>
    <row r="1216" spans="1:41" x14ac:dyDescent="0.3">
      <c r="A1216" s="11">
        <v>39084</v>
      </c>
      <c r="B1216" s="51">
        <v>0.71236265046296288</v>
      </c>
      <c r="C1216" s="52">
        <f t="shared" si="18"/>
        <v>39084.712362650462</v>
      </c>
      <c r="D1216" s="52" t="s">
        <v>742</v>
      </c>
      <c r="E1216" t="s">
        <v>972</v>
      </c>
      <c r="F1216">
        <v>-0.14000000000000001</v>
      </c>
      <c r="G1216">
        <v>28.017312</v>
      </c>
      <c r="H1216">
        <v>33.020926000000003</v>
      </c>
    </row>
    <row r="1217" spans="1:8" x14ac:dyDescent="0.3">
      <c r="A1217" s="11">
        <v>39084</v>
      </c>
      <c r="B1217" s="51">
        <v>0.7123976851851852</v>
      </c>
      <c r="C1217" s="52">
        <f t="shared" si="18"/>
        <v>39084.712397685187</v>
      </c>
      <c r="D1217" s="52" t="s">
        <v>742</v>
      </c>
      <c r="E1217" t="s">
        <v>972</v>
      </c>
      <c r="F1217">
        <v>-0.14000000000000001</v>
      </c>
      <c r="G1217">
        <v>28.035115999999999</v>
      </c>
      <c r="H1217">
        <v>33.019575000000003</v>
      </c>
    </row>
    <row r="1218" spans="1:8" x14ac:dyDescent="0.3">
      <c r="A1218" s="11">
        <v>39084</v>
      </c>
      <c r="B1218" s="51">
        <v>0.71243270833333339</v>
      </c>
      <c r="C1218" s="52">
        <f t="shared" si="18"/>
        <v>39084.712432708337</v>
      </c>
      <c r="D1218" s="52" t="s">
        <v>742</v>
      </c>
      <c r="E1218" t="s">
        <v>972</v>
      </c>
      <c r="F1218">
        <v>-0.13</v>
      </c>
      <c r="G1218">
        <v>28.022089000000001</v>
      </c>
      <c r="H1218">
        <v>33.019238000000001</v>
      </c>
    </row>
    <row r="1219" spans="1:8" x14ac:dyDescent="0.3">
      <c r="A1219" s="11">
        <v>39084</v>
      </c>
      <c r="B1219" s="51">
        <v>0.71246775462962963</v>
      </c>
      <c r="C1219" s="52">
        <f t="shared" ref="C1219:C1259" si="19">+A1219+B1219</f>
        <v>39084.712467754631</v>
      </c>
      <c r="D1219" s="52" t="s">
        <v>742</v>
      </c>
      <c r="E1219" t="s">
        <v>972</v>
      </c>
      <c r="F1219">
        <v>-0.14000000000000001</v>
      </c>
      <c r="G1219">
        <v>28.022089000000001</v>
      </c>
      <c r="H1219">
        <v>33.019913000000003</v>
      </c>
    </row>
    <row r="1220" spans="1:8" x14ac:dyDescent="0.3">
      <c r="A1220" s="11">
        <v>39084</v>
      </c>
      <c r="B1220" s="51">
        <v>0.71250277777777782</v>
      </c>
      <c r="C1220" s="52">
        <f t="shared" si="19"/>
        <v>39084.71250277778</v>
      </c>
      <c r="D1220" s="52" t="s">
        <v>742</v>
      </c>
      <c r="E1220" t="s">
        <v>972</v>
      </c>
      <c r="F1220">
        <v>-0.14000000000000001</v>
      </c>
      <c r="G1220">
        <v>28.037286999999999</v>
      </c>
      <c r="H1220">
        <v>33.022615000000002</v>
      </c>
    </row>
    <row r="1221" spans="1:8" x14ac:dyDescent="0.3">
      <c r="A1221" s="11">
        <v>39084</v>
      </c>
      <c r="B1221" s="51">
        <v>0.71253778935185175</v>
      </c>
      <c r="C1221" s="52">
        <f t="shared" si="19"/>
        <v>39084.712537789354</v>
      </c>
      <c r="D1221" s="52" t="s">
        <v>742</v>
      </c>
      <c r="E1221" t="s">
        <v>972</v>
      </c>
      <c r="F1221">
        <v>-0.13</v>
      </c>
      <c r="G1221">
        <v>28.028168000000001</v>
      </c>
      <c r="H1221">
        <v>33.022951999999997</v>
      </c>
    </row>
    <row r="1222" spans="1:8" x14ac:dyDescent="0.3">
      <c r="A1222" s="11">
        <v>39084</v>
      </c>
      <c r="B1222" s="51">
        <v>0.71257281249999993</v>
      </c>
      <c r="C1222" s="52">
        <f t="shared" si="19"/>
        <v>39084.712572812503</v>
      </c>
      <c r="D1222" s="52" t="s">
        <v>742</v>
      </c>
      <c r="E1222" t="s">
        <v>972</v>
      </c>
      <c r="F1222">
        <v>-0.14000000000000001</v>
      </c>
      <c r="G1222">
        <v>28.0273</v>
      </c>
      <c r="H1222">
        <v>33.024133999999997</v>
      </c>
    </row>
    <row r="1223" spans="1:8" x14ac:dyDescent="0.3">
      <c r="A1223" s="11">
        <v>39084</v>
      </c>
      <c r="B1223" s="51">
        <v>0.71260782407407408</v>
      </c>
      <c r="C1223" s="52">
        <f t="shared" si="19"/>
        <v>39084.712607824076</v>
      </c>
      <c r="D1223" s="52" t="s">
        <v>742</v>
      </c>
      <c r="E1223" t="s">
        <v>972</v>
      </c>
      <c r="F1223">
        <v>-0.14000000000000001</v>
      </c>
      <c r="G1223">
        <v>28.023391</v>
      </c>
      <c r="H1223">
        <v>33.022615000000002</v>
      </c>
    </row>
    <row r="1224" spans="1:8" x14ac:dyDescent="0.3">
      <c r="A1224" s="11">
        <v>39084</v>
      </c>
      <c r="B1224" s="51">
        <v>0.71264289351851851</v>
      </c>
      <c r="C1224" s="52">
        <f t="shared" si="19"/>
        <v>39084.712642893515</v>
      </c>
      <c r="D1224" s="52" t="s">
        <v>742</v>
      </c>
      <c r="E1224" t="s">
        <v>972</v>
      </c>
      <c r="F1224">
        <v>-0.15</v>
      </c>
      <c r="G1224">
        <v>28.032945000000002</v>
      </c>
      <c r="H1224">
        <v>33.015523000000002</v>
      </c>
    </row>
    <row r="1225" spans="1:8" x14ac:dyDescent="0.3">
      <c r="A1225" s="11">
        <v>39084</v>
      </c>
      <c r="B1225" s="51">
        <v>0.71267790509259266</v>
      </c>
      <c r="C1225" s="52">
        <f t="shared" si="19"/>
        <v>39084.712677905096</v>
      </c>
      <c r="D1225" s="52" t="s">
        <v>742</v>
      </c>
      <c r="E1225" t="s">
        <v>972</v>
      </c>
      <c r="F1225">
        <v>-0.14000000000000001</v>
      </c>
      <c r="G1225">
        <v>28.027733999999999</v>
      </c>
      <c r="H1225">
        <v>33.015017</v>
      </c>
    </row>
    <row r="1226" spans="1:8" x14ac:dyDescent="0.3">
      <c r="A1226" s="11">
        <v>39084</v>
      </c>
      <c r="B1226" s="51">
        <v>0.71271292824074084</v>
      </c>
      <c r="C1226" s="52">
        <f t="shared" si="19"/>
        <v>39084.712712928238</v>
      </c>
      <c r="D1226" s="52" t="s">
        <v>742</v>
      </c>
      <c r="E1226" t="s">
        <v>972</v>
      </c>
      <c r="F1226">
        <v>-0.14000000000000001</v>
      </c>
      <c r="G1226">
        <v>28.033379</v>
      </c>
      <c r="H1226">
        <v>33.023628000000002</v>
      </c>
    </row>
    <row r="1227" spans="1:8" x14ac:dyDescent="0.3">
      <c r="A1227" s="11">
        <v>39084</v>
      </c>
      <c r="B1227" s="51">
        <v>0.71274796296296294</v>
      </c>
      <c r="C1227" s="52">
        <f t="shared" si="19"/>
        <v>39084.712747962963</v>
      </c>
      <c r="D1227" s="52" t="s">
        <v>742</v>
      </c>
      <c r="E1227" t="s">
        <v>972</v>
      </c>
      <c r="F1227">
        <v>-0.13</v>
      </c>
      <c r="G1227">
        <v>28.035115999999999</v>
      </c>
      <c r="H1227">
        <v>33.022951999999997</v>
      </c>
    </row>
    <row r="1228" spans="1:8" x14ac:dyDescent="0.3">
      <c r="A1228" s="11">
        <v>39084</v>
      </c>
      <c r="B1228" s="51">
        <v>0.7127829745370371</v>
      </c>
      <c r="C1228" s="52">
        <f t="shared" si="19"/>
        <v>39084.712782974537</v>
      </c>
      <c r="D1228" s="52" t="s">
        <v>742</v>
      </c>
      <c r="E1228" t="s">
        <v>972</v>
      </c>
      <c r="F1228">
        <v>-0.13</v>
      </c>
      <c r="G1228">
        <v>28.031207999999999</v>
      </c>
      <c r="H1228">
        <v>33.021939000000003</v>
      </c>
    </row>
    <row r="1229" spans="1:8" x14ac:dyDescent="0.3">
      <c r="A1229" s="11">
        <v>39084</v>
      </c>
      <c r="B1229" s="51">
        <v>0.71281799768518528</v>
      </c>
      <c r="C1229" s="52">
        <f t="shared" si="19"/>
        <v>39084.712817997686</v>
      </c>
      <c r="D1229" s="52" t="s">
        <v>742</v>
      </c>
      <c r="E1229" t="s">
        <v>972</v>
      </c>
      <c r="F1229">
        <v>-0.14000000000000001</v>
      </c>
      <c r="G1229">
        <v>28.026865000000001</v>
      </c>
      <c r="H1229">
        <v>33.018900000000002</v>
      </c>
    </row>
    <row r="1230" spans="1:8" x14ac:dyDescent="0.3">
      <c r="A1230" s="11">
        <v>39084</v>
      </c>
      <c r="B1230" s="51">
        <v>0.71285303240740738</v>
      </c>
      <c r="C1230" s="52">
        <f t="shared" si="19"/>
        <v>39084.712853032404</v>
      </c>
      <c r="D1230" s="52" t="s">
        <v>742</v>
      </c>
      <c r="E1230" t="s">
        <v>972</v>
      </c>
      <c r="F1230">
        <v>-0.15</v>
      </c>
      <c r="G1230">
        <v>28.028168000000001</v>
      </c>
      <c r="H1230">
        <v>33.018225000000001</v>
      </c>
    </row>
    <row r="1231" spans="1:8" x14ac:dyDescent="0.3">
      <c r="A1231" s="11">
        <v>39084</v>
      </c>
      <c r="B1231" s="51">
        <v>0.71288804398148153</v>
      </c>
      <c r="C1231" s="52">
        <f t="shared" si="19"/>
        <v>39084.712888043985</v>
      </c>
      <c r="D1231" s="52" t="s">
        <v>742</v>
      </c>
      <c r="E1231" t="s">
        <v>972</v>
      </c>
      <c r="F1231">
        <v>-0.15</v>
      </c>
      <c r="G1231">
        <v>28.028168000000001</v>
      </c>
      <c r="H1231">
        <v>33.018900000000002</v>
      </c>
    </row>
    <row r="1232" spans="1:8" x14ac:dyDescent="0.3">
      <c r="A1232" s="11">
        <v>39084</v>
      </c>
      <c r="B1232" s="51">
        <v>0.71292306712962972</v>
      </c>
      <c r="C1232" s="52">
        <f t="shared" si="19"/>
        <v>39084.712923067127</v>
      </c>
      <c r="D1232" s="52" t="s">
        <v>742</v>
      </c>
      <c r="E1232" t="s">
        <v>972</v>
      </c>
      <c r="F1232">
        <v>-0.14000000000000001</v>
      </c>
      <c r="G1232">
        <v>28.026430999999999</v>
      </c>
      <c r="H1232">
        <v>33.018225000000001</v>
      </c>
    </row>
    <row r="1233" spans="1:41" x14ac:dyDescent="0.3">
      <c r="A1233" s="11">
        <v>39084</v>
      </c>
      <c r="B1233" s="51">
        <v>0.71295810185185182</v>
      </c>
      <c r="C1233" s="52">
        <f t="shared" si="19"/>
        <v>39084.712958101853</v>
      </c>
      <c r="D1233" s="52" t="s">
        <v>742</v>
      </c>
      <c r="E1233" t="s">
        <v>972</v>
      </c>
      <c r="F1233">
        <v>-0.13</v>
      </c>
      <c r="G1233">
        <v>28.032076</v>
      </c>
      <c r="H1233">
        <v>33.017887000000002</v>
      </c>
    </row>
    <row r="1234" spans="1:41" x14ac:dyDescent="0.3">
      <c r="A1234" s="11">
        <v>39084</v>
      </c>
      <c r="B1234" s="51">
        <v>0.71299329861111105</v>
      </c>
      <c r="C1234" s="52">
        <f t="shared" si="19"/>
        <v>39084.712993298614</v>
      </c>
      <c r="D1234" s="52" t="s">
        <v>742</v>
      </c>
      <c r="E1234" t="s">
        <v>972</v>
      </c>
      <c r="F1234">
        <v>-0.14000000000000001</v>
      </c>
      <c r="G1234">
        <v>28.030774000000001</v>
      </c>
      <c r="H1234">
        <v>33.017043000000001</v>
      </c>
    </row>
    <row r="1235" spans="1:41" x14ac:dyDescent="0.3">
      <c r="A1235" s="11">
        <v>39084</v>
      </c>
      <c r="B1235" s="51">
        <v>0.71302827546296299</v>
      </c>
      <c r="C1235" s="52">
        <f t="shared" si="19"/>
        <v>39084.713028275466</v>
      </c>
      <c r="D1235" s="52" t="s">
        <v>742</v>
      </c>
      <c r="E1235" t="s">
        <v>971</v>
      </c>
      <c r="AL1235">
        <v>1237.444336</v>
      </c>
      <c r="AM1235">
        <v>21.008333</v>
      </c>
      <c r="AN1235">
        <v>56.011718999999999</v>
      </c>
      <c r="AO1235">
        <v>21.790624999999999</v>
      </c>
    </row>
    <row r="1236" spans="1:41" x14ac:dyDescent="0.3">
      <c r="D1236" s="52"/>
    </row>
    <row r="1237" spans="1:41" x14ac:dyDescent="0.3">
      <c r="A1237" s="11">
        <v>39084</v>
      </c>
      <c r="B1237" s="51">
        <v>0.71302946759259267</v>
      </c>
      <c r="C1237" s="52">
        <f t="shared" si="19"/>
        <v>39084.713029467595</v>
      </c>
      <c r="D1237" s="52" t="s">
        <v>742</v>
      </c>
      <c r="E1237" t="s">
        <v>972</v>
      </c>
      <c r="F1237">
        <v>-0.14000000000000001</v>
      </c>
      <c r="G1237">
        <v>28.025127999999999</v>
      </c>
      <c r="H1237">
        <v>33.018225000000001</v>
      </c>
    </row>
    <row r="1238" spans="1:41" x14ac:dyDescent="0.3">
      <c r="A1238" s="11">
        <v>39084</v>
      </c>
      <c r="B1238" s="51">
        <v>0.71306451388888892</v>
      </c>
      <c r="C1238" s="52">
        <f t="shared" si="19"/>
        <v>39084.71306451389</v>
      </c>
      <c r="D1238" s="52" t="s">
        <v>742</v>
      </c>
      <c r="E1238" t="s">
        <v>972</v>
      </c>
      <c r="F1238">
        <v>-0.13</v>
      </c>
      <c r="G1238">
        <v>28.039892999999999</v>
      </c>
      <c r="H1238">
        <v>33.018393000000003</v>
      </c>
    </row>
    <row r="1239" spans="1:41" x14ac:dyDescent="0.3">
      <c r="A1239" s="11">
        <v>39084</v>
      </c>
      <c r="B1239" s="51">
        <v>0.71309952546296296</v>
      </c>
      <c r="C1239" s="52">
        <f t="shared" si="19"/>
        <v>39084.713099525463</v>
      </c>
      <c r="D1239" s="52" t="s">
        <v>742</v>
      </c>
      <c r="E1239" t="s">
        <v>972</v>
      </c>
      <c r="F1239">
        <v>-0.14000000000000001</v>
      </c>
      <c r="G1239">
        <v>28.0273</v>
      </c>
      <c r="H1239">
        <v>33.017043000000001</v>
      </c>
    </row>
    <row r="1240" spans="1:41" x14ac:dyDescent="0.3">
      <c r="A1240" s="11">
        <v>39084</v>
      </c>
      <c r="B1240" s="51">
        <v>0.71313454861111103</v>
      </c>
      <c r="C1240" s="52">
        <f t="shared" si="19"/>
        <v>39084.713134548612</v>
      </c>
      <c r="D1240" s="52" t="s">
        <v>742</v>
      </c>
      <c r="E1240" t="s">
        <v>972</v>
      </c>
      <c r="F1240">
        <v>-0.14000000000000001</v>
      </c>
      <c r="G1240">
        <v>28.025127999999999</v>
      </c>
      <c r="H1240">
        <v>33.016536000000002</v>
      </c>
      <c r="N1240" s="11">
        <v>39084</v>
      </c>
      <c r="O1240" s="40">
        <v>0.71316959490740739</v>
      </c>
      <c r="P1240" t="s">
        <v>742</v>
      </c>
      <c r="Q1240" t="s">
        <v>972</v>
      </c>
      <c r="R1240">
        <v>-0.14000000000000001</v>
      </c>
      <c r="S1240">
        <v>28.029904999999999</v>
      </c>
      <c r="T1240">
        <v>33.018393000000003</v>
      </c>
    </row>
    <row r="1241" spans="1:41" x14ac:dyDescent="0.3">
      <c r="A1241" s="11">
        <v>39084</v>
      </c>
      <c r="B1241" s="51">
        <v>0.71320461805555546</v>
      </c>
      <c r="C1241" s="52">
        <f t="shared" si="19"/>
        <v>39084.713204618056</v>
      </c>
      <c r="D1241" s="52" t="s">
        <v>742</v>
      </c>
      <c r="E1241" t="s">
        <v>972</v>
      </c>
      <c r="F1241">
        <v>-0.14000000000000001</v>
      </c>
      <c r="G1241">
        <v>28.033379</v>
      </c>
      <c r="H1241">
        <v>33.017718000000002</v>
      </c>
    </row>
    <row r="1242" spans="1:41" x14ac:dyDescent="0.3">
      <c r="A1242" s="11">
        <v>39084</v>
      </c>
      <c r="B1242" s="51">
        <v>0.71323962962962961</v>
      </c>
      <c r="C1242" s="52">
        <f t="shared" si="19"/>
        <v>39084.713239629629</v>
      </c>
      <c r="D1242" s="52" t="s">
        <v>742</v>
      </c>
      <c r="E1242" t="s">
        <v>972</v>
      </c>
      <c r="F1242">
        <v>-0.14000000000000001</v>
      </c>
      <c r="G1242">
        <v>28.022089000000001</v>
      </c>
      <c r="H1242">
        <v>33.020082000000002</v>
      </c>
    </row>
    <row r="1243" spans="1:41" x14ac:dyDescent="0.3">
      <c r="A1243" s="11">
        <v>39084</v>
      </c>
      <c r="B1243" s="51">
        <v>0.71327466435185183</v>
      </c>
      <c r="C1243" s="52">
        <f t="shared" si="19"/>
        <v>39084.713274664355</v>
      </c>
      <c r="D1243" s="52" t="s">
        <v>742</v>
      </c>
      <c r="E1243" t="s">
        <v>972</v>
      </c>
      <c r="F1243">
        <v>-0.15</v>
      </c>
      <c r="G1243">
        <v>28.029904999999999</v>
      </c>
      <c r="H1243">
        <v>33.020082000000002</v>
      </c>
    </row>
    <row r="1244" spans="1:41" x14ac:dyDescent="0.3">
      <c r="A1244" s="11">
        <v>39084</v>
      </c>
      <c r="B1244" s="51">
        <v>0.71330967592592598</v>
      </c>
      <c r="C1244" s="52">
        <f t="shared" si="19"/>
        <v>39084.713309675928</v>
      </c>
      <c r="D1244" s="52" t="s">
        <v>742</v>
      </c>
      <c r="E1244" t="s">
        <v>972</v>
      </c>
      <c r="F1244">
        <v>-0.12</v>
      </c>
      <c r="G1244">
        <v>28.026430999999999</v>
      </c>
      <c r="H1244">
        <v>33.021095000000003</v>
      </c>
    </row>
    <row r="1245" spans="1:41" x14ac:dyDescent="0.3">
      <c r="A1245" s="11">
        <v>39084</v>
      </c>
      <c r="B1245" s="51">
        <v>0.71334469907407405</v>
      </c>
      <c r="C1245" s="52">
        <f t="shared" si="19"/>
        <v>39084.713344699077</v>
      </c>
      <c r="D1245" s="52" t="s">
        <v>742</v>
      </c>
      <c r="E1245" t="s">
        <v>972</v>
      </c>
      <c r="F1245">
        <v>-0.15</v>
      </c>
      <c r="G1245">
        <v>28.025997</v>
      </c>
      <c r="H1245">
        <v>33.020420000000001</v>
      </c>
    </row>
    <row r="1246" spans="1:41" x14ac:dyDescent="0.3">
      <c r="A1246" s="11">
        <v>39084</v>
      </c>
      <c r="B1246" s="51">
        <v>0.71337971064814809</v>
      </c>
      <c r="C1246" s="52">
        <f t="shared" si="19"/>
        <v>39084.713379710651</v>
      </c>
      <c r="D1246" s="52" t="s">
        <v>742</v>
      </c>
      <c r="E1246" t="s">
        <v>972</v>
      </c>
      <c r="F1246">
        <v>-0.14000000000000001</v>
      </c>
      <c r="G1246">
        <v>28.029471000000001</v>
      </c>
      <c r="H1246">
        <v>33.020251000000002</v>
      </c>
    </row>
    <row r="1247" spans="1:41" x14ac:dyDescent="0.3">
      <c r="A1247" s="11">
        <v>39084</v>
      </c>
      <c r="B1247" s="51">
        <v>0.71341484953703704</v>
      </c>
      <c r="C1247" s="52">
        <f t="shared" si="19"/>
        <v>39084.713414849539</v>
      </c>
      <c r="D1247" s="52" t="s">
        <v>742</v>
      </c>
      <c r="E1247" t="s">
        <v>972</v>
      </c>
      <c r="F1247">
        <v>-0.15</v>
      </c>
      <c r="G1247">
        <v>28.028601999999999</v>
      </c>
      <c r="H1247">
        <v>33.012484000000001</v>
      </c>
    </row>
    <row r="1248" spans="1:41" x14ac:dyDescent="0.3">
      <c r="A1248" s="11">
        <v>39084</v>
      </c>
      <c r="B1248" s="51">
        <v>0.71344984953703705</v>
      </c>
      <c r="C1248" s="52">
        <f t="shared" si="19"/>
        <v>39084.713449849536</v>
      </c>
      <c r="D1248" s="52" t="s">
        <v>742</v>
      </c>
      <c r="E1248" t="s">
        <v>972</v>
      </c>
      <c r="F1248">
        <v>-0.13</v>
      </c>
      <c r="G1248">
        <v>28.032511</v>
      </c>
      <c r="H1248">
        <v>33.016030000000001</v>
      </c>
    </row>
    <row r="1249" spans="1:41" x14ac:dyDescent="0.3">
      <c r="A1249" s="11">
        <v>39084</v>
      </c>
      <c r="B1249" s="51">
        <v>0.71348487268518523</v>
      </c>
      <c r="C1249" s="52">
        <f t="shared" si="19"/>
        <v>39084.713484872686</v>
      </c>
      <c r="D1249" s="52" t="s">
        <v>742</v>
      </c>
      <c r="E1249" t="s">
        <v>972</v>
      </c>
      <c r="F1249">
        <v>-0.15</v>
      </c>
      <c r="G1249">
        <v>28.035115999999999</v>
      </c>
      <c r="H1249">
        <v>33.018393000000003</v>
      </c>
    </row>
    <row r="1250" spans="1:41" x14ac:dyDescent="0.3">
      <c r="A1250" s="11">
        <v>39084</v>
      </c>
      <c r="B1250" s="51">
        <v>0.71351990740740734</v>
      </c>
      <c r="C1250" s="52">
        <f t="shared" si="19"/>
        <v>39084.713519907411</v>
      </c>
      <c r="D1250" s="52" t="s">
        <v>742</v>
      </c>
      <c r="E1250" t="s">
        <v>972</v>
      </c>
      <c r="F1250">
        <v>-0.14000000000000001</v>
      </c>
      <c r="G1250">
        <v>28.032511</v>
      </c>
      <c r="H1250">
        <v>33.016030000000001</v>
      </c>
    </row>
    <row r="1251" spans="1:41" x14ac:dyDescent="0.3">
      <c r="A1251" s="11">
        <v>39084</v>
      </c>
      <c r="B1251" s="51">
        <v>0.71355491898148149</v>
      </c>
      <c r="C1251" s="52">
        <f t="shared" si="19"/>
        <v>39084.713554918984</v>
      </c>
      <c r="D1251" s="52" t="s">
        <v>742</v>
      </c>
      <c r="E1251" t="s">
        <v>972</v>
      </c>
      <c r="F1251">
        <v>-0.14000000000000001</v>
      </c>
      <c r="G1251">
        <v>28.038589999999999</v>
      </c>
      <c r="H1251">
        <v>33.017380000000003</v>
      </c>
    </row>
    <row r="1252" spans="1:41" x14ac:dyDescent="0.3">
      <c r="A1252" s="11">
        <v>39084</v>
      </c>
      <c r="B1252" s="51">
        <v>0.71358994212962967</v>
      </c>
      <c r="C1252" s="52">
        <f t="shared" si="19"/>
        <v>39084.713589942126</v>
      </c>
      <c r="D1252" s="52" t="s">
        <v>742</v>
      </c>
      <c r="E1252" t="s">
        <v>972</v>
      </c>
      <c r="F1252">
        <v>-0.15</v>
      </c>
      <c r="G1252">
        <v>28.032076</v>
      </c>
      <c r="H1252">
        <v>33.017043000000001</v>
      </c>
    </row>
    <row r="1253" spans="1:41" x14ac:dyDescent="0.3">
      <c r="A1253" s="11">
        <v>39084</v>
      </c>
      <c r="B1253" s="51">
        <v>0.71362497685185178</v>
      </c>
      <c r="C1253" s="52">
        <f t="shared" si="19"/>
        <v>39084.713624976852</v>
      </c>
      <c r="D1253" s="52" t="s">
        <v>742</v>
      </c>
      <c r="E1253" t="s">
        <v>972</v>
      </c>
      <c r="F1253">
        <v>-0.14000000000000001</v>
      </c>
      <c r="G1253">
        <v>28.031642000000002</v>
      </c>
      <c r="H1253">
        <v>33.017887000000002</v>
      </c>
    </row>
    <row r="1254" spans="1:41" x14ac:dyDescent="0.3">
      <c r="A1254" s="11">
        <v>39084</v>
      </c>
      <c r="B1254" s="51">
        <v>0.71365998842592593</v>
      </c>
      <c r="C1254" s="52">
        <f t="shared" si="19"/>
        <v>39084.713659988425</v>
      </c>
      <c r="D1254" s="52" t="s">
        <v>742</v>
      </c>
      <c r="E1254" t="s">
        <v>972</v>
      </c>
      <c r="F1254">
        <v>-0.15</v>
      </c>
      <c r="G1254">
        <v>28.034248000000002</v>
      </c>
      <c r="H1254">
        <v>33.016874000000001</v>
      </c>
    </row>
    <row r="1255" spans="1:41" x14ac:dyDescent="0.3">
      <c r="A1255" s="11">
        <v>39084</v>
      </c>
      <c r="B1255" s="51">
        <v>0.71369501157407411</v>
      </c>
      <c r="C1255" s="52">
        <f t="shared" si="19"/>
        <v>39084.713695011575</v>
      </c>
      <c r="D1255" s="52" t="s">
        <v>742</v>
      </c>
      <c r="E1255" t="s">
        <v>972</v>
      </c>
      <c r="F1255">
        <v>-0.14000000000000001</v>
      </c>
      <c r="G1255">
        <v>28.037721999999999</v>
      </c>
      <c r="H1255">
        <v>33.015523000000002</v>
      </c>
    </row>
    <row r="1256" spans="1:41" x14ac:dyDescent="0.3">
      <c r="A1256" s="11">
        <v>39084</v>
      </c>
      <c r="B1256" s="51">
        <v>0.71372989583333324</v>
      </c>
      <c r="C1256" s="52">
        <f t="shared" si="19"/>
        <v>39084.713729895833</v>
      </c>
      <c r="D1256" s="52" t="s">
        <v>742</v>
      </c>
      <c r="E1256" t="s">
        <v>971</v>
      </c>
      <c r="AL1256">
        <v>1238.294189</v>
      </c>
      <c r="AM1256">
        <v>21.35</v>
      </c>
      <c r="AN1256">
        <v>55.523437999999999</v>
      </c>
      <c r="AO1256">
        <v>22.477031</v>
      </c>
    </row>
    <row r="1257" spans="1:41" x14ac:dyDescent="0.3">
      <c r="D1257" s="52"/>
    </row>
    <row r="1258" spans="1:41" x14ac:dyDescent="0.3">
      <c r="A1258" s="11">
        <v>39084</v>
      </c>
      <c r="B1258" s="51">
        <v>0.71373120370370369</v>
      </c>
      <c r="C1258" s="52">
        <f t="shared" si="19"/>
        <v>39084.713731203701</v>
      </c>
      <c r="D1258" s="52" t="s">
        <v>742</v>
      </c>
      <c r="E1258" t="s">
        <v>972</v>
      </c>
      <c r="F1258">
        <v>-0.14000000000000001</v>
      </c>
      <c r="G1258">
        <v>28.030774000000001</v>
      </c>
      <c r="H1258">
        <v>33.019069000000002</v>
      </c>
    </row>
    <row r="1259" spans="1:41" x14ac:dyDescent="0.3">
      <c r="A1259" s="11">
        <v>39084</v>
      </c>
      <c r="B1259" s="51">
        <v>0.71376622685185176</v>
      </c>
      <c r="C1259" s="52">
        <f t="shared" si="19"/>
        <v>39084.713766226851</v>
      </c>
      <c r="D1259" s="52" t="s">
        <v>742</v>
      </c>
      <c r="E1259" t="s">
        <v>972</v>
      </c>
      <c r="F1259">
        <v>-0.15</v>
      </c>
      <c r="G1259">
        <v>28.029471000000001</v>
      </c>
      <c r="H1259">
        <v>33.015861000000001</v>
      </c>
    </row>
    <row r="1260" spans="1:41" x14ac:dyDescent="0.3">
      <c r="D1260" s="52"/>
    </row>
    <row r="1261" spans="1:41" x14ac:dyDescent="0.3">
      <c r="D1261" s="52"/>
    </row>
    <row r="1262" spans="1:41" x14ac:dyDescent="0.3">
      <c r="A1262" t="s">
        <v>994</v>
      </c>
      <c r="D1262" s="52"/>
    </row>
    <row r="1263" spans="1:41" x14ac:dyDescent="0.3">
      <c r="D1263" s="52"/>
    </row>
    <row r="1264" spans="1:41" x14ac:dyDescent="0.3">
      <c r="A1264" t="s">
        <v>995</v>
      </c>
      <c r="D1264" s="52"/>
    </row>
    <row r="1265" spans="1:4" x14ac:dyDescent="0.3">
      <c r="D1265" s="52"/>
    </row>
    <row r="1266" spans="1:4" x14ac:dyDescent="0.3">
      <c r="A1266" t="s">
        <v>996</v>
      </c>
      <c r="D1266" s="52"/>
    </row>
    <row r="1267" spans="1:4" x14ac:dyDescent="0.3">
      <c r="D1267" s="52"/>
    </row>
    <row r="1268" spans="1:4" x14ac:dyDescent="0.3">
      <c r="A1268" t="s">
        <v>997</v>
      </c>
      <c r="D1268" s="52"/>
    </row>
    <row r="1269" spans="1:4" x14ac:dyDescent="0.3">
      <c r="A1269" t="s">
        <v>998</v>
      </c>
      <c r="D1269" s="52"/>
    </row>
    <row r="1270" spans="1:4" x14ac:dyDescent="0.3">
      <c r="A1270" t="s">
        <v>999</v>
      </c>
      <c r="D1270" s="52"/>
    </row>
    <row r="1271" spans="1:4" x14ac:dyDescent="0.3">
      <c r="A1271" t="s">
        <v>1000</v>
      </c>
      <c r="D1271" s="52"/>
    </row>
    <row r="1272" spans="1:4" x14ac:dyDescent="0.3">
      <c r="A1272" t="s">
        <v>1001</v>
      </c>
      <c r="D1272" s="52"/>
    </row>
    <row r="1273" spans="1:4" x14ac:dyDescent="0.3">
      <c r="A1273" t="s">
        <v>1002</v>
      </c>
      <c r="D1273" s="52"/>
    </row>
    <row r="1274" spans="1:4" x14ac:dyDescent="0.3">
      <c r="A1274" t="s">
        <v>1003</v>
      </c>
      <c r="D1274" s="52"/>
    </row>
    <row r="1275" spans="1:4" x14ac:dyDescent="0.3">
      <c r="D1275" s="52"/>
    </row>
    <row r="1276" spans="1:4" x14ac:dyDescent="0.3">
      <c r="A1276" t="s">
        <v>1004</v>
      </c>
      <c r="D1276" s="52"/>
    </row>
    <row r="1277" spans="1:4" x14ac:dyDescent="0.3">
      <c r="D1277" s="52"/>
    </row>
    <row r="1278" spans="1:4" x14ac:dyDescent="0.3">
      <c r="A1278" t="s">
        <v>1005</v>
      </c>
      <c r="D1278" s="52"/>
    </row>
    <row r="1279" spans="1:4" x14ac:dyDescent="0.3">
      <c r="D1279" s="52"/>
    </row>
    <row r="1280" spans="1:4" x14ac:dyDescent="0.3">
      <c r="A1280" t="s">
        <v>1006</v>
      </c>
      <c r="D1280" s="52"/>
    </row>
    <row r="1281" spans="1:4" x14ac:dyDescent="0.3">
      <c r="D1281" s="52"/>
    </row>
    <row r="1282" spans="1:4" x14ac:dyDescent="0.3">
      <c r="A1282" t="s">
        <v>1007</v>
      </c>
      <c r="D1282" s="52"/>
    </row>
    <row r="1283" spans="1:4" x14ac:dyDescent="0.3">
      <c r="D1283" s="52"/>
    </row>
    <row r="1284" spans="1:4" x14ac:dyDescent="0.3">
      <c r="A1284" t="s">
        <v>1008</v>
      </c>
      <c r="D1284" s="52"/>
    </row>
    <row r="1285" spans="1:4" x14ac:dyDescent="0.3">
      <c r="D1285" s="52"/>
    </row>
    <row r="1286" spans="1:4" x14ac:dyDescent="0.3">
      <c r="A1286" t="s">
        <v>1009</v>
      </c>
      <c r="D1286" s="52"/>
    </row>
    <row r="1287" spans="1:4" x14ac:dyDescent="0.3">
      <c r="D1287" s="52"/>
    </row>
    <row r="1288" spans="1:4" x14ac:dyDescent="0.3">
      <c r="A1288" t="s">
        <v>1010</v>
      </c>
      <c r="D1288" s="52"/>
    </row>
    <row r="1289" spans="1:4" x14ac:dyDescent="0.3">
      <c r="D1289" s="52"/>
    </row>
    <row r="1290" spans="1:4" x14ac:dyDescent="0.3">
      <c r="A1290" t="s">
        <v>1011</v>
      </c>
      <c r="D1290" s="52"/>
    </row>
    <row r="1291" spans="1:4" x14ac:dyDescent="0.3">
      <c r="D1291" s="52"/>
    </row>
    <row r="1292" spans="1:4" x14ac:dyDescent="0.3">
      <c r="A1292" t="s">
        <v>1012</v>
      </c>
      <c r="D1292" s="52"/>
    </row>
    <row r="1293" spans="1:4" x14ac:dyDescent="0.3">
      <c r="D1293" s="52"/>
    </row>
    <row r="1294" spans="1:4" x14ac:dyDescent="0.3">
      <c r="A1294" t="s">
        <v>1013</v>
      </c>
      <c r="D1294" s="52"/>
    </row>
    <row r="1295" spans="1:4" x14ac:dyDescent="0.3">
      <c r="D1295" s="52"/>
    </row>
    <row r="1296" spans="1:4" x14ac:dyDescent="0.3">
      <c r="A1296" t="s">
        <v>1014</v>
      </c>
      <c r="D1296" s="52"/>
    </row>
    <row r="1297" spans="1:4" x14ac:dyDescent="0.3">
      <c r="D1297" s="52"/>
    </row>
    <row r="1298" spans="1:4" x14ac:dyDescent="0.3">
      <c r="A1298" t="s">
        <v>1015</v>
      </c>
      <c r="D1298" s="52"/>
    </row>
    <row r="1299" spans="1:4" x14ac:dyDescent="0.3">
      <c r="D1299" s="52"/>
    </row>
    <row r="1300" spans="1:4" x14ac:dyDescent="0.3">
      <c r="A1300" t="s">
        <v>1016</v>
      </c>
      <c r="D1300" s="52"/>
    </row>
    <row r="1301" spans="1:4" x14ac:dyDescent="0.3">
      <c r="D1301" s="52"/>
    </row>
    <row r="1302" spans="1:4" x14ac:dyDescent="0.3">
      <c r="A1302" t="s">
        <v>1017</v>
      </c>
      <c r="D1302" s="52"/>
    </row>
    <row r="1303" spans="1:4" x14ac:dyDescent="0.3">
      <c r="D1303" s="52"/>
    </row>
    <row r="1304" spans="1:4" x14ac:dyDescent="0.3">
      <c r="A1304" t="s">
        <v>1018</v>
      </c>
      <c r="D1304" s="52"/>
    </row>
    <row r="1305" spans="1:4" x14ac:dyDescent="0.3">
      <c r="D1305" s="52"/>
    </row>
    <row r="1306" spans="1:4" x14ac:dyDescent="0.3">
      <c r="A1306" t="s">
        <v>1019</v>
      </c>
      <c r="D1306" s="52"/>
    </row>
    <row r="1307" spans="1:4" x14ac:dyDescent="0.3">
      <c r="A1307" t="s">
        <v>1020</v>
      </c>
      <c r="D1307" s="52"/>
    </row>
    <row r="1308" spans="1:4" x14ac:dyDescent="0.3">
      <c r="D1308" s="52"/>
    </row>
    <row r="1309" spans="1:4" x14ac:dyDescent="0.3">
      <c r="A1309" t="s">
        <v>1021</v>
      </c>
      <c r="D1309" s="52"/>
    </row>
    <row r="1310" spans="1:4" x14ac:dyDescent="0.3">
      <c r="A1310" t="s">
        <v>1022</v>
      </c>
      <c r="D1310" s="52"/>
    </row>
    <row r="1311" spans="1:4" x14ac:dyDescent="0.3">
      <c r="A1311" t="s">
        <v>1023</v>
      </c>
      <c r="D1311" s="52"/>
    </row>
    <row r="1312" spans="1:4" x14ac:dyDescent="0.3">
      <c r="A1312" t="s">
        <v>1024</v>
      </c>
      <c r="D1312" s="52"/>
    </row>
    <row r="1313" spans="1:4" x14ac:dyDescent="0.3">
      <c r="A1313" t="s">
        <v>1025</v>
      </c>
      <c r="D1313" s="52"/>
    </row>
    <row r="1314" spans="1:4" x14ac:dyDescent="0.3">
      <c r="A1314" t="s">
        <v>1026</v>
      </c>
      <c r="D1314" s="52"/>
    </row>
    <row r="1315" spans="1:4" x14ac:dyDescent="0.3">
      <c r="A1315" t="s">
        <v>1027</v>
      </c>
      <c r="D1315" s="52"/>
    </row>
    <row r="1316" spans="1:4" x14ac:dyDescent="0.3">
      <c r="A1316" t="s">
        <v>1028</v>
      </c>
      <c r="D1316" s="52"/>
    </row>
    <row r="1317" spans="1:4" x14ac:dyDescent="0.3">
      <c r="A1317" t="s">
        <v>1029</v>
      </c>
      <c r="D1317" s="52"/>
    </row>
    <row r="1318" spans="1:4" x14ac:dyDescent="0.3">
      <c r="A1318" t="s">
        <v>1030</v>
      </c>
      <c r="D1318" s="52"/>
    </row>
    <row r="1319" spans="1:4" x14ac:dyDescent="0.3">
      <c r="A1319" t="s">
        <v>1031</v>
      </c>
      <c r="D1319" s="52"/>
    </row>
    <row r="1320" spans="1:4" x14ac:dyDescent="0.3">
      <c r="A1320" t="s">
        <v>1032</v>
      </c>
      <c r="D1320" s="52"/>
    </row>
    <row r="1321" spans="1:4" x14ac:dyDescent="0.3">
      <c r="A1321" t="s">
        <v>1033</v>
      </c>
      <c r="D1321" s="52"/>
    </row>
    <row r="1322" spans="1:4" x14ac:dyDescent="0.3">
      <c r="A1322" t="s">
        <v>1034</v>
      </c>
      <c r="D1322" s="52"/>
    </row>
    <row r="1323" spans="1:4" x14ac:dyDescent="0.3">
      <c r="A1323" t="s">
        <v>1035</v>
      </c>
      <c r="D1323" s="52"/>
    </row>
    <row r="1324" spans="1:4" x14ac:dyDescent="0.3">
      <c r="A1324" t="s">
        <v>1036</v>
      </c>
      <c r="D1324" s="52"/>
    </row>
    <row r="1325" spans="1:4" x14ac:dyDescent="0.3">
      <c r="A1325" t="s">
        <v>1037</v>
      </c>
      <c r="D1325" s="52"/>
    </row>
    <row r="1326" spans="1:4" x14ac:dyDescent="0.3">
      <c r="A1326" t="s">
        <v>1038</v>
      </c>
      <c r="D1326" s="52"/>
    </row>
    <row r="1327" spans="1:4" x14ac:dyDescent="0.3">
      <c r="A1327" t="s">
        <v>1039</v>
      </c>
      <c r="D1327" s="52"/>
    </row>
    <row r="1328" spans="1:4" x14ac:dyDescent="0.3">
      <c r="A1328" t="s">
        <v>1040</v>
      </c>
      <c r="D1328" s="52"/>
    </row>
    <row r="1329" spans="1:40" x14ac:dyDescent="0.3">
      <c r="A1329" t="s">
        <v>1041</v>
      </c>
      <c r="D1329" s="52"/>
    </row>
    <row r="1330" spans="1:40" x14ac:dyDescent="0.3">
      <c r="A1330" t="s">
        <v>1041</v>
      </c>
      <c r="D1330" s="52"/>
    </row>
    <row r="1331" spans="1:40" x14ac:dyDescent="0.3">
      <c r="A1331" t="s">
        <v>1041</v>
      </c>
      <c r="D1331" s="52"/>
    </row>
    <row r="1332" spans="1:40" x14ac:dyDescent="0.3">
      <c r="A1332" t="s">
        <v>1041</v>
      </c>
      <c r="D1332" s="52"/>
    </row>
    <row r="1333" spans="1:40" x14ac:dyDescent="0.3">
      <c r="A1333" t="s">
        <v>1041</v>
      </c>
      <c r="D1333" s="52"/>
    </row>
    <row r="1334" spans="1:40" x14ac:dyDescent="0.3">
      <c r="A1334" t="s">
        <v>1041</v>
      </c>
      <c r="D1334" s="52"/>
    </row>
    <row r="1335" spans="1:40" x14ac:dyDescent="0.3">
      <c r="A1335" t="s">
        <v>1041</v>
      </c>
      <c r="D1335" s="52"/>
    </row>
    <row r="1336" spans="1:40" x14ac:dyDescent="0.3">
      <c r="A1336" t="s">
        <v>1041</v>
      </c>
      <c r="D1336" s="52"/>
    </row>
    <row r="1337" spans="1:40" x14ac:dyDescent="0.3">
      <c r="A1337" t="s">
        <v>1041</v>
      </c>
      <c r="D1337" s="52"/>
    </row>
    <row r="1338" spans="1:40" x14ac:dyDescent="0.3">
      <c r="A1338" t="s">
        <v>1041</v>
      </c>
    </row>
    <row r="1339" spans="1:40" x14ac:dyDescent="0.3">
      <c r="A1339" t="s">
        <v>706</v>
      </c>
      <c r="B1339" s="51" t="s">
        <v>707</v>
      </c>
      <c r="C1339" s="52" t="s">
        <v>708</v>
      </c>
      <c r="D1339" t="s">
        <v>709</v>
      </c>
      <c r="E1339" t="s">
        <v>710</v>
      </c>
      <c r="F1339" t="s">
        <v>714</v>
      </c>
      <c r="G1339" t="s">
        <v>722</v>
      </c>
      <c r="H1339" t="s">
        <v>900</v>
      </c>
      <c r="I1339" t="s">
        <v>901</v>
      </c>
      <c r="J1339" t="s">
        <v>902</v>
      </c>
      <c r="K1339" t="s">
        <v>903</v>
      </c>
      <c r="L1339" t="s">
        <v>904</v>
      </c>
      <c r="M1339" t="s">
        <v>905</v>
      </c>
      <c r="N1339" t="s">
        <v>123</v>
      </c>
      <c r="O1339" t="s">
        <v>906</v>
      </c>
      <c r="P1339" t="s">
        <v>907</v>
      </c>
      <c r="Q1339" t="s">
        <v>908</v>
      </c>
      <c r="R1339" t="s">
        <v>726</v>
      </c>
      <c r="S1339" t="s">
        <v>727</v>
      </c>
      <c r="T1339" t="s">
        <v>909</v>
      </c>
      <c r="U1339" t="s">
        <v>711</v>
      </c>
      <c r="V1339" t="s">
        <v>712</v>
      </c>
      <c r="W1339" t="s">
        <v>713</v>
      </c>
      <c r="X1339" t="s">
        <v>910</v>
      </c>
      <c r="Y1339" t="s">
        <v>911</v>
      </c>
      <c r="Z1339" t="s">
        <v>715</v>
      </c>
      <c r="AA1339" t="s">
        <v>716</v>
      </c>
      <c r="AB1339" t="s">
        <v>717</v>
      </c>
      <c r="AC1339" t="s">
        <v>718</v>
      </c>
      <c r="AD1339" t="s">
        <v>110</v>
      </c>
      <c r="AE1339" t="s">
        <v>719</v>
      </c>
      <c r="AF1339" t="s">
        <v>720</v>
      </c>
      <c r="AG1339" t="s">
        <v>721</v>
      </c>
      <c r="AH1339" t="s">
        <v>723</v>
      </c>
      <c r="AI1339" t="s">
        <v>724</v>
      </c>
      <c r="AJ1339" t="s">
        <v>725</v>
      </c>
      <c r="AK1339" t="s">
        <v>912</v>
      </c>
      <c r="AL1339" t="s">
        <v>913</v>
      </c>
      <c r="AM1339" t="s">
        <v>914</v>
      </c>
      <c r="AN1339" t="s">
        <v>915</v>
      </c>
    </row>
    <row r="1340" spans="1:40" x14ac:dyDescent="0.3">
      <c r="A1340" s="11">
        <v>41845</v>
      </c>
      <c r="B1340" s="51">
        <v>0.66721121527777782</v>
      </c>
      <c r="C1340" s="52" t="s">
        <v>728</v>
      </c>
      <c r="D1340" t="s">
        <v>1042</v>
      </c>
    </row>
    <row r="1341" spans="1:40" x14ac:dyDescent="0.3">
      <c r="A1341" s="11">
        <v>41845</v>
      </c>
      <c r="B1341" s="51">
        <v>0.6672114004629629</v>
      </c>
      <c r="C1341" s="52" t="s">
        <v>728</v>
      </c>
      <c r="D1341" t="s">
        <v>730</v>
      </c>
    </row>
    <row r="1342" spans="1:40" x14ac:dyDescent="0.3">
      <c r="A1342" s="11">
        <v>41845</v>
      </c>
      <c r="B1342" s="51">
        <v>0.66721151620370367</v>
      </c>
      <c r="C1342" s="52" t="s">
        <v>728</v>
      </c>
      <c r="D1342" t="s">
        <v>1043</v>
      </c>
    </row>
    <row r="1343" spans="1:40" x14ac:dyDescent="0.3">
      <c r="A1343" s="11">
        <v>41845</v>
      </c>
      <c r="B1343" s="51">
        <v>0.66721170138888886</v>
      </c>
      <c r="C1343" s="52" t="s">
        <v>728</v>
      </c>
      <c r="D1343" t="s">
        <v>918</v>
      </c>
    </row>
    <row r="1344" spans="1:40" x14ac:dyDescent="0.3">
      <c r="A1344" s="11">
        <v>41845</v>
      </c>
      <c r="B1344" s="51">
        <v>0.66721226851851856</v>
      </c>
      <c r="C1344" s="52" t="s">
        <v>728</v>
      </c>
      <c r="D1344" t="s">
        <v>919</v>
      </c>
    </row>
    <row r="1345" spans="1:10" x14ac:dyDescent="0.3">
      <c r="A1345" s="11">
        <v>41845</v>
      </c>
      <c r="B1345" s="51">
        <v>0.66721331018518526</v>
      </c>
      <c r="C1345" s="52" t="s">
        <v>728</v>
      </c>
      <c r="D1345" t="s">
        <v>920</v>
      </c>
    </row>
    <row r="1346" spans="1:10" x14ac:dyDescent="0.3">
      <c r="A1346" s="11">
        <v>41845</v>
      </c>
      <c r="B1346" s="51">
        <v>0.66721436342592588</v>
      </c>
      <c r="C1346" s="52" t="s">
        <v>728</v>
      </c>
      <c r="D1346" t="s">
        <v>735</v>
      </c>
    </row>
    <row r="1347" spans="1:10" x14ac:dyDescent="0.3">
      <c r="A1347" s="11">
        <v>41845</v>
      </c>
      <c r="B1347" s="51">
        <v>0.66721540509259258</v>
      </c>
      <c r="C1347" s="52" t="s">
        <v>728</v>
      </c>
      <c r="D1347" t="s">
        <v>921</v>
      </c>
    </row>
    <row r="1348" spans="1:10" x14ac:dyDescent="0.3">
      <c r="A1348" s="11">
        <v>41845</v>
      </c>
      <c r="B1348" s="51">
        <v>0.66721645833333332</v>
      </c>
      <c r="C1348" s="52" t="s">
        <v>728</v>
      </c>
      <c r="D1348" t="s">
        <v>737</v>
      </c>
    </row>
    <row r="1349" spans="1:10" x14ac:dyDescent="0.3">
      <c r="A1349" s="11">
        <v>41845</v>
      </c>
      <c r="B1349" s="51">
        <v>0.66721751157407405</v>
      </c>
      <c r="C1349" s="52" t="s">
        <v>728</v>
      </c>
      <c r="D1349" t="s">
        <v>738</v>
      </c>
    </row>
    <row r="1350" spans="1:10" x14ac:dyDescent="0.3">
      <c r="A1350" s="11">
        <v>41845</v>
      </c>
      <c r="B1350" s="51">
        <v>0.66721855324074075</v>
      </c>
      <c r="C1350" s="52" t="s">
        <v>728</v>
      </c>
      <c r="D1350" t="s">
        <v>739</v>
      </c>
    </row>
    <row r="1351" spans="1:10" x14ac:dyDescent="0.3">
      <c r="A1351" s="11">
        <v>41845</v>
      </c>
      <c r="B1351" s="51">
        <v>0.66721960648148138</v>
      </c>
      <c r="C1351" s="52" t="s">
        <v>728</v>
      </c>
      <c r="D1351" t="s">
        <v>922</v>
      </c>
    </row>
    <row r="1352" spans="1:10" x14ac:dyDescent="0.3">
      <c r="A1352" s="11">
        <v>41845</v>
      </c>
      <c r="B1352" s="51">
        <v>0.66722064814814808</v>
      </c>
      <c r="C1352" s="52" t="s">
        <v>728</v>
      </c>
      <c r="D1352" t="s">
        <v>923</v>
      </c>
    </row>
    <row r="1353" spans="1:10" x14ac:dyDescent="0.3">
      <c r="A1353" s="11">
        <v>41845</v>
      </c>
      <c r="B1353" s="51">
        <v>0.66723459490740744</v>
      </c>
      <c r="C1353" s="52" t="s">
        <v>728</v>
      </c>
      <c r="D1353" t="s">
        <v>924</v>
      </c>
      <c r="E1353">
        <v>4330</v>
      </c>
      <c r="F1353">
        <v>1532</v>
      </c>
      <c r="G1353" t="s">
        <v>925</v>
      </c>
    </row>
    <row r="1354" spans="1:10" x14ac:dyDescent="0.3">
      <c r="A1354" s="11">
        <v>41845</v>
      </c>
      <c r="B1354" s="51">
        <v>0.66723469907407418</v>
      </c>
      <c r="C1354" s="52" t="s">
        <v>728</v>
      </c>
      <c r="D1354" t="s">
        <v>926</v>
      </c>
      <c r="E1354">
        <v>4330</v>
      </c>
      <c r="F1354">
        <v>1532</v>
      </c>
      <c r="G1354">
        <v>4330</v>
      </c>
    </row>
    <row r="1355" spans="1:10" x14ac:dyDescent="0.3">
      <c r="A1355" s="11">
        <v>41845</v>
      </c>
      <c r="B1355" s="51">
        <v>0.66723480324074069</v>
      </c>
      <c r="C1355" s="52" t="s">
        <v>728</v>
      </c>
      <c r="D1355" t="s">
        <v>927</v>
      </c>
      <c r="E1355">
        <v>4330</v>
      </c>
      <c r="F1355">
        <v>1532</v>
      </c>
      <c r="G1355">
        <v>1532</v>
      </c>
    </row>
    <row r="1356" spans="1:10" x14ac:dyDescent="0.3">
      <c r="A1356" s="11">
        <v>41845</v>
      </c>
      <c r="B1356" s="51">
        <v>0.66723491898148157</v>
      </c>
      <c r="C1356" s="52" t="s">
        <v>728</v>
      </c>
      <c r="D1356" t="s">
        <v>928</v>
      </c>
      <c r="E1356">
        <v>4330</v>
      </c>
      <c r="F1356">
        <v>1532</v>
      </c>
      <c r="G1356">
        <v>1940006</v>
      </c>
    </row>
    <row r="1357" spans="1:10" x14ac:dyDescent="0.3">
      <c r="A1357" s="11">
        <v>41845</v>
      </c>
      <c r="B1357" s="51">
        <v>0.66723502314814809</v>
      </c>
      <c r="C1357" s="52" t="s">
        <v>728</v>
      </c>
      <c r="D1357" t="s">
        <v>929</v>
      </c>
      <c r="E1357">
        <v>4330</v>
      </c>
      <c r="F1357">
        <v>1532</v>
      </c>
      <c r="G1357">
        <v>4</v>
      </c>
      <c r="H1357">
        <v>4</v>
      </c>
      <c r="I1357">
        <v>8</v>
      </c>
    </row>
    <row r="1358" spans="1:10" x14ac:dyDescent="0.3">
      <c r="A1358" s="11">
        <v>41845</v>
      </c>
      <c r="B1358" s="51">
        <v>0.6672357523148148</v>
      </c>
      <c r="C1358" s="52" t="s">
        <v>728</v>
      </c>
      <c r="D1358" t="s">
        <v>930</v>
      </c>
      <c r="E1358">
        <v>4330</v>
      </c>
      <c r="F1358">
        <v>1532</v>
      </c>
      <c r="G1358" t="s">
        <v>931</v>
      </c>
    </row>
    <row r="1359" spans="1:10" x14ac:dyDescent="0.3">
      <c r="A1359" s="11">
        <v>41845</v>
      </c>
      <c r="B1359" s="51">
        <v>0.6672367939814815</v>
      </c>
      <c r="C1359" s="52" t="s">
        <v>728</v>
      </c>
      <c r="D1359" t="s">
        <v>932</v>
      </c>
      <c r="E1359">
        <v>4330</v>
      </c>
      <c r="F1359">
        <v>1532</v>
      </c>
      <c r="G1359" s="18">
        <v>0</v>
      </c>
    </row>
    <row r="1360" spans="1:10" x14ac:dyDescent="0.3">
      <c r="A1360" s="11">
        <v>41845</v>
      </c>
      <c r="B1360" s="51">
        <v>0.66723784722222224</v>
      </c>
      <c r="C1360" s="52" t="s">
        <v>728</v>
      </c>
      <c r="D1360" t="s">
        <v>933</v>
      </c>
      <c r="E1360">
        <v>4330</v>
      </c>
      <c r="F1360">
        <v>1532</v>
      </c>
      <c r="G1360" s="18">
        <v>0</v>
      </c>
      <c r="H1360" s="18">
        <v>1</v>
      </c>
      <c r="I1360" s="18">
        <v>0</v>
      </c>
      <c r="J1360" s="18">
        <v>0</v>
      </c>
    </row>
    <row r="1361" spans="1:50" x14ac:dyDescent="0.3">
      <c r="A1361" s="11">
        <v>41845</v>
      </c>
      <c r="B1361" s="51">
        <v>0.66723888888888894</v>
      </c>
      <c r="C1361" s="52" t="s">
        <v>728</v>
      </c>
      <c r="D1361" t="s">
        <v>934</v>
      </c>
      <c r="E1361">
        <v>4330</v>
      </c>
      <c r="F1361">
        <v>1532</v>
      </c>
      <c r="G1361" t="s">
        <v>935</v>
      </c>
    </row>
    <row r="1362" spans="1:50" x14ac:dyDescent="0.3">
      <c r="A1362" s="11">
        <v>41845</v>
      </c>
      <c r="B1362" s="51">
        <v>0.66723997685185188</v>
      </c>
      <c r="C1362" s="52" t="s">
        <v>728</v>
      </c>
      <c r="D1362" t="s">
        <v>936</v>
      </c>
      <c r="E1362">
        <v>4330</v>
      </c>
      <c r="F1362">
        <v>1532</v>
      </c>
      <c r="G1362" s="18">
        <v>-2.9883139999999998E-6</v>
      </c>
      <c r="H1362" s="18">
        <v>-6.1377849999999997E-6</v>
      </c>
      <c r="I1362" s="18">
        <v>1.684659E-3</v>
      </c>
      <c r="J1362" s="18">
        <v>-0.1857173</v>
      </c>
      <c r="K1362" s="18">
        <v>6.7843989999999996E-4</v>
      </c>
      <c r="L1362" s="18">
        <v>-5.597908E-7</v>
      </c>
      <c r="M1362" s="18">
        <v>10.401579999999999</v>
      </c>
      <c r="N1362" s="18">
        <v>-5.9869070000000003E-2</v>
      </c>
      <c r="O1362" s="18">
        <v>1.3604249999999999E-4</v>
      </c>
      <c r="P1362" s="18">
        <v>-4.7769770000000002E-7</v>
      </c>
      <c r="Q1362" s="18">
        <v>-303.2937</v>
      </c>
      <c r="R1362" s="18">
        <v>2.5304959999999999</v>
      </c>
      <c r="S1362" s="18">
        <v>-1.267045E-2</v>
      </c>
      <c r="T1362" s="18">
        <v>1.040454E-4</v>
      </c>
    </row>
    <row r="1363" spans="1:50" x14ac:dyDescent="0.3">
      <c r="A1363" s="11">
        <v>41845</v>
      </c>
      <c r="B1363" s="51">
        <v>0.66724101851851847</v>
      </c>
      <c r="C1363" s="52" t="s">
        <v>728</v>
      </c>
      <c r="D1363" t="s">
        <v>937</v>
      </c>
      <c r="E1363">
        <v>4330</v>
      </c>
      <c r="F1363">
        <v>1532</v>
      </c>
      <c r="G1363" s="18">
        <v>-3.5603899999999998E-7</v>
      </c>
      <c r="H1363" s="18">
        <v>3816.7130000000002</v>
      </c>
      <c r="I1363" s="18">
        <v>-44.755070000000003</v>
      </c>
      <c r="J1363" s="18">
        <v>0.43861620000000001</v>
      </c>
      <c r="K1363" s="18">
        <v>-7.146342E-3</v>
      </c>
      <c r="L1363" s="18">
        <v>8.9062340000000006E-5</v>
      </c>
      <c r="M1363" s="18">
        <v>-6.3430120000000002E-7</v>
      </c>
      <c r="N1363" s="18">
        <v>0</v>
      </c>
      <c r="O1363" s="18">
        <v>0</v>
      </c>
      <c r="P1363" s="18">
        <v>0</v>
      </c>
      <c r="Q1363" s="18">
        <v>0</v>
      </c>
      <c r="R1363" s="18">
        <v>0</v>
      </c>
      <c r="S1363" s="18">
        <v>0</v>
      </c>
      <c r="T1363" s="18">
        <v>0</v>
      </c>
    </row>
    <row r="1364" spans="1:50" x14ac:dyDescent="0.3">
      <c r="A1364" s="11">
        <v>41845</v>
      </c>
      <c r="B1364" s="51">
        <v>0.66724204861111114</v>
      </c>
      <c r="C1364" s="52" t="s">
        <v>728</v>
      </c>
      <c r="D1364" t="s">
        <v>938</v>
      </c>
      <c r="E1364">
        <v>4330</v>
      </c>
      <c r="F1364">
        <v>1532</v>
      </c>
      <c r="G1364">
        <v>1</v>
      </c>
      <c r="H1364">
        <v>0</v>
      </c>
      <c r="I1364">
        <v>0</v>
      </c>
      <c r="J1364">
        <v>0</v>
      </c>
      <c r="K1364">
        <v>1</v>
      </c>
      <c r="L1364">
        <v>2</v>
      </c>
      <c r="M1364">
        <v>0</v>
      </c>
      <c r="N1364">
        <v>1</v>
      </c>
      <c r="O1364">
        <v>2</v>
      </c>
      <c r="P1364">
        <v>3</v>
      </c>
      <c r="Q1364">
        <v>0</v>
      </c>
      <c r="R1364">
        <v>1</v>
      </c>
      <c r="S1364">
        <v>2</v>
      </c>
      <c r="T1364">
        <v>3</v>
      </c>
      <c r="U1364">
        <v>4</v>
      </c>
      <c r="V1364">
        <v>0</v>
      </c>
      <c r="W1364">
        <v>1</v>
      </c>
      <c r="X1364">
        <v>2</v>
      </c>
      <c r="Y1364">
        <v>3</v>
      </c>
      <c r="Z1364">
        <v>4</v>
      </c>
      <c r="AA1364">
        <v>5</v>
      </c>
      <c r="AB1364">
        <v>0</v>
      </c>
      <c r="AC1364">
        <v>0</v>
      </c>
      <c r="AD1364">
        <v>0</v>
      </c>
      <c r="AE1364">
        <v>0</v>
      </c>
      <c r="AF1364">
        <v>0</v>
      </c>
      <c r="AG1364">
        <v>0</v>
      </c>
      <c r="AH1364">
        <v>0</v>
      </c>
    </row>
    <row r="1365" spans="1:50" x14ac:dyDescent="0.3">
      <c r="A1365" s="11">
        <v>41845</v>
      </c>
      <c r="B1365" s="51">
        <v>0.66724309027777773</v>
      </c>
      <c r="C1365" s="52" t="s">
        <v>728</v>
      </c>
      <c r="D1365" t="s">
        <v>939</v>
      </c>
      <c r="E1365">
        <v>4330</v>
      </c>
      <c r="F1365">
        <v>1532</v>
      </c>
      <c r="G1365">
        <v>4</v>
      </c>
      <c r="H1365">
        <v>5</v>
      </c>
      <c r="I1365">
        <v>4</v>
      </c>
      <c r="J1365">
        <v>3</v>
      </c>
      <c r="K1365">
        <v>3</v>
      </c>
      <c r="L1365">
        <v>3</v>
      </c>
      <c r="M1365">
        <v>2</v>
      </c>
      <c r="N1365">
        <v>2</v>
      </c>
      <c r="O1365">
        <v>2</v>
      </c>
      <c r="P1365">
        <v>2</v>
      </c>
      <c r="Q1365">
        <v>1</v>
      </c>
      <c r="R1365">
        <v>1</v>
      </c>
      <c r="S1365">
        <v>1</v>
      </c>
      <c r="T1365">
        <v>1</v>
      </c>
      <c r="U1365">
        <v>1</v>
      </c>
      <c r="V1365">
        <v>0</v>
      </c>
      <c r="W1365">
        <v>0</v>
      </c>
      <c r="X1365">
        <v>0</v>
      </c>
      <c r="Y1365">
        <v>0</v>
      </c>
      <c r="Z1365">
        <v>0</v>
      </c>
      <c r="AA1365">
        <v>0</v>
      </c>
      <c r="AB1365">
        <v>0</v>
      </c>
      <c r="AC1365">
        <v>0</v>
      </c>
      <c r="AD1365">
        <v>0</v>
      </c>
      <c r="AE1365">
        <v>0</v>
      </c>
      <c r="AF1365">
        <v>0</v>
      </c>
      <c r="AG1365">
        <v>0</v>
      </c>
      <c r="AH1365">
        <v>0</v>
      </c>
    </row>
    <row r="1366" spans="1:50" x14ac:dyDescent="0.3">
      <c r="A1366" s="11">
        <v>41845</v>
      </c>
      <c r="B1366" s="51">
        <v>0.66724414351851857</v>
      </c>
      <c r="C1366" s="52" t="s">
        <v>728</v>
      </c>
      <c r="D1366" t="s">
        <v>940</v>
      </c>
      <c r="E1366">
        <v>4330</v>
      </c>
      <c r="F1366">
        <v>1532</v>
      </c>
      <c r="G1366" s="18">
        <v>0</v>
      </c>
      <c r="H1366" s="18">
        <v>0</v>
      </c>
      <c r="I1366" s="18">
        <v>0</v>
      </c>
      <c r="J1366" s="18">
        <v>0</v>
      </c>
      <c r="K1366" s="18">
        <v>0</v>
      </c>
      <c r="L1366" s="18">
        <v>0</v>
      </c>
      <c r="M1366" s="18">
        <v>0</v>
      </c>
    </row>
    <row r="1367" spans="1:50" x14ac:dyDescent="0.3">
      <c r="A1367" s="11">
        <v>41845</v>
      </c>
      <c r="B1367" s="51">
        <v>0.66724518518518516</v>
      </c>
      <c r="C1367" s="52" t="s">
        <v>728</v>
      </c>
      <c r="D1367" t="s">
        <v>941</v>
      </c>
      <c r="E1367">
        <v>4330</v>
      </c>
      <c r="F1367">
        <v>1532</v>
      </c>
      <c r="G1367" s="18">
        <v>1.1890240000000001</v>
      </c>
      <c r="H1367" s="18">
        <v>1.0478620000000001</v>
      </c>
    </row>
    <row r="1368" spans="1:50" x14ac:dyDescent="0.3">
      <c r="A1368" s="11">
        <v>41845</v>
      </c>
      <c r="B1368" s="51">
        <v>0.66724622685185186</v>
      </c>
      <c r="C1368" s="52" t="s">
        <v>728</v>
      </c>
      <c r="D1368" t="s">
        <v>942</v>
      </c>
      <c r="E1368">
        <v>4330</v>
      </c>
      <c r="F1368">
        <v>1532</v>
      </c>
      <c r="G1368" s="18">
        <v>1013.25</v>
      </c>
    </row>
    <row r="1369" spans="1:50" x14ac:dyDescent="0.3">
      <c r="A1369" s="11">
        <v>41845</v>
      </c>
      <c r="B1369" s="51">
        <v>0.66724728009259249</v>
      </c>
      <c r="C1369" s="52" t="s">
        <v>728</v>
      </c>
      <c r="D1369" t="s">
        <v>943</v>
      </c>
      <c r="E1369">
        <v>4330</v>
      </c>
      <c r="F1369">
        <v>1532</v>
      </c>
      <c r="G1369" s="18">
        <v>0.20946000000000001</v>
      </c>
    </row>
    <row r="1370" spans="1:50" x14ac:dyDescent="0.3">
      <c r="A1370" s="11">
        <v>41845</v>
      </c>
      <c r="B1370" s="51">
        <v>0.66724833333333333</v>
      </c>
      <c r="C1370" s="52" t="s">
        <v>728</v>
      </c>
      <c r="D1370" t="s">
        <v>944</v>
      </c>
      <c r="E1370">
        <v>4330</v>
      </c>
      <c r="F1370">
        <v>1532</v>
      </c>
      <c r="G1370" s="18">
        <v>31.905560000000001</v>
      </c>
      <c r="H1370" s="18">
        <v>9.9079630000000005</v>
      </c>
    </row>
    <row r="1371" spans="1:50" x14ac:dyDescent="0.3">
      <c r="A1371" s="11">
        <v>41845</v>
      </c>
      <c r="B1371" s="51">
        <v>0.66724937500000003</v>
      </c>
      <c r="C1371" s="52" t="s">
        <v>728</v>
      </c>
      <c r="D1371" t="s">
        <v>945</v>
      </c>
      <c r="E1371">
        <v>4330</v>
      </c>
      <c r="F1371">
        <v>1532</v>
      </c>
      <c r="G1371" s="18">
        <v>972.73329999999999</v>
      </c>
    </row>
    <row r="1372" spans="1:50" x14ac:dyDescent="0.3">
      <c r="A1372" s="11">
        <v>41845</v>
      </c>
      <c r="B1372" s="51">
        <v>0.66725042824074077</v>
      </c>
      <c r="C1372" s="52" t="s">
        <v>728</v>
      </c>
      <c r="D1372" t="s">
        <v>946</v>
      </c>
      <c r="E1372">
        <v>4330</v>
      </c>
      <c r="F1372">
        <v>1532</v>
      </c>
      <c r="G1372" s="18">
        <v>62.64499</v>
      </c>
      <c r="H1372" s="18">
        <v>24.523409999999998</v>
      </c>
    </row>
    <row r="1373" spans="1:50" x14ac:dyDescent="0.3">
      <c r="A1373" s="11">
        <v>41845</v>
      </c>
      <c r="B1373" s="51">
        <v>0.66725146990740747</v>
      </c>
      <c r="C1373" s="52" t="s">
        <v>728</v>
      </c>
      <c r="D1373" t="s">
        <v>947</v>
      </c>
      <c r="E1373">
        <v>4330</v>
      </c>
      <c r="F1373">
        <v>1532</v>
      </c>
      <c r="G1373" t="s">
        <v>948</v>
      </c>
    </row>
    <row r="1374" spans="1:50" x14ac:dyDescent="0.3">
      <c r="A1374" s="11">
        <v>41845</v>
      </c>
      <c r="B1374" s="51">
        <v>0.6672525231481482</v>
      </c>
      <c r="C1374" s="52" t="s">
        <v>728</v>
      </c>
      <c r="D1374" t="s">
        <v>949</v>
      </c>
      <c r="E1374">
        <v>4330</v>
      </c>
      <c r="F1374">
        <v>1532</v>
      </c>
      <c r="G1374" t="s">
        <v>950</v>
      </c>
    </row>
    <row r="1375" spans="1:50" x14ac:dyDescent="0.3">
      <c r="A1375" s="11">
        <v>41845</v>
      </c>
      <c r="B1375" s="51">
        <v>0.6672535648148149</v>
      </c>
      <c r="C1375" s="52" t="s">
        <v>728</v>
      </c>
      <c r="D1375" t="s">
        <v>951</v>
      </c>
      <c r="E1375">
        <v>4330</v>
      </c>
      <c r="F1375">
        <v>1532</v>
      </c>
      <c r="G1375" t="s">
        <v>952</v>
      </c>
    </row>
    <row r="1376" spans="1:50" x14ac:dyDescent="0.3">
      <c r="A1376" s="11">
        <v>41845</v>
      </c>
      <c r="B1376" s="51">
        <v>0.66725461805555553</v>
      </c>
      <c r="C1376" s="52" t="s">
        <v>728</v>
      </c>
      <c r="D1376" t="s">
        <v>953</v>
      </c>
      <c r="E1376">
        <v>4330</v>
      </c>
      <c r="F1376">
        <v>1532</v>
      </c>
      <c r="G1376" t="s">
        <v>950</v>
      </c>
      <c r="AR1376" s="11">
        <v>41845</v>
      </c>
      <c r="AS1376" s="40">
        <v>0.66725567129629626</v>
      </c>
      <c r="AT1376" t="s">
        <v>728</v>
      </c>
      <c r="AU1376" t="s">
        <v>954</v>
      </c>
      <c r="AV1376">
        <v>4330</v>
      </c>
      <c r="AW1376">
        <v>1532</v>
      </c>
      <c r="AX1376" t="s">
        <v>952</v>
      </c>
    </row>
    <row r="1377" spans="1:8" x14ac:dyDescent="0.3">
      <c r="A1377" s="11">
        <v>41845</v>
      </c>
      <c r="B1377" s="51">
        <v>0.6672567245370371</v>
      </c>
      <c r="C1377" s="52" t="s">
        <v>728</v>
      </c>
      <c r="D1377" t="s">
        <v>955</v>
      </c>
      <c r="E1377">
        <v>4330</v>
      </c>
      <c r="F1377">
        <v>1532</v>
      </c>
      <c r="G1377" s="18">
        <v>-5</v>
      </c>
      <c r="H1377" s="18">
        <v>35</v>
      </c>
    </row>
    <row r="1378" spans="1:8" x14ac:dyDescent="0.3">
      <c r="A1378" s="11">
        <v>41845</v>
      </c>
      <c r="B1378" s="51">
        <v>0.66725776620370369</v>
      </c>
      <c r="C1378" s="52" t="s">
        <v>728</v>
      </c>
      <c r="D1378" t="s">
        <v>956</v>
      </c>
      <c r="E1378">
        <v>4330</v>
      </c>
      <c r="F1378">
        <v>1532</v>
      </c>
      <c r="G1378" t="s">
        <v>957</v>
      </c>
    </row>
    <row r="1379" spans="1:8" x14ac:dyDescent="0.3">
      <c r="A1379" s="11">
        <v>41845</v>
      </c>
      <c r="B1379" s="51">
        <v>0.66725881944444454</v>
      </c>
      <c r="C1379" s="52" t="s">
        <v>728</v>
      </c>
      <c r="D1379" t="s">
        <v>958</v>
      </c>
      <c r="E1379">
        <v>4330</v>
      </c>
      <c r="F1379">
        <v>1532</v>
      </c>
      <c r="G1379" s="18">
        <v>0</v>
      </c>
      <c r="H1379" s="18">
        <v>1</v>
      </c>
    </row>
    <row r="1380" spans="1:8" x14ac:dyDescent="0.3">
      <c r="A1380" s="11">
        <v>41845</v>
      </c>
      <c r="B1380" s="51">
        <v>0.66725986111111102</v>
      </c>
      <c r="C1380" s="52" t="s">
        <v>728</v>
      </c>
      <c r="D1380" t="s">
        <v>959</v>
      </c>
      <c r="E1380">
        <v>4330</v>
      </c>
      <c r="F1380">
        <v>1532</v>
      </c>
      <c r="G1380" t="s">
        <v>950</v>
      </c>
    </row>
    <row r="1381" spans="1:8" x14ac:dyDescent="0.3">
      <c r="A1381" s="11">
        <v>41845</v>
      </c>
      <c r="B1381" s="51">
        <v>0.66726090277777772</v>
      </c>
      <c r="C1381" s="52" t="s">
        <v>728</v>
      </c>
      <c r="D1381" t="s">
        <v>960</v>
      </c>
      <c r="E1381">
        <v>4330</v>
      </c>
      <c r="F1381">
        <v>1532</v>
      </c>
      <c r="G1381" t="s">
        <v>950</v>
      </c>
    </row>
    <row r="1382" spans="1:8" x14ac:dyDescent="0.3">
      <c r="A1382" s="11">
        <v>41845</v>
      </c>
      <c r="B1382" s="51">
        <v>0.66726195601851845</v>
      </c>
      <c r="C1382" s="52" t="s">
        <v>728</v>
      </c>
      <c r="D1382" t="s">
        <v>961</v>
      </c>
      <c r="E1382">
        <v>4330</v>
      </c>
      <c r="F1382">
        <v>1532</v>
      </c>
      <c r="G1382" t="s">
        <v>950</v>
      </c>
    </row>
    <row r="1383" spans="1:8" x14ac:dyDescent="0.3">
      <c r="A1383" s="11">
        <v>41845</v>
      </c>
      <c r="B1383" s="51">
        <v>0.6672630092592593</v>
      </c>
      <c r="C1383" s="52" t="s">
        <v>728</v>
      </c>
      <c r="D1383" t="s">
        <v>962</v>
      </c>
      <c r="E1383">
        <v>4330</v>
      </c>
      <c r="F1383">
        <v>1532</v>
      </c>
      <c r="G1383" t="s">
        <v>950</v>
      </c>
    </row>
    <row r="1384" spans="1:8" x14ac:dyDescent="0.3">
      <c r="A1384" s="11">
        <v>41845</v>
      </c>
      <c r="B1384" s="51">
        <v>0.66726405092592589</v>
      </c>
      <c r="C1384" s="52" t="s">
        <v>728</v>
      </c>
      <c r="D1384" t="s">
        <v>963</v>
      </c>
      <c r="E1384">
        <v>4330</v>
      </c>
      <c r="F1384">
        <v>1532</v>
      </c>
      <c r="G1384" t="s">
        <v>952</v>
      </c>
    </row>
    <row r="1385" spans="1:8" x14ac:dyDescent="0.3">
      <c r="A1385" s="11">
        <v>41845</v>
      </c>
      <c r="B1385" s="51">
        <v>0.66726510416666673</v>
      </c>
      <c r="C1385" s="52" t="s">
        <v>728</v>
      </c>
      <c r="D1385" t="s">
        <v>964</v>
      </c>
      <c r="E1385">
        <v>4330</v>
      </c>
      <c r="F1385">
        <v>1532</v>
      </c>
      <c r="G1385" s="18">
        <v>30</v>
      </c>
    </row>
    <row r="1386" spans="1:8" x14ac:dyDescent="0.3">
      <c r="A1386" s="11">
        <v>41845</v>
      </c>
      <c r="B1386" s="51">
        <v>0.66726614583333344</v>
      </c>
      <c r="C1386" s="52" t="s">
        <v>728</v>
      </c>
      <c r="D1386" t="s">
        <v>965</v>
      </c>
      <c r="E1386">
        <v>4330</v>
      </c>
      <c r="F1386">
        <v>1532</v>
      </c>
    </row>
    <row r="1387" spans="1:8" x14ac:dyDescent="0.3">
      <c r="A1387" s="11">
        <v>41845</v>
      </c>
      <c r="B1387" s="51">
        <v>0.66726719907407406</v>
      </c>
      <c r="C1387" s="52" t="s">
        <v>728</v>
      </c>
      <c r="D1387" t="s">
        <v>966</v>
      </c>
      <c r="E1387">
        <v>4330</v>
      </c>
      <c r="F1387">
        <v>1532</v>
      </c>
    </row>
    <row r="1388" spans="1:8" x14ac:dyDescent="0.3">
      <c r="A1388" s="11">
        <v>41845</v>
      </c>
      <c r="B1388" s="51">
        <v>0.66726825231481479</v>
      </c>
      <c r="C1388" s="52" t="s">
        <v>728</v>
      </c>
      <c r="D1388" t="s">
        <v>967</v>
      </c>
      <c r="E1388">
        <v>4330</v>
      </c>
      <c r="F1388">
        <v>1532</v>
      </c>
      <c r="G1388" t="s">
        <v>968</v>
      </c>
    </row>
    <row r="1389" spans="1:8" x14ac:dyDescent="0.3">
      <c r="A1389" s="11">
        <v>41845</v>
      </c>
      <c r="B1389" s="51">
        <v>0.66726929398148149</v>
      </c>
      <c r="C1389" s="52" t="s">
        <v>728</v>
      </c>
      <c r="D1389" t="s">
        <v>969</v>
      </c>
      <c r="E1389">
        <v>4330</v>
      </c>
      <c r="F1389">
        <v>1532</v>
      </c>
    </row>
    <row r="1390" spans="1:8" x14ac:dyDescent="0.3">
      <c r="A1390" s="11">
        <v>41845</v>
      </c>
      <c r="B1390" s="51">
        <v>0.66727034722222223</v>
      </c>
      <c r="C1390" s="52" t="s">
        <v>728</v>
      </c>
      <c r="D1390" t="s">
        <v>970</v>
      </c>
      <c r="E1390">
        <v>4330</v>
      </c>
      <c r="F1390">
        <v>1532</v>
      </c>
    </row>
    <row r="1391" spans="1:8" x14ac:dyDescent="0.3">
      <c r="A1391" s="11">
        <v>41845</v>
      </c>
      <c r="B1391" s="51">
        <v>0.66727138888888893</v>
      </c>
      <c r="C1391" s="52" t="s">
        <v>728</v>
      </c>
    </row>
    <row r="1392" spans="1:8" x14ac:dyDescent="0.3">
      <c r="A1392" s="11">
        <v>41845</v>
      </c>
      <c r="B1392" s="51">
        <v>0.66730730324074072</v>
      </c>
      <c r="C1392" s="52" t="s">
        <v>742</v>
      </c>
      <c r="D1392" t="s">
        <v>743</v>
      </c>
    </row>
    <row r="1393" spans="1:40" x14ac:dyDescent="0.3">
      <c r="A1393" s="11">
        <v>41845</v>
      </c>
      <c r="B1393" s="51">
        <v>0.66730737268518514</v>
      </c>
      <c r="C1393" s="52" t="s">
        <v>742</v>
      </c>
      <c r="D1393" t="s">
        <v>971</v>
      </c>
      <c r="AK1393">
        <v>1018.955322</v>
      </c>
      <c r="AL1393">
        <v>22.141667000000002</v>
      </c>
      <c r="AM1393">
        <v>52.59375</v>
      </c>
      <c r="AN1393">
        <v>23.163436999999998</v>
      </c>
    </row>
    <row r="1395" spans="1:40" x14ac:dyDescent="0.3">
      <c r="A1395" s="11">
        <v>41845</v>
      </c>
      <c r="B1395" s="51">
        <v>0.66730877314814807</v>
      </c>
      <c r="C1395" s="52" t="s">
        <v>742</v>
      </c>
      <c r="D1395" t="s">
        <v>972</v>
      </c>
      <c r="E1395" t="s">
        <v>1044</v>
      </c>
      <c r="F1395">
        <v>32.509636999999998</v>
      </c>
      <c r="G1395">
        <v>32.961998999999999</v>
      </c>
    </row>
    <row r="1396" spans="1:40" x14ac:dyDescent="0.3">
      <c r="A1396" s="11">
        <v>41845</v>
      </c>
      <c r="B1396" s="51">
        <v>0.6673438425925925</v>
      </c>
      <c r="C1396" s="52" t="s">
        <v>742</v>
      </c>
      <c r="D1396" t="s">
        <v>972</v>
      </c>
      <c r="E1396">
        <v>-0.16</v>
      </c>
      <c r="F1396">
        <v>32.502688999999997</v>
      </c>
      <c r="G1396">
        <v>32.963518000000001</v>
      </c>
    </row>
    <row r="1397" spans="1:40" x14ac:dyDescent="0.3">
      <c r="A1397" s="11">
        <v>41845</v>
      </c>
      <c r="B1397" s="51">
        <v>0.66737887731481482</v>
      </c>
      <c r="C1397" s="52" t="s">
        <v>742</v>
      </c>
      <c r="D1397" t="s">
        <v>972</v>
      </c>
      <c r="E1397">
        <v>-0.15</v>
      </c>
      <c r="F1397">
        <v>32.507465000000003</v>
      </c>
      <c r="G1397">
        <v>32.966726999999999</v>
      </c>
    </row>
    <row r="1398" spans="1:40" x14ac:dyDescent="0.3">
      <c r="A1398" s="11">
        <v>41845</v>
      </c>
      <c r="B1398" s="51">
        <v>0.66741390046296301</v>
      </c>
      <c r="C1398" s="52" t="s">
        <v>742</v>
      </c>
      <c r="D1398" t="s">
        <v>972</v>
      </c>
      <c r="E1398">
        <v>-0.14000000000000001</v>
      </c>
      <c r="F1398">
        <v>32.507465000000003</v>
      </c>
      <c r="G1398">
        <v>32.954400999999997</v>
      </c>
    </row>
    <row r="1399" spans="1:40" x14ac:dyDescent="0.3">
      <c r="A1399" s="11">
        <v>41845</v>
      </c>
      <c r="B1399" s="51">
        <v>0.66744894675925925</v>
      </c>
      <c r="C1399" s="52" t="s">
        <v>742</v>
      </c>
      <c r="D1399" t="s">
        <v>972</v>
      </c>
      <c r="E1399">
        <v>-0.15</v>
      </c>
      <c r="F1399">
        <v>32.501820000000002</v>
      </c>
      <c r="G1399">
        <v>32.968584</v>
      </c>
    </row>
    <row r="1400" spans="1:40" x14ac:dyDescent="0.3">
      <c r="A1400" s="11">
        <v>41845</v>
      </c>
      <c r="B1400" s="51">
        <v>0.66748398148148158</v>
      </c>
      <c r="C1400" s="52" t="s">
        <v>742</v>
      </c>
      <c r="D1400" t="s">
        <v>972</v>
      </c>
      <c r="E1400">
        <v>-0.15</v>
      </c>
      <c r="F1400">
        <v>32.510071000000003</v>
      </c>
      <c r="G1400">
        <v>32.962674</v>
      </c>
    </row>
    <row r="1401" spans="1:40" x14ac:dyDescent="0.3">
      <c r="A1401" s="11">
        <v>41845</v>
      </c>
      <c r="B1401" s="51">
        <v>0.66751901620370369</v>
      </c>
      <c r="C1401" s="52" t="s">
        <v>742</v>
      </c>
      <c r="D1401" t="s">
        <v>972</v>
      </c>
      <c r="E1401">
        <v>-0.14000000000000001</v>
      </c>
      <c r="F1401">
        <v>32.504860000000001</v>
      </c>
      <c r="G1401">
        <v>32.968246000000001</v>
      </c>
    </row>
    <row r="1402" spans="1:40" x14ac:dyDescent="0.3">
      <c r="A1402" s="11">
        <v>41845</v>
      </c>
      <c r="B1402" s="51">
        <v>0.66755406249999993</v>
      </c>
      <c r="C1402" s="52" t="s">
        <v>742</v>
      </c>
      <c r="D1402" t="s">
        <v>972</v>
      </c>
      <c r="E1402">
        <v>-0.17</v>
      </c>
      <c r="F1402">
        <v>32.507030999999998</v>
      </c>
      <c r="G1402">
        <v>32.967908000000001</v>
      </c>
    </row>
    <row r="1403" spans="1:40" x14ac:dyDescent="0.3">
      <c r="A1403" s="11">
        <v>41845</v>
      </c>
      <c r="B1403" s="51">
        <v>0.66758912037037044</v>
      </c>
      <c r="C1403" s="52" t="s">
        <v>742</v>
      </c>
      <c r="D1403" t="s">
        <v>972</v>
      </c>
      <c r="E1403">
        <v>-0.15</v>
      </c>
      <c r="F1403">
        <v>32.507899999999999</v>
      </c>
      <c r="G1403">
        <v>32.963856</v>
      </c>
    </row>
    <row r="1404" spans="1:40" x14ac:dyDescent="0.3">
      <c r="A1404" s="11">
        <v>41845</v>
      </c>
      <c r="B1404" s="51">
        <v>0.66762416666666669</v>
      </c>
      <c r="C1404" s="52" t="s">
        <v>742</v>
      </c>
      <c r="D1404" t="s">
        <v>972</v>
      </c>
      <c r="E1404">
        <v>-0.16</v>
      </c>
      <c r="F1404">
        <v>32.502254000000001</v>
      </c>
      <c r="G1404">
        <v>32.967064000000001</v>
      </c>
    </row>
    <row r="1405" spans="1:40" x14ac:dyDescent="0.3">
      <c r="A1405" s="11">
        <v>41845</v>
      </c>
      <c r="B1405" s="51">
        <v>0.66765920138888879</v>
      </c>
      <c r="C1405" s="52" t="s">
        <v>742</v>
      </c>
      <c r="D1405" t="s">
        <v>972</v>
      </c>
      <c r="E1405">
        <v>-0.15</v>
      </c>
      <c r="F1405">
        <v>32.495741000000002</v>
      </c>
      <c r="G1405">
        <v>32.961998999999999</v>
      </c>
    </row>
    <row r="1406" spans="1:40" x14ac:dyDescent="0.3">
      <c r="A1406" s="11">
        <v>41845</v>
      </c>
      <c r="B1406" s="51">
        <v>0.66769427083333344</v>
      </c>
      <c r="C1406" s="52" t="s">
        <v>742</v>
      </c>
      <c r="D1406" t="s">
        <v>972</v>
      </c>
      <c r="E1406">
        <v>-0.15</v>
      </c>
      <c r="F1406">
        <v>32.495741000000002</v>
      </c>
      <c r="G1406">
        <v>32.962336000000001</v>
      </c>
    </row>
    <row r="1407" spans="1:40" x14ac:dyDescent="0.3">
      <c r="A1407" s="11">
        <v>41845</v>
      </c>
      <c r="B1407" s="51">
        <v>0.66772930555555554</v>
      </c>
      <c r="C1407" s="52" t="s">
        <v>742</v>
      </c>
      <c r="D1407" t="s">
        <v>972</v>
      </c>
      <c r="E1407">
        <v>-0.16</v>
      </c>
      <c r="F1407">
        <v>32.504860000000001</v>
      </c>
      <c r="G1407">
        <v>32.966726999999999</v>
      </c>
    </row>
    <row r="1408" spans="1:40" x14ac:dyDescent="0.3">
      <c r="A1408" s="11">
        <v>41845</v>
      </c>
      <c r="B1408" s="51">
        <v>0.66776434027777787</v>
      </c>
      <c r="C1408" s="52" t="s">
        <v>742</v>
      </c>
      <c r="D1408" t="s">
        <v>972</v>
      </c>
      <c r="E1408">
        <v>-0.14000000000000001</v>
      </c>
      <c r="F1408">
        <v>32.509202000000002</v>
      </c>
      <c r="G1408">
        <v>32.963518000000001</v>
      </c>
    </row>
    <row r="1409" spans="1:40" x14ac:dyDescent="0.3">
      <c r="A1409" s="11">
        <v>41845</v>
      </c>
      <c r="B1409" s="51">
        <v>0.66779940972222229</v>
      </c>
      <c r="C1409" s="52" t="s">
        <v>742</v>
      </c>
      <c r="D1409" t="s">
        <v>972</v>
      </c>
      <c r="E1409">
        <v>-0.15</v>
      </c>
      <c r="F1409">
        <v>32.505293999999999</v>
      </c>
      <c r="G1409">
        <v>32.967571</v>
      </c>
    </row>
    <row r="1410" spans="1:40" x14ac:dyDescent="0.3">
      <c r="A1410" s="11">
        <v>41845</v>
      </c>
      <c r="B1410" s="51">
        <v>0.66783445601851854</v>
      </c>
      <c r="C1410" s="52" t="s">
        <v>742</v>
      </c>
      <c r="D1410" t="s">
        <v>972</v>
      </c>
      <c r="E1410">
        <v>-0.15</v>
      </c>
      <c r="F1410">
        <v>32.508768000000003</v>
      </c>
      <c r="G1410">
        <v>32.968584</v>
      </c>
    </row>
    <row r="1411" spans="1:40" x14ac:dyDescent="0.3">
      <c r="A1411" s="11">
        <v>41845</v>
      </c>
      <c r="B1411" s="51">
        <v>0.66786950231481479</v>
      </c>
      <c r="C1411" s="52" t="s">
        <v>742</v>
      </c>
      <c r="D1411" t="s">
        <v>972</v>
      </c>
      <c r="E1411">
        <v>-0.16</v>
      </c>
      <c r="F1411">
        <v>32.500082999999997</v>
      </c>
      <c r="G1411">
        <v>32.962505</v>
      </c>
    </row>
    <row r="1412" spans="1:40" x14ac:dyDescent="0.3">
      <c r="A1412" s="11">
        <v>41845</v>
      </c>
      <c r="B1412" s="51">
        <v>0.66790456018518529</v>
      </c>
      <c r="C1412" s="52" t="s">
        <v>742</v>
      </c>
      <c r="D1412" t="s">
        <v>972</v>
      </c>
      <c r="E1412">
        <v>-0.15</v>
      </c>
      <c r="F1412">
        <v>32.504426000000002</v>
      </c>
      <c r="G1412">
        <v>32.968246000000001</v>
      </c>
    </row>
    <row r="1413" spans="1:40" x14ac:dyDescent="0.3">
      <c r="A1413" s="11">
        <v>41845</v>
      </c>
      <c r="B1413" s="51">
        <v>0.66793960648148154</v>
      </c>
      <c r="C1413" s="52" t="s">
        <v>742</v>
      </c>
      <c r="D1413" t="s">
        <v>972</v>
      </c>
      <c r="E1413">
        <v>-0.15</v>
      </c>
      <c r="F1413">
        <v>32.509202000000002</v>
      </c>
      <c r="G1413">
        <v>32.962674</v>
      </c>
    </row>
    <row r="1414" spans="1:40" x14ac:dyDescent="0.3">
      <c r="A1414" s="11">
        <v>41845</v>
      </c>
      <c r="B1414" s="51">
        <v>0.66797462962962972</v>
      </c>
      <c r="C1414" s="52" t="s">
        <v>742</v>
      </c>
      <c r="D1414" t="s">
        <v>971</v>
      </c>
      <c r="AK1414">
        <v>1019.671875</v>
      </c>
      <c r="AL1414">
        <v>22.35</v>
      </c>
      <c r="AM1414">
        <v>52.59375</v>
      </c>
      <c r="AN1414">
        <v>23.163436999999998</v>
      </c>
    </row>
    <row r="1416" spans="1:40" x14ac:dyDescent="0.3">
      <c r="A1416" s="11">
        <v>41845</v>
      </c>
      <c r="B1416" s="51">
        <v>0.66797590277777774</v>
      </c>
      <c r="C1416" s="52" t="s">
        <v>742</v>
      </c>
      <c r="D1416" t="s">
        <v>972</v>
      </c>
      <c r="E1416">
        <v>-0.15</v>
      </c>
      <c r="F1416">
        <v>32.506596999999999</v>
      </c>
      <c r="G1416">
        <v>32.96622</v>
      </c>
    </row>
    <row r="1417" spans="1:40" x14ac:dyDescent="0.3">
      <c r="A1417" s="11">
        <v>41845</v>
      </c>
      <c r="B1417" s="51">
        <v>0.66801097222222217</v>
      </c>
      <c r="C1417" s="52" t="s">
        <v>742</v>
      </c>
      <c r="D1417" t="s">
        <v>972</v>
      </c>
      <c r="E1417">
        <v>-0.16</v>
      </c>
      <c r="F1417">
        <v>32.507465000000003</v>
      </c>
      <c r="G1417">
        <v>32.968077000000001</v>
      </c>
      <c r="M1417" s="11">
        <v>41845</v>
      </c>
      <c r="N1417" s="40">
        <v>0.66804601851851853</v>
      </c>
      <c r="O1417" t="s">
        <v>742</v>
      </c>
      <c r="P1417" t="s">
        <v>972</v>
      </c>
      <c r="Q1417">
        <v>-0.16</v>
      </c>
      <c r="R1417">
        <v>32.504860000000001</v>
      </c>
      <c r="S1417">
        <v>32.962336000000001</v>
      </c>
    </row>
    <row r="1418" spans="1:40" x14ac:dyDescent="0.3">
      <c r="A1418" s="11">
        <v>41845</v>
      </c>
      <c r="B1418" s="51">
        <v>0.66808106481481477</v>
      </c>
      <c r="C1418" s="52" t="s">
        <v>742</v>
      </c>
      <c r="D1418" t="s">
        <v>972</v>
      </c>
      <c r="E1418">
        <v>-0.15</v>
      </c>
      <c r="F1418">
        <v>32.510939</v>
      </c>
      <c r="G1418">
        <v>32.966895000000001</v>
      </c>
    </row>
    <row r="1419" spans="1:40" x14ac:dyDescent="0.3">
      <c r="A1419" s="11">
        <v>41845</v>
      </c>
      <c r="B1419" s="51">
        <v>0.66811612268518517</v>
      </c>
      <c r="C1419" s="52" t="s">
        <v>742</v>
      </c>
      <c r="D1419" t="s">
        <v>972</v>
      </c>
      <c r="E1419">
        <v>-0.15</v>
      </c>
      <c r="F1419">
        <v>32.509202000000002</v>
      </c>
      <c r="G1419">
        <v>32.965206999999999</v>
      </c>
    </row>
    <row r="1420" spans="1:40" x14ac:dyDescent="0.3">
      <c r="A1420" s="11">
        <v>41845</v>
      </c>
      <c r="B1420" s="51">
        <v>0.66815116898148152</v>
      </c>
      <c r="C1420" s="52" t="s">
        <v>742</v>
      </c>
      <c r="D1420" t="s">
        <v>972</v>
      </c>
      <c r="E1420">
        <v>-0.15</v>
      </c>
      <c r="F1420">
        <v>32.502254000000001</v>
      </c>
      <c r="G1420">
        <v>32.962674</v>
      </c>
    </row>
    <row r="1421" spans="1:40" x14ac:dyDescent="0.3">
      <c r="A1421" s="11">
        <v>41845</v>
      </c>
      <c r="B1421" s="51">
        <v>0.66818620370370374</v>
      </c>
      <c r="C1421" s="52" t="s">
        <v>742</v>
      </c>
      <c r="D1421" t="s">
        <v>972</v>
      </c>
      <c r="E1421">
        <v>-0.16</v>
      </c>
      <c r="F1421">
        <v>32.504860000000001</v>
      </c>
      <c r="G1421">
        <v>32.967402</v>
      </c>
    </row>
    <row r="1422" spans="1:40" x14ac:dyDescent="0.3">
      <c r="A1422" s="11">
        <v>41845</v>
      </c>
      <c r="B1422" s="51">
        <v>0.66822127314814816</v>
      </c>
      <c r="C1422" s="52" t="s">
        <v>742</v>
      </c>
      <c r="D1422" t="s">
        <v>972</v>
      </c>
      <c r="E1422">
        <v>-0.17</v>
      </c>
      <c r="F1422">
        <v>32.518321999999998</v>
      </c>
      <c r="G1422">
        <v>32.96622</v>
      </c>
    </row>
    <row r="1423" spans="1:40" x14ac:dyDescent="0.3">
      <c r="A1423" s="11">
        <v>41845</v>
      </c>
      <c r="B1423" s="51">
        <v>0.66825631944444452</v>
      </c>
      <c r="C1423" s="52" t="s">
        <v>742</v>
      </c>
      <c r="D1423" t="s">
        <v>972</v>
      </c>
      <c r="E1423">
        <v>-0.17</v>
      </c>
      <c r="F1423">
        <v>32.510939</v>
      </c>
      <c r="G1423">
        <v>32.961829999999999</v>
      </c>
    </row>
    <row r="1424" spans="1:40" x14ac:dyDescent="0.3">
      <c r="A1424" s="11">
        <v>41845</v>
      </c>
      <c r="B1424" s="51">
        <v>0.66829146990740751</v>
      </c>
      <c r="C1424" s="52" t="s">
        <v>742</v>
      </c>
      <c r="D1424" t="s">
        <v>972</v>
      </c>
      <c r="E1424">
        <v>-0.16</v>
      </c>
      <c r="F1424">
        <v>32.502254000000001</v>
      </c>
      <c r="G1424">
        <v>32.966726999999999</v>
      </c>
    </row>
    <row r="1425" spans="1:40" x14ac:dyDescent="0.3">
      <c r="A1425" s="11">
        <v>41845</v>
      </c>
      <c r="B1425" s="51">
        <v>0.66832650462962961</v>
      </c>
      <c r="C1425" s="52" t="s">
        <v>742</v>
      </c>
      <c r="D1425" t="s">
        <v>972</v>
      </c>
      <c r="E1425">
        <v>-0.15</v>
      </c>
      <c r="F1425">
        <v>32.510939</v>
      </c>
      <c r="G1425">
        <v>32.959634999999999</v>
      </c>
    </row>
    <row r="1426" spans="1:40" x14ac:dyDescent="0.3">
      <c r="A1426" s="11">
        <v>41845</v>
      </c>
      <c r="B1426" s="51">
        <v>0.66836155092592586</v>
      </c>
      <c r="C1426" s="52" t="s">
        <v>742</v>
      </c>
      <c r="D1426" t="s">
        <v>972</v>
      </c>
      <c r="E1426">
        <v>-0.15</v>
      </c>
      <c r="F1426">
        <v>32.504860000000001</v>
      </c>
      <c r="G1426">
        <v>32.961829999999999</v>
      </c>
    </row>
    <row r="1427" spans="1:40" x14ac:dyDescent="0.3">
      <c r="A1427" s="11">
        <v>41845</v>
      </c>
      <c r="B1427" s="51">
        <v>0.66839659722222222</v>
      </c>
      <c r="C1427" s="52" t="s">
        <v>742</v>
      </c>
      <c r="D1427" t="s">
        <v>972</v>
      </c>
      <c r="E1427">
        <v>-0.15</v>
      </c>
      <c r="F1427">
        <v>32.499215</v>
      </c>
      <c r="G1427">
        <v>32.959972999999998</v>
      </c>
    </row>
    <row r="1428" spans="1:40" x14ac:dyDescent="0.3">
      <c r="A1428" s="11">
        <v>41845</v>
      </c>
      <c r="B1428" s="51">
        <v>0.66843163194444444</v>
      </c>
      <c r="C1428" s="52" t="s">
        <v>742</v>
      </c>
      <c r="D1428" t="s">
        <v>972</v>
      </c>
      <c r="E1428">
        <v>-0.16</v>
      </c>
      <c r="F1428">
        <v>32.500082999999997</v>
      </c>
      <c r="G1428">
        <v>32.956088999999999</v>
      </c>
    </row>
    <row r="1429" spans="1:40" x14ac:dyDescent="0.3">
      <c r="A1429" s="11">
        <v>41845</v>
      </c>
      <c r="B1429" s="51">
        <v>0.66846670138888886</v>
      </c>
      <c r="C1429" s="52" t="s">
        <v>742</v>
      </c>
      <c r="D1429" t="s">
        <v>972</v>
      </c>
      <c r="E1429">
        <v>-0.14000000000000001</v>
      </c>
      <c r="F1429">
        <v>32.506596999999999</v>
      </c>
      <c r="G1429">
        <v>32.962167999999998</v>
      </c>
    </row>
    <row r="1430" spans="1:40" x14ac:dyDescent="0.3">
      <c r="A1430" s="11">
        <v>41845</v>
      </c>
      <c r="B1430" s="51">
        <v>0.66850173611111108</v>
      </c>
      <c r="C1430" s="52" t="s">
        <v>742</v>
      </c>
      <c r="D1430" t="s">
        <v>972</v>
      </c>
      <c r="E1430">
        <v>-0.15</v>
      </c>
      <c r="F1430">
        <v>32.505293999999999</v>
      </c>
      <c r="G1430">
        <v>32.960985999999998</v>
      </c>
    </row>
    <row r="1431" spans="1:40" x14ac:dyDescent="0.3">
      <c r="A1431" s="11">
        <v>41845</v>
      </c>
      <c r="B1431" s="51">
        <v>0.66853677083333329</v>
      </c>
      <c r="C1431" s="52" t="s">
        <v>742</v>
      </c>
      <c r="D1431" t="s">
        <v>972</v>
      </c>
      <c r="E1431">
        <v>-0.14000000000000001</v>
      </c>
      <c r="F1431">
        <v>32.509636999999998</v>
      </c>
      <c r="G1431">
        <v>32.957101999999999</v>
      </c>
    </row>
    <row r="1432" spans="1:40" x14ac:dyDescent="0.3">
      <c r="A1432" s="11">
        <v>41845</v>
      </c>
      <c r="B1432" s="51">
        <v>0.66857184027777772</v>
      </c>
      <c r="C1432" s="52" t="s">
        <v>742</v>
      </c>
      <c r="D1432" t="s">
        <v>972</v>
      </c>
      <c r="E1432">
        <v>-0.16</v>
      </c>
      <c r="F1432">
        <v>32.513111000000002</v>
      </c>
      <c r="G1432">
        <v>32.963349999999998</v>
      </c>
    </row>
    <row r="1433" spans="1:40" x14ac:dyDescent="0.3">
      <c r="A1433" s="11">
        <v>41845</v>
      </c>
      <c r="B1433" s="51">
        <v>0.66860687500000004</v>
      </c>
      <c r="C1433" s="52" t="s">
        <v>742</v>
      </c>
      <c r="D1433" t="s">
        <v>972</v>
      </c>
      <c r="E1433">
        <v>-0.15</v>
      </c>
      <c r="F1433">
        <v>32.507899999999999</v>
      </c>
      <c r="G1433">
        <v>32.957270999999999</v>
      </c>
    </row>
    <row r="1434" spans="1:40" x14ac:dyDescent="0.3">
      <c r="A1434" s="11">
        <v>41845</v>
      </c>
      <c r="B1434" s="51">
        <v>0.66864192129629629</v>
      </c>
      <c r="C1434" s="52" t="s">
        <v>742</v>
      </c>
      <c r="D1434" t="s">
        <v>972</v>
      </c>
      <c r="E1434">
        <v>-0.16</v>
      </c>
      <c r="F1434">
        <v>32.511808000000002</v>
      </c>
      <c r="G1434">
        <v>32.962167999999998</v>
      </c>
    </row>
    <row r="1435" spans="1:40" x14ac:dyDescent="0.3">
      <c r="A1435" s="11">
        <v>41845</v>
      </c>
      <c r="B1435" s="51">
        <v>0.66867684027777774</v>
      </c>
      <c r="C1435" s="52" t="s">
        <v>742</v>
      </c>
      <c r="D1435" t="s">
        <v>971</v>
      </c>
      <c r="AK1435">
        <v>1020.4562989999999</v>
      </c>
      <c r="AL1435">
        <v>22.35</v>
      </c>
      <c r="AM1435">
        <v>52.59375</v>
      </c>
      <c r="AN1435">
        <v>23.163436999999998</v>
      </c>
    </row>
    <row r="1437" spans="1:40" x14ac:dyDescent="0.3">
      <c r="A1437" s="11">
        <v>41845</v>
      </c>
      <c r="B1437" s="51">
        <v>0.66867824074074067</v>
      </c>
      <c r="C1437" s="52" t="s">
        <v>742</v>
      </c>
      <c r="D1437" t="s">
        <v>972</v>
      </c>
      <c r="E1437">
        <v>-0.15</v>
      </c>
      <c r="F1437">
        <v>32.502254000000001</v>
      </c>
      <c r="G1437">
        <v>32.964700000000001</v>
      </c>
    </row>
    <row r="1438" spans="1:40" x14ac:dyDescent="0.3">
      <c r="A1438" s="11">
        <v>41845</v>
      </c>
      <c r="B1438" s="51">
        <v>0.66871329861111117</v>
      </c>
      <c r="C1438" s="52" t="s">
        <v>742</v>
      </c>
      <c r="D1438" t="s">
        <v>972</v>
      </c>
      <c r="E1438">
        <v>-0.13</v>
      </c>
      <c r="F1438">
        <v>32.500517000000002</v>
      </c>
      <c r="G1438">
        <v>32.955750999999999</v>
      </c>
    </row>
    <row r="1439" spans="1:40" x14ac:dyDescent="0.3">
      <c r="A1439" s="11">
        <v>41845</v>
      </c>
      <c r="B1439" s="51">
        <v>0.66874833333333328</v>
      </c>
      <c r="C1439" s="52" t="s">
        <v>742</v>
      </c>
      <c r="D1439" t="s">
        <v>972</v>
      </c>
      <c r="E1439">
        <v>-0.16</v>
      </c>
      <c r="F1439">
        <v>32.497042999999998</v>
      </c>
      <c r="G1439">
        <v>32.960985999999998</v>
      </c>
    </row>
    <row r="1440" spans="1:40" x14ac:dyDescent="0.3">
      <c r="A1440" s="11">
        <v>41845</v>
      </c>
      <c r="B1440" s="51">
        <v>0.66878339120370367</v>
      </c>
      <c r="C1440" s="52" t="s">
        <v>742</v>
      </c>
      <c r="D1440" t="s">
        <v>972</v>
      </c>
      <c r="E1440">
        <v>-0.14000000000000001</v>
      </c>
      <c r="F1440">
        <v>32.508768000000003</v>
      </c>
      <c r="G1440">
        <v>32.960816999999999</v>
      </c>
    </row>
    <row r="1441" spans="1:7" x14ac:dyDescent="0.3">
      <c r="A1441" s="11">
        <v>41845</v>
      </c>
      <c r="B1441" s="51">
        <v>0.66881843750000003</v>
      </c>
      <c r="C1441" s="52" t="s">
        <v>742</v>
      </c>
      <c r="D1441" t="s">
        <v>972</v>
      </c>
      <c r="E1441">
        <v>-0.15</v>
      </c>
      <c r="F1441">
        <v>32.512675999999999</v>
      </c>
      <c r="G1441">
        <v>32.947985000000003</v>
      </c>
    </row>
    <row r="1442" spans="1:7" x14ac:dyDescent="0.3">
      <c r="A1442" s="11">
        <v>41845</v>
      </c>
      <c r="B1442" s="51">
        <v>0.66885347222222225</v>
      </c>
      <c r="C1442" s="52" t="s">
        <v>742</v>
      </c>
      <c r="D1442" t="s">
        <v>972</v>
      </c>
      <c r="E1442">
        <v>-0.16</v>
      </c>
      <c r="F1442">
        <v>32.510071000000003</v>
      </c>
      <c r="G1442">
        <v>32.952036999999997</v>
      </c>
    </row>
    <row r="1443" spans="1:7" x14ac:dyDescent="0.3">
      <c r="A1443" s="11">
        <v>41845</v>
      </c>
      <c r="B1443" s="51">
        <v>0.66888854166666667</v>
      </c>
      <c r="C1443" s="52" t="s">
        <v>742</v>
      </c>
      <c r="D1443" t="s">
        <v>972</v>
      </c>
      <c r="E1443">
        <v>-0.17</v>
      </c>
      <c r="F1443">
        <v>32.511374000000004</v>
      </c>
      <c r="G1443">
        <v>32.962336000000001</v>
      </c>
    </row>
    <row r="1444" spans="1:7" x14ac:dyDescent="0.3">
      <c r="A1444" s="11">
        <v>41845</v>
      </c>
      <c r="B1444" s="51">
        <v>0.66892357638888889</v>
      </c>
      <c r="C1444" s="52" t="s">
        <v>742</v>
      </c>
      <c r="D1444" t="s">
        <v>972</v>
      </c>
      <c r="E1444">
        <v>-0.16</v>
      </c>
      <c r="F1444">
        <v>32.517453000000003</v>
      </c>
      <c r="G1444">
        <v>32.957946</v>
      </c>
    </row>
    <row r="1445" spans="1:7" x14ac:dyDescent="0.3">
      <c r="A1445" s="11">
        <v>41845</v>
      </c>
      <c r="B1445" s="51">
        <v>0.66895862268518513</v>
      </c>
      <c r="C1445" s="52" t="s">
        <v>742</v>
      </c>
      <c r="D1445" t="s">
        <v>972</v>
      </c>
      <c r="E1445">
        <v>-0.14000000000000001</v>
      </c>
      <c r="F1445">
        <v>32.512242000000001</v>
      </c>
      <c r="G1445">
        <v>32.961154999999998</v>
      </c>
    </row>
    <row r="1446" spans="1:7" x14ac:dyDescent="0.3">
      <c r="A1446" s="11">
        <v>41845</v>
      </c>
      <c r="B1446" s="51">
        <v>0.66899368055555553</v>
      </c>
      <c r="C1446" s="52" t="s">
        <v>742</v>
      </c>
      <c r="D1446" t="s">
        <v>972</v>
      </c>
      <c r="E1446">
        <v>-0.15</v>
      </c>
      <c r="F1446">
        <v>32.525703999999998</v>
      </c>
      <c r="G1446">
        <v>32.955582999999997</v>
      </c>
    </row>
    <row r="1447" spans="1:7" x14ac:dyDescent="0.3">
      <c r="A1447" s="11">
        <v>41845</v>
      </c>
      <c r="B1447" s="51">
        <v>0.66902873842592603</v>
      </c>
      <c r="C1447" s="52" t="s">
        <v>742</v>
      </c>
      <c r="D1447" t="s">
        <v>972</v>
      </c>
      <c r="E1447">
        <v>-0.14000000000000001</v>
      </c>
      <c r="F1447">
        <v>32.501385999999997</v>
      </c>
      <c r="G1447">
        <v>32.961998999999999</v>
      </c>
    </row>
    <row r="1448" spans="1:7" x14ac:dyDescent="0.3">
      <c r="A1448" s="11">
        <v>41845</v>
      </c>
      <c r="B1448" s="51">
        <v>0.66906377314814813</v>
      </c>
      <c r="C1448" s="52" t="s">
        <v>742</v>
      </c>
      <c r="D1448" t="s">
        <v>972</v>
      </c>
      <c r="E1448">
        <v>-0.17</v>
      </c>
      <c r="F1448">
        <v>32.509202000000002</v>
      </c>
      <c r="G1448">
        <v>32.961492</v>
      </c>
    </row>
    <row r="1449" spans="1:7" x14ac:dyDescent="0.3">
      <c r="A1449" s="11">
        <v>41845</v>
      </c>
      <c r="B1449" s="51">
        <v>0.66909880787037046</v>
      </c>
      <c r="C1449" s="52" t="s">
        <v>742</v>
      </c>
      <c r="D1449" t="s">
        <v>972</v>
      </c>
      <c r="E1449">
        <v>-0.17</v>
      </c>
      <c r="F1449">
        <v>32.513111000000002</v>
      </c>
      <c r="G1449">
        <v>32.959128</v>
      </c>
    </row>
    <row r="1450" spans="1:7" x14ac:dyDescent="0.3">
      <c r="A1450" s="11">
        <v>41845</v>
      </c>
      <c r="B1450" s="51">
        <v>0.66913387731481488</v>
      </c>
      <c r="C1450" s="52" t="s">
        <v>742</v>
      </c>
      <c r="D1450" t="s">
        <v>972</v>
      </c>
      <c r="E1450">
        <v>-0.17</v>
      </c>
      <c r="F1450">
        <v>32.513111000000002</v>
      </c>
      <c r="G1450">
        <v>32.960647999999999</v>
      </c>
    </row>
    <row r="1451" spans="1:7" x14ac:dyDescent="0.3">
      <c r="A1451" s="11">
        <v>41845</v>
      </c>
      <c r="B1451" s="51">
        <v>0.66916891203703699</v>
      </c>
      <c r="C1451" s="52" t="s">
        <v>742</v>
      </c>
      <c r="D1451" t="s">
        <v>972</v>
      </c>
      <c r="E1451">
        <v>-0.16</v>
      </c>
      <c r="F1451">
        <v>32.517018999999998</v>
      </c>
      <c r="G1451">
        <v>32.959972999999998</v>
      </c>
    </row>
    <row r="1452" spans="1:7" x14ac:dyDescent="0.3">
      <c r="A1452" s="11">
        <v>41845</v>
      </c>
      <c r="B1452" s="51">
        <v>0.66920395833333324</v>
      </c>
      <c r="C1452" s="52" t="s">
        <v>742</v>
      </c>
      <c r="D1452" t="s">
        <v>972</v>
      </c>
      <c r="E1452">
        <v>-0.15</v>
      </c>
      <c r="F1452">
        <v>32.509202000000002</v>
      </c>
      <c r="G1452">
        <v>32.957777999999998</v>
      </c>
    </row>
    <row r="1453" spans="1:7" x14ac:dyDescent="0.3">
      <c r="A1453" s="11">
        <v>41845</v>
      </c>
      <c r="B1453" s="51">
        <v>0.66923901620370374</v>
      </c>
      <c r="C1453" s="52" t="s">
        <v>742</v>
      </c>
      <c r="D1453" t="s">
        <v>972</v>
      </c>
      <c r="E1453">
        <v>-0.17</v>
      </c>
      <c r="F1453">
        <v>32.510071000000003</v>
      </c>
      <c r="G1453">
        <v>32.961323</v>
      </c>
    </row>
    <row r="1454" spans="1:7" x14ac:dyDescent="0.3">
      <c r="A1454" s="11">
        <v>41845</v>
      </c>
      <c r="B1454" s="51">
        <v>0.66927406249999999</v>
      </c>
      <c r="C1454" s="52" t="s">
        <v>742</v>
      </c>
      <c r="D1454" t="s">
        <v>972</v>
      </c>
      <c r="E1454">
        <v>-0.15</v>
      </c>
      <c r="F1454">
        <v>32.493569000000001</v>
      </c>
      <c r="G1454">
        <v>32.957608999999998</v>
      </c>
    </row>
    <row r="1455" spans="1:7" x14ac:dyDescent="0.3">
      <c r="A1455" s="11">
        <v>41845</v>
      </c>
      <c r="B1455" s="51">
        <v>0.66930909722222232</v>
      </c>
      <c r="C1455" s="52" t="s">
        <v>742</v>
      </c>
      <c r="D1455" t="s">
        <v>972</v>
      </c>
      <c r="E1455">
        <v>-0.16</v>
      </c>
      <c r="F1455">
        <v>32.501385999999997</v>
      </c>
      <c r="G1455">
        <v>32.962674</v>
      </c>
    </row>
    <row r="1456" spans="1:7" x14ac:dyDescent="0.3">
      <c r="A1456" s="11">
        <v>41845</v>
      </c>
      <c r="B1456" s="51">
        <v>0.66934416666666674</v>
      </c>
      <c r="C1456" s="52" t="s">
        <v>742</v>
      </c>
      <c r="D1456" t="s">
        <v>972</v>
      </c>
      <c r="E1456">
        <v>-0.16</v>
      </c>
      <c r="F1456">
        <v>32.494438000000002</v>
      </c>
      <c r="G1456">
        <v>32.959972999999998</v>
      </c>
    </row>
    <row r="1457" spans="1:40" x14ac:dyDescent="0.3">
      <c r="A1457" s="11">
        <v>41845</v>
      </c>
      <c r="B1457" s="51">
        <v>0.66937906250000001</v>
      </c>
      <c r="C1457" s="52" t="s">
        <v>742</v>
      </c>
      <c r="D1457" t="s">
        <v>971</v>
      </c>
      <c r="AK1457">
        <v>1020.4482420000001</v>
      </c>
      <c r="AL1457">
        <v>22.583333</v>
      </c>
      <c r="AM1457">
        <v>52.59375</v>
      </c>
      <c r="AN1457">
        <v>23.163436999999998</v>
      </c>
    </row>
    <row r="1459" spans="1:40" x14ac:dyDescent="0.3">
      <c r="A1459" s="11">
        <v>41845</v>
      </c>
      <c r="B1459" s="51">
        <v>0.66938046296296294</v>
      </c>
      <c r="C1459" s="52" t="s">
        <v>742</v>
      </c>
      <c r="D1459" t="s">
        <v>972</v>
      </c>
      <c r="E1459">
        <v>-0.16</v>
      </c>
      <c r="F1459">
        <v>32.508768000000003</v>
      </c>
      <c r="G1459">
        <v>32.958621999999998</v>
      </c>
    </row>
    <row r="1460" spans="1:40" x14ac:dyDescent="0.3">
      <c r="A1460" s="11">
        <v>41845</v>
      </c>
      <c r="B1460" s="51">
        <v>0.66941552083333333</v>
      </c>
      <c r="C1460" s="52" t="s">
        <v>742</v>
      </c>
      <c r="D1460" t="s">
        <v>972</v>
      </c>
      <c r="E1460">
        <v>-0.16</v>
      </c>
      <c r="F1460">
        <v>32.509636999999998</v>
      </c>
      <c r="G1460">
        <v>32.960478999999999</v>
      </c>
    </row>
    <row r="1461" spans="1:40" x14ac:dyDescent="0.3">
      <c r="A1461" s="11">
        <v>41845</v>
      </c>
      <c r="B1461" s="51">
        <v>0.66945059027777776</v>
      </c>
      <c r="C1461" s="52" t="s">
        <v>742</v>
      </c>
      <c r="D1461" t="s">
        <v>972</v>
      </c>
      <c r="E1461">
        <v>-0.16</v>
      </c>
      <c r="F1461">
        <v>32.507465000000003</v>
      </c>
      <c r="G1461">
        <v>32.959296999999999</v>
      </c>
    </row>
    <row r="1462" spans="1:40" x14ac:dyDescent="0.3">
      <c r="A1462" s="11">
        <v>41845</v>
      </c>
      <c r="B1462" s="51">
        <v>0.66948562499999997</v>
      </c>
      <c r="C1462" s="52" t="s">
        <v>742</v>
      </c>
      <c r="D1462" t="s">
        <v>972</v>
      </c>
      <c r="E1462">
        <v>-0.17</v>
      </c>
      <c r="F1462">
        <v>32.503990999999999</v>
      </c>
      <c r="G1462">
        <v>32.956595999999998</v>
      </c>
    </row>
    <row r="1463" spans="1:40" x14ac:dyDescent="0.3">
      <c r="A1463" s="11">
        <v>41845</v>
      </c>
      <c r="B1463" s="51">
        <v>0.66952067129629633</v>
      </c>
      <c r="C1463" s="52" t="s">
        <v>742</v>
      </c>
      <c r="D1463" t="s">
        <v>972</v>
      </c>
      <c r="E1463">
        <v>-0.17</v>
      </c>
      <c r="F1463">
        <v>32.510071000000003</v>
      </c>
      <c r="G1463">
        <v>32.951867999999997</v>
      </c>
    </row>
    <row r="1464" spans="1:40" x14ac:dyDescent="0.3">
      <c r="A1464" s="11">
        <v>41845</v>
      </c>
      <c r="B1464" s="51">
        <v>0.66955571759259269</v>
      </c>
      <c r="C1464" s="52" t="s">
        <v>742</v>
      </c>
      <c r="D1464" t="s">
        <v>972</v>
      </c>
      <c r="E1464">
        <v>-0.16</v>
      </c>
      <c r="F1464">
        <v>32.507465000000003</v>
      </c>
      <c r="G1464">
        <v>32.958452999999999</v>
      </c>
    </row>
    <row r="1465" spans="1:40" x14ac:dyDescent="0.3">
      <c r="A1465" s="11">
        <v>41845</v>
      </c>
      <c r="B1465" s="51">
        <v>0.66959074074074076</v>
      </c>
      <c r="C1465" s="52" t="s">
        <v>742</v>
      </c>
      <c r="D1465" t="s">
        <v>972</v>
      </c>
      <c r="E1465">
        <v>-0.16</v>
      </c>
      <c r="F1465">
        <v>32.513111000000002</v>
      </c>
      <c r="G1465">
        <v>32.956426999999998</v>
      </c>
    </row>
    <row r="1466" spans="1:40" x14ac:dyDescent="0.3">
      <c r="A1466" s="11">
        <v>41845</v>
      </c>
      <c r="B1466" s="51">
        <v>0.66962577546296298</v>
      </c>
      <c r="C1466" s="52" t="s">
        <v>742</v>
      </c>
      <c r="D1466" t="s">
        <v>972</v>
      </c>
      <c r="E1466">
        <v>-0.16</v>
      </c>
      <c r="F1466">
        <v>32.496608999999999</v>
      </c>
      <c r="G1466">
        <v>32.958452999999999</v>
      </c>
    </row>
    <row r="1467" spans="1:40" x14ac:dyDescent="0.3">
      <c r="A1467" s="11">
        <v>41845</v>
      </c>
      <c r="B1467" s="51">
        <v>0.66966083333333337</v>
      </c>
      <c r="C1467" s="52" t="s">
        <v>742</v>
      </c>
      <c r="D1467" t="s">
        <v>972</v>
      </c>
      <c r="E1467">
        <v>-0.15</v>
      </c>
      <c r="F1467">
        <v>32.507030999999998</v>
      </c>
      <c r="G1467">
        <v>32.955919999999999</v>
      </c>
    </row>
    <row r="1468" spans="1:40" x14ac:dyDescent="0.3">
      <c r="A1468" s="11">
        <v>41845</v>
      </c>
      <c r="B1468" s="51">
        <v>0.66969586805555548</v>
      </c>
      <c r="C1468" s="52" t="s">
        <v>742</v>
      </c>
      <c r="D1468" t="s">
        <v>972</v>
      </c>
      <c r="E1468">
        <v>-0.17</v>
      </c>
      <c r="F1468">
        <v>32.511374000000004</v>
      </c>
      <c r="G1468">
        <v>32.958114999999999</v>
      </c>
    </row>
    <row r="1469" spans="1:40" x14ac:dyDescent="0.3">
      <c r="A1469" s="11">
        <v>41845</v>
      </c>
      <c r="B1469" s="51">
        <v>0.66973091435185184</v>
      </c>
      <c r="C1469" s="52" t="s">
        <v>742</v>
      </c>
      <c r="D1469" t="s">
        <v>972</v>
      </c>
      <c r="E1469">
        <v>-0.14000000000000001</v>
      </c>
      <c r="F1469">
        <v>32.506596999999999</v>
      </c>
      <c r="G1469">
        <v>32.959634999999999</v>
      </c>
    </row>
    <row r="1470" spans="1:40" x14ac:dyDescent="0.3">
      <c r="A1470" s="11">
        <v>41845</v>
      </c>
      <c r="B1470" s="51">
        <v>0.66976597222222223</v>
      </c>
      <c r="C1470" s="52" t="s">
        <v>742</v>
      </c>
      <c r="D1470" t="s">
        <v>972</v>
      </c>
      <c r="E1470">
        <v>-0.17</v>
      </c>
      <c r="F1470">
        <v>32.511808000000002</v>
      </c>
      <c r="G1470">
        <v>32.957101999999999</v>
      </c>
    </row>
    <row r="1471" spans="1:40" x14ac:dyDescent="0.3">
      <c r="A1471" s="11">
        <v>41845</v>
      </c>
      <c r="B1471" s="51">
        <v>0.66980100694444455</v>
      </c>
      <c r="C1471" s="52" t="s">
        <v>742</v>
      </c>
      <c r="D1471" t="s">
        <v>972</v>
      </c>
      <c r="E1471">
        <v>-0.16</v>
      </c>
      <c r="F1471">
        <v>32.505293999999999</v>
      </c>
      <c r="G1471">
        <v>32.958959999999998</v>
      </c>
    </row>
    <row r="1472" spans="1:40" x14ac:dyDescent="0.3">
      <c r="A1472" s="11">
        <v>41845</v>
      </c>
      <c r="B1472" s="51">
        <v>0.66983604166666666</v>
      </c>
      <c r="C1472" s="52" t="s">
        <v>742</v>
      </c>
      <c r="D1472" t="s">
        <v>972</v>
      </c>
      <c r="E1472">
        <v>-0.15</v>
      </c>
      <c r="F1472">
        <v>32.502254000000001</v>
      </c>
      <c r="G1472">
        <v>32.954906999999999</v>
      </c>
    </row>
    <row r="1473" spans="1:40" x14ac:dyDescent="0.3">
      <c r="A1473" s="11">
        <v>41845</v>
      </c>
      <c r="B1473" s="51">
        <v>0.66987108796296291</v>
      </c>
      <c r="C1473" s="52" t="s">
        <v>742</v>
      </c>
      <c r="D1473" t="s">
        <v>972</v>
      </c>
      <c r="E1473">
        <v>-0.18</v>
      </c>
      <c r="F1473">
        <v>32.509202000000002</v>
      </c>
      <c r="G1473">
        <v>32.957946</v>
      </c>
    </row>
    <row r="1474" spans="1:40" x14ac:dyDescent="0.3">
      <c r="A1474" s="11">
        <v>41845</v>
      </c>
      <c r="B1474" s="51">
        <v>0.66990614583333341</v>
      </c>
      <c r="C1474" s="52" t="s">
        <v>742</v>
      </c>
      <c r="D1474" t="s">
        <v>972</v>
      </c>
      <c r="E1474">
        <v>-0.15</v>
      </c>
      <c r="F1474">
        <v>32.506163000000001</v>
      </c>
      <c r="G1474">
        <v>32.959803999999998</v>
      </c>
    </row>
    <row r="1475" spans="1:40" x14ac:dyDescent="0.3">
      <c r="A1475" s="11">
        <v>41845</v>
      </c>
      <c r="B1475" s="51">
        <v>0.66994119212962966</v>
      </c>
      <c r="C1475" s="52" t="s">
        <v>742</v>
      </c>
      <c r="D1475" t="s">
        <v>972</v>
      </c>
      <c r="E1475">
        <v>-0.15</v>
      </c>
      <c r="F1475">
        <v>32.510071000000003</v>
      </c>
      <c r="G1475">
        <v>32.954737999999999</v>
      </c>
    </row>
    <row r="1476" spans="1:40" x14ac:dyDescent="0.3">
      <c r="A1476" s="11">
        <v>41845</v>
      </c>
      <c r="B1476" s="51">
        <v>0.66997621527777784</v>
      </c>
      <c r="C1476" s="52" t="s">
        <v>742</v>
      </c>
      <c r="D1476" t="s">
        <v>972</v>
      </c>
      <c r="E1476">
        <v>-0.16</v>
      </c>
      <c r="F1476">
        <v>32.505293999999999</v>
      </c>
      <c r="G1476">
        <v>32.957777999999998</v>
      </c>
    </row>
    <row r="1477" spans="1:40" x14ac:dyDescent="0.3">
      <c r="A1477" s="11">
        <v>41845</v>
      </c>
      <c r="B1477" s="51">
        <v>0.67001127314814812</v>
      </c>
      <c r="C1477" s="52" t="s">
        <v>742</v>
      </c>
      <c r="D1477" t="s">
        <v>972</v>
      </c>
      <c r="E1477">
        <v>-0.15</v>
      </c>
      <c r="F1477">
        <v>32.513978999999999</v>
      </c>
      <c r="G1477">
        <v>32.959465999999999</v>
      </c>
    </row>
    <row r="1478" spans="1:40" x14ac:dyDescent="0.3">
      <c r="A1478" s="11">
        <v>41845</v>
      </c>
      <c r="B1478" s="51">
        <v>0.6700462962962962</v>
      </c>
      <c r="C1478" s="52" t="s">
        <v>742</v>
      </c>
      <c r="D1478" t="s">
        <v>972</v>
      </c>
      <c r="E1478">
        <v>-0.15</v>
      </c>
      <c r="F1478">
        <v>32.503990999999999</v>
      </c>
      <c r="G1478">
        <v>32.953387999999997</v>
      </c>
    </row>
    <row r="1479" spans="1:40" x14ac:dyDescent="0.3">
      <c r="A1479" s="11">
        <v>41845</v>
      </c>
      <c r="B1479" s="51">
        <v>0.67008119212962969</v>
      </c>
      <c r="C1479" s="52" t="s">
        <v>742</v>
      </c>
      <c r="D1479" t="s">
        <v>971</v>
      </c>
      <c r="AK1479">
        <v>1019.017822</v>
      </c>
      <c r="AL1479">
        <v>22.5</v>
      </c>
      <c r="AM1479">
        <v>52.59375</v>
      </c>
      <c r="AN1479">
        <v>23.163436999999998</v>
      </c>
    </row>
    <row r="1481" spans="1:40" x14ac:dyDescent="0.3">
      <c r="A1481" s="11">
        <v>41845</v>
      </c>
      <c r="B1481" s="51">
        <v>0.67008261574074079</v>
      </c>
      <c r="C1481" s="52" t="s">
        <v>742</v>
      </c>
      <c r="D1481" t="s">
        <v>972</v>
      </c>
      <c r="E1481">
        <v>-0.16</v>
      </c>
      <c r="F1481">
        <v>32.511374000000004</v>
      </c>
      <c r="G1481">
        <v>32.96031</v>
      </c>
      <c r="M1481" s="11">
        <v>41845</v>
      </c>
      <c r="N1481" s="40">
        <v>0.67011766203703704</v>
      </c>
      <c r="O1481" t="s">
        <v>742</v>
      </c>
      <c r="P1481" t="s">
        <v>972</v>
      </c>
      <c r="Q1481">
        <v>-0.15</v>
      </c>
      <c r="R1481">
        <v>32.510939</v>
      </c>
      <c r="S1481">
        <v>32.959634999999999</v>
      </c>
    </row>
    <row r="1482" spans="1:40" x14ac:dyDescent="0.3">
      <c r="A1482" s="11">
        <v>41845</v>
      </c>
      <c r="B1482" s="51">
        <v>0.67015269675925937</v>
      </c>
      <c r="C1482" s="52" t="s">
        <v>742</v>
      </c>
      <c r="D1482" t="s">
        <v>972</v>
      </c>
      <c r="E1482">
        <v>-0.15</v>
      </c>
      <c r="F1482">
        <v>32.510939</v>
      </c>
      <c r="G1482">
        <v>32.954906999999999</v>
      </c>
    </row>
    <row r="1483" spans="1:40" x14ac:dyDescent="0.3">
      <c r="A1483" s="11">
        <v>41845</v>
      </c>
      <c r="B1483" s="51">
        <v>0.67018773148148147</v>
      </c>
      <c r="C1483" s="52" t="s">
        <v>742</v>
      </c>
      <c r="D1483" t="s">
        <v>972</v>
      </c>
      <c r="E1483">
        <v>-0.15</v>
      </c>
      <c r="F1483">
        <v>32.506163000000001</v>
      </c>
      <c r="G1483">
        <v>32.959296999999999</v>
      </c>
    </row>
    <row r="1484" spans="1:40" x14ac:dyDescent="0.3">
      <c r="A1484" s="11">
        <v>41845</v>
      </c>
      <c r="B1484" s="51">
        <v>0.67022277777777772</v>
      </c>
      <c r="C1484" s="52" t="s">
        <v>742</v>
      </c>
      <c r="D1484" t="s">
        <v>972</v>
      </c>
      <c r="E1484">
        <v>-0.16</v>
      </c>
      <c r="F1484">
        <v>32.498779999999996</v>
      </c>
      <c r="G1484">
        <v>32.955075999999998</v>
      </c>
    </row>
    <row r="1485" spans="1:40" x14ac:dyDescent="0.3">
      <c r="A1485" s="11">
        <v>41845</v>
      </c>
      <c r="B1485" s="51">
        <v>0.67025781250000005</v>
      </c>
      <c r="C1485" s="52" t="s">
        <v>742</v>
      </c>
      <c r="D1485" t="s">
        <v>972</v>
      </c>
      <c r="E1485">
        <v>-0.15</v>
      </c>
      <c r="F1485">
        <v>32.519624</v>
      </c>
      <c r="G1485">
        <v>32.951529999999998</v>
      </c>
    </row>
    <row r="1486" spans="1:40" x14ac:dyDescent="0.3">
      <c r="A1486" s="11">
        <v>41845</v>
      </c>
      <c r="B1486" s="51">
        <v>0.67029284722222215</v>
      </c>
      <c r="C1486" s="52" t="s">
        <v>742</v>
      </c>
      <c r="D1486" t="s">
        <v>972</v>
      </c>
      <c r="E1486">
        <v>-0.16</v>
      </c>
      <c r="F1486">
        <v>32.507899999999999</v>
      </c>
      <c r="G1486">
        <v>32.957101999999999</v>
      </c>
    </row>
    <row r="1487" spans="1:40" x14ac:dyDescent="0.3">
      <c r="A1487" s="11">
        <v>41845</v>
      </c>
      <c r="B1487" s="51">
        <v>0.67032790509259266</v>
      </c>
      <c r="C1487" s="52" t="s">
        <v>742</v>
      </c>
      <c r="D1487" t="s">
        <v>972</v>
      </c>
      <c r="E1487">
        <v>-0.14000000000000001</v>
      </c>
      <c r="F1487">
        <v>32.513978999999999</v>
      </c>
      <c r="G1487">
        <v>32.953218999999997</v>
      </c>
    </row>
    <row r="1488" spans="1:40" x14ac:dyDescent="0.3">
      <c r="A1488" s="11">
        <v>41845</v>
      </c>
      <c r="B1488" s="51">
        <v>0.67036296296296294</v>
      </c>
      <c r="C1488" s="52" t="s">
        <v>742</v>
      </c>
      <c r="D1488" t="s">
        <v>972</v>
      </c>
      <c r="E1488">
        <v>-0.15</v>
      </c>
      <c r="F1488">
        <v>32.499648999999998</v>
      </c>
      <c r="G1488">
        <v>32.959128</v>
      </c>
    </row>
    <row r="1489" spans="1:40" x14ac:dyDescent="0.3">
      <c r="A1489" s="11">
        <v>41845</v>
      </c>
      <c r="B1489" s="51">
        <v>0.67039799768518515</v>
      </c>
      <c r="C1489" s="52" t="s">
        <v>742</v>
      </c>
      <c r="D1489" t="s">
        <v>972</v>
      </c>
      <c r="E1489">
        <v>-0.15</v>
      </c>
      <c r="F1489">
        <v>32.507030999999998</v>
      </c>
      <c r="G1489">
        <v>32.961492</v>
      </c>
    </row>
    <row r="1490" spans="1:40" x14ac:dyDescent="0.3">
      <c r="A1490" s="11">
        <v>41845</v>
      </c>
      <c r="B1490" s="51">
        <v>0.67043304398148151</v>
      </c>
      <c r="C1490" s="52" t="s">
        <v>742</v>
      </c>
      <c r="D1490" t="s">
        <v>972</v>
      </c>
      <c r="E1490">
        <v>-0.18</v>
      </c>
      <c r="F1490">
        <v>32.508333999999998</v>
      </c>
      <c r="G1490">
        <v>32.957777999999998</v>
      </c>
    </row>
    <row r="1491" spans="1:40" x14ac:dyDescent="0.3">
      <c r="A1491" s="11">
        <v>41845</v>
      </c>
      <c r="B1491" s="51">
        <v>0.67046807870370373</v>
      </c>
      <c r="C1491" s="52" t="s">
        <v>742</v>
      </c>
      <c r="D1491" t="s">
        <v>972</v>
      </c>
      <c r="E1491">
        <v>-0.17</v>
      </c>
      <c r="F1491">
        <v>32.499215</v>
      </c>
      <c r="G1491">
        <v>32.962336000000001</v>
      </c>
    </row>
    <row r="1492" spans="1:40" x14ac:dyDescent="0.3">
      <c r="A1492" s="11">
        <v>41845</v>
      </c>
      <c r="B1492" s="51">
        <v>0.67050312500000009</v>
      </c>
      <c r="C1492" s="52" t="s">
        <v>742</v>
      </c>
      <c r="D1492" t="s">
        <v>972</v>
      </c>
      <c r="E1492">
        <v>-0.15</v>
      </c>
      <c r="F1492">
        <v>32.498345999999998</v>
      </c>
      <c r="G1492">
        <v>32.957777999999998</v>
      </c>
    </row>
    <row r="1493" spans="1:40" x14ac:dyDescent="0.3">
      <c r="A1493" s="11">
        <v>41845</v>
      </c>
      <c r="B1493" s="51">
        <v>0.67053817129629634</v>
      </c>
      <c r="C1493" s="52" t="s">
        <v>742</v>
      </c>
      <c r="D1493" t="s">
        <v>972</v>
      </c>
      <c r="E1493">
        <v>-0.16</v>
      </c>
      <c r="F1493">
        <v>32.511374000000004</v>
      </c>
      <c r="G1493">
        <v>32.962674</v>
      </c>
    </row>
    <row r="1494" spans="1:40" x14ac:dyDescent="0.3">
      <c r="A1494" s="11">
        <v>41845</v>
      </c>
      <c r="B1494" s="51">
        <v>0.67057321759259259</v>
      </c>
      <c r="C1494" s="52" t="s">
        <v>742</v>
      </c>
      <c r="D1494" t="s">
        <v>972</v>
      </c>
      <c r="E1494">
        <v>-0.16</v>
      </c>
      <c r="F1494">
        <v>32.510071000000003</v>
      </c>
      <c r="G1494">
        <v>32.962336000000001</v>
      </c>
    </row>
    <row r="1495" spans="1:40" x14ac:dyDescent="0.3">
      <c r="A1495" s="11">
        <v>41845</v>
      </c>
      <c r="B1495" s="51">
        <v>0.67060826388888894</v>
      </c>
      <c r="C1495" s="52" t="s">
        <v>742</v>
      </c>
      <c r="D1495" t="s">
        <v>972</v>
      </c>
      <c r="E1495">
        <v>-0.17</v>
      </c>
      <c r="F1495">
        <v>32.505293999999999</v>
      </c>
      <c r="G1495">
        <v>32.957608999999998</v>
      </c>
    </row>
    <row r="1496" spans="1:40" x14ac:dyDescent="0.3">
      <c r="A1496" s="11">
        <v>41845</v>
      </c>
      <c r="B1496" s="51">
        <v>0.67064331018518519</v>
      </c>
      <c r="C1496" s="52" t="s">
        <v>742</v>
      </c>
      <c r="D1496" t="s">
        <v>972</v>
      </c>
      <c r="E1496">
        <v>-0.17</v>
      </c>
      <c r="F1496">
        <v>32.501385999999997</v>
      </c>
      <c r="G1496">
        <v>32.962842999999999</v>
      </c>
    </row>
    <row r="1497" spans="1:40" x14ac:dyDescent="0.3">
      <c r="A1497" s="11">
        <v>41845</v>
      </c>
      <c r="B1497" s="51">
        <v>0.67067837962962962</v>
      </c>
      <c r="C1497" s="52" t="s">
        <v>742</v>
      </c>
      <c r="D1497" t="s">
        <v>972</v>
      </c>
      <c r="E1497">
        <v>-0.16</v>
      </c>
      <c r="F1497">
        <v>32.501385999999997</v>
      </c>
      <c r="G1497">
        <v>32.961829999999999</v>
      </c>
    </row>
    <row r="1498" spans="1:40" x14ac:dyDescent="0.3">
      <c r="A1498" s="11">
        <v>41845</v>
      </c>
      <c r="B1498" s="51">
        <v>0.67071341435185194</v>
      </c>
      <c r="C1498" s="52" t="s">
        <v>742</v>
      </c>
      <c r="D1498" t="s">
        <v>972</v>
      </c>
      <c r="E1498">
        <v>-0.16</v>
      </c>
      <c r="F1498">
        <v>32.503557000000001</v>
      </c>
      <c r="G1498">
        <v>32.957270999999999</v>
      </c>
    </row>
    <row r="1499" spans="1:40" x14ac:dyDescent="0.3">
      <c r="A1499" s="11">
        <v>41845</v>
      </c>
      <c r="B1499" s="51">
        <v>0.67074843750000002</v>
      </c>
      <c r="C1499" s="52" t="s">
        <v>742</v>
      </c>
      <c r="D1499" t="s">
        <v>971</v>
      </c>
      <c r="AK1499">
        <v>1021.2329099999999</v>
      </c>
      <c r="AL1499">
        <v>22.583333</v>
      </c>
      <c r="AM1499">
        <v>52.59375</v>
      </c>
      <c r="AN1499">
        <v>23.163436999999998</v>
      </c>
    </row>
    <row r="1501" spans="1:40" x14ac:dyDescent="0.3">
      <c r="A1501" s="11">
        <v>41845</v>
      </c>
      <c r="B1501" s="51">
        <v>0.67074972222222229</v>
      </c>
      <c r="C1501" s="52" t="s">
        <v>742</v>
      </c>
      <c r="D1501" t="s">
        <v>972</v>
      </c>
      <c r="E1501">
        <v>-0.18</v>
      </c>
      <c r="F1501">
        <v>32.504860000000001</v>
      </c>
      <c r="G1501">
        <v>32.961154999999998</v>
      </c>
    </row>
    <row r="1502" spans="1:40" x14ac:dyDescent="0.3">
      <c r="A1502" s="11">
        <v>41845</v>
      </c>
      <c r="B1502" s="51">
        <v>0.67078478009259257</v>
      </c>
      <c r="C1502" s="52" t="s">
        <v>742</v>
      </c>
      <c r="D1502" t="s">
        <v>972</v>
      </c>
      <c r="E1502">
        <v>-0.16</v>
      </c>
      <c r="F1502">
        <v>32.508768000000003</v>
      </c>
      <c r="G1502">
        <v>32.961998999999999</v>
      </c>
    </row>
    <row r="1503" spans="1:40" x14ac:dyDescent="0.3">
      <c r="A1503" s="11">
        <v>41845</v>
      </c>
      <c r="B1503" s="51">
        <v>0.6708198148148149</v>
      </c>
      <c r="C1503" s="52" t="s">
        <v>742</v>
      </c>
      <c r="D1503" t="s">
        <v>972</v>
      </c>
      <c r="E1503">
        <v>-0.16</v>
      </c>
      <c r="F1503">
        <v>32.500951999999998</v>
      </c>
      <c r="G1503">
        <v>32.958114999999999</v>
      </c>
    </row>
    <row r="1504" spans="1:40" x14ac:dyDescent="0.3">
      <c r="A1504" s="11">
        <v>41845</v>
      </c>
      <c r="B1504" s="51">
        <v>0.67085488425925932</v>
      </c>
      <c r="C1504" s="52" t="s">
        <v>742</v>
      </c>
      <c r="D1504" t="s">
        <v>972</v>
      </c>
      <c r="E1504">
        <v>-0.16</v>
      </c>
      <c r="F1504">
        <v>32.501385999999997</v>
      </c>
      <c r="G1504">
        <v>32.961154999999998</v>
      </c>
    </row>
    <row r="1505" spans="1:7" x14ac:dyDescent="0.3">
      <c r="A1505" s="11">
        <v>41845</v>
      </c>
      <c r="B1505" s="51">
        <v>0.67088991898148143</v>
      </c>
      <c r="C1505" s="52" t="s">
        <v>742</v>
      </c>
      <c r="D1505" t="s">
        <v>972</v>
      </c>
      <c r="E1505">
        <v>-0.15</v>
      </c>
      <c r="F1505">
        <v>32.507465000000003</v>
      </c>
      <c r="G1505">
        <v>32.957946</v>
      </c>
    </row>
    <row r="1506" spans="1:7" x14ac:dyDescent="0.3">
      <c r="A1506" s="11">
        <v>41845</v>
      </c>
      <c r="B1506" s="51">
        <v>0.67092497685185182</v>
      </c>
      <c r="C1506" s="52" t="s">
        <v>742</v>
      </c>
      <c r="D1506" t="s">
        <v>972</v>
      </c>
      <c r="E1506">
        <v>-0.16</v>
      </c>
      <c r="F1506">
        <v>32.501820000000002</v>
      </c>
      <c r="G1506">
        <v>32.961998999999999</v>
      </c>
    </row>
    <row r="1507" spans="1:7" x14ac:dyDescent="0.3">
      <c r="A1507" s="11">
        <v>41845</v>
      </c>
      <c r="B1507" s="51">
        <v>0.67096001157407414</v>
      </c>
      <c r="C1507" s="52" t="s">
        <v>742</v>
      </c>
      <c r="D1507" t="s">
        <v>972</v>
      </c>
      <c r="E1507">
        <v>-0.13</v>
      </c>
      <c r="F1507">
        <v>32.506163000000001</v>
      </c>
      <c r="G1507">
        <v>32.961660999999999</v>
      </c>
    </row>
    <row r="1508" spans="1:7" x14ac:dyDescent="0.3">
      <c r="A1508" s="11">
        <v>41845</v>
      </c>
      <c r="B1508" s="51">
        <v>0.67099508101851857</v>
      </c>
      <c r="C1508" s="52" t="s">
        <v>742</v>
      </c>
      <c r="D1508" t="s">
        <v>972</v>
      </c>
      <c r="E1508">
        <v>-0.17</v>
      </c>
      <c r="F1508">
        <v>32.502254000000001</v>
      </c>
      <c r="G1508">
        <v>32.956764999999997</v>
      </c>
    </row>
    <row r="1509" spans="1:7" x14ac:dyDescent="0.3">
      <c r="A1509" s="11">
        <v>41845</v>
      </c>
      <c r="B1509" s="51">
        <v>0.67103011574074067</v>
      </c>
      <c r="C1509" s="52" t="s">
        <v>742</v>
      </c>
      <c r="D1509" t="s">
        <v>972</v>
      </c>
      <c r="E1509">
        <v>-0.17</v>
      </c>
      <c r="F1509">
        <v>32.506163000000001</v>
      </c>
      <c r="G1509">
        <v>32.962336000000001</v>
      </c>
    </row>
    <row r="1510" spans="1:7" x14ac:dyDescent="0.3">
      <c r="A1510" s="11">
        <v>41845</v>
      </c>
      <c r="B1510" s="51">
        <v>0.671065150462963</v>
      </c>
      <c r="C1510" s="52" t="s">
        <v>742</v>
      </c>
      <c r="D1510" t="s">
        <v>972</v>
      </c>
      <c r="E1510">
        <v>-0.16</v>
      </c>
      <c r="F1510">
        <v>32.502688999999997</v>
      </c>
      <c r="G1510">
        <v>32.961660999999999</v>
      </c>
    </row>
    <row r="1511" spans="1:7" x14ac:dyDescent="0.3">
      <c r="A1511" s="11">
        <v>41845</v>
      </c>
      <c r="B1511" s="51">
        <v>0.67110021990740742</v>
      </c>
      <c r="C1511" s="52" t="s">
        <v>742</v>
      </c>
      <c r="D1511" t="s">
        <v>972</v>
      </c>
      <c r="E1511">
        <v>-0.15</v>
      </c>
      <c r="F1511">
        <v>32.509636999999998</v>
      </c>
      <c r="G1511">
        <v>32.957101999999999</v>
      </c>
    </row>
    <row r="1513" spans="1:7" x14ac:dyDescent="0.3">
      <c r="C1513" s="52" t="s">
        <v>1048</v>
      </c>
    </row>
    <row r="1514" spans="1:7" x14ac:dyDescent="0.3">
      <c r="A1514" t="s">
        <v>994</v>
      </c>
    </row>
    <row r="1516" spans="1:7" x14ac:dyDescent="0.3">
      <c r="A1516" t="s">
        <v>995</v>
      </c>
    </row>
    <row r="1518" spans="1:7" x14ac:dyDescent="0.3">
      <c r="A1518" t="s">
        <v>996</v>
      </c>
    </row>
    <row r="1520" spans="1:7" x14ac:dyDescent="0.3">
      <c r="A1520" t="s">
        <v>997</v>
      </c>
    </row>
    <row r="1521" spans="1:1" x14ac:dyDescent="0.3">
      <c r="A1521" t="s">
        <v>998</v>
      </c>
    </row>
    <row r="1522" spans="1:1" x14ac:dyDescent="0.3">
      <c r="A1522" t="s">
        <v>999</v>
      </c>
    </row>
    <row r="1523" spans="1:1" x14ac:dyDescent="0.3">
      <c r="A1523" t="s">
        <v>1000</v>
      </c>
    </row>
    <row r="1524" spans="1:1" x14ac:dyDescent="0.3">
      <c r="A1524" t="s">
        <v>1001</v>
      </c>
    </row>
    <row r="1525" spans="1:1" x14ac:dyDescent="0.3">
      <c r="A1525" t="s">
        <v>1002</v>
      </c>
    </row>
    <row r="1526" spans="1:1" x14ac:dyDescent="0.3">
      <c r="A1526" t="s">
        <v>1003</v>
      </c>
    </row>
    <row r="1528" spans="1:1" x14ac:dyDescent="0.3">
      <c r="A1528" t="s">
        <v>1004</v>
      </c>
    </row>
    <row r="1530" spans="1:1" x14ac:dyDescent="0.3">
      <c r="A1530" t="s">
        <v>1005</v>
      </c>
    </row>
    <row r="1532" spans="1:1" x14ac:dyDescent="0.3">
      <c r="A1532" t="s">
        <v>1006</v>
      </c>
    </row>
    <row r="1534" spans="1:1" x14ac:dyDescent="0.3">
      <c r="A1534" t="s">
        <v>1007</v>
      </c>
    </row>
    <row r="1536" spans="1:1" x14ac:dyDescent="0.3">
      <c r="A1536" t="s">
        <v>1008</v>
      </c>
    </row>
    <row r="1538" spans="1:1" x14ac:dyDescent="0.3">
      <c r="A1538" t="s">
        <v>1009</v>
      </c>
    </row>
    <row r="1540" spans="1:1" x14ac:dyDescent="0.3">
      <c r="A1540" t="s">
        <v>1010</v>
      </c>
    </row>
    <row r="1542" spans="1:1" x14ac:dyDescent="0.3">
      <c r="A1542" t="s">
        <v>1011</v>
      </c>
    </row>
    <row r="1544" spans="1:1" x14ac:dyDescent="0.3">
      <c r="A1544" t="s">
        <v>1012</v>
      </c>
    </row>
    <row r="1546" spans="1:1" x14ac:dyDescent="0.3">
      <c r="A1546" t="s">
        <v>1013</v>
      </c>
    </row>
    <row r="1548" spans="1:1" x14ac:dyDescent="0.3">
      <c r="A1548" t="s">
        <v>1014</v>
      </c>
    </row>
    <row r="1550" spans="1:1" x14ac:dyDescent="0.3">
      <c r="A1550" t="s">
        <v>1015</v>
      </c>
    </row>
    <row r="1552" spans="1:1" x14ac:dyDescent="0.3">
      <c r="A1552" t="s">
        <v>1016</v>
      </c>
    </row>
    <row r="1554" spans="1:1" x14ac:dyDescent="0.3">
      <c r="A1554" t="s">
        <v>1017</v>
      </c>
    </row>
    <row r="1556" spans="1:1" x14ac:dyDescent="0.3">
      <c r="A1556" t="s">
        <v>1018</v>
      </c>
    </row>
    <row r="1558" spans="1:1" x14ac:dyDescent="0.3">
      <c r="A1558" t="s">
        <v>1019</v>
      </c>
    </row>
    <row r="1559" spans="1:1" x14ac:dyDescent="0.3">
      <c r="A1559" t="s">
        <v>1020</v>
      </c>
    </row>
    <row r="1561" spans="1:1" x14ac:dyDescent="0.3">
      <c r="A1561" t="s">
        <v>1021</v>
      </c>
    </row>
    <row r="1562" spans="1:1" x14ac:dyDescent="0.3">
      <c r="A1562" t="s">
        <v>1022</v>
      </c>
    </row>
    <row r="1563" spans="1:1" x14ac:dyDescent="0.3">
      <c r="A1563" t="s">
        <v>1023</v>
      </c>
    </row>
    <row r="1564" spans="1:1" x14ac:dyDescent="0.3">
      <c r="A1564" t="s">
        <v>1024</v>
      </c>
    </row>
    <row r="1565" spans="1:1" x14ac:dyDescent="0.3">
      <c r="A1565" t="s">
        <v>1025</v>
      </c>
    </row>
    <row r="1566" spans="1:1" x14ac:dyDescent="0.3">
      <c r="A1566" t="s">
        <v>1026</v>
      </c>
    </row>
    <row r="1567" spans="1:1" x14ac:dyDescent="0.3">
      <c r="A1567" t="s">
        <v>1027</v>
      </c>
    </row>
    <row r="1568" spans="1:1" x14ac:dyDescent="0.3">
      <c r="A1568" t="s">
        <v>1028</v>
      </c>
    </row>
    <row r="1569" spans="1:1" x14ac:dyDescent="0.3">
      <c r="A1569" t="s">
        <v>1029</v>
      </c>
    </row>
    <row r="1570" spans="1:1" x14ac:dyDescent="0.3">
      <c r="A1570" t="s">
        <v>1030</v>
      </c>
    </row>
    <row r="1571" spans="1:1" x14ac:dyDescent="0.3">
      <c r="A1571" t="s">
        <v>1031</v>
      </c>
    </row>
    <row r="1572" spans="1:1" x14ac:dyDescent="0.3">
      <c r="A1572" t="s">
        <v>1032</v>
      </c>
    </row>
    <row r="1573" spans="1:1" x14ac:dyDescent="0.3">
      <c r="A1573" t="s">
        <v>1033</v>
      </c>
    </row>
    <row r="1574" spans="1:1" x14ac:dyDescent="0.3">
      <c r="A1574" t="s">
        <v>1034</v>
      </c>
    </row>
    <row r="1575" spans="1:1" x14ac:dyDescent="0.3">
      <c r="A1575" t="s">
        <v>1035</v>
      </c>
    </row>
    <row r="1576" spans="1:1" x14ac:dyDescent="0.3">
      <c r="A1576" t="s">
        <v>1036</v>
      </c>
    </row>
    <row r="1577" spans="1:1" x14ac:dyDescent="0.3">
      <c r="A1577" t="s">
        <v>1037</v>
      </c>
    </row>
    <row r="1578" spans="1:1" x14ac:dyDescent="0.3">
      <c r="A1578" t="s">
        <v>1038</v>
      </c>
    </row>
    <row r="1579" spans="1:1" x14ac:dyDescent="0.3">
      <c r="A1579" t="s">
        <v>1039</v>
      </c>
    </row>
    <row r="1580" spans="1:1" x14ac:dyDescent="0.3">
      <c r="A1580" t="s">
        <v>1040</v>
      </c>
    </row>
    <row r="1581" spans="1:1" x14ac:dyDescent="0.3">
      <c r="A1581" t="s">
        <v>1041</v>
      </c>
    </row>
    <row r="1582" spans="1:1" x14ac:dyDescent="0.3">
      <c r="A1582" t="s">
        <v>1041</v>
      </c>
    </row>
    <row r="1583" spans="1:1" x14ac:dyDescent="0.3">
      <c r="A1583" t="s">
        <v>1041</v>
      </c>
    </row>
    <row r="1584" spans="1:1" x14ac:dyDescent="0.3">
      <c r="A1584" t="s">
        <v>1041</v>
      </c>
    </row>
    <row r="1585" spans="1:40" x14ac:dyDescent="0.3">
      <c r="A1585" t="s">
        <v>1041</v>
      </c>
    </row>
    <row r="1586" spans="1:40" x14ac:dyDescent="0.3">
      <c r="A1586" t="s">
        <v>1041</v>
      </c>
    </row>
    <row r="1587" spans="1:40" x14ac:dyDescent="0.3">
      <c r="A1587" t="s">
        <v>1041</v>
      </c>
    </row>
    <row r="1588" spans="1:40" x14ac:dyDescent="0.3">
      <c r="A1588" t="s">
        <v>1041</v>
      </c>
    </row>
    <row r="1589" spans="1:40" x14ac:dyDescent="0.3">
      <c r="A1589" t="s">
        <v>1041</v>
      </c>
    </row>
    <row r="1590" spans="1:40" x14ac:dyDescent="0.3">
      <c r="A1590" t="s">
        <v>1041</v>
      </c>
    </row>
    <row r="1591" spans="1:40" x14ac:dyDescent="0.3">
      <c r="A1591" t="s">
        <v>706</v>
      </c>
      <c r="B1591" s="51" t="s">
        <v>707</v>
      </c>
      <c r="C1591" s="52" t="s">
        <v>708</v>
      </c>
      <c r="D1591" t="s">
        <v>709</v>
      </c>
      <c r="E1591" t="s">
        <v>710</v>
      </c>
      <c r="F1591" t="s">
        <v>714</v>
      </c>
      <c r="G1591" t="s">
        <v>722</v>
      </c>
      <c r="H1591" t="s">
        <v>900</v>
      </c>
      <c r="I1591" t="s">
        <v>901</v>
      </c>
      <c r="J1591" t="s">
        <v>902</v>
      </c>
      <c r="K1591" t="s">
        <v>903</v>
      </c>
      <c r="L1591" t="s">
        <v>904</v>
      </c>
      <c r="M1591" t="s">
        <v>905</v>
      </c>
      <c r="N1591" t="s">
        <v>123</v>
      </c>
      <c r="O1591" t="s">
        <v>906</v>
      </c>
      <c r="P1591" t="s">
        <v>907</v>
      </c>
      <c r="Q1591" t="s">
        <v>908</v>
      </c>
      <c r="R1591" t="s">
        <v>726</v>
      </c>
      <c r="S1591" t="s">
        <v>727</v>
      </c>
      <c r="T1591" t="s">
        <v>909</v>
      </c>
      <c r="U1591" t="s">
        <v>711</v>
      </c>
      <c r="V1591" t="s">
        <v>712</v>
      </c>
      <c r="W1591" t="s">
        <v>713</v>
      </c>
      <c r="X1591" t="s">
        <v>910</v>
      </c>
      <c r="Y1591" t="s">
        <v>911</v>
      </c>
      <c r="Z1591" t="s">
        <v>715</v>
      </c>
      <c r="AA1591" t="s">
        <v>716</v>
      </c>
      <c r="AB1591" t="s">
        <v>717</v>
      </c>
      <c r="AC1591" t="s">
        <v>718</v>
      </c>
      <c r="AD1591" t="s">
        <v>110</v>
      </c>
      <c r="AE1591" t="s">
        <v>719</v>
      </c>
      <c r="AF1591" t="s">
        <v>720</v>
      </c>
      <c r="AG1591" t="s">
        <v>721</v>
      </c>
      <c r="AH1591" t="s">
        <v>723</v>
      </c>
      <c r="AI1591" t="s">
        <v>724</v>
      </c>
      <c r="AJ1591" t="s">
        <v>725</v>
      </c>
      <c r="AK1591" t="s">
        <v>912</v>
      </c>
      <c r="AL1591" t="s">
        <v>913</v>
      </c>
      <c r="AM1591" t="s">
        <v>914</v>
      </c>
      <c r="AN1591" t="s">
        <v>915</v>
      </c>
    </row>
    <row r="1592" spans="1:40" x14ac:dyDescent="0.3">
      <c r="A1592" s="11">
        <v>41845</v>
      </c>
      <c r="B1592" s="51">
        <v>0.67606606481481479</v>
      </c>
      <c r="C1592" s="52" t="s">
        <v>728</v>
      </c>
      <c r="D1592" t="s">
        <v>1045</v>
      </c>
    </row>
    <row r="1593" spans="1:40" x14ac:dyDescent="0.3">
      <c r="A1593" s="11">
        <v>41845</v>
      </c>
      <c r="B1593" s="51">
        <v>0.67606616898148142</v>
      </c>
      <c r="C1593" s="52" t="s">
        <v>728</v>
      </c>
      <c r="D1593" t="s">
        <v>730</v>
      </c>
    </row>
    <row r="1594" spans="1:40" x14ac:dyDescent="0.3">
      <c r="A1594" s="11">
        <v>41845</v>
      </c>
      <c r="B1594" s="51">
        <v>0.67606636574074075</v>
      </c>
      <c r="C1594" s="52" t="s">
        <v>728</v>
      </c>
      <c r="D1594" t="s">
        <v>1046</v>
      </c>
    </row>
    <row r="1595" spans="1:40" x14ac:dyDescent="0.3">
      <c r="A1595" s="11">
        <v>41845</v>
      </c>
      <c r="B1595" s="51">
        <v>0.67606648148148152</v>
      </c>
      <c r="C1595" s="52" t="s">
        <v>728</v>
      </c>
      <c r="D1595" t="s">
        <v>918</v>
      </c>
    </row>
    <row r="1596" spans="1:40" x14ac:dyDescent="0.3">
      <c r="A1596" s="11">
        <v>41845</v>
      </c>
      <c r="B1596" s="51">
        <v>0.67606710648148149</v>
      </c>
      <c r="C1596" s="52" t="s">
        <v>728</v>
      </c>
      <c r="D1596" t="s">
        <v>919</v>
      </c>
    </row>
    <row r="1597" spans="1:40" x14ac:dyDescent="0.3">
      <c r="A1597" s="11">
        <v>41845</v>
      </c>
      <c r="B1597" s="51">
        <v>0.67606815972222212</v>
      </c>
      <c r="C1597" s="52" t="s">
        <v>728</v>
      </c>
      <c r="D1597" t="s">
        <v>920</v>
      </c>
    </row>
    <row r="1598" spans="1:40" x14ac:dyDescent="0.3">
      <c r="A1598" s="11">
        <v>41845</v>
      </c>
      <c r="B1598" s="51">
        <v>0.67606921296296296</v>
      </c>
      <c r="C1598" s="52" t="s">
        <v>728</v>
      </c>
      <c r="D1598" t="s">
        <v>735</v>
      </c>
    </row>
    <row r="1599" spans="1:40" x14ac:dyDescent="0.3">
      <c r="A1599" s="11">
        <v>41845</v>
      </c>
      <c r="B1599" s="51">
        <v>0.67607025462962966</v>
      </c>
      <c r="C1599" s="52" t="s">
        <v>728</v>
      </c>
      <c r="D1599" t="s">
        <v>921</v>
      </c>
    </row>
    <row r="1600" spans="1:40" x14ac:dyDescent="0.3">
      <c r="A1600" s="11">
        <v>41845</v>
      </c>
      <c r="B1600" s="51">
        <v>0.6760713078703704</v>
      </c>
      <c r="C1600" s="52" t="s">
        <v>728</v>
      </c>
      <c r="D1600" t="s">
        <v>737</v>
      </c>
    </row>
    <row r="1601" spans="1:44" x14ac:dyDescent="0.3">
      <c r="A1601" s="11">
        <v>41845</v>
      </c>
      <c r="B1601" s="51">
        <v>0.67607236111111113</v>
      </c>
      <c r="C1601" s="52" t="s">
        <v>728</v>
      </c>
      <c r="D1601" t="s">
        <v>738</v>
      </c>
    </row>
    <row r="1602" spans="1:44" x14ac:dyDescent="0.3">
      <c r="A1602" s="11">
        <v>41845</v>
      </c>
      <c r="B1602" s="51">
        <v>0.67607340277777783</v>
      </c>
      <c r="C1602" s="52" t="s">
        <v>728</v>
      </c>
      <c r="D1602" t="s">
        <v>739</v>
      </c>
    </row>
    <row r="1603" spans="1:44" x14ac:dyDescent="0.3">
      <c r="A1603" s="11">
        <v>41845</v>
      </c>
      <c r="B1603" s="51">
        <v>0.67607445601851845</v>
      </c>
      <c r="C1603" s="52" t="s">
        <v>728</v>
      </c>
      <c r="D1603" t="s">
        <v>922</v>
      </c>
      <c r="AO1603" s="11">
        <v>41845</v>
      </c>
      <c r="AP1603" s="40">
        <v>0.67607549768518516</v>
      </c>
      <c r="AQ1603" t="s">
        <v>728</v>
      </c>
      <c r="AR1603" t="s">
        <v>923</v>
      </c>
    </row>
    <row r="1604" spans="1:44" x14ac:dyDescent="0.3">
      <c r="A1604" s="11">
        <v>41845</v>
      </c>
      <c r="B1604" s="51">
        <v>0.67608943287037038</v>
      </c>
      <c r="C1604" s="52" t="s">
        <v>728</v>
      </c>
      <c r="D1604" t="s">
        <v>924</v>
      </c>
      <c r="E1604">
        <v>4330</v>
      </c>
      <c r="F1604">
        <v>1532</v>
      </c>
      <c r="G1604" t="s">
        <v>925</v>
      </c>
    </row>
    <row r="1605" spans="1:44" x14ac:dyDescent="0.3">
      <c r="A1605" s="11">
        <v>41845</v>
      </c>
      <c r="B1605" s="51">
        <v>0.67608953703703711</v>
      </c>
      <c r="C1605" s="52" t="s">
        <v>728</v>
      </c>
      <c r="D1605" t="s">
        <v>926</v>
      </c>
      <c r="E1605">
        <v>4330</v>
      </c>
      <c r="F1605">
        <v>1532</v>
      </c>
      <c r="G1605">
        <v>4330</v>
      </c>
    </row>
    <row r="1606" spans="1:44" x14ac:dyDescent="0.3">
      <c r="A1606" s="11">
        <v>41845</v>
      </c>
      <c r="B1606" s="51">
        <v>0.67608964120370374</v>
      </c>
      <c r="C1606" s="52" t="s">
        <v>728</v>
      </c>
      <c r="D1606" t="s">
        <v>927</v>
      </c>
      <c r="E1606">
        <v>4330</v>
      </c>
      <c r="F1606">
        <v>1532</v>
      </c>
      <c r="G1606">
        <v>1532</v>
      </c>
    </row>
    <row r="1607" spans="1:44" x14ac:dyDescent="0.3">
      <c r="A1607" s="11">
        <v>41845</v>
      </c>
      <c r="B1607" s="51">
        <v>0.67608975694444451</v>
      </c>
      <c r="C1607" s="52" t="s">
        <v>728</v>
      </c>
      <c r="D1607" t="s">
        <v>928</v>
      </c>
      <c r="E1607">
        <v>4330</v>
      </c>
      <c r="F1607">
        <v>1532</v>
      </c>
      <c r="G1607">
        <v>1940006</v>
      </c>
    </row>
    <row r="1608" spans="1:44" x14ac:dyDescent="0.3">
      <c r="A1608" s="11">
        <v>41845</v>
      </c>
      <c r="B1608" s="51">
        <v>0.67608987268518517</v>
      </c>
      <c r="C1608" s="52" t="s">
        <v>728</v>
      </c>
      <c r="D1608" t="s">
        <v>929</v>
      </c>
      <c r="E1608">
        <v>4330</v>
      </c>
      <c r="F1608">
        <v>1532</v>
      </c>
      <c r="G1608">
        <v>4</v>
      </c>
      <c r="H1608">
        <v>4</v>
      </c>
      <c r="I1608">
        <v>8</v>
      </c>
    </row>
    <row r="1609" spans="1:44" x14ac:dyDescent="0.3">
      <c r="A1609" s="11">
        <v>41845</v>
      </c>
      <c r="B1609" s="51">
        <v>0.67609059027777774</v>
      </c>
      <c r="C1609" s="52" t="s">
        <v>728</v>
      </c>
      <c r="D1609" t="s">
        <v>930</v>
      </c>
      <c r="E1609">
        <v>4330</v>
      </c>
      <c r="F1609">
        <v>1532</v>
      </c>
      <c r="G1609" t="s">
        <v>931</v>
      </c>
    </row>
    <row r="1610" spans="1:44" x14ac:dyDescent="0.3">
      <c r="A1610" s="11">
        <v>41845</v>
      </c>
      <c r="B1610" s="51">
        <v>0.67609163194444444</v>
      </c>
      <c r="C1610" s="52" t="s">
        <v>728</v>
      </c>
      <c r="D1610" t="s">
        <v>932</v>
      </c>
      <c r="E1610">
        <v>4330</v>
      </c>
      <c r="F1610">
        <v>1532</v>
      </c>
      <c r="G1610" s="18">
        <v>0</v>
      </c>
    </row>
    <row r="1611" spans="1:44" x14ac:dyDescent="0.3">
      <c r="A1611" s="11">
        <v>41845</v>
      </c>
      <c r="B1611" s="51">
        <v>0.67609269675925932</v>
      </c>
      <c r="C1611" s="52" t="s">
        <v>728</v>
      </c>
      <c r="D1611" t="s">
        <v>933</v>
      </c>
      <c r="E1611">
        <v>4330</v>
      </c>
      <c r="F1611">
        <v>1532</v>
      </c>
      <c r="G1611" s="18">
        <v>0</v>
      </c>
      <c r="H1611" s="18">
        <v>1</v>
      </c>
      <c r="I1611" s="18">
        <v>0</v>
      </c>
      <c r="J1611" s="18">
        <v>0</v>
      </c>
    </row>
    <row r="1612" spans="1:44" x14ac:dyDescent="0.3">
      <c r="A1612" s="11">
        <v>41845</v>
      </c>
      <c r="B1612" s="51">
        <v>0.67609372685185187</v>
      </c>
      <c r="C1612" s="52" t="s">
        <v>728</v>
      </c>
      <c r="D1612" t="s">
        <v>934</v>
      </c>
      <c r="E1612">
        <v>4330</v>
      </c>
      <c r="F1612">
        <v>1532</v>
      </c>
      <c r="G1612" t="s">
        <v>935</v>
      </c>
    </row>
    <row r="1613" spans="1:44" x14ac:dyDescent="0.3">
      <c r="A1613" s="11">
        <v>41845</v>
      </c>
      <c r="B1613" s="51">
        <v>0.67609481481481482</v>
      </c>
      <c r="C1613" s="52" t="s">
        <v>728</v>
      </c>
      <c r="D1613" t="s">
        <v>936</v>
      </c>
      <c r="E1613">
        <v>4330</v>
      </c>
      <c r="F1613">
        <v>1532</v>
      </c>
      <c r="G1613" s="18">
        <v>-2.9883139999999998E-6</v>
      </c>
      <c r="H1613" s="18">
        <v>-6.1377849999999997E-6</v>
      </c>
      <c r="I1613" s="18">
        <v>1.684659E-3</v>
      </c>
      <c r="J1613" s="18">
        <v>-0.1857173</v>
      </c>
      <c r="K1613" s="18">
        <v>6.7843989999999996E-4</v>
      </c>
      <c r="L1613" s="18">
        <v>-5.597908E-7</v>
      </c>
      <c r="M1613" s="18">
        <v>10.401579999999999</v>
      </c>
      <c r="N1613" s="18">
        <v>-5.9869070000000003E-2</v>
      </c>
      <c r="O1613" s="18">
        <v>1.3604249999999999E-4</v>
      </c>
      <c r="P1613" s="18">
        <v>-4.7769770000000002E-7</v>
      </c>
      <c r="Q1613" s="18">
        <v>-303.2937</v>
      </c>
      <c r="R1613" s="18">
        <v>2.5304959999999999</v>
      </c>
      <c r="S1613" s="18">
        <v>-1.267045E-2</v>
      </c>
      <c r="T1613" s="18">
        <v>1.040454E-4</v>
      </c>
    </row>
    <row r="1614" spans="1:44" x14ac:dyDescent="0.3">
      <c r="A1614" s="11">
        <v>41845</v>
      </c>
      <c r="B1614" s="51">
        <v>0.67609585648148152</v>
      </c>
      <c r="C1614" s="52" t="s">
        <v>728</v>
      </c>
      <c r="D1614" t="s">
        <v>937</v>
      </c>
      <c r="E1614">
        <v>4330</v>
      </c>
      <c r="F1614">
        <v>1532</v>
      </c>
      <c r="G1614" s="18">
        <v>-3.5603899999999998E-7</v>
      </c>
      <c r="H1614" s="18">
        <v>3816.7130000000002</v>
      </c>
      <c r="I1614" s="18">
        <v>-44.755070000000003</v>
      </c>
      <c r="J1614" s="18">
        <v>0.43861620000000001</v>
      </c>
      <c r="K1614" s="18">
        <v>-7.146342E-3</v>
      </c>
      <c r="L1614" s="18">
        <v>8.9062340000000006E-5</v>
      </c>
      <c r="M1614" s="18">
        <v>-6.3430120000000002E-7</v>
      </c>
      <c r="N1614" s="18">
        <v>0</v>
      </c>
      <c r="O1614" s="18">
        <v>0</v>
      </c>
      <c r="P1614" s="18">
        <v>0</v>
      </c>
      <c r="Q1614" s="18">
        <v>0</v>
      </c>
      <c r="R1614" s="18">
        <v>0</v>
      </c>
      <c r="S1614" s="18">
        <v>0</v>
      </c>
      <c r="T1614" s="18">
        <v>0</v>
      </c>
    </row>
    <row r="1615" spans="1:44" x14ac:dyDescent="0.3">
      <c r="A1615" s="11">
        <v>41845</v>
      </c>
      <c r="B1615" s="51">
        <v>0.67609688657407407</v>
      </c>
      <c r="C1615" s="52" t="s">
        <v>728</v>
      </c>
      <c r="D1615" t="s">
        <v>938</v>
      </c>
      <c r="E1615">
        <v>4330</v>
      </c>
      <c r="F1615">
        <v>1532</v>
      </c>
      <c r="G1615">
        <v>1</v>
      </c>
      <c r="H1615">
        <v>0</v>
      </c>
      <c r="I1615">
        <v>0</v>
      </c>
      <c r="J1615">
        <v>0</v>
      </c>
      <c r="K1615">
        <v>1</v>
      </c>
      <c r="L1615">
        <v>2</v>
      </c>
      <c r="M1615">
        <v>0</v>
      </c>
      <c r="N1615">
        <v>1</v>
      </c>
      <c r="O1615">
        <v>2</v>
      </c>
      <c r="P1615">
        <v>3</v>
      </c>
      <c r="Q1615">
        <v>0</v>
      </c>
      <c r="R1615">
        <v>1</v>
      </c>
      <c r="S1615">
        <v>2</v>
      </c>
      <c r="T1615">
        <v>3</v>
      </c>
      <c r="U1615">
        <v>4</v>
      </c>
      <c r="V1615">
        <v>0</v>
      </c>
      <c r="W1615">
        <v>1</v>
      </c>
      <c r="X1615">
        <v>2</v>
      </c>
      <c r="Y1615">
        <v>3</v>
      </c>
      <c r="Z1615">
        <v>4</v>
      </c>
      <c r="AA1615">
        <v>5</v>
      </c>
      <c r="AB1615">
        <v>0</v>
      </c>
      <c r="AC1615">
        <v>0</v>
      </c>
      <c r="AD1615">
        <v>0</v>
      </c>
      <c r="AE1615">
        <v>0</v>
      </c>
      <c r="AF1615">
        <v>0</v>
      </c>
      <c r="AG1615">
        <v>0</v>
      </c>
      <c r="AH1615">
        <v>0</v>
      </c>
    </row>
    <row r="1616" spans="1:44" x14ac:dyDescent="0.3">
      <c r="A1616" s="11">
        <v>41845</v>
      </c>
      <c r="B1616" s="51">
        <v>0.67609793981481481</v>
      </c>
      <c r="C1616" s="52" t="s">
        <v>728</v>
      </c>
      <c r="D1616" t="s">
        <v>939</v>
      </c>
      <c r="E1616">
        <v>4330</v>
      </c>
      <c r="F1616">
        <v>1532</v>
      </c>
      <c r="G1616">
        <v>4</v>
      </c>
      <c r="H1616">
        <v>5</v>
      </c>
      <c r="I1616">
        <v>4</v>
      </c>
      <c r="J1616">
        <v>3</v>
      </c>
      <c r="K1616">
        <v>3</v>
      </c>
      <c r="L1616">
        <v>3</v>
      </c>
      <c r="M1616">
        <v>2</v>
      </c>
      <c r="N1616">
        <v>2</v>
      </c>
      <c r="O1616">
        <v>2</v>
      </c>
      <c r="P1616">
        <v>2</v>
      </c>
      <c r="Q1616">
        <v>1</v>
      </c>
      <c r="R1616">
        <v>1</v>
      </c>
      <c r="S1616">
        <v>1</v>
      </c>
      <c r="T1616">
        <v>1</v>
      </c>
      <c r="U1616">
        <v>1</v>
      </c>
      <c r="V1616">
        <v>0</v>
      </c>
      <c r="W1616">
        <v>0</v>
      </c>
      <c r="X1616">
        <v>0</v>
      </c>
      <c r="Y1616">
        <v>0</v>
      </c>
      <c r="Z1616">
        <v>0</v>
      </c>
      <c r="AA1616">
        <v>0</v>
      </c>
      <c r="AB1616">
        <v>0</v>
      </c>
      <c r="AC1616">
        <v>0</v>
      </c>
      <c r="AD1616">
        <v>0</v>
      </c>
      <c r="AE1616">
        <v>0</v>
      </c>
      <c r="AF1616">
        <v>0</v>
      </c>
      <c r="AG1616">
        <v>0</v>
      </c>
      <c r="AH1616">
        <v>0</v>
      </c>
    </row>
    <row r="1617" spans="1:46" x14ac:dyDescent="0.3">
      <c r="A1617" s="11">
        <v>41845</v>
      </c>
      <c r="B1617" s="51">
        <v>0.67609899305555554</v>
      </c>
      <c r="C1617" s="52" t="s">
        <v>728</v>
      </c>
      <c r="D1617" t="s">
        <v>940</v>
      </c>
      <c r="E1617">
        <v>4330</v>
      </c>
      <c r="F1617">
        <v>1532</v>
      </c>
      <c r="G1617" s="18">
        <v>0</v>
      </c>
      <c r="H1617" s="18">
        <v>0</v>
      </c>
      <c r="I1617" s="18">
        <v>0</v>
      </c>
      <c r="J1617" s="18">
        <v>0</v>
      </c>
      <c r="K1617" s="18">
        <v>0</v>
      </c>
      <c r="L1617" s="18">
        <v>0</v>
      </c>
      <c r="M1617" s="18">
        <v>0</v>
      </c>
    </row>
    <row r="1618" spans="1:46" x14ac:dyDescent="0.3">
      <c r="A1618" s="11">
        <v>41845</v>
      </c>
      <c r="B1618" s="51">
        <v>0.67610002314814821</v>
      </c>
      <c r="C1618" s="52" t="s">
        <v>728</v>
      </c>
      <c r="D1618" t="s">
        <v>941</v>
      </c>
      <c r="E1618">
        <v>4330</v>
      </c>
      <c r="F1618">
        <v>1532</v>
      </c>
      <c r="G1618" s="18">
        <v>1.1890240000000001</v>
      </c>
      <c r="H1618" s="18">
        <v>1.0478620000000001</v>
      </c>
    </row>
    <row r="1619" spans="1:46" x14ac:dyDescent="0.3">
      <c r="A1619" s="11">
        <v>41845</v>
      </c>
      <c r="B1619" s="51">
        <v>0.67610107638888894</v>
      </c>
      <c r="C1619" s="52" t="s">
        <v>728</v>
      </c>
      <c r="D1619" t="s">
        <v>942</v>
      </c>
      <c r="E1619">
        <v>4330</v>
      </c>
      <c r="F1619">
        <v>1532</v>
      </c>
      <c r="G1619" s="18">
        <v>1013.25</v>
      </c>
    </row>
    <row r="1620" spans="1:46" x14ac:dyDescent="0.3">
      <c r="A1620" s="11">
        <v>41845</v>
      </c>
      <c r="B1620" s="51">
        <v>0.67610211805555565</v>
      </c>
      <c r="C1620" s="52" t="s">
        <v>728</v>
      </c>
      <c r="D1620" t="s">
        <v>943</v>
      </c>
      <c r="E1620">
        <v>4330</v>
      </c>
      <c r="F1620">
        <v>1532</v>
      </c>
      <c r="G1620" s="18">
        <v>0.20946000000000001</v>
      </c>
    </row>
    <row r="1621" spans="1:46" x14ac:dyDescent="0.3">
      <c r="A1621" s="11">
        <v>41845</v>
      </c>
      <c r="B1621" s="51">
        <v>0.67610317129629627</v>
      </c>
      <c r="C1621" s="52" t="s">
        <v>728</v>
      </c>
      <c r="D1621" t="s">
        <v>944</v>
      </c>
      <c r="E1621">
        <v>4330</v>
      </c>
      <c r="F1621">
        <v>1532</v>
      </c>
      <c r="G1621" s="18">
        <v>31.905560000000001</v>
      </c>
      <c r="H1621" s="18">
        <v>9.9079630000000005</v>
      </c>
    </row>
    <row r="1622" spans="1:46" x14ac:dyDescent="0.3">
      <c r="A1622" s="11">
        <v>41845</v>
      </c>
      <c r="B1622" s="51">
        <v>0.676104224537037</v>
      </c>
      <c r="C1622" s="52" t="s">
        <v>728</v>
      </c>
      <c r="D1622" t="s">
        <v>945</v>
      </c>
      <c r="E1622">
        <v>4330</v>
      </c>
      <c r="F1622">
        <v>1532</v>
      </c>
      <c r="G1622" s="18">
        <v>972.73329999999999</v>
      </c>
    </row>
    <row r="1623" spans="1:46" x14ac:dyDescent="0.3">
      <c r="A1623" s="11">
        <v>41845</v>
      </c>
      <c r="B1623" s="51">
        <v>0.6761052662037037</v>
      </c>
      <c r="C1623" s="52" t="s">
        <v>728</v>
      </c>
      <c r="D1623" t="s">
        <v>946</v>
      </c>
      <c r="E1623">
        <v>4330</v>
      </c>
      <c r="F1623">
        <v>1532</v>
      </c>
      <c r="G1623" s="18">
        <v>62.64499</v>
      </c>
      <c r="H1623" s="18">
        <v>24.523409999999998</v>
      </c>
      <c r="AN1623" s="11">
        <v>41845</v>
      </c>
      <c r="AO1623" s="40">
        <v>0.6761063078703704</v>
      </c>
      <c r="AP1623" t="s">
        <v>728</v>
      </c>
      <c r="AQ1623" t="s">
        <v>947</v>
      </c>
      <c r="AR1623">
        <v>4330</v>
      </c>
      <c r="AS1623">
        <v>1532</v>
      </c>
      <c r="AT1623" t="s">
        <v>948</v>
      </c>
    </row>
    <row r="1624" spans="1:46" x14ac:dyDescent="0.3">
      <c r="A1624" s="11">
        <v>41845</v>
      </c>
      <c r="B1624" s="51">
        <v>0.67610736111111114</v>
      </c>
      <c r="C1624" s="52" t="s">
        <v>728</v>
      </c>
      <c r="D1624" t="s">
        <v>949</v>
      </c>
      <c r="E1624">
        <v>4330</v>
      </c>
      <c r="F1624">
        <v>1532</v>
      </c>
      <c r="G1624" t="s">
        <v>950</v>
      </c>
    </row>
    <row r="1625" spans="1:46" x14ac:dyDescent="0.3">
      <c r="A1625" s="11">
        <v>41845</v>
      </c>
      <c r="B1625" s="51">
        <v>0.67610841435185176</v>
      </c>
      <c r="C1625" s="52" t="s">
        <v>728</v>
      </c>
      <c r="D1625" t="s">
        <v>951</v>
      </c>
      <c r="E1625">
        <v>4330</v>
      </c>
      <c r="F1625">
        <v>1532</v>
      </c>
      <c r="G1625" t="s">
        <v>952</v>
      </c>
    </row>
    <row r="1626" spans="1:46" x14ac:dyDescent="0.3">
      <c r="A1626" s="11">
        <v>41845</v>
      </c>
      <c r="B1626" s="51">
        <v>0.67610945601851846</v>
      </c>
      <c r="C1626" s="52" t="s">
        <v>728</v>
      </c>
      <c r="D1626" t="s">
        <v>953</v>
      </c>
      <c r="E1626">
        <v>4330</v>
      </c>
      <c r="F1626">
        <v>1532</v>
      </c>
      <c r="G1626" t="s">
        <v>950</v>
      </c>
    </row>
    <row r="1627" spans="1:46" x14ac:dyDescent="0.3">
      <c r="A1627" s="11">
        <v>41845</v>
      </c>
      <c r="B1627" s="51">
        <v>0.6761105092592592</v>
      </c>
      <c r="C1627" s="52" t="s">
        <v>728</v>
      </c>
      <c r="D1627" t="s">
        <v>954</v>
      </c>
      <c r="E1627">
        <v>4330</v>
      </c>
      <c r="F1627">
        <v>1532</v>
      </c>
      <c r="G1627" t="s">
        <v>952</v>
      </c>
    </row>
    <row r="1628" spans="1:46" x14ac:dyDescent="0.3">
      <c r="A1628" s="11">
        <v>41845</v>
      </c>
      <c r="B1628" s="51">
        <v>0.67611156250000004</v>
      </c>
      <c r="C1628" s="52" t="s">
        <v>728</v>
      </c>
      <c r="D1628" t="s">
        <v>955</v>
      </c>
      <c r="E1628">
        <v>4330</v>
      </c>
      <c r="F1628">
        <v>1532</v>
      </c>
      <c r="G1628" s="18">
        <v>-5</v>
      </c>
      <c r="H1628" s="18">
        <v>35</v>
      </c>
    </row>
    <row r="1629" spans="1:46" x14ac:dyDescent="0.3">
      <c r="A1629" s="11">
        <v>41845</v>
      </c>
      <c r="B1629" s="51">
        <v>0.67611260416666663</v>
      </c>
      <c r="C1629" s="52" t="s">
        <v>728</v>
      </c>
      <c r="D1629" t="s">
        <v>956</v>
      </c>
      <c r="E1629">
        <v>4330</v>
      </c>
      <c r="F1629">
        <v>1532</v>
      </c>
      <c r="G1629" t="s">
        <v>957</v>
      </c>
    </row>
    <row r="1630" spans="1:46" x14ac:dyDescent="0.3">
      <c r="A1630" s="11">
        <v>41845</v>
      </c>
      <c r="B1630" s="51">
        <v>0.67611365740740748</v>
      </c>
      <c r="C1630" s="52" t="s">
        <v>728</v>
      </c>
      <c r="D1630" t="s">
        <v>958</v>
      </c>
      <c r="E1630">
        <v>4330</v>
      </c>
      <c r="F1630">
        <v>1532</v>
      </c>
      <c r="G1630" s="18">
        <v>0</v>
      </c>
      <c r="H1630" s="18">
        <v>1</v>
      </c>
    </row>
    <row r="1631" spans="1:46" x14ac:dyDescent="0.3">
      <c r="A1631" s="11">
        <v>41845</v>
      </c>
      <c r="B1631" s="51">
        <v>0.67611469907407418</v>
      </c>
      <c r="C1631" s="52" t="s">
        <v>728</v>
      </c>
      <c r="D1631" t="s">
        <v>959</v>
      </c>
      <c r="E1631">
        <v>4330</v>
      </c>
      <c r="F1631">
        <v>1532</v>
      </c>
      <c r="G1631" t="s">
        <v>950</v>
      </c>
    </row>
    <row r="1632" spans="1:46" x14ac:dyDescent="0.3">
      <c r="A1632" s="11">
        <v>41845</v>
      </c>
      <c r="B1632" s="51">
        <v>0.6761157523148148</v>
      </c>
      <c r="C1632" s="52" t="s">
        <v>728</v>
      </c>
      <c r="D1632" t="s">
        <v>960</v>
      </c>
      <c r="E1632">
        <v>4330</v>
      </c>
      <c r="F1632">
        <v>1532</v>
      </c>
      <c r="G1632" t="s">
        <v>950</v>
      </c>
    </row>
    <row r="1633" spans="1:40" x14ac:dyDescent="0.3">
      <c r="A1633" s="11">
        <v>41845</v>
      </c>
      <c r="B1633" s="51">
        <v>0.6761167939814815</v>
      </c>
      <c r="C1633" s="52" t="s">
        <v>728</v>
      </c>
      <c r="D1633" t="s">
        <v>961</v>
      </c>
      <c r="E1633">
        <v>4330</v>
      </c>
      <c r="F1633">
        <v>1532</v>
      </c>
      <c r="G1633" t="s">
        <v>950</v>
      </c>
    </row>
    <row r="1634" spans="1:40" x14ac:dyDescent="0.3">
      <c r="A1634" s="11">
        <v>41845</v>
      </c>
      <c r="B1634" s="51">
        <v>0.67611784722222223</v>
      </c>
      <c r="C1634" s="52" t="s">
        <v>728</v>
      </c>
      <c r="D1634" t="s">
        <v>962</v>
      </c>
      <c r="E1634">
        <v>4330</v>
      </c>
      <c r="F1634">
        <v>1532</v>
      </c>
      <c r="G1634" t="s">
        <v>950</v>
      </c>
    </row>
    <row r="1635" spans="1:40" x14ac:dyDescent="0.3">
      <c r="A1635" s="11">
        <v>41845</v>
      </c>
      <c r="B1635" s="51">
        <v>0.67611890046296297</v>
      </c>
      <c r="C1635" s="52" t="s">
        <v>728</v>
      </c>
      <c r="D1635" t="s">
        <v>963</v>
      </c>
      <c r="E1635">
        <v>4330</v>
      </c>
      <c r="F1635">
        <v>1532</v>
      </c>
      <c r="G1635" t="s">
        <v>952</v>
      </c>
    </row>
    <row r="1636" spans="1:40" x14ac:dyDescent="0.3">
      <c r="A1636" s="11">
        <v>41845</v>
      </c>
      <c r="B1636" s="51">
        <v>0.67611994212962967</v>
      </c>
      <c r="C1636" s="52" t="s">
        <v>728</v>
      </c>
      <c r="D1636" t="s">
        <v>964</v>
      </c>
      <c r="E1636">
        <v>4330</v>
      </c>
      <c r="F1636">
        <v>1532</v>
      </c>
      <c r="G1636" s="18">
        <v>30</v>
      </c>
    </row>
    <row r="1637" spans="1:40" x14ac:dyDescent="0.3">
      <c r="A1637" s="11">
        <v>41845</v>
      </c>
      <c r="B1637" s="51">
        <v>0.67612099537037029</v>
      </c>
      <c r="C1637" s="52" t="s">
        <v>728</v>
      </c>
      <c r="D1637" t="s">
        <v>965</v>
      </c>
      <c r="E1637">
        <v>4330</v>
      </c>
      <c r="F1637">
        <v>1532</v>
      </c>
    </row>
    <row r="1638" spans="1:40" x14ac:dyDescent="0.3">
      <c r="A1638" s="11">
        <v>41845</v>
      </c>
      <c r="B1638" s="51">
        <v>0.67612203703703699</v>
      </c>
      <c r="C1638" s="52" t="s">
        <v>728</v>
      </c>
      <c r="D1638" t="s">
        <v>966</v>
      </c>
      <c r="E1638">
        <v>4330</v>
      </c>
      <c r="F1638">
        <v>1532</v>
      </c>
    </row>
    <row r="1639" spans="1:40" x14ac:dyDescent="0.3">
      <c r="A1639" s="11">
        <v>41845</v>
      </c>
      <c r="B1639" s="51">
        <v>0.67612309027777773</v>
      </c>
      <c r="C1639" s="52" t="s">
        <v>728</v>
      </c>
      <c r="D1639" t="s">
        <v>967</v>
      </c>
      <c r="E1639">
        <v>4330</v>
      </c>
      <c r="F1639">
        <v>1532</v>
      </c>
      <c r="G1639" t="s">
        <v>968</v>
      </c>
    </row>
    <row r="1640" spans="1:40" x14ac:dyDescent="0.3">
      <c r="A1640" s="11">
        <v>41845</v>
      </c>
      <c r="B1640" s="51">
        <v>0.67612414351851857</v>
      </c>
      <c r="C1640" s="52" t="s">
        <v>728</v>
      </c>
      <c r="D1640" t="s">
        <v>969</v>
      </c>
      <c r="E1640">
        <v>4330</v>
      </c>
      <c r="F1640">
        <v>1532</v>
      </c>
    </row>
    <row r="1641" spans="1:40" x14ac:dyDescent="0.3">
      <c r="A1641" s="11">
        <v>41845</v>
      </c>
      <c r="B1641" s="51">
        <v>0.67612518518518516</v>
      </c>
      <c r="C1641" s="52" t="s">
        <v>728</v>
      </c>
      <c r="D1641" t="s">
        <v>970</v>
      </c>
      <c r="E1641">
        <v>4330</v>
      </c>
      <c r="F1641">
        <v>1532</v>
      </c>
    </row>
    <row r="1642" spans="1:40" x14ac:dyDescent="0.3">
      <c r="A1642" s="11">
        <v>41845</v>
      </c>
      <c r="B1642" s="51">
        <v>0.67612622685185186</v>
      </c>
      <c r="C1642" s="52" t="s">
        <v>728</v>
      </c>
    </row>
    <row r="1643" spans="1:40" x14ac:dyDescent="0.3">
      <c r="A1643" s="11">
        <v>41845</v>
      </c>
      <c r="B1643" s="51">
        <v>0.67616214120370366</v>
      </c>
      <c r="C1643" s="52" t="s">
        <v>742</v>
      </c>
      <c r="D1643" t="s">
        <v>743</v>
      </c>
    </row>
    <row r="1644" spans="1:40" x14ac:dyDescent="0.3">
      <c r="A1644" s="11">
        <v>41845</v>
      </c>
      <c r="B1644" s="51">
        <v>0.67616221064814808</v>
      </c>
      <c r="C1644" s="52" t="s">
        <v>742</v>
      </c>
      <c r="D1644" t="s">
        <v>971</v>
      </c>
      <c r="AK1644">
        <v>1020.531738</v>
      </c>
      <c r="AL1644">
        <v>22.95</v>
      </c>
      <c r="AM1644">
        <v>52.105468999999999</v>
      </c>
      <c r="AN1644">
        <v>23.849844000000001</v>
      </c>
    </row>
    <row r="1646" spans="1:40" x14ac:dyDescent="0.3">
      <c r="A1646" s="11">
        <v>41845</v>
      </c>
      <c r="B1646" s="51">
        <v>0.67616361111111101</v>
      </c>
      <c r="C1646" s="52" t="s">
        <v>742</v>
      </c>
      <c r="D1646" t="s">
        <v>972</v>
      </c>
      <c r="E1646" t="s">
        <v>1044</v>
      </c>
      <c r="F1646">
        <v>32.503990999999999</v>
      </c>
      <c r="G1646">
        <v>32.942244000000002</v>
      </c>
    </row>
    <row r="1647" spans="1:40" x14ac:dyDescent="0.3">
      <c r="A1647" s="11">
        <v>41845</v>
      </c>
      <c r="B1647" s="51">
        <v>0.67619863425925919</v>
      </c>
      <c r="C1647" s="52" t="s">
        <v>742</v>
      </c>
      <c r="D1647" t="s">
        <v>972</v>
      </c>
      <c r="E1647" t="s">
        <v>1044</v>
      </c>
      <c r="F1647">
        <v>32.494872000000001</v>
      </c>
      <c r="G1647">
        <v>32.948490999999997</v>
      </c>
    </row>
    <row r="1648" spans="1:40" x14ac:dyDescent="0.3">
      <c r="A1648" s="11">
        <v>41845</v>
      </c>
      <c r="B1648" s="51">
        <v>0.67623364583333334</v>
      </c>
      <c r="C1648" s="52" t="s">
        <v>742</v>
      </c>
      <c r="D1648" t="s">
        <v>972</v>
      </c>
      <c r="E1648" t="s">
        <v>1044</v>
      </c>
      <c r="F1648">
        <v>32.509636999999998</v>
      </c>
      <c r="G1648">
        <v>32.953555999999999</v>
      </c>
    </row>
    <row r="1649" spans="1:7" x14ac:dyDescent="0.3">
      <c r="A1649" s="11">
        <v>41845</v>
      </c>
      <c r="B1649" s="51">
        <v>0.67626864583333335</v>
      </c>
      <c r="C1649" s="52" t="s">
        <v>742</v>
      </c>
      <c r="D1649" t="s">
        <v>972</v>
      </c>
      <c r="E1649" t="s">
        <v>1044</v>
      </c>
      <c r="F1649">
        <v>32.497478000000001</v>
      </c>
      <c r="G1649">
        <v>32.947308999999997</v>
      </c>
    </row>
    <row r="1650" spans="1:7" x14ac:dyDescent="0.3">
      <c r="A1650" s="11">
        <v>41845</v>
      </c>
      <c r="B1650" s="51">
        <v>0.67630366898148153</v>
      </c>
      <c r="C1650" s="52" t="s">
        <v>742</v>
      </c>
      <c r="D1650" t="s">
        <v>972</v>
      </c>
      <c r="E1650" t="s">
        <v>1044</v>
      </c>
      <c r="F1650">
        <v>32.497478000000001</v>
      </c>
      <c r="G1650">
        <v>32.952375000000004</v>
      </c>
    </row>
    <row r="1651" spans="1:7" x14ac:dyDescent="0.3">
      <c r="A1651" s="11">
        <v>41845</v>
      </c>
      <c r="B1651" s="51">
        <v>0.67633870370370364</v>
      </c>
      <c r="C1651" s="52" t="s">
        <v>742</v>
      </c>
      <c r="D1651" t="s">
        <v>972</v>
      </c>
      <c r="E1651" t="s">
        <v>1044</v>
      </c>
      <c r="F1651">
        <v>32.510939</v>
      </c>
      <c r="G1651">
        <v>32.945113999999997</v>
      </c>
    </row>
    <row r="1652" spans="1:7" x14ac:dyDescent="0.3">
      <c r="A1652" s="11">
        <v>41845</v>
      </c>
      <c r="B1652" s="51">
        <v>0.67637371527777779</v>
      </c>
      <c r="C1652" s="52" t="s">
        <v>742</v>
      </c>
      <c r="D1652" t="s">
        <v>972</v>
      </c>
      <c r="E1652" t="s">
        <v>1044</v>
      </c>
      <c r="F1652">
        <v>32.507899999999999</v>
      </c>
      <c r="G1652">
        <v>32.940555000000003</v>
      </c>
    </row>
    <row r="1653" spans="1:7" x14ac:dyDescent="0.3">
      <c r="A1653" s="11">
        <v>41845</v>
      </c>
      <c r="B1653" s="51">
        <v>0.67640873842592597</v>
      </c>
      <c r="C1653" s="52" t="s">
        <v>742</v>
      </c>
      <c r="D1653" t="s">
        <v>972</v>
      </c>
      <c r="E1653" t="s">
        <v>1044</v>
      </c>
      <c r="F1653">
        <v>32.510939</v>
      </c>
      <c r="G1653">
        <v>32.952036999999997</v>
      </c>
    </row>
    <row r="1654" spans="1:7" x14ac:dyDescent="0.3">
      <c r="A1654" s="11">
        <v>41845</v>
      </c>
      <c r="B1654" s="51">
        <v>0.67644379629629636</v>
      </c>
      <c r="C1654" s="52" t="s">
        <v>742</v>
      </c>
      <c r="D1654" t="s">
        <v>972</v>
      </c>
      <c r="E1654" t="s">
        <v>1044</v>
      </c>
      <c r="F1654">
        <v>32.504860000000001</v>
      </c>
      <c r="G1654">
        <v>32.952711999999998</v>
      </c>
    </row>
    <row r="1655" spans="1:7" x14ac:dyDescent="0.3">
      <c r="A1655" s="11">
        <v>41845</v>
      </c>
      <c r="B1655" s="51">
        <v>0.6764788078703704</v>
      </c>
      <c r="C1655" s="52" t="s">
        <v>742</v>
      </c>
      <c r="D1655" t="s">
        <v>972</v>
      </c>
      <c r="E1655" t="s">
        <v>1044</v>
      </c>
      <c r="F1655">
        <v>32.508333999999998</v>
      </c>
      <c r="G1655">
        <v>32.949503999999997</v>
      </c>
    </row>
    <row r="1656" spans="1:7" x14ac:dyDescent="0.3">
      <c r="A1656" s="11">
        <v>41845</v>
      </c>
      <c r="B1656" s="51">
        <v>0.67651383101851847</v>
      </c>
      <c r="C1656" s="52" t="s">
        <v>742</v>
      </c>
      <c r="D1656" t="s">
        <v>972</v>
      </c>
      <c r="E1656" t="s">
        <v>1044</v>
      </c>
      <c r="F1656">
        <v>32.511374000000004</v>
      </c>
      <c r="G1656">
        <v>32.953387999999997</v>
      </c>
    </row>
    <row r="1657" spans="1:7" x14ac:dyDescent="0.3">
      <c r="A1657" s="11">
        <v>41845</v>
      </c>
      <c r="B1657" s="51">
        <v>0.6765488657407408</v>
      </c>
      <c r="C1657" s="52" t="s">
        <v>742</v>
      </c>
      <c r="D1657" t="s">
        <v>972</v>
      </c>
      <c r="E1657" t="s">
        <v>1044</v>
      </c>
      <c r="F1657">
        <v>32.501820000000002</v>
      </c>
      <c r="G1657">
        <v>32.948152999999998</v>
      </c>
    </row>
    <row r="1658" spans="1:7" x14ac:dyDescent="0.3">
      <c r="A1658" s="11">
        <v>41845</v>
      </c>
      <c r="B1658" s="51">
        <v>0.67658388888888898</v>
      </c>
      <c r="C1658" s="52" t="s">
        <v>742</v>
      </c>
      <c r="D1658" t="s">
        <v>972</v>
      </c>
      <c r="E1658" t="s">
        <v>1044</v>
      </c>
      <c r="F1658">
        <v>32.502688999999997</v>
      </c>
      <c r="G1658">
        <v>32.952375000000004</v>
      </c>
    </row>
    <row r="1659" spans="1:7" x14ac:dyDescent="0.3">
      <c r="A1659" s="11">
        <v>41845</v>
      </c>
      <c r="B1659" s="51">
        <v>0.67661890046296291</v>
      </c>
      <c r="C1659" s="52" t="s">
        <v>742</v>
      </c>
      <c r="D1659" t="s">
        <v>972</v>
      </c>
      <c r="E1659" t="s">
        <v>1044</v>
      </c>
      <c r="F1659">
        <v>32.500517000000002</v>
      </c>
      <c r="G1659">
        <v>32.952542999999999</v>
      </c>
    </row>
    <row r="1660" spans="1:7" x14ac:dyDescent="0.3">
      <c r="A1660" s="11">
        <v>41845</v>
      </c>
      <c r="B1660" s="51">
        <v>0.67665391203703706</v>
      </c>
      <c r="C1660" s="52" t="s">
        <v>742</v>
      </c>
      <c r="D1660" t="s">
        <v>972</v>
      </c>
      <c r="E1660" t="s">
        <v>1044</v>
      </c>
      <c r="F1660">
        <v>32.504426000000002</v>
      </c>
      <c r="G1660">
        <v>32.939205000000001</v>
      </c>
    </row>
    <row r="1661" spans="1:7" x14ac:dyDescent="0.3">
      <c r="A1661" s="11">
        <v>41845</v>
      </c>
      <c r="B1661" s="51">
        <v>0.67668895833333342</v>
      </c>
      <c r="C1661" s="52" t="s">
        <v>742</v>
      </c>
      <c r="D1661" t="s">
        <v>972</v>
      </c>
      <c r="E1661" t="s">
        <v>1044</v>
      </c>
      <c r="F1661">
        <v>32.503990999999999</v>
      </c>
      <c r="G1661">
        <v>32.949672999999997</v>
      </c>
    </row>
    <row r="1662" spans="1:7" x14ac:dyDescent="0.3">
      <c r="A1662" s="11">
        <v>41845</v>
      </c>
      <c r="B1662" s="51">
        <v>0.67672396990740735</v>
      </c>
      <c r="C1662" s="52" t="s">
        <v>742</v>
      </c>
      <c r="D1662" t="s">
        <v>972</v>
      </c>
      <c r="E1662" t="s">
        <v>1044</v>
      </c>
      <c r="F1662">
        <v>32.513545000000001</v>
      </c>
      <c r="G1662">
        <v>32.950011000000003</v>
      </c>
    </row>
    <row r="1663" spans="1:7" x14ac:dyDescent="0.3">
      <c r="A1663" s="11">
        <v>41845</v>
      </c>
      <c r="B1663" s="51">
        <v>0.6767589814814815</v>
      </c>
      <c r="C1663" s="52" t="s">
        <v>742</v>
      </c>
      <c r="D1663" t="s">
        <v>972</v>
      </c>
      <c r="E1663" t="s">
        <v>1044</v>
      </c>
      <c r="F1663">
        <v>32.513978999999999</v>
      </c>
      <c r="G1663">
        <v>32.953724999999999</v>
      </c>
    </row>
    <row r="1664" spans="1:7" x14ac:dyDescent="0.3">
      <c r="A1664" s="11">
        <v>41845</v>
      </c>
      <c r="B1664" s="51">
        <v>0.67679405092592593</v>
      </c>
      <c r="C1664" s="52" t="s">
        <v>742</v>
      </c>
      <c r="D1664" t="s">
        <v>972</v>
      </c>
      <c r="E1664">
        <v>-0.15</v>
      </c>
      <c r="F1664">
        <v>32.502254000000001</v>
      </c>
      <c r="G1664">
        <v>32.952711999999998</v>
      </c>
    </row>
    <row r="1665" spans="1:40" x14ac:dyDescent="0.3">
      <c r="A1665" s="11">
        <v>41845</v>
      </c>
      <c r="B1665" s="51">
        <v>0.67682907407407411</v>
      </c>
      <c r="C1665" s="52" t="s">
        <v>742</v>
      </c>
      <c r="D1665" t="s">
        <v>971</v>
      </c>
      <c r="AK1665">
        <v>1021.983887</v>
      </c>
      <c r="AL1665">
        <v>22.9</v>
      </c>
      <c r="AM1665">
        <v>52.105468999999999</v>
      </c>
      <c r="AN1665">
        <v>23.849844000000001</v>
      </c>
    </row>
    <row r="1667" spans="1:40" x14ac:dyDescent="0.3">
      <c r="A1667" s="11">
        <v>41845</v>
      </c>
      <c r="B1667" s="51">
        <v>0.67683034722222224</v>
      </c>
      <c r="C1667" s="52" t="s">
        <v>742</v>
      </c>
      <c r="D1667" t="s">
        <v>972</v>
      </c>
      <c r="E1667">
        <v>-0.16</v>
      </c>
      <c r="F1667">
        <v>32.500951999999998</v>
      </c>
      <c r="G1667">
        <v>32.948998000000003</v>
      </c>
    </row>
    <row r="1668" spans="1:40" x14ac:dyDescent="0.3">
      <c r="A1668" s="11">
        <v>41845</v>
      </c>
      <c r="B1668" s="51">
        <v>0.67686540509259263</v>
      </c>
      <c r="C1668" s="52" t="s">
        <v>742</v>
      </c>
      <c r="D1668" t="s">
        <v>972</v>
      </c>
      <c r="E1668">
        <v>-0.16</v>
      </c>
      <c r="F1668">
        <v>32.497042999999998</v>
      </c>
      <c r="G1668">
        <v>32.952711999999998</v>
      </c>
    </row>
    <row r="1669" spans="1:40" x14ac:dyDescent="0.3">
      <c r="A1669" s="11">
        <v>41845</v>
      </c>
      <c r="B1669" s="51">
        <v>0.67690046296296291</v>
      </c>
      <c r="C1669" s="52" t="s">
        <v>742</v>
      </c>
      <c r="D1669" t="s">
        <v>972</v>
      </c>
      <c r="E1669">
        <v>-0.13</v>
      </c>
      <c r="F1669">
        <v>32.501385999999997</v>
      </c>
      <c r="G1669">
        <v>32.951529999999998</v>
      </c>
    </row>
    <row r="1670" spans="1:40" x14ac:dyDescent="0.3">
      <c r="A1670" s="11">
        <v>41845</v>
      </c>
      <c r="B1670" s="51">
        <v>0.67693550925925916</v>
      </c>
      <c r="C1670" s="52" t="s">
        <v>742</v>
      </c>
      <c r="D1670" t="s">
        <v>972</v>
      </c>
      <c r="E1670">
        <v>-0.17</v>
      </c>
      <c r="F1670">
        <v>32.499648999999998</v>
      </c>
      <c r="G1670">
        <v>32.947816000000003</v>
      </c>
    </row>
    <row r="1671" spans="1:40" x14ac:dyDescent="0.3">
      <c r="A1671" s="11">
        <v>41845</v>
      </c>
      <c r="B1671" s="51">
        <v>0.67697054398148149</v>
      </c>
      <c r="C1671" s="52" t="s">
        <v>742</v>
      </c>
      <c r="D1671" t="s">
        <v>972</v>
      </c>
      <c r="E1671">
        <v>-0.16</v>
      </c>
      <c r="F1671">
        <v>32.502688999999997</v>
      </c>
      <c r="G1671">
        <v>32.951193000000004</v>
      </c>
    </row>
    <row r="1672" spans="1:40" x14ac:dyDescent="0.3">
      <c r="A1672" s="11">
        <v>41845</v>
      </c>
      <c r="B1672" s="51">
        <v>0.67700560185185188</v>
      </c>
      <c r="C1672" s="52" t="s">
        <v>742</v>
      </c>
      <c r="D1672" t="s">
        <v>972</v>
      </c>
      <c r="E1672">
        <v>-0.16</v>
      </c>
      <c r="F1672">
        <v>32.503557000000001</v>
      </c>
      <c r="G1672">
        <v>32.952205999999997</v>
      </c>
    </row>
    <row r="1673" spans="1:40" x14ac:dyDescent="0.3">
      <c r="A1673" s="11">
        <v>41845</v>
      </c>
      <c r="B1673" s="51">
        <v>0.67704064814814824</v>
      </c>
      <c r="C1673" s="52" t="s">
        <v>742</v>
      </c>
      <c r="D1673" t="s">
        <v>972</v>
      </c>
      <c r="E1673">
        <v>-0.16</v>
      </c>
      <c r="F1673">
        <v>32.507465000000003</v>
      </c>
      <c r="G1673">
        <v>32.942413000000002</v>
      </c>
    </row>
    <row r="1674" spans="1:40" x14ac:dyDescent="0.3">
      <c r="A1674" s="11">
        <v>41845</v>
      </c>
      <c r="B1674" s="51">
        <v>0.67707568287037034</v>
      </c>
      <c r="C1674" s="52" t="s">
        <v>742</v>
      </c>
      <c r="D1674" t="s">
        <v>972</v>
      </c>
      <c r="E1674">
        <v>-0.16</v>
      </c>
      <c r="F1674">
        <v>32.506596999999999</v>
      </c>
      <c r="G1674">
        <v>32.944608000000002</v>
      </c>
    </row>
    <row r="1675" spans="1:40" x14ac:dyDescent="0.3">
      <c r="A1675" s="11">
        <v>41845</v>
      </c>
      <c r="B1675" s="51">
        <v>0.67711075231481477</v>
      </c>
      <c r="C1675" s="52" t="s">
        <v>742</v>
      </c>
      <c r="D1675" t="s">
        <v>972</v>
      </c>
      <c r="E1675">
        <v>-0.14000000000000001</v>
      </c>
      <c r="F1675">
        <v>32.503557000000001</v>
      </c>
      <c r="G1675">
        <v>32.948321999999997</v>
      </c>
    </row>
    <row r="1676" spans="1:40" x14ac:dyDescent="0.3">
      <c r="A1676" s="11">
        <v>41845</v>
      </c>
      <c r="B1676" s="51">
        <v>0.67714578703703709</v>
      </c>
      <c r="C1676" s="52" t="s">
        <v>742</v>
      </c>
      <c r="D1676" t="s">
        <v>972</v>
      </c>
      <c r="E1676">
        <v>-0.16</v>
      </c>
      <c r="F1676">
        <v>32.492700999999997</v>
      </c>
      <c r="G1676">
        <v>32.953724999999999</v>
      </c>
    </row>
    <row r="1677" spans="1:40" x14ac:dyDescent="0.3">
      <c r="A1677" s="11">
        <v>41845</v>
      </c>
      <c r="B1677" s="51">
        <v>0.67718083333333334</v>
      </c>
      <c r="C1677" s="52" t="s">
        <v>742</v>
      </c>
      <c r="D1677" t="s">
        <v>972</v>
      </c>
      <c r="E1677">
        <v>-0.15</v>
      </c>
      <c r="F1677">
        <v>32.483147000000002</v>
      </c>
      <c r="G1677">
        <v>32.951867999999997</v>
      </c>
    </row>
    <row r="1678" spans="1:40" x14ac:dyDescent="0.3">
      <c r="A1678" s="11">
        <v>41845</v>
      </c>
      <c r="B1678" s="51">
        <v>0.6772160069444445</v>
      </c>
      <c r="C1678" s="52" t="s">
        <v>742</v>
      </c>
      <c r="D1678" t="s">
        <v>972</v>
      </c>
      <c r="E1678">
        <v>-0.16</v>
      </c>
      <c r="F1678">
        <v>32.474462000000003</v>
      </c>
      <c r="G1678">
        <v>32.946295999999997</v>
      </c>
    </row>
    <row r="1679" spans="1:40" x14ac:dyDescent="0.3">
      <c r="A1679" s="11">
        <v>41845</v>
      </c>
      <c r="B1679" s="51">
        <v>0.67725103009259258</v>
      </c>
      <c r="C1679" s="52" t="s">
        <v>742</v>
      </c>
      <c r="D1679" t="s">
        <v>972</v>
      </c>
      <c r="E1679">
        <v>-0.16</v>
      </c>
      <c r="F1679">
        <v>32.444499</v>
      </c>
      <c r="G1679">
        <v>32.948152999999998</v>
      </c>
    </row>
    <row r="1680" spans="1:40" x14ac:dyDescent="0.3">
      <c r="A1680" s="11">
        <v>41845</v>
      </c>
      <c r="B1680" s="51">
        <v>0.67728606481481479</v>
      </c>
      <c r="C1680" s="52" t="s">
        <v>742</v>
      </c>
      <c r="D1680" t="s">
        <v>972</v>
      </c>
      <c r="E1680">
        <v>-0.15</v>
      </c>
      <c r="F1680">
        <v>32.260376999999998</v>
      </c>
      <c r="G1680">
        <v>32.948321999999997</v>
      </c>
    </row>
    <row r="1681" spans="1:40" x14ac:dyDescent="0.3">
      <c r="A1681" s="11">
        <v>41845</v>
      </c>
      <c r="B1681" s="51">
        <v>0.67732111111111104</v>
      </c>
      <c r="C1681" s="52" t="s">
        <v>742</v>
      </c>
      <c r="D1681" t="s">
        <v>972</v>
      </c>
      <c r="E1681">
        <v>-0.16</v>
      </c>
      <c r="F1681">
        <v>32.229979</v>
      </c>
      <c r="G1681">
        <v>32.944101000000003</v>
      </c>
    </row>
    <row r="1682" spans="1:40" x14ac:dyDescent="0.3">
      <c r="A1682" s="11">
        <v>41845</v>
      </c>
      <c r="B1682" s="51">
        <v>0.67735616898148143</v>
      </c>
      <c r="C1682" s="52" t="s">
        <v>742</v>
      </c>
      <c r="D1682" t="s">
        <v>972</v>
      </c>
      <c r="E1682">
        <v>-0.14000000000000001</v>
      </c>
      <c r="F1682">
        <v>32.233018999999999</v>
      </c>
      <c r="G1682">
        <v>32.947647000000003</v>
      </c>
    </row>
    <row r="1683" spans="1:40" x14ac:dyDescent="0.3">
      <c r="A1683" s="11">
        <v>41845</v>
      </c>
      <c r="B1683" s="51">
        <v>0.67739121527777779</v>
      </c>
      <c r="C1683" s="52" t="s">
        <v>742</v>
      </c>
      <c r="D1683" t="s">
        <v>972</v>
      </c>
      <c r="E1683">
        <v>-0.14000000000000001</v>
      </c>
      <c r="F1683">
        <v>32.226939000000002</v>
      </c>
      <c r="G1683">
        <v>32.944439000000003</v>
      </c>
    </row>
    <row r="1684" spans="1:40" x14ac:dyDescent="0.3">
      <c r="A1684" s="11">
        <v>41845</v>
      </c>
      <c r="B1684" s="51">
        <v>0.67742625000000001</v>
      </c>
      <c r="C1684" s="52" t="s">
        <v>742</v>
      </c>
      <c r="D1684" t="s">
        <v>972</v>
      </c>
      <c r="E1684">
        <v>-0.15</v>
      </c>
      <c r="F1684">
        <v>32.220426000000003</v>
      </c>
      <c r="G1684">
        <v>32.947816000000003</v>
      </c>
    </row>
    <row r="1685" spans="1:40" x14ac:dyDescent="0.3">
      <c r="A1685" s="11">
        <v>41845</v>
      </c>
      <c r="B1685" s="51">
        <v>0.67746131944444443</v>
      </c>
      <c r="C1685" s="52" t="s">
        <v>742</v>
      </c>
      <c r="D1685" t="s">
        <v>972</v>
      </c>
      <c r="E1685">
        <v>-0.15</v>
      </c>
      <c r="F1685">
        <v>32.217385999999998</v>
      </c>
      <c r="G1685">
        <v>32.946803000000003</v>
      </c>
    </row>
    <row r="1686" spans="1:40" x14ac:dyDescent="0.3">
      <c r="A1686" s="11">
        <v>41845</v>
      </c>
      <c r="B1686" s="51">
        <v>0.67749635416666665</v>
      </c>
      <c r="C1686" s="52" t="s">
        <v>742</v>
      </c>
      <c r="D1686" t="s">
        <v>972</v>
      </c>
      <c r="E1686">
        <v>-0.17</v>
      </c>
      <c r="F1686">
        <v>32.217820000000003</v>
      </c>
      <c r="G1686">
        <v>32.944439000000003</v>
      </c>
    </row>
    <row r="1687" spans="1:40" x14ac:dyDescent="0.3">
      <c r="A1687" s="11">
        <v>41845</v>
      </c>
      <c r="B1687" s="51">
        <v>0.67753126157407406</v>
      </c>
      <c r="C1687" s="52" t="s">
        <v>742</v>
      </c>
      <c r="D1687" t="s">
        <v>971</v>
      </c>
      <c r="AK1687">
        <v>1020.201172</v>
      </c>
      <c r="AL1687">
        <v>23</v>
      </c>
      <c r="AM1687">
        <v>52.105468999999999</v>
      </c>
      <c r="AN1687">
        <v>23.849844000000001</v>
      </c>
    </row>
    <row r="1689" spans="1:40" x14ac:dyDescent="0.3">
      <c r="A1689" s="11">
        <v>41845</v>
      </c>
      <c r="B1689" s="51">
        <v>0.67753268518518517</v>
      </c>
      <c r="C1689" s="52" t="s">
        <v>742</v>
      </c>
      <c r="D1689" t="s">
        <v>972</v>
      </c>
      <c r="E1689">
        <v>-0.14000000000000001</v>
      </c>
      <c r="F1689">
        <v>32.206094999999998</v>
      </c>
      <c r="G1689">
        <v>32.948152999999998</v>
      </c>
    </row>
    <row r="1690" spans="1:40" x14ac:dyDescent="0.3">
      <c r="A1690" s="11">
        <v>41845</v>
      </c>
      <c r="B1690" s="51">
        <v>0.67756773148148142</v>
      </c>
      <c r="C1690" s="52" t="s">
        <v>742</v>
      </c>
      <c r="D1690" t="s">
        <v>972</v>
      </c>
      <c r="E1690">
        <v>-0.13</v>
      </c>
      <c r="F1690">
        <v>32.199581999999999</v>
      </c>
      <c r="G1690">
        <v>32.938191000000003</v>
      </c>
    </row>
    <row r="1691" spans="1:40" x14ac:dyDescent="0.3">
      <c r="A1691" s="11">
        <v>41845</v>
      </c>
      <c r="B1691" s="51">
        <v>0.6776027546296296</v>
      </c>
      <c r="C1691" s="52" t="s">
        <v>742</v>
      </c>
      <c r="D1691" t="s">
        <v>972</v>
      </c>
      <c r="E1691">
        <v>-0.15</v>
      </c>
      <c r="F1691">
        <v>32.196108000000002</v>
      </c>
      <c r="G1691">
        <v>32.934983000000003</v>
      </c>
    </row>
    <row r="1692" spans="1:40" x14ac:dyDescent="0.3">
      <c r="A1692" s="11">
        <v>41845</v>
      </c>
      <c r="B1692" s="51">
        <v>0.67763778935185182</v>
      </c>
      <c r="C1692" s="52" t="s">
        <v>742</v>
      </c>
      <c r="D1692" t="s">
        <v>972</v>
      </c>
      <c r="E1692">
        <v>-0.16</v>
      </c>
      <c r="F1692">
        <v>32.184817000000002</v>
      </c>
      <c r="G1692">
        <v>32.945790000000002</v>
      </c>
    </row>
    <row r="1693" spans="1:40" x14ac:dyDescent="0.3">
      <c r="A1693" s="11">
        <v>41845</v>
      </c>
      <c r="B1693" s="51">
        <v>0.67767283564814818</v>
      </c>
      <c r="C1693" s="52" t="s">
        <v>742</v>
      </c>
      <c r="D1693" t="s">
        <v>972</v>
      </c>
      <c r="E1693">
        <v>-0.15</v>
      </c>
      <c r="F1693">
        <v>32.186987999999999</v>
      </c>
      <c r="G1693">
        <v>32.946634000000003</v>
      </c>
    </row>
    <row r="1694" spans="1:40" x14ac:dyDescent="0.3">
      <c r="A1694" s="11">
        <v>41845</v>
      </c>
      <c r="B1694" s="51">
        <v>0.67770787037037039</v>
      </c>
      <c r="C1694" s="52" t="s">
        <v>742</v>
      </c>
      <c r="D1694" t="s">
        <v>972</v>
      </c>
      <c r="E1694">
        <v>-0.15</v>
      </c>
      <c r="F1694">
        <v>32.184382999999997</v>
      </c>
      <c r="G1694">
        <v>32.940385999999997</v>
      </c>
    </row>
    <row r="1695" spans="1:40" x14ac:dyDescent="0.3">
      <c r="A1695" s="11">
        <v>41845</v>
      </c>
      <c r="B1695" s="51">
        <v>0.67774290509259261</v>
      </c>
      <c r="C1695" s="52" t="s">
        <v>742</v>
      </c>
      <c r="D1695" t="s">
        <v>972</v>
      </c>
      <c r="E1695">
        <v>-0.15</v>
      </c>
      <c r="F1695">
        <v>32.194370999999997</v>
      </c>
      <c r="G1695">
        <v>32.948659999999997</v>
      </c>
    </row>
    <row r="1696" spans="1:40" x14ac:dyDescent="0.3">
      <c r="A1696" s="11">
        <v>41845</v>
      </c>
      <c r="B1696" s="51">
        <v>0.67777795138888886</v>
      </c>
      <c r="C1696" s="52" t="s">
        <v>742</v>
      </c>
      <c r="D1696" t="s">
        <v>972</v>
      </c>
      <c r="E1696">
        <v>-0.16</v>
      </c>
      <c r="F1696">
        <v>32.177435000000003</v>
      </c>
      <c r="G1696">
        <v>32.941231000000002</v>
      </c>
    </row>
    <row r="1697" spans="1:40" x14ac:dyDescent="0.3">
      <c r="A1697" s="11">
        <v>41845</v>
      </c>
      <c r="B1697" s="51">
        <v>0.67781298611111118</v>
      </c>
      <c r="C1697" s="52" t="s">
        <v>742</v>
      </c>
      <c r="D1697" t="s">
        <v>972</v>
      </c>
      <c r="E1697">
        <v>-0.14000000000000001</v>
      </c>
      <c r="F1697">
        <v>32.185251000000001</v>
      </c>
      <c r="G1697">
        <v>32.947816000000003</v>
      </c>
    </row>
    <row r="1698" spans="1:40" x14ac:dyDescent="0.3">
      <c r="A1698" s="11">
        <v>41845</v>
      </c>
      <c r="B1698" s="51">
        <v>0.67784803240740743</v>
      </c>
      <c r="C1698" s="52" t="s">
        <v>742</v>
      </c>
      <c r="D1698" t="s">
        <v>972</v>
      </c>
      <c r="E1698">
        <v>-0.15</v>
      </c>
      <c r="F1698">
        <v>32.189160000000001</v>
      </c>
      <c r="G1698">
        <v>32.947308999999997</v>
      </c>
    </row>
    <row r="1699" spans="1:40" x14ac:dyDescent="0.3">
      <c r="A1699" s="11">
        <v>41845</v>
      </c>
      <c r="B1699" s="51">
        <v>0.67788309027777771</v>
      </c>
      <c r="C1699" s="52" t="s">
        <v>742</v>
      </c>
      <c r="D1699" t="s">
        <v>972</v>
      </c>
      <c r="E1699">
        <v>-0.17</v>
      </c>
      <c r="F1699">
        <v>32.184382999999997</v>
      </c>
      <c r="G1699">
        <v>32.944608000000002</v>
      </c>
    </row>
    <row r="1700" spans="1:40" x14ac:dyDescent="0.3">
      <c r="A1700" s="11">
        <v>41845</v>
      </c>
      <c r="B1700" s="51">
        <v>0.67791811342592589</v>
      </c>
      <c r="C1700" s="52" t="s">
        <v>742</v>
      </c>
      <c r="D1700" t="s">
        <v>972</v>
      </c>
      <c r="E1700">
        <v>-0.16</v>
      </c>
      <c r="F1700">
        <v>32.182212</v>
      </c>
      <c r="G1700">
        <v>32.948659999999997</v>
      </c>
    </row>
    <row r="1701" spans="1:40" x14ac:dyDescent="0.3">
      <c r="A1701" s="11">
        <v>41845</v>
      </c>
      <c r="B1701" s="51">
        <v>0.67795315972222225</v>
      </c>
      <c r="C1701" s="52" t="s">
        <v>742</v>
      </c>
      <c r="D1701" t="s">
        <v>972</v>
      </c>
      <c r="E1701">
        <v>-0.17</v>
      </c>
      <c r="F1701">
        <v>32.174394999999997</v>
      </c>
      <c r="G1701">
        <v>32.947647000000003</v>
      </c>
    </row>
    <row r="1702" spans="1:40" x14ac:dyDescent="0.3">
      <c r="A1702" s="11">
        <v>41845</v>
      </c>
      <c r="B1702" s="51">
        <v>0.67798822916666668</v>
      </c>
      <c r="C1702" s="52" t="s">
        <v>742</v>
      </c>
      <c r="D1702" t="s">
        <v>972</v>
      </c>
      <c r="E1702">
        <v>-0.14000000000000001</v>
      </c>
      <c r="F1702">
        <v>32.190027999999998</v>
      </c>
      <c r="G1702">
        <v>32.944270000000003</v>
      </c>
    </row>
    <row r="1703" spans="1:40" x14ac:dyDescent="0.3">
      <c r="A1703" s="11">
        <v>41845</v>
      </c>
      <c r="B1703" s="51">
        <v>0.67802326388888889</v>
      </c>
      <c r="C1703" s="52" t="s">
        <v>742</v>
      </c>
      <c r="D1703" t="s">
        <v>972</v>
      </c>
      <c r="E1703">
        <v>-0.14000000000000001</v>
      </c>
      <c r="F1703">
        <v>32.186120000000003</v>
      </c>
      <c r="G1703">
        <v>32.947647000000003</v>
      </c>
    </row>
    <row r="1704" spans="1:40" x14ac:dyDescent="0.3">
      <c r="A1704" s="11">
        <v>41845</v>
      </c>
      <c r="B1704" s="51">
        <v>0.67805831018518514</v>
      </c>
      <c r="C1704" s="52" t="s">
        <v>742</v>
      </c>
      <c r="D1704" t="s">
        <v>972</v>
      </c>
      <c r="E1704">
        <v>-0.14000000000000001</v>
      </c>
      <c r="F1704">
        <v>32.177869000000001</v>
      </c>
      <c r="G1704">
        <v>32.943257000000003</v>
      </c>
    </row>
    <row r="1705" spans="1:40" x14ac:dyDescent="0.3">
      <c r="A1705" s="11">
        <v>41845</v>
      </c>
      <c r="B1705" s="51">
        <v>0.67809334490740747</v>
      </c>
      <c r="C1705" s="52" t="s">
        <v>742</v>
      </c>
      <c r="D1705" t="s">
        <v>972</v>
      </c>
      <c r="E1705">
        <v>-0.16</v>
      </c>
      <c r="F1705">
        <v>32.179172000000001</v>
      </c>
      <c r="G1705">
        <v>32.946970999999998</v>
      </c>
    </row>
    <row r="1706" spans="1:40" x14ac:dyDescent="0.3">
      <c r="A1706" s="11">
        <v>41845</v>
      </c>
      <c r="B1706" s="51">
        <v>0.67812841435185189</v>
      </c>
      <c r="C1706" s="52" t="s">
        <v>742</v>
      </c>
      <c r="D1706" t="s">
        <v>972</v>
      </c>
      <c r="E1706">
        <v>-0.16</v>
      </c>
      <c r="F1706">
        <v>32.179172000000001</v>
      </c>
      <c r="G1706">
        <v>32.943595000000002</v>
      </c>
    </row>
    <row r="1707" spans="1:40" x14ac:dyDescent="0.3">
      <c r="A1707" s="11">
        <v>41845</v>
      </c>
      <c r="B1707" s="51">
        <v>0.67816346064814814</v>
      </c>
      <c r="C1707" s="52" t="s">
        <v>742</v>
      </c>
      <c r="D1707" t="s">
        <v>972</v>
      </c>
      <c r="E1707">
        <v>-0.15</v>
      </c>
      <c r="F1707">
        <v>32.172657999999998</v>
      </c>
      <c r="G1707">
        <v>32.941737000000003</v>
      </c>
    </row>
    <row r="1708" spans="1:40" x14ac:dyDescent="0.3">
      <c r="A1708" s="11">
        <v>41845</v>
      </c>
      <c r="B1708" s="51">
        <v>0.67819849537037047</v>
      </c>
      <c r="C1708" s="52" t="s">
        <v>742</v>
      </c>
      <c r="D1708" t="s">
        <v>972</v>
      </c>
      <c r="E1708">
        <v>-0.14000000000000001</v>
      </c>
      <c r="F1708">
        <v>32.171788999999997</v>
      </c>
      <c r="G1708">
        <v>32.938529000000003</v>
      </c>
    </row>
    <row r="1709" spans="1:40" x14ac:dyDescent="0.3">
      <c r="A1709" s="11">
        <v>41845</v>
      </c>
      <c r="B1709" s="51">
        <v>0.67823342592592584</v>
      </c>
      <c r="C1709" s="52" t="s">
        <v>742</v>
      </c>
      <c r="D1709" t="s">
        <v>971</v>
      </c>
      <c r="AK1709">
        <v>1019.039551</v>
      </c>
      <c r="AL1709">
        <v>22.983332999999998</v>
      </c>
      <c r="AM1709">
        <v>51.128906000000001</v>
      </c>
      <c r="AN1709">
        <v>23.849844000000001</v>
      </c>
    </row>
    <row r="1711" spans="1:40" x14ac:dyDescent="0.3">
      <c r="A1711" s="11">
        <v>41845</v>
      </c>
      <c r="B1711" s="51">
        <v>0.67823482638888899</v>
      </c>
      <c r="C1711" s="52" t="s">
        <v>742</v>
      </c>
      <c r="D1711" t="s">
        <v>972</v>
      </c>
      <c r="E1711">
        <v>-0.15</v>
      </c>
      <c r="F1711">
        <v>32.170921</v>
      </c>
      <c r="G1711">
        <v>32.951023999999997</v>
      </c>
    </row>
    <row r="1712" spans="1:40" x14ac:dyDescent="0.3">
      <c r="A1712" s="11">
        <v>41845</v>
      </c>
      <c r="B1712" s="51">
        <v>0.67826987268518524</v>
      </c>
      <c r="C1712" s="52" t="s">
        <v>742</v>
      </c>
      <c r="D1712" t="s">
        <v>972</v>
      </c>
      <c r="E1712">
        <v>-0.14000000000000001</v>
      </c>
      <c r="F1712">
        <v>32.186987999999999</v>
      </c>
      <c r="G1712">
        <v>32.941400000000002</v>
      </c>
    </row>
    <row r="1713" spans="1:7" x14ac:dyDescent="0.3">
      <c r="A1713" s="11">
        <v>41845</v>
      </c>
      <c r="B1713" s="51">
        <v>0.67830494212962966</v>
      </c>
      <c r="C1713" s="52" t="s">
        <v>742</v>
      </c>
      <c r="D1713" t="s">
        <v>972</v>
      </c>
      <c r="E1713">
        <v>-0.14000000000000001</v>
      </c>
      <c r="F1713">
        <v>32.176566000000001</v>
      </c>
      <c r="G1713">
        <v>32.947816000000003</v>
      </c>
    </row>
    <row r="1714" spans="1:7" x14ac:dyDescent="0.3">
      <c r="A1714" s="11">
        <v>41845</v>
      </c>
      <c r="B1714" s="51">
        <v>0.67833997685185177</v>
      </c>
      <c r="C1714" s="52" t="s">
        <v>742</v>
      </c>
      <c r="D1714" t="s">
        <v>972</v>
      </c>
      <c r="E1714">
        <v>-0.14000000000000001</v>
      </c>
      <c r="F1714">
        <v>32.180039999999998</v>
      </c>
      <c r="G1714">
        <v>32.945452000000003</v>
      </c>
    </row>
    <row r="1715" spans="1:7" x14ac:dyDescent="0.3">
      <c r="A1715" s="11">
        <v>41845</v>
      </c>
      <c r="B1715" s="51">
        <v>0.67837503472222227</v>
      </c>
      <c r="C1715" s="52" t="s">
        <v>742</v>
      </c>
      <c r="D1715" t="s">
        <v>972</v>
      </c>
      <c r="E1715">
        <v>-0.14000000000000001</v>
      </c>
      <c r="F1715">
        <v>32.175697999999997</v>
      </c>
      <c r="G1715">
        <v>32.943595000000002</v>
      </c>
    </row>
    <row r="1716" spans="1:7" x14ac:dyDescent="0.3">
      <c r="A1716" s="11">
        <v>41845</v>
      </c>
      <c r="B1716" s="51">
        <v>0.67841008101851852</v>
      </c>
      <c r="C1716" s="52" t="s">
        <v>742</v>
      </c>
      <c r="D1716" t="s">
        <v>972</v>
      </c>
      <c r="E1716">
        <v>-0.14000000000000001</v>
      </c>
      <c r="F1716">
        <v>32.172657999999998</v>
      </c>
      <c r="G1716">
        <v>32.947816000000003</v>
      </c>
    </row>
    <row r="1717" spans="1:7" x14ac:dyDescent="0.3">
      <c r="A1717" s="11">
        <v>41845</v>
      </c>
      <c r="B1717" s="51">
        <v>0.67844512731481477</v>
      </c>
      <c r="C1717" s="52" t="s">
        <v>742</v>
      </c>
      <c r="D1717" t="s">
        <v>972</v>
      </c>
      <c r="E1717">
        <v>-0.14000000000000001</v>
      </c>
      <c r="F1717">
        <v>32.173091999999997</v>
      </c>
      <c r="G1717">
        <v>32.940385999999997</v>
      </c>
    </row>
    <row r="1718" spans="1:7" x14ac:dyDescent="0.3">
      <c r="A1718" s="11">
        <v>41845</v>
      </c>
      <c r="B1718" s="51">
        <v>0.67848016203703709</v>
      </c>
      <c r="C1718" s="52" t="s">
        <v>742</v>
      </c>
      <c r="D1718" t="s">
        <v>972</v>
      </c>
      <c r="E1718">
        <v>-0.14000000000000001</v>
      </c>
      <c r="F1718">
        <v>32.170051999999998</v>
      </c>
      <c r="G1718">
        <v>32.946465000000003</v>
      </c>
    </row>
    <row r="1719" spans="1:7" x14ac:dyDescent="0.3">
      <c r="A1719" s="11">
        <v>41845</v>
      </c>
      <c r="B1719" s="51">
        <v>0.6785151967592592</v>
      </c>
      <c r="C1719" s="52" t="s">
        <v>742</v>
      </c>
      <c r="D1719" t="s">
        <v>972</v>
      </c>
      <c r="E1719">
        <v>-0.14000000000000001</v>
      </c>
      <c r="F1719">
        <v>32.167447000000003</v>
      </c>
      <c r="G1719">
        <v>32.947308999999997</v>
      </c>
    </row>
    <row r="1720" spans="1:7" x14ac:dyDescent="0.3">
      <c r="A1720" s="11">
        <v>41845</v>
      </c>
      <c r="B1720" s="51">
        <v>0.6785502546296297</v>
      </c>
      <c r="C1720" s="52" t="s">
        <v>742</v>
      </c>
      <c r="D1720" t="s">
        <v>972</v>
      </c>
      <c r="E1720">
        <v>-0.13</v>
      </c>
      <c r="F1720">
        <v>32.174829000000003</v>
      </c>
      <c r="G1720">
        <v>32.941062000000002</v>
      </c>
    </row>
    <row r="1721" spans="1:7" x14ac:dyDescent="0.3">
      <c r="A1721" s="11">
        <v>41845</v>
      </c>
      <c r="B1721" s="51">
        <v>0.67858530092592595</v>
      </c>
      <c r="C1721" s="52" t="s">
        <v>742</v>
      </c>
      <c r="D1721" t="s">
        <v>972</v>
      </c>
      <c r="E1721">
        <v>-0.15</v>
      </c>
      <c r="F1721">
        <v>32.173526000000003</v>
      </c>
      <c r="G1721">
        <v>32.945621000000003</v>
      </c>
    </row>
    <row r="1722" spans="1:7" x14ac:dyDescent="0.3">
      <c r="A1722" s="11">
        <v>41845</v>
      </c>
      <c r="B1722" s="51">
        <v>0.67862033564814805</v>
      </c>
      <c r="C1722" s="52" t="s">
        <v>742</v>
      </c>
      <c r="D1722" t="s">
        <v>972</v>
      </c>
      <c r="E1722">
        <v>-0.15</v>
      </c>
      <c r="F1722">
        <v>32.180909</v>
      </c>
      <c r="G1722">
        <v>32.941400000000002</v>
      </c>
    </row>
    <row r="1723" spans="1:7" x14ac:dyDescent="0.3">
      <c r="A1723" s="11">
        <v>41845</v>
      </c>
      <c r="B1723" s="51">
        <v>0.67865539351851856</v>
      </c>
      <c r="C1723" s="52" t="s">
        <v>742</v>
      </c>
      <c r="D1723" t="s">
        <v>972</v>
      </c>
      <c r="E1723">
        <v>-0.14000000000000001</v>
      </c>
      <c r="F1723">
        <v>32.169618</v>
      </c>
      <c r="G1723">
        <v>32.946970999999998</v>
      </c>
    </row>
    <row r="1724" spans="1:7" x14ac:dyDescent="0.3">
      <c r="A1724" s="11">
        <v>41845</v>
      </c>
      <c r="B1724" s="51">
        <v>0.67869042824074077</v>
      </c>
      <c r="C1724" s="52" t="s">
        <v>742</v>
      </c>
      <c r="D1724" t="s">
        <v>972</v>
      </c>
      <c r="E1724">
        <v>-0.12</v>
      </c>
      <c r="F1724">
        <v>32.170487000000001</v>
      </c>
      <c r="G1724">
        <v>32.944439000000003</v>
      </c>
    </row>
    <row r="1725" spans="1:7" x14ac:dyDescent="0.3">
      <c r="A1725" s="11">
        <v>41845</v>
      </c>
      <c r="B1725" s="51">
        <v>0.67872545138888896</v>
      </c>
      <c r="C1725" s="52" t="s">
        <v>742</v>
      </c>
      <c r="D1725" t="s">
        <v>972</v>
      </c>
      <c r="E1725">
        <v>-0.14000000000000001</v>
      </c>
      <c r="F1725">
        <v>32.167881000000001</v>
      </c>
      <c r="G1725">
        <v>32.941231000000002</v>
      </c>
    </row>
    <row r="1726" spans="1:7" x14ac:dyDescent="0.3">
      <c r="A1726" s="11">
        <v>41845</v>
      </c>
      <c r="B1726" s="51">
        <v>0.67876052083333338</v>
      </c>
      <c r="C1726" s="52" t="s">
        <v>742</v>
      </c>
      <c r="D1726" t="s">
        <v>972</v>
      </c>
      <c r="E1726">
        <v>-0.13</v>
      </c>
      <c r="F1726">
        <v>32.178303</v>
      </c>
      <c r="G1726">
        <v>32.945452000000003</v>
      </c>
    </row>
    <row r="1727" spans="1:7" x14ac:dyDescent="0.3">
      <c r="A1727" s="11">
        <v>41845</v>
      </c>
      <c r="B1727" s="51">
        <v>0.67879556712962963</v>
      </c>
      <c r="C1727" s="52" t="s">
        <v>742</v>
      </c>
      <c r="D1727" t="s">
        <v>972</v>
      </c>
      <c r="E1727">
        <v>-0.14000000000000001</v>
      </c>
      <c r="F1727">
        <v>32.172224</v>
      </c>
      <c r="G1727">
        <v>32.945452000000003</v>
      </c>
    </row>
    <row r="1728" spans="1:7" x14ac:dyDescent="0.3">
      <c r="A1728" s="11">
        <v>41845</v>
      </c>
      <c r="B1728" s="51">
        <v>0.67883061342592599</v>
      </c>
      <c r="C1728" s="52" t="s">
        <v>742</v>
      </c>
      <c r="D1728" t="s">
        <v>972</v>
      </c>
      <c r="E1728">
        <v>-0.13</v>
      </c>
      <c r="F1728">
        <v>32.163972999999999</v>
      </c>
      <c r="G1728">
        <v>32.942749999999997</v>
      </c>
    </row>
    <row r="1729" spans="1:40" x14ac:dyDescent="0.3">
      <c r="A1729" s="11">
        <v>41845</v>
      </c>
      <c r="B1729" s="51">
        <v>0.67886563657407406</v>
      </c>
      <c r="C1729" s="52" t="s">
        <v>742</v>
      </c>
      <c r="D1729" t="s">
        <v>972</v>
      </c>
      <c r="E1729">
        <v>-0.14000000000000001</v>
      </c>
      <c r="F1729">
        <v>32.172224</v>
      </c>
      <c r="G1729">
        <v>32.946126999999997</v>
      </c>
    </row>
    <row r="1730" spans="1:40" x14ac:dyDescent="0.3">
      <c r="A1730" s="11">
        <v>41845</v>
      </c>
      <c r="B1730" s="51">
        <v>0.67890069444444434</v>
      </c>
      <c r="C1730" s="52" t="s">
        <v>742</v>
      </c>
      <c r="D1730" t="s">
        <v>972</v>
      </c>
      <c r="E1730">
        <v>-0.13</v>
      </c>
      <c r="F1730">
        <v>32.167881000000001</v>
      </c>
      <c r="G1730">
        <v>32.933295000000001</v>
      </c>
    </row>
    <row r="1731" spans="1:40" x14ac:dyDescent="0.3">
      <c r="A1731" s="11">
        <v>41845</v>
      </c>
      <c r="B1731" s="51">
        <v>0.67893557870370369</v>
      </c>
      <c r="C1731" s="52" t="s">
        <v>742</v>
      </c>
      <c r="D1731" t="s">
        <v>971</v>
      </c>
      <c r="AK1731">
        <v>1018.257324</v>
      </c>
      <c r="AL1731">
        <v>22.7</v>
      </c>
      <c r="AM1731">
        <v>51.128906000000001</v>
      </c>
      <c r="AN1731">
        <v>23.849844000000001</v>
      </c>
    </row>
    <row r="1733" spans="1:40" x14ac:dyDescent="0.3">
      <c r="A1733" s="11">
        <v>41845</v>
      </c>
      <c r="B1733" s="51">
        <v>0.67893697916666662</v>
      </c>
      <c r="C1733" s="52" t="s">
        <v>742</v>
      </c>
      <c r="D1733" t="s">
        <v>972</v>
      </c>
      <c r="E1733">
        <v>-0.14000000000000001</v>
      </c>
      <c r="F1733">
        <v>32.168750000000003</v>
      </c>
      <c r="G1733">
        <v>32.942075000000003</v>
      </c>
    </row>
    <row r="1734" spans="1:40" x14ac:dyDescent="0.3">
      <c r="A1734" s="11">
        <v>41845</v>
      </c>
      <c r="B1734" s="51">
        <v>0.67897204861111105</v>
      </c>
      <c r="C1734" s="52" t="s">
        <v>742</v>
      </c>
      <c r="D1734" t="s">
        <v>972</v>
      </c>
      <c r="E1734">
        <v>-0.11</v>
      </c>
      <c r="F1734">
        <v>32.177</v>
      </c>
      <c r="G1734">
        <v>32.945621000000003</v>
      </c>
    </row>
    <row r="1735" spans="1:40" x14ac:dyDescent="0.3">
      <c r="A1735" s="11">
        <v>41845</v>
      </c>
      <c r="B1735" s="51">
        <v>0.67900708333333337</v>
      </c>
      <c r="C1735" s="52" t="s">
        <v>742</v>
      </c>
      <c r="D1735" t="s">
        <v>972</v>
      </c>
      <c r="E1735">
        <v>-0.13</v>
      </c>
      <c r="F1735">
        <v>32.160065000000003</v>
      </c>
      <c r="G1735">
        <v>32.940555000000003</v>
      </c>
    </row>
    <row r="1736" spans="1:40" x14ac:dyDescent="0.3">
      <c r="A1736" s="11">
        <v>41845</v>
      </c>
      <c r="B1736" s="51">
        <v>0.67904211805555559</v>
      </c>
      <c r="C1736" s="52" t="s">
        <v>742</v>
      </c>
      <c r="D1736" t="s">
        <v>972</v>
      </c>
      <c r="E1736">
        <v>-0.12</v>
      </c>
      <c r="F1736">
        <v>32.167012999999997</v>
      </c>
      <c r="G1736">
        <v>32.945621000000003</v>
      </c>
    </row>
    <row r="1737" spans="1:40" x14ac:dyDescent="0.3">
      <c r="A1737" t="s">
        <v>1047</v>
      </c>
    </row>
  </sheetData>
  <pageMargins left="0.7" right="0.7" top="0.75" bottom="0.75" header="0.3" footer="0.3"/>
  <pageSetup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889"/>
  <sheetViews>
    <sheetView topLeftCell="A10124" workbookViewId="0">
      <selection activeCell="D10014" sqref="D10014"/>
    </sheetView>
  </sheetViews>
  <sheetFormatPr defaultRowHeight="14.4" x14ac:dyDescent="0.3"/>
  <sheetData>
    <row r="1" spans="1:1" x14ac:dyDescent="0.3">
      <c r="A1" t="s">
        <v>994</v>
      </c>
    </row>
    <row r="3" spans="1:1" x14ac:dyDescent="0.3">
      <c r="A3" t="s">
        <v>995</v>
      </c>
    </row>
    <row r="5" spans="1:1" x14ac:dyDescent="0.3">
      <c r="A5" t="s">
        <v>996</v>
      </c>
    </row>
    <row r="7" spans="1:1" x14ac:dyDescent="0.3">
      <c r="A7" t="s">
        <v>997</v>
      </c>
    </row>
    <row r="8" spans="1:1" x14ac:dyDescent="0.3">
      <c r="A8" t="s">
        <v>998</v>
      </c>
    </row>
    <row r="9" spans="1:1" x14ac:dyDescent="0.3">
      <c r="A9" t="s">
        <v>999</v>
      </c>
    </row>
    <row r="10" spans="1:1" x14ac:dyDescent="0.3">
      <c r="A10" t="s">
        <v>1000</v>
      </c>
    </row>
    <row r="11" spans="1:1" x14ac:dyDescent="0.3">
      <c r="A11" t="s">
        <v>1001</v>
      </c>
    </row>
    <row r="12" spans="1:1" x14ac:dyDescent="0.3">
      <c r="A12" t="s">
        <v>1002</v>
      </c>
    </row>
    <row r="13" spans="1:1" x14ac:dyDescent="0.3">
      <c r="A13" t="s">
        <v>1003</v>
      </c>
    </row>
    <row r="15" spans="1:1" x14ac:dyDescent="0.3">
      <c r="A15" t="s">
        <v>1004</v>
      </c>
    </row>
    <row r="17" spans="1:1" x14ac:dyDescent="0.3">
      <c r="A17" t="s">
        <v>1077</v>
      </c>
    </row>
    <row r="19" spans="1:1" x14ac:dyDescent="0.3">
      <c r="A19" t="s">
        <v>1078</v>
      </c>
    </row>
    <row r="21" spans="1:1" x14ac:dyDescent="0.3">
      <c r="A21" t="s">
        <v>1079</v>
      </c>
    </row>
    <row r="23" spans="1:1" x14ac:dyDescent="0.3">
      <c r="A23" t="s">
        <v>1011</v>
      </c>
    </row>
    <row r="25" spans="1:1" x14ac:dyDescent="0.3">
      <c r="A25" t="s">
        <v>1080</v>
      </c>
    </row>
    <row r="27" spans="1:1" x14ac:dyDescent="0.3">
      <c r="A27" t="s">
        <v>1081</v>
      </c>
    </row>
    <row r="29" spans="1:1" x14ac:dyDescent="0.3">
      <c r="A29" t="s">
        <v>1082</v>
      </c>
    </row>
    <row r="31" spans="1:1" x14ac:dyDescent="0.3">
      <c r="A31" t="s">
        <v>1015</v>
      </c>
    </row>
    <row r="33" spans="1:1" x14ac:dyDescent="0.3">
      <c r="A33" t="s">
        <v>1016</v>
      </c>
    </row>
    <row r="35" spans="1:1" x14ac:dyDescent="0.3">
      <c r="A35" t="s">
        <v>1017</v>
      </c>
    </row>
    <row r="37" spans="1:1" x14ac:dyDescent="0.3">
      <c r="A37" t="s">
        <v>1018</v>
      </c>
    </row>
    <row r="39" spans="1:1" x14ac:dyDescent="0.3">
      <c r="A39" t="s">
        <v>1019</v>
      </c>
    </row>
    <row r="40" spans="1:1" x14ac:dyDescent="0.3">
      <c r="A40" t="s">
        <v>1020</v>
      </c>
    </row>
    <row r="42" spans="1:1" x14ac:dyDescent="0.3">
      <c r="A42" t="s">
        <v>1021</v>
      </c>
    </row>
    <row r="43" spans="1:1" x14ac:dyDescent="0.3">
      <c r="A43" t="s">
        <v>1022</v>
      </c>
    </row>
    <row r="44" spans="1:1" x14ac:dyDescent="0.3">
      <c r="A44" t="s">
        <v>1023</v>
      </c>
    </row>
    <row r="45" spans="1:1" x14ac:dyDescent="0.3">
      <c r="A45" t="s">
        <v>1024</v>
      </c>
    </row>
    <row r="46" spans="1:1" x14ac:dyDescent="0.3">
      <c r="A46" t="s">
        <v>1025</v>
      </c>
    </row>
    <row r="47" spans="1:1" x14ac:dyDescent="0.3">
      <c r="A47" t="s">
        <v>1026</v>
      </c>
    </row>
    <row r="48" spans="1:1" x14ac:dyDescent="0.3">
      <c r="A48" t="s">
        <v>1027</v>
      </c>
    </row>
    <row r="49" spans="1:1" x14ac:dyDescent="0.3">
      <c r="A49" t="s">
        <v>1028</v>
      </c>
    </row>
    <row r="50" spans="1:1" x14ac:dyDescent="0.3">
      <c r="A50" t="s">
        <v>1029</v>
      </c>
    </row>
    <row r="51" spans="1:1" x14ac:dyDescent="0.3">
      <c r="A51" t="s">
        <v>1030</v>
      </c>
    </row>
    <row r="52" spans="1:1" x14ac:dyDescent="0.3">
      <c r="A52" t="s">
        <v>1031</v>
      </c>
    </row>
    <row r="53" spans="1:1" x14ac:dyDescent="0.3">
      <c r="A53" t="s">
        <v>1032</v>
      </c>
    </row>
    <row r="54" spans="1:1" x14ac:dyDescent="0.3">
      <c r="A54" t="s">
        <v>1033</v>
      </c>
    </row>
    <row r="55" spans="1:1" x14ac:dyDescent="0.3">
      <c r="A55" t="s">
        <v>1034</v>
      </c>
    </row>
    <row r="56" spans="1:1" x14ac:dyDescent="0.3">
      <c r="A56" t="s">
        <v>1083</v>
      </c>
    </row>
    <row r="57" spans="1:1" x14ac:dyDescent="0.3">
      <c r="A57" t="s">
        <v>1039</v>
      </c>
    </row>
    <row r="58" spans="1:1" x14ac:dyDescent="0.3">
      <c r="A58" t="s">
        <v>1040</v>
      </c>
    </row>
    <row r="59" spans="1:1" x14ac:dyDescent="0.3">
      <c r="A59" t="s">
        <v>1084</v>
      </c>
    </row>
    <row r="61" spans="1:1" x14ac:dyDescent="0.3">
      <c r="A61" t="s">
        <v>1085</v>
      </c>
    </row>
    <row r="64" spans="1:1" x14ac:dyDescent="0.3">
      <c r="A64" t="s">
        <v>1086</v>
      </c>
    </row>
    <row r="70" spans="1:1" x14ac:dyDescent="0.3">
      <c r="A70" t="s">
        <v>1087</v>
      </c>
    </row>
    <row r="73" spans="1:1" x14ac:dyDescent="0.3">
      <c r="A73" t="s">
        <v>1088</v>
      </c>
    </row>
    <row r="76" spans="1:1" x14ac:dyDescent="0.3">
      <c r="A76" t="s">
        <v>1089</v>
      </c>
    </row>
    <row r="82" spans="1:1" x14ac:dyDescent="0.3">
      <c r="A82" t="s">
        <v>1090</v>
      </c>
    </row>
    <row r="85" spans="1:1" x14ac:dyDescent="0.3">
      <c r="A85" t="s">
        <v>1085</v>
      </c>
    </row>
    <row r="88" spans="1:1" x14ac:dyDescent="0.3">
      <c r="A88" t="s">
        <v>1091</v>
      </c>
    </row>
    <row r="94" spans="1:1" x14ac:dyDescent="0.3">
      <c r="A94" t="s">
        <v>1087</v>
      </c>
    </row>
    <row r="97" spans="1:1" x14ac:dyDescent="0.3">
      <c r="A97" t="s">
        <v>1088</v>
      </c>
    </row>
    <row r="100" spans="1:1" x14ac:dyDescent="0.3">
      <c r="A100" t="s">
        <v>1089</v>
      </c>
    </row>
    <row r="106" spans="1:1" x14ac:dyDescent="0.3">
      <c r="A106" t="s">
        <v>1090</v>
      </c>
    </row>
    <row r="109" spans="1:1" x14ac:dyDescent="0.3">
      <c r="A109" t="s">
        <v>1085</v>
      </c>
    </row>
    <row r="112" spans="1:1" x14ac:dyDescent="0.3">
      <c r="A112" t="s">
        <v>1092</v>
      </c>
    </row>
    <row r="118" spans="1:1" x14ac:dyDescent="0.3">
      <c r="A118" t="s">
        <v>1087</v>
      </c>
    </row>
    <row r="121" spans="1:1" x14ac:dyDescent="0.3">
      <c r="A121" t="s">
        <v>1088</v>
      </c>
    </row>
    <row r="124" spans="1:1" x14ac:dyDescent="0.3">
      <c r="A124" t="s">
        <v>1089</v>
      </c>
    </row>
    <row r="130" spans="1:1" x14ac:dyDescent="0.3">
      <c r="A130" t="s">
        <v>1090</v>
      </c>
    </row>
    <row r="133" spans="1:1" x14ac:dyDescent="0.3">
      <c r="A133" t="s">
        <v>1085</v>
      </c>
    </row>
    <row r="136" spans="1:1" x14ac:dyDescent="0.3">
      <c r="A136" t="s">
        <v>1093</v>
      </c>
    </row>
    <row r="142" spans="1:1" x14ac:dyDescent="0.3">
      <c r="A142" t="s">
        <v>1087</v>
      </c>
    </row>
    <row r="145" spans="1:1" x14ac:dyDescent="0.3">
      <c r="A145" t="s">
        <v>1088</v>
      </c>
    </row>
    <row r="148" spans="1:1" x14ac:dyDescent="0.3">
      <c r="A148" t="s">
        <v>1089</v>
      </c>
    </row>
    <row r="154" spans="1:1" x14ac:dyDescent="0.3">
      <c r="A154" t="s">
        <v>1087</v>
      </c>
    </row>
    <row r="157" spans="1:1" x14ac:dyDescent="0.3">
      <c r="A157" t="s">
        <v>1090</v>
      </c>
    </row>
    <row r="160" spans="1:1" x14ac:dyDescent="0.3">
      <c r="A160" t="s">
        <v>1085</v>
      </c>
    </row>
    <row r="163" spans="1:1" x14ac:dyDescent="0.3">
      <c r="A163" t="s">
        <v>1094</v>
      </c>
    </row>
    <row r="169" spans="1:1" x14ac:dyDescent="0.3">
      <c r="A169" t="s">
        <v>1087</v>
      </c>
    </row>
    <row r="172" spans="1:1" x14ac:dyDescent="0.3">
      <c r="A172" t="s">
        <v>1088</v>
      </c>
    </row>
    <row r="175" spans="1:1" x14ac:dyDescent="0.3">
      <c r="A175" t="s">
        <v>1089</v>
      </c>
    </row>
    <row r="181" spans="1:1" x14ac:dyDescent="0.3">
      <c r="A181" t="s">
        <v>1090</v>
      </c>
    </row>
    <row r="184" spans="1:1" x14ac:dyDescent="0.3">
      <c r="A184" t="s">
        <v>1085</v>
      </c>
    </row>
    <row r="187" spans="1:1" x14ac:dyDescent="0.3">
      <c r="A187" t="s">
        <v>1095</v>
      </c>
    </row>
    <row r="193" spans="1:1" x14ac:dyDescent="0.3">
      <c r="A193" t="s">
        <v>1088</v>
      </c>
    </row>
    <row r="196" spans="1:1" x14ac:dyDescent="0.3">
      <c r="A196" t="s">
        <v>1089</v>
      </c>
    </row>
    <row r="202" spans="1:1" x14ac:dyDescent="0.3">
      <c r="A202" t="s">
        <v>1090</v>
      </c>
    </row>
    <row r="205" spans="1:1" x14ac:dyDescent="0.3">
      <c r="A205" t="s">
        <v>1085</v>
      </c>
    </row>
    <row r="208" spans="1:1" x14ac:dyDescent="0.3">
      <c r="A208" t="s">
        <v>1096</v>
      </c>
    </row>
    <row r="214" spans="1:1" x14ac:dyDescent="0.3">
      <c r="A214" t="s">
        <v>1088</v>
      </c>
    </row>
    <row r="217" spans="1:1" x14ac:dyDescent="0.3">
      <c r="A217" t="s">
        <v>1097</v>
      </c>
    </row>
    <row r="223" spans="1:1" x14ac:dyDescent="0.3">
      <c r="A223" t="s">
        <v>1090</v>
      </c>
    </row>
    <row r="226" spans="1:1" x14ac:dyDescent="0.3">
      <c r="A226" t="s">
        <v>1085</v>
      </c>
    </row>
    <row r="229" spans="1:1" x14ac:dyDescent="0.3">
      <c r="A229" t="s">
        <v>1098</v>
      </c>
    </row>
    <row r="235" spans="1:1" x14ac:dyDescent="0.3">
      <c r="A235" t="s">
        <v>1087</v>
      </c>
    </row>
    <row r="238" spans="1:1" x14ac:dyDescent="0.3">
      <c r="A238" t="s">
        <v>1088</v>
      </c>
    </row>
    <row r="241" spans="1:1" x14ac:dyDescent="0.3">
      <c r="A241" t="s">
        <v>1097</v>
      </c>
    </row>
    <row r="247" spans="1:1" x14ac:dyDescent="0.3">
      <c r="A247" t="s">
        <v>1087</v>
      </c>
    </row>
    <row r="250" spans="1:1" x14ac:dyDescent="0.3">
      <c r="A250" t="s">
        <v>1090</v>
      </c>
    </row>
    <row r="253" spans="1:1" x14ac:dyDescent="0.3">
      <c r="A253" t="s">
        <v>1085</v>
      </c>
    </row>
    <row r="256" spans="1:1" x14ac:dyDescent="0.3">
      <c r="A256" t="s">
        <v>1099</v>
      </c>
    </row>
    <row r="262" spans="1:1" x14ac:dyDescent="0.3">
      <c r="A262" t="s">
        <v>1087</v>
      </c>
    </row>
    <row r="265" spans="1:1" x14ac:dyDescent="0.3">
      <c r="A265" t="s">
        <v>1088</v>
      </c>
    </row>
    <row r="268" spans="1:1" x14ac:dyDescent="0.3">
      <c r="A268" t="s">
        <v>1089</v>
      </c>
    </row>
    <row r="274" spans="1:1" x14ac:dyDescent="0.3">
      <c r="A274" t="s">
        <v>1087</v>
      </c>
    </row>
    <row r="277" spans="1:1" x14ac:dyDescent="0.3">
      <c r="A277" t="s">
        <v>1090</v>
      </c>
    </row>
    <row r="280" spans="1:1" x14ac:dyDescent="0.3">
      <c r="A280" t="s">
        <v>1085</v>
      </c>
    </row>
    <row r="283" spans="1:1" x14ac:dyDescent="0.3">
      <c r="A283" t="s">
        <v>1100</v>
      </c>
    </row>
    <row r="289" spans="1:1" x14ac:dyDescent="0.3">
      <c r="A289" t="s">
        <v>1087</v>
      </c>
    </row>
    <row r="292" spans="1:1" x14ac:dyDescent="0.3">
      <c r="A292" t="s">
        <v>1088</v>
      </c>
    </row>
    <row r="295" spans="1:1" x14ac:dyDescent="0.3">
      <c r="A295" t="s">
        <v>1089</v>
      </c>
    </row>
    <row r="301" spans="1:1" x14ac:dyDescent="0.3">
      <c r="A301" t="s">
        <v>1087</v>
      </c>
    </row>
    <row r="304" spans="1:1" x14ac:dyDescent="0.3">
      <c r="A304" t="s">
        <v>1090</v>
      </c>
    </row>
    <row r="307" spans="1:1" x14ac:dyDescent="0.3">
      <c r="A307" t="s">
        <v>1085</v>
      </c>
    </row>
    <row r="310" spans="1:1" x14ac:dyDescent="0.3">
      <c r="A310" t="s">
        <v>1101</v>
      </c>
    </row>
    <row r="316" spans="1:1" x14ac:dyDescent="0.3">
      <c r="A316" t="s">
        <v>1088</v>
      </c>
    </row>
    <row r="319" spans="1:1" x14ac:dyDescent="0.3">
      <c r="A319" t="s">
        <v>1089</v>
      </c>
    </row>
    <row r="325" spans="1:1" x14ac:dyDescent="0.3">
      <c r="A325" t="s">
        <v>1087</v>
      </c>
    </row>
    <row r="328" spans="1:1" x14ac:dyDescent="0.3">
      <c r="A328" t="s">
        <v>1090</v>
      </c>
    </row>
    <row r="331" spans="1:1" x14ac:dyDescent="0.3">
      <c r="A331" t="s">
        <v>1085</v>
      </c>
    </row>
    <row r="334" spans="1:1" x14ac:dyDescent="0.3">
      <c r="A334" t="s">
        <v>1102</v>
      </c>
    </row>
    <row r="340" spans="1:1" x14ac:dyDescent="0.3">
      <c r="A340" t="s">
        <v>1087</v>
      </c>
    </row>
    <row r="343" spans="1:1" x14ac:dyDescent="0.3">
      <c r="A343" t="s">
        <v>1088</v>
      </c>
    </row>
    <row r="346" spans="1:1" x14ac:dyDescent="0.3">
      <c r="A346" t="s">
        <v>1089</v>
      </c>
    </row>
    <row r="352" spans="1:1" x14ac:dyDescent="0.3">
      <c r="A352" t="s">
        <v>1087</v>
      </c>
    </row>
    <row r="355" spans="1:1" x14ac:dyDescent="0.3">
      <c r="A355" t="s">
        <v>1090</v>
      </c>
    </row>
    <row r="358" spans="1:1" x14ac:dyDescent="0.3">
      <c r="A358" t="s">
        <v>1085</v>
      </c>
    </row>
    <row r="361" spans="1:1" x14ac:dyDescent="0.3">
      <c r="A361" t="s">
        <v>1103</v>
      </c>
    </row>
    <row r="367" spans="1:1" x14ac:dyDescent="0.3">
      <c r="A367" t="s">
        <v>1087</v>
      </c>
    </row>
    <row r="370" spans="1:1" x14ac:dyDescent="0.3">
      <c r="A370" t="s">
        <v>1088</v>
      </c>
    </row>
    <row r="373" spans="1:1" x14ac:dyDescent="0.3">
      <c r="A373" t="s">
        <v>1089</v>
      </c>
    </row>
    <row r="379" spans="1:1" x14ac:dyDescent="0.3">
      <c r="A379" t="s">
        <v>1087</v>
      </c>
    </row>
    <row r="382" spans="1:1" x14ac:dyDescent="0.3">
      <c r="A382" t="s">
        <v>1090</v>
      </c>
    </row>
    <row r="385" spans="1:1" x14ac:dyDescent="0.3">
      <c r="A385" t="s">
        <v>1085</v>
      </c>
    </row>
    <row r="388" spans="1:1" x14ac:dyDescent="0.3">
      <c r="A388" t="s">
        <v>1104</v>
      </c>
    </row>
    <row r="394" spans="1:1" x14ac:dyDescent="0.3">
      <c r="A394" t="s">
        <v>1087</v>
      </c>
    </row>
    <row r="397" spans="1:1" x14ac:dyDescent="0.3">
      <c r="A397" t="s">
        <v>1088</v>
      </c>
    </row>
    <row r="400" spans="1:1" x14ac:dyDescent="0.3">
      <c r="A400" t="s">
        <v>1089</v>
      </c>
    </row>
    <row r="406" spans="1:1" x14ac:dyDescent="0.3">
      <c r="A406" t="s">
        <v>1087</v>
      </c>
    </row>
    <row r="409" spans="1:1" x14ac:dyDescent="0.3">
      <c r="A409" t="s">
        <v>1090</v>
      </c>
    </row>
    <row r="412" spans="1:1" x14ac:dyDescent="0.3">
      <c r="A412" t="s">
        <v>1085</v>
      </c>
    </row>
    <row r="415" spans="1:1" x14ac:dyDescent="0.3">
      <c r="A415" t="s">
        <v>1105</v>
      </c>
    </row>
    <row r="421" spans="1:1" x14ac:dyDescent="0.3">
      <c r="A421" t="s">
        <v>1087</v>
      </c>
    </row>
    <row r="424" spans="1:1" x14ac:dyDescent="0.3">
      <c r="A424" t="s">
        <v>1088</v>
      </c>
    </row>
    <row r="427" spans="1:1" x14ac:dyDescent="0.3">
      <c r="A427" t="s">
        <v>1089</v>
      </c>
    </row>
    <row r="433" spans="1:1" x14ac:dyDescent="0.3">
      <c r="A433" t="s">
        <v>1087</v>
      </c>
    </row>
    <row r="436" spans="1:1" x14ac:dyDescent="0.3">
      <c r="A436" t="s">
        <v>1090</v>
      </c>
    </row>
    <row r="439" spans="1:1" x14ac:dyDescent="0.3">
      <c r="A439" t="s">
        <v>1085</v>
      </c>
    </row>
    <row r="442" spans="1:1" x14ac:dyDescent="0.3">
      <c r="A442" t="s">
        <v>1106</v>
      </c>
    </row>
    <row r="448" spans="1:1" x14ac:dyDescent="0.3">
      <c r="A448" t="s">
        <v>1087</v>
      </c>
    </row>
    <row r="451" spans="1:1" x14ac:dyDescent="0.3">
      <c r="A451" t="s">
        <v>1088</v>
      </c>
    </row>
    <row r="454" spans="1:1" x14ac:dyDescent="0.3">
      <c r="A454" t="s">
        <v>1089</v>
      </c>
    </row>
    <row r="460" spans="1:1" x14ac:dyDescent="0.3">
      <c r="A460" t="s">
        <v>1087</v>
      </c>
    </row>
    <row r="463" spans="1:1" x14ac:dyDescent="0.3">
      <c r="A463" t="s">
        <v>1090</v>
      </c>
    </row>
    <row r="466" spans="1:1" x14ac:dyDescent="0.3">
      <c r="A466" t="s">
        <v>1085</v>
      </c>
    </row>
    <row r="469" spans="1:1" x14ac:dyDescent="0.3">
      <c r="A469" t="s">
        <v>1107</v>
      </c>
    </row>
    <row r="475" spans="1:1" x14ac:dyDescent="0.3">
      <c r="A475" t="s">
        <v>1087</v>
      </c>
    </row>
    <row r="478" spans="1:1" x14ac:dyDescent="0.3">
      <c r="A478" t="s">
        <v>1088</v>
      </c>
    </row>
    <row r="481" spans="1:1" x14ac:dyDescent="0.3">
      <c r="A481" t="s">
        <v>1089</v>
      </c>
    </row>
    <row r="487" spans="1:1" x14ac:dyDescent="0.3">
      <c r="A487" t="s">
        <v>1090</v>
      </c>
    </row>
    <row r="490" spans="1:1" x14ac:dyDescent="0.3">
      <c r="A490" t="s">
        <v>1085</v>
      </c>
    </row>
    <row r="493" spans="1:1" x14ac:dyDescent="0.3">
      <c r="A493" t="s">
        <v>1108</v>
      </c>
    </row>
    <row r="499" spans="1:1" x14ac:dyDescent="0.3">
      <c r="A499" t="s">
        <v>1087</v>
      </c>
    </row>
    <row r="502" spans="1:1" x14ac:dyDescent="0.3">
      <c r="A502" t="s">
        <v>1088</v>
      </c>
    </row>
    <row r="505" spans="1:1" x14ac:dyDescent="0.3">
      <c r="A505" t="s">
        <v>1089</v>
      </c>
    </row>
    <row r="511" spans="1:1" x14ac:dyDescent="0.3">
      <c r="A511" t="s">
        <v>1087</v>
      </c>
    </row>
    <row r="514" spans="1:1" x14ac:dyDescent="0.3">
      <c r="A514" t="s">
        <v>1090</v>
      </c>
    </row>
    <row r="517" spans="1:1" x14ac:dyDescent="0.3">
      <c r="A517" t="s">
        <v>1085</v>
      </c>
    </row>
    <row r="520" spans="1:1" x14ac:dyDescent="0.3">
      <c r="A520" t="s">
        <v>1109</v>
      </c>
    </row>
    <row r="526" spans="1:1" x14ac:dyDescent="0.3">
      <c r="A526" t="s">
        <v>1087</v>
      </c>
    </row>
    <row r="529" spans="1:1" x14ac:dyDescent="0.3">
      <c r="A529" t="s">
        <v>1088</v>
      </c>
    </row>
    <row r="532" spans="1:1" x14ac:dyDescent="0.3">
      <c r="A532" t="s">
        <v>1089</v>
      </c>
    </row>
    <row r="538" spans="1:1" x14ac:dyDescent="0.3">
      <c r="A538" t="s">
        <v>1087</v>
      </c>
    </row>
    <row r="541" spans="1:1" x14ac:dyDescent="0.3">
      <c r="A541" t="s">
        <v>1090</v>
      </c>
    </row>
    <row r="544" spans="1:1" x14ac:dyDescent="0.3">
      <c r="A544" t="s">
        <v>1085</v>
      </c>
    </row>
    <row r="547" spans="1:1" x14ac:dyDescent="0.3">
      <c r="A547" t="s">
        <v>1110</v>
      </c>
    </row>
    <row r="553" spans="1:1" x14ac:dyDescent="0.3">
      <c r="A553" t="s">
        <v>1087</v>
      </c>
    </row>
    <row r="556" spans="1:1" x14ac:dyDescent="0.3">
      <c r="A556" t="s">
        <v>1088</v>
      </c>
    </row>
    <row r="559" spans="1:1" x14ac:dyDescent="0.3">
      <c r="A559" t="s">
        <v>1111</v>
      </c>
    </row>
    <row r="565" spans="1:1" x14ac:dyDescent="0.3">
      <c r="A565" t="s">
        <v>1087</v>
      </c>
    </row>
    <row r="568" spans="1:1" x14ac:dyDescent="0.3">
      <c r="A568" t="s">
        <v>1090</v>
      </c>
    </row>
    <row r="571" spans="1:1" x14ac:dyDescent="0.3">
      <c r="A571" t="s">
        <v>1085</v>
      </c>
    </row>
    <row r="574" spans="1:1" x14ac:dyDescent="0.3">
      <c r="A574" t="s">
        <v>1112</v>
      </c>
    </row>
    <row r="580" spans="1:1" x14ac:dyDescent="0.3">
      <c r="A580" t="s">
        <v>1087</v>
      </c>
    </row>
    <row r="583" spans="1:1" x14ac:dyDescent="0.3">
      <c r="A583" t="s">
        <v>1088</v>
      </c>
    </row>
    <row r="586" spans="1:1" x14ac:dyDescent="0.3">
      <c r="A586" t="s">
        <v>1113</v>
      </c>
    </row>
    <row r="592" spans="1:1" x14ac:dyDescent="0.3">
      <c r="A592" t="s">
        <v>1087</v>
      </c>
    </row>
    <row r="595" spans="1:1" x14ac:dyDescent="0.3">
      <c r="A595" t="s">
        <v>1090</v>
      </c>
    </row>
    <row r="598" spans="1:1" x14ac:dyDescent="0.3">
      <c r="A598" t="s">
        <v>1085</v>
      </c>
    </row>
    <row r="601" spans="1:1" x14ac:dyDescent="0.3">
      <c r="A601" t="s">
        <v>1114</v>
      </c>
    </row>
    <row r="607" spans="1:1" x14ac:dyDescent="0.3">
      <c r="A607" t="s">
        <v>1087</v>
      </c>
    </row>
    <row r="610" spans="1:1" x14ac:dyDescent="0.3">
      <c r="A610" t="s">
        <v>1088</v>
      </c>
    </row>
    <row r="613" spans="1:1" x14ac:dyDescent="0.3">
      <c r="A613" t="s">
        <v>1111</v>
      </c>
    </row>
    <row r="619" spans="1:1" x14ac:dyDescent="0.3">
      <c r="A619" t="s">
        <v>1087</v>
      </c>
    </row>
    <row r="622" spans="1:1" x14ac:dyDescent="0.3">
      <c r="A622" t="s">
        <v>1090</v>
      </c>
    </row>
    <row r="625" spans="1:1" x14ac:dyDescent="0.3">
      <c r="A625" t="s">
        <v>1085</v>
      </c>
    </row>
    <row r="628" spans="1:1" x14ac:dyDescent="0.3">
      <c r="A628" t="s">
        <v>1115</v>
      </c>
    </row>
    <row r="634" spans="1:1" x14ac:dyDescent="0.3">
      <c r="A634" t="s">
        <v>1087</v>
      </c>
    </row>
    <row r="637" spans="1:1" x14ac:dyDescent="0.3">
      <c r="A637" t="s">
        <v>1088</v>
      </c>
    </row>
    <row r="640" spans="1:1" x14ac:dyDescent="0.3">
      <c r="A640" t="s">
        <v>1116</v>
      </c>
    </row>
    <row r="646" spans="1:1" x14ac:dyDescent="0.3">
      <c r="A646" t="s">
        <v>1087</v>
      </c>
    </row>
    <row r="649" spans="1:1" x14ac:dyDescent="0.3">
      <c r="A649" t="s">
        <v>1090</v>
      </c>
    </row>
    <row r="652" spans="1:1" x14ac:dyDescent="0.3">
      <c r="A652" t="s">
        <v>1085</v>
      </c>
    </row>
    <row r="655" spans="1:1" x14ac:dyDescent="0.3">
      <c r="A655" t="s">
        <v>1117</v>
      </c>
    </row>
    <row r="661" spans="1:1" x14ac:dyDescent="0.3">
      <c r="A661" t="s">
        <v>1088</v>
      </c>
    </row>
    <row r="664" spans="1:1" x14ac:dyDescent="0.3">
      <c r="A664" t="s">
        <v>1116</v>
      </c>
    </row>
    <row r="670" spans="1:1" x14ac:dyDescent="0.3">
      <c r="A670" t="s">
        <v>1087</v>
      </c>
    </row>
    <row r="673" spans="1:1" x14ac:dyDescent="0.3">
      <c r="A673" t="s">
        <v>1090</v>
      </c>
    </row>
    <row r="676" spans="1:1" x14ac:dyDescent="0.3">
      <c r="A676" t="s">
        <v>1085</v>
      </c>
    </row>
    <row r="679" spans="1:1" x14ac:dyDescent="0.3">
      <c r="A679" t="s">
        <v>1118</v>
      </c>
    </row>
    <row r="685" spans="1:1" x14ac:dyDescent="0.3">
      <c r="A685" t="s">
        <v>1087</v>
      </c>
    </row>
    <row r="688" spans="1:1" x14ac:dyDescent="0.3">
      <c r="A688" t="s">
        <v>1088</v>
      </c>
    </row>
    <row r="691" spans="1:1" x14ac:dyDescent="0.3">
      <c r="A691" t="s">
        <v>1111</v>
      </c>
    </row>
    <row r="697" spans="1:1" x14ac:dyDescent="0.3">
      <c r="A697" t="s">
        <v>1087</v>
      </c>
    </row>
    <row r="700" spans="1:1" x14ac:dyDescent="0.3">
      <c r="A700" t="s">
        <v>1090</v>
      </c>
    </row>
    <row r="703" spans="1:1" x14ac:dyDescent="0.3">
      <c r="A703" t="s">
        <v>1085</v>
      </c>
    </row>
    <row r="706" spans="1:1" x14ac:dyDescent="0.3">
      <c r="A706" t="s">
        <v>1119</v>
      </c>
    </row>
    <row r="712" spans="1:1" x14ac:dyDescent="0.3">
      <c r="A712" t="s">
        <v>1088</v>
      </c>
    </row>
    <row r="715" spans="1:1" x14ac:dyDescent="0.3">
      <c r="A715" t="s">
        <v>1089</v>
      </c>
    </row>
    <row r="721" spans="1:1" x14ac:dyDescent="0.3">
      <c r="A721" t="s">
        <v>1090</v>
      </c>
    </row>
    <row r="724" spans="1:1" x14ac:dyDescent="0.3">
      <c r="A724" t="s">
        <v>1085</v>
      </c>
    </row>
    <row r="727" spans="1:1" x14ac:dyDescent="0.3">
      <c r="A727" t="s">
        <v>1120</v>
      </c>
    </row>
    <row r="733" spans="1:1" x14ac:dyDescent="0.3">
      <c r="A733" t="s">
        <v>1087</v>
      </c>
    </row>
    <row r="736" spans="1:1" x14ac:dyDescent="0.3">
      <c r="A736" t="s">
        <v>1088</v>
      </c>
    </row>
    <row r="739" spans="1:1" x14ac:dyDescent="0.3">
      <c r="A739" t="s">
        <v>1089</v>
      </c>
    </row>
    <row r="745" spans="1:1" x14ac:dyDescent="0.3">
      <c r="A745" t="s">
        <v>1087</v>
      </c>
    </row>
    <row r="748" spans="1:1" x14ac:dyDescent="0.3">
      <c r="A748" t="s">
        <v>1090</v>
      </c>
    </row>
    <row r="751" spans="1:1" x14ac:dyDescent="0.3">
      <c r="A751" t="s">
        <v>1085</v>
      </c>
    </row>
    <row r="754" spans="1:1" x14ac:dyDescent="0.3">
      <c r="A754" t="s">
        <v>1121</v>
      </c>
    </row>
    <row r="760" spans="1:1" x14ac:dyDescent="0.3">
      <c r="A760" t="s">
        <v>1087</v>
      </c>
    </row>
    <row r="763" spans="1:1" x14ac:dyDescent="0.3">
      <c r="A763" t="s">
        <v>1088</v>
      </c>
    </row>
    <row r="766" spans="1:1" x14ac:dyDescent="0.3">
      <c r="A766" t="s">
        <v>1089</v>
      </c>
    </row>
    <row r="772" spans="1:1" x14ac:dyDescent="0.3">
      <c r="A772" t="s">
        <v>1090</v>
      </c>
    </row>
    <row r="775" spans="1:1" x14ac:dyDescent="0.3">
      <c r="A775" t="s">
        <v>1085</v>
      </c>
    </row>
    <row r="778" spans="1:1" x14ac:dyDescent="0.3">
      <c r="A778" t="s">
        <v>1122</v>
      </c>
    </row>
    <row r="784" spans="1:1" x14ac:dyDescent="0.3">
      <c r="A784" t="s">
        <v>1087</v>
      </c>
    </row>
    <row r="787" spans="1:1" x14ac:dyDescent="0.3">
      <c r="A787" t="s">
        <v>1088</v>
      </c>
    </row>
    <row r="790" spans="1:1" x14ac:dyDescent="0.3">
      <c r="A790" t="s">
        <v>1089</v>
      </c>
    </row>
    <row r="796" spans="1:1" x14ac:dyDescent="0.3">
      <c r="A796" t="s">
        <v>1087</v>
      </c>
    </row>
    <row r="799" spans="1:1" x14ac:dyDescent="0.3">
      <c r="A799" t="s">
        <v>1090</v>
      </c>
    </row>
    <row r="802" spans="1:1" x14ac:dyDescent="0.3">
      <c r="A802" t="s">
        <v>1085</v>
      </c>
    </row>
    <row r="805" spans="1:1" x14ac:dyDescent="0.3">
      <c r="A805" t="s">
        <v>1123</v>
      </c>
    </row>
    <row r="811" spans="1:1" x14ac:dyDescent="0.3">
      <c r="A811" t="s">
        <v>1087</v>
      </c>
    </row>
    <row r="814" spans="1:1" x14ac:dyDescent="0.3">
      <c r="A814" t="s">
        <v>1088</v>
      </c>
    </row>
    <row r="817" spans="1:1" x14ac:dyDescent="0.3">
      <c r="A817" t="s">
        <v>1089</v>
      </c>
    </row>
    <row r="823" spans="1:1" x14ac:dyDescent="0.3">
      <c r="A823" t="s">
        <v>1090</v>
      </c>
    </row>
    <row r="826" spans="1:1" x14ac:dyDescent="0.3">
      <c r="A826" t="s">
        <v>1085</v>
      </c>
    </row>
    <row r="829" spans="1:1" x14ac:dyDescent="0.3">
      <c r="A829" t="s">
        <v>1124</v>
      </c>
    </row>
    <row r="835" spans="1:1" x14ac:dyDescent="0.3">
      <c r="A835" t="s">
        <v>1087</v>
      </c>
    </row>
    <row r="838" spans="1:1" x14ac:dyDescent="0.3">
      <c r="A838" t="s">
        <v>1088</v>
      </c>
    </row>
    <row r="841" spans="1:1" x14ac:dyDescent="0.3">
      <c r="A841" t="s">
        <v>1089</v>
      </c>
    </row>
    <row r="847" spans="1:1" x14ac:dyDescent="0.3">
      <c r="A847" t="s">
        <v>1087</v>
      </c>
    </row>
    <row r="850" spans="1:1" x14ac:dyDescent="0.3">
      <c r="A850" t="s">
        <v>1090</v>
      </c>
    </row>
    <row r="853" spans="1:1" x14ac:dyDescent="0.3">
      <c r="A853" t="s">
        <v>1085</v>
      </c>
    </row>
    <row r="856" spans="1:1" x14ac:dyDescent="0.3">
      <c r="A856" t="s">
        <v>1125</v>
      </c>
    </row>
    <row r="862" spans="1:1" x14ac:dyDescent="0.3">
      <c r="A862" t="s">
        <v>1087</v>
      </c>
    </row>
    <row r="865" spans="1:1" x14ac:dyDescent="0.3">
      <c r="A865" t="s">
        <v>1088</v>
      </c>
    </row>
    <row r="868" spans="1:1" x14ac:dyDescent="0.3">
      <c r="A868" t="s">
        <v>1097</v>
      </c>
    </row>
    <row r="874" spans="1:1" x14ac:dyDescent="0.3">
      <c r="A874" t="s">
        <v>1090</v>
      </c>
    </row>
    <row r="877" spans="1:1" x14ac:dyDescent="0.3">
      <c r="A877" t="s">
        <v>1085</v>
      </c>
    </row>
    <row r="880" spans="1:1" x14ac:dyDescent="0.3">
      <c r="A880" t="s">
        <v>1126</v>
      </c>
    </row>
    <row r="886" spans="1:1" x14ac:dyDescent="0.3">
      <c r="A886" t="s">
        <v>1087</v>
      </c>
    </row>
    <row r="889" spans="1:1" x14ac:dyDescent="0.3">
      <c r="A889" t="s">
        <v>1088</v>
      </c>
    </row>
    <row r="892" spans="1:1" x14ac:dyDescent="0.3">
      <c r="A892" t="s">
        <v>1089</v>
      </c>
    </row>
    <row r="898" spans="1:1" x14ac:dyDescent="0.3">
      <c r="A898" t="s">
        <v>1090</v>
      </c>
    </row>
    <row r="901" spans="1:1" x14ac:dyDescent="0.3">
      <c r="A901" t="s">
        <v>1085</v>
      </c>
    </row>
    <row r="904" spans="1:1" x14ac:dyDescent="0.3">
      <c r="A904" t="s">
        <v>1127</v>
      </c>
    </row>
    <row r="910" spans="1:1" x14ac:dyDescent="0.3">
      <c r="A910" t="s">
        <v>1087</v>
      </c>
    </row>
    <row r="913" spans="1:1" x14ac:dyDescent="0.3">
      <c r="A913" t="s">
        <v>1088</v>
      </c>
    </row>
    <row r="916" spans="1:1" x14ac:dyDescent="0.3">
      <c r="A916" t="s">
        <v>1116</v>
      </c>
    </row>
    <row r="922" spans="1:1" x14ac:dyDescent="0.3">
      <c r="A922" t="s">
        <v>1087</v>
      </c>
    </row>
    <row r="925" spans="1:1" x14ac:dyDescent="0.3">
      <c r="A925" t="s">
        <v>1090</v>
      </c>
    </row>
    <row r="928" spans="1:1" x14ac:dyDescent="0.3">
      <c r="A928" t="s">
        <v>1085</v>
      </c>
    </row>
    <row r="931" spans="1:1" x14ac:dyDescent="0.3">
      <c r="A931" t="s">
        <v>1128</v>
      </c>
    </row>
    <row r="937" spans="1:1" x14ac:dyDescent="0.3">
      <c r="A937" t="s">
        <v>1087</v>
      </c>
    </row>
    <row r="940" spans="1:1" x14ac:dyDescent="0.3">
      <c r="A940" t="s">
        <v>1088</v>
      </c>
    </row>
    <row r="943" spans="1:1" x14ac:dyDescent="0.3">
      <c r="A943" t="s">
        <v>1097</v>
      </c>
    </row>
    <row r="949" spans="1:1" x14ac:dyDescent="0.3">
      <c r="A949" t="s">
        <v>1087</v>
      </c>
    </row>
    <row r="952" spans="1:1" x14ac:dyDescent="0.3">
      <c r="A952" t="s">
        <v>1090</v>
      </c>
    </row>
    <row r="955" spans="1:1" x14ac:dyDescent="0.3">
      <c r="A955" t="s">
        <v>1085</v>
      </c>
    </row>
    <row r="958" spans="1:1" x14ac:dyDescent="0.3">
      <c r="A958" t="s">
        <v>1129</v>
      </c>
    </row>
    <row r="964" spans="1:1" x14ac:dyDescent="0.3">
      <c r="A964" t="s">
        <v>1087</v>
      </c>
    </row>
    <row r="967" spans="1:1" x14ac:dyDescent="0.3">
      <c r="A967" t="s">
        <v>1088</v>
      </c>
    </row>
    <row r="970" spans="1:1" x14ac:dyDescent="0.3">
      <c r="A970" t="s">
        <v>1116</v>
      </c>
    </row>
    <row r="976" spans="1:1" x14ac:dyDescent="0.3">
      <c r="A976" t="s">
        <v>1087</v>
      </c>
    </row>
    <row r="979" spans="1:1" x14ac:dyDescent="0.3">
      <c r="A979" t="s">
        <v>1090</v>
      </c>
    </row>
    <row r="982" spans="1:1" x14ac:dyDescent="0.3">
      <c r="A982" t="s">
        <v>1085</v>
      </c>
    </row>
    <row r="985" spans="1:1" x14ac:dyDescent="0.3">
      <c r="A985" t="s">
        <v>1130</v>
      </c>
    </row>
    <row r="991" spans="1:1" x14ac:dyDescent="0.3">
      <c r="A991" t="s">
        <v>1087</v>
      </c>
    </row>
    <row r="994" spans="1:1" x14ac:dyDescent="0.3">
      <c r="A994" t="s">
        <v>1088</v>
      </c>
    </row>
    <row r="997" spans="1:1" x14ac:dyDescent="0.3">
      <c r="A997" t="s">
        <v>1111</v>
      </c>
    </row>
    <row r="1003" spans="1:1" x14ac:dyDescent="0.3">
      <c r="A1003" t="s">
        <v>1087</v>
      </c>
    </row>
    <row r="1006" spans="1:1" x14ac:dyDescent="0.3">
      <c r="A1006" t="s">
        <v>1090</v>
      </c>
    </row>
    <row r="1009" spans="1:1" x14ac:dyDescent="0.3">
      <c r="A1009" t="s">
        <v>1085</v>
      </c>
    </row>
    <row r="1012" spans="1:1" x14ac:dyDescent="0.3">
      <c r="A1012" t="s">
        <v>1131</v>
      </c>
    </row>
    <row r="1018" spans="1:1" x14ac:dyDescent="0.3">
      <c r="A1018" t="s">
        <v>1087</v>
      </c>
    </row>
    <row r="1021" spans="1:1" x14ac:dyDescent="0.3">
      <c r="A1021" t="s">
        <v>1088</v>
      </c>
    </row>
    <row r="1024" spans="1:1" x14ac:dyDescent="0.3">
      <c r="A1024" t="s">
        <v>1113</v>
      </c>
    </row>
    <row r="1030" spans="1:1" x14ac:dyDescent="0.3">
      <c r="A1030" t="s">
        <v>1087</v>
      </c>
    </row>
    <row r="1033" spans="1:1" x14ac:dyDescent="0.3">
      <c r="A1033" t="s">
        <v>1090</v>
      </c>
    </row>
    <row r="1036" spans="1:1" x14ac:dyDescent="0.3">
      <c r="A1036" t="s">
        <v>1085</v>
      </c>
    </row>
    <row r="1039" spans="1:1" x14ac:dyDescent="0.3">
      <c r="A1039" t="s">
        <v>1132</v>
      </c>
    </row>
    <row r="1045" spans="1:1" x14ac:dyDescent="0.3">
      <c r="A1045" t="s">
        <v>1087</v>
      </c>
    </row>
    <row r="1048" spans="1:1" x14ac:dyDescent="0.3">
      <c r="A1048" t="s">
        <v>1088</v>
      </c>
    </row>
    <row r="1051" spans="1:1" x14ac:dyDescent="0.3">
      <c r="A1051" t="s">
        <v>1113</v>
      </c>
    </row>
    <row r="1057" spans="1:1" x14ac:dyDescent="0.3">
      <c r="A1057" t="s">
        <v>1087</v>
      </c>
    </row>
    <row r="1060" spans="1:1" x14ac:dyDescent="0.3">
      <c r="A1060" t="s">
        <v>1090</v>
      </c>
    </row>
    <row r="1063" spans="1:1" x14ac:dyDescent="0.3">
      <c r="A1063" t="s">
        <v>1085</v>
      </c>
    </row>
    <row r="1066" spans="1:1" x14ac:dyDescent="0.3">
      <c r="A1066" t="s">
        <v>1133</v>
      </c>
    </row>
    <row r="1072" spans="1:1" x14ac:dyDescent="0.3">
      <c r="A1072" t="s">
        <v>1087</v>
      </c>
    </row>
    <row r="1075" spans="1:1" x14ac:dyDescent="0.3">
      <c r="A1075" t="s">
        <v>1088</v>
      </c>
    </row>
    <row r="1078" spans="1:1" x14ac:dyDescent="0.3">
      <c r="A1078" t="s">
        <v>1113</v>
      </c>
    </row>
    <row r="1084" spans="1:1" x14ac:dyDescent="0.3">
      <c r="A1084" t="s">
        <v>1087</v>
      </c>
    </row>
    <row r="1087" spans="1:1" x14ac:dyDescent="0.3">
      <c r="A1087" t="s">
        <v>1090</v>
      </c>
    </row>
    <row r="1090" spans="1:1" x14ac:dyDescent="0.3">
      <c r="A1090" t="s">
        <v>1085</v>
      </c>
    </row>
    <row r="1093" spans="1:1" x14ac:dyDescent="0.3">
      <c r="A1093" t="s">
        <v>1134</v>
      </c>
    </row>
    <row r="1099" spans="1:1" x14ac:dyDescent="0.3">
      <c r="A1099" t="s">
        <v>1087</v>
      </c>
    </row>
    <row r="1102" spans="1:1" x14ac:dyDescent="0.3">
      <c r="A1102" t="s">
        <v>1088</v>
      </c>
    </row>
    <row r="1105" spans="1:1" x14ac:dyDescent="0.3">
      <c r="A1105" t="s">
        <v>1135</v>
      </c>
    </row>
    <row r="1111" spans="1:1" x14ac:dyDescent="0.3">
      <c r="A1111" t="s">
        <v>1087</v>
      </c>
    </row>
    <row r="1114" spans="1:1" x14ac:dyDescent="0.3">
      <c r="A1114" t="s">
        <v>1090</v>
      </c>
    </row>
    <row r="1117" spans="1:1" x14ac:dyDescent="0.3">
      <c r="A1117" t="s">
        <v>1085</v>
      </c>
    </row>
    <row r="1120" spans="1:1" x14ac:dyDescent="0.3">
      <c r="A1120" t="s">
        <v>1136</v>
      </c>
    </row>
    <row r="1126" spans="1:1" x14ac:dyDescent="0.3">
      <c r="A1126" t="s">
        <v>1087</v>
      </c>
    </row>
    <row r="1129" spans="1:1" x14ac:dyDescent="0.3">
      <c r="A1129" t="s">
        <v>1088</v>
      </c>
    </row>
    <row r="1132" spans="1:1" x14ac:dyDescent="0.3">
      <c r="A1132" t="s">
        <v>1113</v>
      </c>
    </row>
    <row r="1138" spans="1:1" x14ac:dyDescent="0.3">
      <c r="A1138" t="s">
        <v>1087</v>
      </c>
    </row>
    <row r="1141" spans="1:1" x14ac:dyDescent="0.3">
      <c r="A1141" t="s">
        <v>1090</v>
      </c>
    </row>
    <row r="1144" spans="1:1" x14ac:dyDescent="0.3">
      <c r="A1144" t="s">
        <v>1085</v>
      </c>
    </row>
    <row r="1147" spans="1:1" x14ac:dyDescent="0.3">
      <c r="A1147" t="s">
        <v>1137</v>
      </c>
    </row>
    <row r="1153" spans="1:1" x14ac:dyDescent="0.3">
      <c r="A1153" t="s">
        <v>1088</v>
      </c>
    </row>
    <row r="1156" spans="1:1" x14ac:dyDescent="0.3">
      <c r="A1156" t="s">
        <v>1113</v>
      </c>
    </row>
    <row r="1162" spans="1:1" x14ac:dyDescent="0.3">
      <c r="A1162" t="s">
        <v>1087</v>
      </c>
    </row>
    <row r="1165" spans="1:1" x14ac:dyDescent="0.3">
      <c r="A1165" t="s">
        <v>1090</v>
      </c>
    </row>
    <row r="1168" spans="1:1" x14ac:dyDescent="0.3">
      <c r="A1168" t="s">
        <v>1085</v>
      </c>
    </row>
    <row r="1171" spans="1:1" x14ac:dyDescent="0.3">
      <c r="A1171" t="s">
        <v>1138</v>
      </c>
    </row>
    <row r="1177" spans="1:1" x14ac:dyDescent="0.3">
      <c r="A1177" t="s">
        <v>1088</v>
      </c>
    </row>
    <row r="1180" spans="1:1" x14ac:dyDescent="0.3">
      <c r="A1180" t="s">
        <v>1113</v>
      </c>
    </row>
    <row r="1186" spans="1:1" x14ac:dyDescent="0.3">
      <c r="A1186" t="s">
        <v>1087</v>
      </c>
    </row>
    <row r="1189" spans="1:1" x14ac:dyDescent="0.3">
      <c r="A1189" t="s">
        <v>1090</v>
      </c>
    </row>
    <row r="1192" spans="1:1" x14ac:dyDescent="0.3">
      <c r="A1192" t="s">
        <v>1085</v>
      </c>
    </row>
    <row r="1195" spans="1:1" x14ac:dyDescent="0.3">
      <c r="A1195" t="s">
        <v>1139</v>
      </c>
    </row>
    <row r="1201" spans="1:1" x14ac:dyDescent="0.3">
      <c r="A1201" t="s">
        <v>1087</v>
      </c>
    </row>
    <row r="1204" spans="1:1" x14ac:dyDescent="0.3">
      <c r="A1204" t="s">
        <v>1088</v>
      </c>
    </row>
    <row r="1207" spans="1:1" x14ac:dyDescent="0.3">
      <c r="A1207" t="s">
        <v>1135</v>
      </c>
    </row>
    <row r="1213" spans="1:1" x14ac:dyDescent="0.3">
      <c r="A1213" t="s">
        <v>1087</v>
      </c>
    </row>
    <row r="1216" spans="1:1" x14ac:dyDescent="0.3">
      <c r="A1216" t="s">
        <v>1090</v>
      </c>
    </row>
    <row r="1219" spans="1:1" x14ac:dyDescent="0.3">
      <c r="A1219" t="s">
        <v>1085</v>
      </c>
    </row>
    <row r="1222" spans="1:1" x14ac:dyDescent="0.3">
      <c r="A1222" t="s">
        <v>1140</v>
      </c>
    </row>
    <row r="1228" spans="1:1" x14ac:dyDescent="0.3">
      <c r="A1228" t="s">
        <v>1087</v>
      </c>
    </row>
    <row r="1231" spans="1:1" x14ac:dyDescent="0.3">
      <c r="A1231" t="s">
        <v>1088</v>
      </c>
    </row>
    <row r="1234" spans="1:1" x14ac:dyDescent="0.3">
      <c r="A1234" t="s">
        <v>1097</v>
      </c>
    </row>
    <row r="1240" spans="1:1" x14ac:dyDescent="0.3">
      <c r="A1240" t="s">
        <v>1087</v>
      </c>
    </row>
    <row r="1243" spans="1:1" x14ac:dyDescent="0.3">
      <c r="A1243" t="s">
        <v>1090</v>
      </c>
    </row>
    <row r="1246" spans="1:1" x14ac:dyDescent="0.3">
      <c r="A1246" t="s">
        <v>1085</v>
      </c>
    </row>
    <row r="1249" spans="1:1" x14ac:dyDescent="0.3">
      <c r="A1249" t="s">
        <v>1141</v>
      </c>
    </row>
    <row r="1255" spans="1:1" x14ac:dyDescent="0.3">
      <c r="A1255" t="s">
        <v>1087</v>
      </c>
    </row>
    <row r="1258" spans="1:1" x14ac:dyDescent="0.3">
      <c r="A1258" t="s">
        <v>1088</v>
      </c>
    </row>
    <row r="1261" spans="1:1" x14ac:dyDescent="0.3">
      <c r="A1261" t="s">
        <v>1089</v>
      </c>
    </row>
    <row r="1267" spans="1:1" x14ac:dyDescent="0.3">
      <c r="A1267" t="s">
        <v>1087</v>
      </c>
    </row>
    <row r="1270" spans="1:1" x14ac:dyDescent="0.3">
      <c r="A1270" t="s">
        <v>1090</v>
      </c>
    </row>
    <row r="1273" spans="1:1" x14ac:dyDescent="0.3">
      <c r="A1273" t="s">
        <v>1085</v>
      </c>
    </row>
    <row r="1276" spans="1:1" x14ac:dyDescent="0.3">
      <c r="A1276" t="s">
        <v>1142</v>
      </c>
    </row>
    <row r="1282" spans="1:1" x14ac:dyDescent="0.3">
      <c r="A1282" t="s">
        <v>1087</v>
      </c>
    </row>
    <row r="1285" spans="1:1" x14ac:dyDescent="0.3">
      <c r="A1285" t="s">
        <v>1088</v>
      </c>
    </row>
    <row r="1288" spans="1:1" x14ac:dyDescent="0.3">
      <c r="A1288" t="s">
        <v>1089</v>
      </c>
    </row>
    <row r="1294" spans="1:1" x14ac:dyDescent="0.3">
      <c r="A1294" t="s">
        <v>1090</v>
      </c>
    </row>
    <row r="1297" spans="1:1" x14ac:dyDescent="0.3">
      <c r="A1297" t="s">
        <v>1085</v>
      </c>
    </row>
    <row r="1300" spans="1:1" x14ac:dyDescent="0.3">
      <c r="A1300" t="s">
        <v>1143</v>
      </c>
    </row>
    <row r="1306" spans="1:1" x14ac:dyDescent="0.3">
      <c r="A1306" t="s">
        <v>1087</v>
      </c>
    </row>
    <row r="1309" spans="1:1" x14ac:dyDescent="0.3">
      <c r="A1309" t="s">
        <v>1088</v>
      </c>
    </row>
    <row r="1312" spans="1:1" x14ac:dyDescent="0.3">
      <c r="A1312" t="s">
        <v>1089</v>
      </c>
    </row>
    <row r="1318" spans="1:1" x14ac:dyDescent="0.3">
      <c r="A1318" t="s">
        <v>1087</v>
      </c>
    </row>
    <row r="1321" spans="1:1" x14ac:dyDescent="0.3">
      <c r="A1321" t="s">
        <v>1090</v>
      </c>
    </row>
    <row r="1324" spans="1:1" x14ac:dyDescent="0.3">
      <c r="A1324" t="s">
        <v>1085</v>
      </c>
    </row>
    <row r="1327" spans="1:1" x14ac:dyDescent="0.3">
      <c r="A1327" t="s">
        <v>1144</v>
      </c>
    </row>
    <row r="1333" spans="1:1" x14ac:dyDescent="0.3">
      <c r="A1333" t="s">
        <v>1087</v>
      </c>
    </row>
    <row r="1336" spans="1:1" x14ac:dyDescent="0.3">
      <c r="A1336" t="s">
        <v>1088</v>
      </c>
    </row>
    <row r="1339" spans="1:1" x14ac:dyDescent="0.3">
      <c r="A1339" t="s">
        <v>1089</v>
      </c>
    </row>
    <row r="1345" spans="1:1" x14ac:dyDescent="0.3">
      <c r="A1345" t="s">
        <v>1090</v>
      </c>
    </row>
    <row r="1348" spans="1:1" x14ac:dyDescent="0.3">
      <c r="A1348" t="s">
        <v>1085</v>
      </c>
    </row>
    <row r="1351" spans="1:1" x14ac:dyDescent="0.3">
      <c r="A1351" t="s">
        <v>1145</v>
      </c>
    </row>
    <row r="1357" spans="1:1" x14ac:dyDescent="0.3">
      <c r="A1357" t="s">
        <v>1087</v>
      </c>
    </row>
    <row r="1360" spans="1:1" x14ac:dyDescent="0.3">
      <c r="A1360" t="s">
        <v>1088</v>
      </c>
    </row>
    <row r="1363" spans="1:1" x14ac:dyDescent="0.3">
      <c r="A1363" t="s">
        <v>1089</v>
      </c>
    </row>
    <row r="1369" spans="1:1" x14ac:dyDescent="0.3">
      <c r="A1369" t="s">
        <v>1087</v>
      </c>
    </row>
    <row r="1372" spans="1:1" x14ac:dyDescent="0.3">
      <c r="A1372" t="s">
        <v>1090</v>
      </c>
    </row>
    <row r="1375" spans="1:1" x14ac:dyDescent="0.3">
      <c r="A1375" t="s">
        <v>1085</v>
      </c>
    </row>
    <row r="1378" spans="1:1" x14ac:dyDescent="0.3">
      <c r="A1378" t="s">
        <v>1146</v>
      </c>
    </row>
    <row r="1384" spans="1:1" x14ac:dyDescent="0.3">
      <c r="A1384" t="s">
        <v>1087</v>
      </c>
    </row>
    <row r="1387" spans="1:1" x14ac:dyDescent="0.3">
      <c r="A1387" t="s">
        <v>1088</v>
      </c>
    </row>
    <row r="1390" spans="1:1" x14ac:dyDescent="0.3">
      <c r="A1390" t="s">
        <v>1089</v>
      </c>
    </row>
    <row r="1396" spans="1:1" x14ac:dyDescent="0.3">
      <c r="A1396" t="s">
        <v>1087</v>
      </c>
    </row>
    <row r="1399" spans="1:1" x14ac:dyDescent="0.3">
      <c r="A1399" t="s">
        <v>1090</v>
      </c>
    </row>
    <row r="1402" spans="1:1" x14ac:dyDescent="0.3">
      <c r="A1402" t="s">
        <v>1085</v>
      </c>
    </row>
    <row r="1405" spans="1:1" x14ac:dyDescent="0.3">
      <c r="A1405" t="s">
        <v>1147</v>
      </c>
    </row>
    <row r="1411" spans="1:1" x14ac:dyDescent="0.3">
      <c r="A1411" t="s">
        <v>1087</v>
      </c>
    </row>
    <row r="1414" spans="1:1" x14ac:dyDescent="0.3">
      <c r="A1414" t="s">
        <v>1088</v>
      </c>
    </row>
    <row r="1417" spans="1:1" x14ac:dyDescent="0.3">
      <c r="A1417" t="s">
        <v>1097</v>
      </c>
    </row>
    <row r="1423" spans="1:1" x14ac:dyDescent="0.3">
      <c r="A1423" t="s">
        <v>1087</v>
      </c>
    </row>
    <row r="1426" spans="1:1" x14ac:dyDescent="0.3">
      <c r="A1426" t="s">
        <v>1090</v>
      </c>
    </row>
    <row r="1429" spans="1:1" x14ac:dyDescent="0.3">
      <c r="A1429" t="s">
        <v>1085</v>
      </c>
    </row>
    <row r="1432" spans="1:1" x14ac:dyDescent="0.3">
      <c r="A1432" t="s">
        <v>1148</v>
      </c>
    </row>
    <row r="1438" spans="1:1" x14ac:dyDescent="0.3">
      <c r="A1438" t="s">
        <v>1087</v>
      </c>
    </row>
    <row r="1441" spans="1:1" x14ac:dyDescent="0.3">
      <c r="A1441" t="s">
        <v>1088</v>
      </c>
    </row>
    <row r="1444" spans="1:1" x14ac:dyDescent="0.3">
      <c r="A1444" t="s">
        <v>1089</v>
      </c>
    </row>
    <row r="1450" spans="1:1" x14ac:dyDescent="0.3">
      <c r="A1450" t="s">
        <v>1087</v>
      </c>
    </row>
    <row r="1453" spans="1:1" x14ac:dyDescent="0.3">
      <c r="A1453" t="s">
        <v>1090</v>
      </c>
    </row>
    <row r="1456" spans="1:1" x14ac:dyDescent="0.3">
      <c r="A1456" t="s">
        <v>1085</v>
      </c>
    </row>
    <row r="1459" spans="1:1" x14ac:dyDescent="0.3">
      <c r="A1459" t="s">
        <v>1149</v>
      </c>
    </row>
    <row r="1465" spans="1:1" x14ac:dyDescent="0.3">
      <c r="A1465" t="s">
        <v>1087</v>
      </c>
    </row>
    <row r="1468" spans="1:1" x14ac:dyDescent="0.3">
      <c r="A1468" t="s">
        <v>1088</v>
      </c>
    </row>
    <row r="1471" spans="1:1" x14ac:dyDescent="0.3">
      <c r="A1471" t="s">
        <v>1089</v>
      </c>
    </row>
    <row r="1477" spans="1:1" x14ac:dyDescent="0.3">
      <c r="A1477" t="s">
        <v>1087</v>
      </c>
    </row>
    <row r="1480" spans="1:1" x14ac:dyDescent="0.3">
      <c r="A1480" t="s">
        <v>1090</v>
      </c>
    </row>
    <row r="1483" spans="1:1" x14ac:dyDescent="0.3">
      <c r="A1483" t="s">
        <v>1085</v>
      </c>
    </row>
    <row r="1486" spans="1:1" x14ac:dyDescent="0.3">
      <c r="A1486" t="s">
        <v>1150</v>
      </c>
    </row>
    <row r="1492" spans="1:1" x14ac:dyDescent="0.3">
      <c r="A1492" t="s">
        <v>1087</v>
      </c>
    </row>
    <row r="1495" spans="1:1" x14ac:dyDescent="0.3">
      <c r="A1495" t="s">
        <v>1088</v>
      </c>
    </row>
    <row r="1498" spans="1:1" x14ac:dyDescent="0.3">
      <c r="A1498" t="s">
        <v>1089</v>
      </c>
    </row>
    <row r="1504" spans="1:1" x14ac:dyDescent="0.3">
      <c r="A1504" t="s">
        <v>1087</v>
      </c>
    </row>
    <row r="1507" spans="1:1" x14ac:dyDescent="0.3">
      <c r="A1507" t="s">
        <v>1090</v>
      </c>
    </row>
    <row r="1510" spans="1:1" x14ac:dyDescent="0.3">
      <c r="A1510" t="s">
        <v>1085</v>
      </c>
    </row>
    <row r="1513" spans="1:1" x14ac:dyDescent="0.3">
      <c r="A1513" t="s">
        <v>1151</v>
      </c>
    </row>
    <row r="1519" spans="1:1" x14ac:dyDescent="0.3">
      <c r="A1519" t="s">
        <v>1087</v>
      </c>
    </row>
    <row r="1522" spans="1:1" x14ac:dyDescent="0.3">
      <c r="A1522" t="s">
        <v>1088</v>
      </c>
    </row>
    <row r="1525" spans="1:1" x14ac:dyDescent="0.3">
      <c r="A1525" t="s">
        <v>1089</v>
      </c>
    </row>
    <row r="1531" spans="1:1" x14ac:dyDescent="0.3">
      <c r="A1531" t="s">
        <v>1087</v>
      </c>
    </row>
    <row r="1534" spans="1:1" x14ac:dyDescent="0.3">
      <c r="A1534" t="s">
        <v>1090</v>
      </c>
    </row>
    <row r="1537" spans="1:1" x14ac:dyDescent="0.3">
      <c r="A1537" t="s">
        <v>1085</v>
      </c>
    </row>
    <row r="1540" spans="1:1" x14ac:dyDescent="0.3">
      <c r="A1540" t="s">
        <v>1152</v>
      </c>
    </row>
    <row r="1546" spans="1:1" x14ac:dyDescent="0.3">
      <c r="A1546" t="s">
        <v>1087</v>
      </c>
    </row>
    <row r="1549" spans="1:1" x14ac:dyDescent="0.3">
      <c r="A1549" t="s">
        <v>1088</v>
      </c>
    </row>
    <row r="1552" spans="1:1" x14ac:dyDescent="0.3">
      <c r="A1552" t="s">
        <v>1089</v>
      </c>
    </row>
    <row r="1558" spans="1:1" x14ac:dyDescent="0.3">
      <c r="A1558" t="s">
        <v>1087</v>
      </c>
    </row>
    <row r="1561" spans="1:1" x14ac:dyDescent="0.3">
      <c r="A1561" t="s">
        <v>1090</v>
      </c>
    </row>
    <row r="1564" spans="1:1" x14ac:dyDescent="0.3">
      <c r="A1564" t="s">
        <v>1085</v>
      </c>
    </row>
    <row r="1567" spans="1:1" x14ac:dyDescent="0.3">
      <c r="A1567" t="s">
        <v>1153</v>
      </c>
    </row>
    <row r="1573" spans="1:1" x14ac:dyDescent="0.3">
      <c r="A1573" t="s">
        <v>1087</v>
      </c>
    </row>
    <row r="1576" spans="1:1" x14ac:dyDescent="0.3">
      <c r="A1576" t="s">
        <v>1088</v>
      </c>
    </row>
    <row r="1579" spans="1:1" x14ac:dyDescent="0.3">
      <c r="A1579" t="s">
        <v>1089</v>
      </c>
    </row>
    <row r="1585" spans="1:1" x14ac:dyDescent="0.3">
      <c r="A1585" t="s">
        <v>1087</v>
      </c>
    </row>
    <row r="1588" spans="1:1" x14ac:dyDescent="0.3">
      <c r="A1588" t="s">
        <v>1090</v>
      </c>
    </row>
    <row r="1591" spans="1:1" x14ac:dyDescent="0.3">
      <c r="A1591" t="s">
        <v>1085</v>
      </c>
    </row>
    <row r="1594" spans="1:1" x14ac:dyDescent="0.3">
      <c r="A1594" t="s">
        <v>1154</v>
      </c>
    </row>
    <row r="1600" spans="1:1" x14ac:dyDescent="0.3">
      <c r="A1600" t="s">
        <v>1087</v>
      </c>
    </row>
    <row r="1603" spans="1:1" x14ac:dyDescent="0.3">
      <c r="A1603" t="s">
        <v>1088</v>
      </c>
    </row>
    <row r="1606" spans="1:1" x14ac:dyDescent="0.3">
      <c r="A1606" t="s">
        <v>1089</v>
      </c>
    </row>
    <row r="1612" spans="1:1" x14ac:dyDescent="0.3">
      <c r="A1612" t="s">
        <v>1087</v>
      </c>
    </row>
    <row r="1615" spans="1:1" x14ac:dyDescent="0.3">
      <c r="A1615" t="s">
        <v>1090</v>
      </c>
    </row>
    <row r="1618" spans="1:1" x14ac:dyDescent="0.3">
      <c r="A1618" t="s">
        <v>1085</v>
      </c>
    </row>
    <row r="1621" spans="1:1" x14ac:dyDescent="0.3">
      <c r="A1621" t="s">
        <v>1155</v>
      </c>
    </row>
    <row r="1627" spans="1:1" x14ac:dyDescent="0.3">
      <c r="A1627" t="s">
        <v>1087</v>
      </c>
    </row>
    <row r="1630" spans="1:1" x14ac:dyDescent="0.3">
      <c r="A1630" t="s">
        <v>1088</v>
      </c>
    </row>
    <row r="1633" spans="1:1" x14ac:dyDescent="0.3">
      <c r="A1633" t="s">
        <v>1089</v>
      </c>
    </row>
    <row r="1639" spans="1:1" x14ac:dyDescent="0.3">
      <c r="A1639" t="s">
        <v>1087</v>
      </c>
    </row>
    <row r="1642" spans="1:1" x14ac:dyDescent="0.3">
      <c r="A1642" t="s">
        <v>1090</v>
      </c>
    </row>
    <row r="1645" spans="1:1" x14ac:dyDescent="0.3">
      <c r="A1645" t="s">
        <v>1085</v>
      </c>
    </row>
    <row r="1648" spans="1:1" x14ac:dyDescent="0.3">
      <c r="A1648" t="s">
        <v>1156</v>
      </c>
    </row>
    <row r="1654" spans="1:1" x14ac:dyDescent="0.3">
      <c r="A1654" t="s">
        <v>1088</v>
      </c>
    </row>
    <row r="1657" spans="1:1" x14ac:dyDescent="0.3">
      <c r="A1657" t="s">
        <v>1089</v>
      </c>
    </row>
    <row r="1663" spans="1:1" x14ac:dyDescent="0.3">
      <c r="A1663" t="s">
        <v>1090</v>
      </c>
    </row>
    <row r="1666" spans="1:1" x14ac:dyDescent="0.3">
      <c r="A1666" t="s">
        <v>1085</v>
      </c>
    </row>
    <row r="1669" spans="1:1" x14ac:dyDescent="0.3">
      <c r="A1669" t="s">
        <v>1157</v>
      </c>
    </row>
    <row r="1675" spans="1:1" x14ac:dyDescent="0.3">
      <c r="A1675" t="s">
        <v>1087</v>
      </c>
    </row>
    <row r="1678" spans="1:1" x14ac:dyDescent="0.3">
      <c r="A1678" t="s">
        <v>1088</v>
      </c>
    </row>
    <row r="1681" spans="1:1" x14ac:dyDescent="0.3">
      <c r="A1681" t="s">
        <v>1097</v>
      </c>
    </row>
    <row r="1687" spans="1:1" x14ac:dyDescent="0.3">
      <c r="A1687" t="s">
        <v>1087</v>
      </c>
    </row>
    <row r="1690" spans="1:1" x14ac:dyDescent="0.3">
      <c r="A1690" t="s">
        <v>1090</v>
      </c>
    </row>
    <row r="1693" spans="1:1" x14ac:dyDescent="0.3">
      <c r="A1693" t="s">
        <v>1085</v>
      </c>
    </row>
    <row r="1696" spans="1:1" x14ac:dyDescent="0.3">
      <c r="A1696" t="s">
        <v>1158</v>
      </c>
    </row>
    <row r="1702" spans="1:1" x14ac:dyDescent="0.3">
      <c r="A1702" t="s">
        <v>1087</v>
      </c>
    </row>
    <row r="1705" spans="1:1" x14ac:dyDescent="0.3">
      <c r="A1705" t="s">
        <v>1088</v>
      </c>
    </row>
    <row r="1708" spans="1:1" x14ac:dyDescent="0.3">
      <c r="A1708" t="s">
        <v>1097</v>
      </c>
    </row>
    <row r="1714" spans="1:1" x14ac:dyDescent="0.3">
      <c r="A1714" t="s">
        <v>1087</v>
      </c>
    </row>
    <row r="1717" spans="1:1" x14ac:dyDescent="0.3">
      <c r="A1717" t="s">
        <v>1090</v>
      </c>
    </row>
    <row r="1720" spans="1:1" x14ac:dyDescent="0.3">
      <c r="A1720" t="s">
        <v>1085</v>
      </c>
    </row>
    <row r="1723" spans="1:1" x14ac:dyDescent="0.3">
      <c r="A1723" t="s">
        <v>1159</v>
      </c>
    </row>
    <row r="1729" spans="1:1" x14ac:dyDescent="0.3">
      <c r="A1729" t="s">
        <v>1087</v>
      </c>
    </row>
    <row r="1732" spans="1:1" x14ac:dyDescent="0.3">
      <c r="A1732" t="s">
        <v>1088</v>
      </c>
    </row>
    <row r="1735" spans="1:1" x14ac:dyDescent="0.3">
      <c r="A1735" t="s">
        <v>1097</v>
      </c>
    </row>
    <row r="1741" spans="1:1" x14ac:dyDescent="0.3">
      <c r="A1741" t="s">
        <v>1087</v>
      </c>
    </row>
    <row r="1744" spans="1:1" x14ac:dyDescent="0.3">
      <c r="A1744" t="s">
        <v>1090</v>
      </c>
    </row>
    <row r="1747" spans="1:1" x14ac:dyDescent="0.3">
      <c r="A1747" t="s">
        <v>1085</v>
      </c>
    </row>
    <row r="1750" spans="1:1" x14ac:dyDescent="0.3">
      <c r="A1750" t="s">
        <v>1160</v>
      </c>
    </row>
    <row r="1756" spans="1:1" x14ac:dyDescent="0.3">
      <c r="A1756" t="s">
        <v>1087</v>
      </c>
    </row>
    <row r="1759" spans="1:1" x14ac:dyDescent="0.3">
      <c r="A1759" t="s">
        <v>1088</v>
      </c>
    </row>
    <row r="1762" spans="1:1" x14ac:dyDescent="0.3">
      <c r="A1762" t="s">
        <v>1097</v>
      </c>
    </row>
    <row r="1768" spans="1:1" x14ac:dyDescent="0.3">
      <c r="A1768" t="s">
        <v>1087</v>
      </c>
    </row>
    <row r="1771" spans="1:1" x14ac:dyDescent="0.3">
      <c r="A1771" t="s">
        <v>1090</v>
      </c>
    </row>
    <row r="1774" spans="1:1" x14ac:dyDescent="0.3">
      <c r="A1774" t="s">
        <v>1085</v>
      </c>
    </row>
    <row r="1777" spans="1:1" x14ac:dyDescent="0.3">
      <c r="A1777" t="s">
        <v>1161</v>
      </c>
    </row>
    <row r="1783" spans="1:1" x14ac:dyDescent="0.3">
      <c r="A1783" t="s">
        <v>1087</v>
      </c>
    </row>
    <row r="1786" spans="1:1" x14ac:dyDescent="0.3">
      <c r="A1786" t="s">
        <v>1088</v>
      </c>
    </row>
    <row r="1789" spans="1:1" x14ac:dyDescent="0.3">
      <c r="A1789" t="s">
        <v>1089</v>
      </c>
    </row>
    <row r="1795" spans="1:1" x14ac:dyDescent="0.3">
      <c r="A1795" t="s">
        <v>1087</v>
      </c>
    </row>
    <row r="1798" spans="1:1" x14ac:dyDescent="0.3">
      <c r="A1798" t="s">
        <v>1090</v>
      </c>
    </row>
    <row r="1801" spans="1:1" x14ac:dyDescent="0.3">
      <c r="A1801" t="s">
        <v>1085</v>
      </c>
    </row>
    <row r="1804" spans="1:1" x14ac:dyDescent="0.3">
      <c r="A1804" t="s">
        <v>1162</v>
      </c>
    </row>
    <row r="1810" spans="1:1" x14ac:dyDescent="0.3">
      <c r="A1810" t="s">
        <v>1087</v>
      </c>
    </row>
    <row r="1813" spans="1:1" x14ac:dyDescent="0.3">
      <c r="A1813" t="s">
        <v>1088</v>
      </c>
    </row>
    <row r="1816" spans="1:1" x14ac:dyDescent="0.3">
      <c r="A1816" t="s">
        <v>1116</v>
      </c>
    </row>
    <row r="1822" spans="1:1" x14ac:dyDescent="0.3">
      <c r="A1822" t="s">
        <v>1087</v>
      </c>
    </row>
    <row r="1825" spans="1:1" x14ac:dyDescent="0.3">
      <c r="A1825" t="s">
        <v>1090</v>
      </c>
    </row>
    <row r="1828" spans="1:1" x14ac:dyDescent="0.3">
      <c r="A1828" t="s">
        <v>1085</v>
      </c>
    </row>
    <row r="1831" spans="1:1" x14ac:dyDescent="0.3">
      <c r="A1831" t="s">
        <v>1163</v>
      </c>
    </row>
    <row r="1837" spans="1:1" x14ac:dyDescent="0.3">
      <c r="A1837" t="s">
        <v>1088</v>
      </c>
    </row>
    <row r="1840" spans="1:1" x14ac:dyDescent="0.3">
      <c r="A1840" t="s">
        <v>1116</v>
      </c>
    </row>
    <row r="1846" spans="1:1" x14ac:dyDescent="0.3">
      <c r="A1846" t="s">
        <v>1087</v>
      </c>
    </row>
    <row r="1849" spans="1:1" x14ac:dyDescent="0.3">
      <c r="A1849" t="s">
        <v>1090</v>
      </c>
    </row>
    <row r="1852" spans="1:1" x14ac:dyDescent="0.3">
      <c r="A1852" t="s">
        <v>1085</v>
      </c>
    </row>
    <row r="1855" spans="1:1" x14ac:dyDescent="0.3">
      <c r="A1855" t="s">
        <v>1164</v>
      </c>
    </row>
    <row r="1861" spans="1:1" x14ac:dyDescent="0.3">
      <c r="A1861" t="s">
        <v>1087</v>
      </c>
    </row>
    <row r="1864" spans="1:1" x14ac:dyDescent="0.3">
      <c r="A1864" t="s">
        <v>1088</v>
      </c>
    </row>
    <row r="1867" spans="1:1" x14ac:dyDescent="0.3">
      <c r="A1867" t="s">
        <v>1116</v>
      </c>
    </row>
    <row r="1873" spans="1:1" x14ac:dyDescent="0.3">
      <c r="A1873" t="s">
        <v>1087</v>
      </c>
    </row>
    <row r="1876" spans="1:1" x14ac:dyDescent="0.3">
      <c r="A1876" t="s">
        <v>1090</v>
      </c>
    </row>
    <row r="1879" spans="1:1" x14ac:dyDescent="0.3">
      <c r="A1879" t="s">
        <v>1085</v>
      </c>
    </row>
    <row r="1882" spans="1:1" x14ac:dyDescent="0.3">
      <c r="A1882" t="s">
        <v>1165</v>
      </c>
    </row>
    <row r="1888" spans="1:1" x14ac:dyDescent="0.3">
      <c r="A1888" t="s">
        <v>1087</v>
      </c>
    </row>
    <row r="1891" spans="1:1" x14ac:dyDescent="0.3">
      <c r="A1891" t="s">
        <v>1088</v>
      </c>
    </row>
    <row r="1894" spans="1:1" x14ac:dyDescent="0.3">
      <c r="A1894" t="s">
        <v>1113</v>
      </c>
    </row>
    <row r="1900" spans="1:1" x14ac:dyDescent="0.3">
      <c r="A1900" t="s">
        <v>1087</v>
      </c>
    </row>
    <row r="1903" spans="1:1" x14ac:dyDescent="0.3">
      <c r="A1903" t="s">
        <v>1090</v>
      </c>
    </row>
    <row r="1906" spans="1:1" x14ac:dyDescent="0.3">
      <c r="A1906" t="s">
        <v>1085</v>
      </c>
    </row>
    <row r="1909" spans="1:1" x14ac:dyDescent="0.3">
      <c r="A1909" t="s">
        <v>1166</v>
      </c>
    </row>
    <row r="1915" spans="1:1" x14ac:dyDescent="0.3">
      <c r="A1915" t="s">
        <v>1087</v>
      </c>
    </row>
    <row r="1918" spans="1:1" x14ac:dyDescent="0.3">
      <c r="A1918" t="s">
        <v>1088</v>
      </c>
    </row>
    <row r="1921" spans="1:1" x14ac:dyDescent="0.3">
      <c r="A1921" t="s">
        <v>1116</v>
      </c>
    </row>
    <row r="1927" spans="1:1" x14ac:dyDescent="0.3">
      <c r="A1927" t="s">
        <v>1087</v>
      </c>
    </row>
    <row r="1930" spans="1:1" x14ac:dyDescent="0.3">
      <c r="A1930" t="s">
        <v>1090</v>
      </c>
    </row>
    <row r="1933" spans="1:1" x14ac:dyDescent="0.3">
      <c r="A1933" t="s">
        <v>1085</v>
      </c>
    </row>
    <row r="1936" spans="1:1" x14ac:dyDescent="0.3">
      <c r="A1936" t="s">
        <v>1167</v>
      </c>
    </row>
    <row r="1942" spans="1:1" x14ac:dyDescent="0.3">
      <c r="A1942" t="s">
        <v>1087</v>
      </c>
    </row>
    <row r="1945" spans="1:1" x14ac:dyDescent="0.3">
      <c r="A1945" t="s">
        <v>1088</v>
      </c>
    </row>
    <row r="1948" spans="1:1" x14ac:dyDescent="0.3">
      <c r="A1948" t="s">
        <v>1113</v>
      </c>
    </row>
    <row r="1954" spans="1:1" x14ac:dyDescent="0.3">
      <c r="A1954" t="s">
        <v>1087</v>
      </c>
    </row>
    <row r="1957" spans="1:1" x14ac:dyDescent="0.3">
      <c r="A1957" t="s">
        <v>1090</v>
      </c>
    </row>
    <row r="1960" spans="1:1" x14ac:dyDescent="0.3">
      <c r="A1960" t="s">
        <v>1085</v>
      </c>
    </row>
    <row r="1963" spans="1:1" x14ac:dyDescent="0.3">
      <c r="A1963" t="s">
        <v>1168</v>
      </c>
    </row>
    <row r="1969" spans="1:1" x14ac:dyDescent="0.3">
      <c r="A1969" t="s">
        <v>1087</v>
      </c>
    </row>
    <row r="1972" spans="1:1" x14ac:dyDescent="0.3">
      <c r="A1972" t="s">
        <v>1088</v>
      </c>
    </row>
    <row r="1975" spans="1:1" x14ac:dyDescent="0.3">
      <c r="A1975" t="s">
        <v>1111</v>
      </c>
    </row>
    <row r="1981" spans="1:1" x14ac:dyDescent="0.3">
      <c r="A1981" t="s">
        <v>1087</v>
      </c>
    </row>
    <row r="1984" spans="1:1" x14ac:dyDescent="0.3">
      <c r="A1984" t="s">
        <v>1090</v>
      </c>
    </row>
    <row r="1987" spans="1:1" x14ac:dyDescent="0.3">
      <c r="A1987" t="s">
        <v>1085</v>
      </c>
    </row>
    <row r="1990" spans="1:1" x14ac:dyDescent="0.3">
      <c r="A1990" t="s">
        <v>1169</v>
      </c>
    </row>
    <row r="1996" spans="1:1" x14ac:dyDescent="0.3">
      <c r="A1996" t="s">
        <v>1087</v>
      </c>
    </row>
    <row r="1999" spans="1:1" x14ac:dyDescent="0.3">
      <c r="A1999" t="s">
        <v>1088</v>
      </c>
    </row>
    <row r="2002" spans="1:1" x14ac:dyDescent="0.3">
      <c r="A2002" t="s">
        <v>1089</v>
      </c>
    </row>
    <row r="2008" spans="1:1" x14ac:dyDescent="0.3">
      <c r="A2008" t="s">
        <v>1090</v>
      </c>
    </row>
    <row r="2011" spans="1:1" x14ac:dyDescent="0.3">
      <c r="A2011" t="s">
        <v>1085</v>
      </c>
    </row>
    <row r="2014" spans="1:1" x14ac:dyDescent="0.3">
      <c r="A2014" t="s">
        <v>1170</v>
      </c>
    </row>
    <row r="2020" spans="1:1" x14ac:dyDescent="0.3">
      <c r="A2020" t="s">
        <v>1087</v>
      </c>
    </row>
    <row r="2023" spans="1:1" x14ac:dyDescent="0.3">
      <c r="A2023" t="s">
        <v>1088</v>
      </c>
    </row>
    <row r="2026" spans="1:1" x14ac:dyDescent="0.3">
      <c r="A2026" t="s">
        <v>1116</v>
      </c>
    </row>
    <row r="2032" spans="1:1" x14ac:dyDescent="0.3">
      <c r="A2032" t="s">
        <v>1087</v>
      </c>
    </row>
    <row r="2035" spans="1:1" x14ac:dyDescent="0.3">
      <c r="A2035" t="s">
        <v>1090</v>
      </c>
    </row>
    <row r="2038" spans="1:1" x14ac:dyDescent="0.3">
      <c r="A2038" t="s">
        <v>1085</v>
      </c>
    </row>
    <row r="2041" spans="1:1" x14ac:dyDescent="0.3">
      <c r="A2041" t="s">
        <v>1171</v>
      </c>
    </row>
    <row r="2047" spans="1:1" x14ac:dyDescent="0.3">
      <c r="A2047" t="s">
        <v>1087</v>
      </c>
    </row>
    <row r="2050" spans="1:1" x14ac:dyDescent="0.3">
      <c r="A2050" t="s">
        <v>1088</v>
      </c>
    </row>
    <row r="2053" spans="1:1" x14ac:dyDescent="0.3">
      <c r="A2053" t="s">
        <v>1135</v>
      </c>
    </row>
    <row r="2059" spans="1:1" x14ac:dyDescent="0.3">
      <c r="A2059" t="s">
        <v>1087</v>
      </c>
    </row>
    <row r="2062" spans="1:1" x14ac:dyDescent="0.3">
      <c r="A2062" t="s">
        <v>1090</v>
      </c>
    </row>
    <row r="2065" spans="1:1" x14ac:dyDescent="0.3">
      <c r="A2065" t="s">
        <v>1085</v>
      </c>
    </row>
    <row r="2068" spans="1:1" x14ac:dyDescent="0.3">
      <c r="A2068" t="s">
        <v>1172</v>
      </c>
    </row>
    <row r="2074" spans="1:1" x14ac:dyDescent="0.3">
      <c r="A2074" t="s">
        <v>1087</v>
      </c>
    </row>
    <row r="2077" spans="1:1" x14ac:dyDescent="0.3">
      <c r="A2077" t="s">
        <v>1088</v>
      </c>
    </row>
    <row r="2080" spans="1:1" x14ac:dyDescent="0.3">
      <c r="A2080" t="s">
        <v>1116</v>
      </c>
    </row>
    <row r="2086" spans="1:1" x14ac:dyDescent="0.3">
      <c r="A2086" t="s">
        <v>1087</v>
      </c>
    </row>
    <row r="2089" spans="1:1" x14ac:dyDescent="0.3">
      <c r="A2089" t="s">
        <v>1090</v>
      </c>
    </row>
    <row r="2092" spans="1:1" x14ac:dyDescent="0.3">
      <c r="A2092" t="s">
        <v>1085</v>
      </c>
    </row>
    <row r="2095" spans="1:1" x14ac:dyDescent="0.3">
      <c r="A2095" t="s">
        <v>1173</v>
      </c>
    </row>
    <row r="2101" spans="1:1" x14ac:dyDescent="0.3">
      <c r="A2101" t="s">
        <v>1087</v>
      </c>
    </row>
    <row r="2104" spans="1:1" x14ac:dyDescent="0.3">
      <c r="A2104" t="s">
        <v>1088</v>
      </c>
    </row>
    <row r="2107" spans="1:1" x14ac:dyDescent="0.3">
      <c r="A2107" t="s">
        <v>1116</v>
      </c>
    </row>
    <row r="2113" spans="1:1" x14ac:dyDescent="0.3">
      <c r="A2113" t="s">
        <v>1087</v>
      </c>
    </row>
    <row r="2116" spans="1:1" x14ac:dyDescent="0.3">
      <c r="A2116" t="s">
        <v>1090</v>
      </c>
    </row>
    <row r="2119" spans="1:1" x14ac:dyDescent="0.3">
      <c r="A2119" t="s">
        <v>1085</v>
      </c>
    </row>
    <row r="2122" spans="1:1" x14ac:dyDescent="0.3">
      <c r="A2122" t="s">
        <v>1174</v>
      </c>
    </row>
    <row r="2128" spans="1:1" x14ac:dyDescent="0.3">
      <c r="A2128" t="s">
        <v>1088</v>
      </c>
    </row>
    <row r="2131" spans="1:1" x14ac:dyDescent="0.3">
      <c r="A2131" t="s">
        <v>1097</v>
      </c>
    </row>
    <row r="2137" spans="1:1" x14ac:dyDescent="0.3">
      <c r="A2137" t="s">
        <v>1090</v>
      </c>
    </row>
    <row r="2140" spans="1:1" x14ac:dyDescent="0.3">
      <c r="A2140" t="s">
        <v>1085</v>
      </c>
    </row>
    <row r="2143" spans="1:1" x14ac:dyDescent="0.3">
      <c r="A2143" t="s">
        <v>1175</v>
      </c>
    </row>
    <row r="2149" spans="1:1" x14ac:dyDescent="0.3">
      <c r="A2149" t="s">
        <v>1088</v>
      </c>
    </row>
    <row r="2152" spans="1:1" x14ac:dyDescent="0.3">
      <c r="A2152" t="s">
        <v>1116</v>
      </c>
    </row>
    <row r="2158" spans="1:1" x14ac:dyDescent="0.3">
      <c r="A2158" t="s">
        <v>1087</v>
      </c>
    </row>
    <row r="2161" spans="1:1" x14ac:dyDescent="0.3">
      <c r="A2161" t="s">
        <v>1090</v>
      </c>
    </row>
    <row r="2162" spans="1:1" x14ac:dyDescent="0.3">
      <c r="A2162" t="s">
        <v>1176</v>
      </c>
    </row>
    <row r="2168" spans="1:1" x14ac:dyDescent="0.3">
      <c r="A2168" t="s">
        <v>1087</v>
      </c>
    </row>
    <row r="2171" spans="1:1" x14ac:dyDescent="0.3">
      <c r="A2171" t="s">
        <v>1088</v>
      </c>
    </row>
    <row r="2174" spans="1:1" x14ac:dyDescent="0.3">
      <c r="A2174" t="s">
        <v>1111</v>
      </c>
    </row>
    <row r="2180" spans="1:1" x14ac:dyDescent="0.3">
      <c r="A2180" t="s">
        <v>1087</v>
      </c>
    </row>
    <row r="2183" spans="1:1" x14ac:dyDescent="0.3">
      <c r="A2183" t="s">
        <v>1090</v>
      </c>
    </row>
    <row r="2186" spans="1:1" x14ac:dyDescent="0.3">
      <c r="A2186" t="s">
        <v>1085</v>
      </c>
    </row>
    <row r="2189" spans="1:1" x14ac:dyDescent="0.3">
      <c r="A2189" t="s">
        <v>1177</v>
      </c>
    </row>
    <row r="2195" spans="1:1" x14ac:dyDescent="0.3">
      <c r="A2195" t="s">
        <v>1088</v>
      </c>
    </row>
    <row r="2198" spans="1:1" x14ac:dyDescent="0.3">
      <c r="A2198" t="s">
        <v>1135</v>
      </c>
    </row>
    <row r="2204" spans="1:1" x14ac:dyDescent="0.3">
      <c r="A2204" t="s">
        <v>1090</v>
      </c>
    </row>
    <row r="2207" spans="1:1" x14ac:dyDescent="0.3">
      <c r="A2207" t="s">
        <v>1085</v>
      </c>
    </row>
    <row r="2210" spans="1:1" x14ac:dyDescent="0.3">
      <c r="A2210" t="s">
        <v>1178</v>
      </c>
    </row>
    <row r="2216" spans="1:1" x14ac:dyDescent="0.3">
      <c r="A2216" t="s">
        <v>1087</v>
      </c>
    </row>
    <row r="2219" spans="1:1" x14ac:dyDescent="0.3">
      <c r="A2219" t="s">
        <v>1088</v>
      </c>
    </row>
    <row r="2222" spans="1:1" x14ac:dyDescent="0.3">
      <c r="A2222" t="s">
        <v>1111</v>
      </c>
    </row>
    <row r="2228" spans="1:1" x14ac:dyDescent="0.3">
      <c r="A2228" t="s">
        <v>1087</v>
      </c>
    </row>
    <row r="2231" spans="1:1" x14ac:dyDescent="0.3">
      <c r="A2231" t="s">
        <v>1090</v>
      </c>
    </row>
    <row r="2234" spans="1:1" x14ac:dyDescent="0.3">
      <c r="A2234" t="s">
        <v>1085</v>
      </c>
    </row>
    <row r="2237" spans="1:1" x14ac:dyDescent="0.3">
      <c r="A2237" t="s">
        <v>1179</v>
      </c>
    </row>
    <row r="2243" spans="1:1" x14ac:dyDescent="0.3">
      <c r="A2243" t="s">
        <v>1087</v>
      </c>
    </row>
    <row r="2246" spans="1:1" x14ac:dyDescent="0.3">
      <c r="A2246" t="s">
        <v>1088</v>
      </c>
    </row>
    <row r="2249" spans="1:1" x14ac:dyDescent="0.3">
      <c r="A2249" t="s">
        <v>1113</v>
      </c>
    </row>
    <row r="2255" spans="1:1" x14ac:dyDescent="0.3">
      <c r="A2255" t="s">
        <v>1087</v>
      </c>
    </row>
    <row r="2258" spans="1:1" x14ac:dyDescent="0.3">
      <c r="A2258" t="s">
        <v>1090</v>
      </c>
    </row>
    <row r="2261" spans="1:1" x14ac:dyDescent="0.3">
      <c r="A2261" t="s">
        <v>1085</v>
      </c>
    </row>
    <row r="2264" spans="1:1" x14ac:dyDescent="0.3">
      <c r="A2264" t="s">
        <v>1180</v>
      </c>
    </row>
    <row r="2270" spans="1:1" x14ac:dyDescent="0.3">
      <c r="A2270" t="s">
        <v>1088</v>
      </c>
    </row>
    <row r="2273" spans="1:1" x14ac:dyDescent="0.3">
      <c r="A2273" t="s">
        <v>1113</v>
      </c>
    </row>
    <row r="2279" spans="1:1" x14ac:dyDescent="0.3">
      <c r="A2279" t="s">
        <v>1087</v>
      </c>
    </row>
    <row r="2282" spans="1:1" x14ac:dyDescent="0.3">
      <c r="A2282" t="s">
        <v>1090</v>
      </c>
    </row>
    <row r="2285" spans="1:1" x14ac:dyDescent="0.3">
      <c r="A2285" t="s">
        <v>1085</v>
      </c>
    </row>
    <row r="2288" spans="1:1" x14ac:dyDescent="0.3">
      <c r="A2288" t="s">
        <v>1181</v>
      </c>
    </row>
    <row r="2294" spans="1:1" x14ac:dyDescent="0.3">
      <c r="A2294" t="s">
        <v>1088</v>
      </c>
    </row>
    <row r="2297" spans="1:1" x14ac:dyDescent="0.3">
      <c r="A2297" t="s">
        <v>1113</v>
      </c>
    </row>
    <row r="2303" spans="1:1" x14ac:dyDescent="0.3">
      <c r="A2303" t="s">
        <v>1087</v>
      </c>
    </row>
    <row r="2306" spans="1:1" x14ac:dyDescent="0.3">
      <c r="A2306" t="s">
        <v>1090</v>
      </c>
    </row>
    <row r="2309" spans="1:1" x14ac:dyDescent="0.3">
      <c r="A2309" t="s">
        <v>1085</v>
      </c>
    </row>
    <row r="2312" spans="1:1" x14ac:dyDescent="0.3">
      <c r="A2312" t="s">
        <v>1182</v>
      </c>
    </row>
    <row r="2318" spans="1:1" x14ac:dyDescent="0.3">
      <c r="A2318" t="s">
        <v>1088</v>
      </c>
    </row>
    <row r="2321" spans="1:1" x14ac:dyDescent="0.3">
      <c r="A2321" t="s">
        <v>1113</v>
      </c>
    </row>
    <row r="2327" spans="1:1" x14ac:dyDescent="0.3">
      <c r="A2327" t="s">
        <v>1087</v>
      </c>
    </row>
    <row r="2330" spans="1:1" x14ac:dyDescent="0.3">
      <c r="A2330" t="s">
        <v>1090</v>
      </c>
    </row>
    <row r="2333" spans="1:1" x14ac:dyDescent="0.3">
      <c r="A2333" t="s">
        <v>1085</v>
      </c>
    </row>
    <row r="2336" spans="1:1" x14ac:dyDescent="0.3">
      <c r="A2336" t="s">
        <v>1183</v>
      </c>
    </row>
    <row r="2342" spans="1:1" x14ac:dyDescent="0.3">
      <c r="A2342" t="s">
        <v>1088</v>
      </c>
    </row>
    <row r="2345" spans="1:1" x14ac:dyDescent="0.3">
      <c r="A2345" t="s">
        <v>1113</v>
      </c>
    </row>
    <row r="2351" spans="1:1" x14ac:dyDescent="0.3">
      <c r="A2351" t="s">
        <v>1087</v>
      </c>
    </row>
    <row r="2354" spans="1:1" x14ac:dyDescent="0.3">
      <c r="A2354" t="s">
        <v>1090</v>
      </c>
    </row>
    <row r="2357" spans="1:1" x14ac:dyDescent="0.3">
      <c r="A2357" t="s">
        <v>1085</v>
      </c>
    </row>
    <row r="2360" spans="1:1" x14ac:dyDescent="0.3">
      <c r="A2360" t="s">
        <v>1184</v>
      </c>
    </row>
    <row r="2366" spans="1:1" x14ac:dyDescent="0.3">
      <c r="A2366" t="s">
        <v>1087</v>
      </c>
    </row>
    <row r="2369" spans="1:1" x14ac:dyDescent="0.3">
      <c r="A2369" t="s">
        <v>1088</v>
      </c>
    </row>
    <row r="2372" spans="1:1" x14ac:dyDescent="0.3">
      <c r="A2372" t="s">
        <v>1113</v>
      </c>
    </row>
    <row r="2378" spans="1:1" x14ac:dyDescent="0.3">
      <c r="A2378" t="s">
        <v>1087</v>
      </c>
    </row>
    <row r="2381" spans="1:1" x14ac:dyDescent="0.3">
      <c r="A2381" t="s">
        <v>1090</v>
      </c>
    </row>
    <row r="2384" spans="1:1" x14ac:dyDescent="0.3">
      <c r="A2384" t="s">
        <v>1085</v>
      </c>
    </row>
    <row r="2387" spans="1:1" x14ac:dyDescent="0.3">
      <c r="A2387" t="s">
        <v>1185</v>
      </c>
    </row>
    <row r="2393" spans="1:1" x14ac:dyDescent="0.3">
      <c r="A2393" t="s">
        <v>1087</v>
      </c>
    </row>
    <row r="2396" spans="1:1" x14ac:dyDescent="0.3">
      <c r="A2396" t="s">
        <v>1088</v>
      </c>
    </row>
    <row r="2399" spans="1:1" x14ac:dyDescent="0.3">
      <c r="A2399" t="s">
        <v>1113</v>
      </c>
    </row>
    <row r="2405" spans="1:1" x14ac:dyDescent="0.3">
      <c r="A2405" t="s">
        <v>1087</v>
      </c>
    </row>
    <row r="2408" spans="1:1" x14ac:dyDescent="0.3">
      <c r="A2408" t="s">
        <v>1090</v>
      </c>
    </row>
    <row r="2411" spans="1:1" x14ac:dyDescent="0.3">
      <c r="A2411" t="s">
        <v>1085</v>
      </c>
    </row>
    <row r="2414" spans="1:1" x14ac:dyDescent="0.3">
      <c r="A2414" t="s">
        <v>1186</v>
      </c>
    </row>
    <row r="2420" spans="1:1" x14ac:dyDescent="0.3">
      <c r="A2420" t="s">
        <v>1113</v>
      </c>
    </row>
    <row r="2426" spans="1:1" x14ac:dyDescent="0.3">
      <c r="A2426" t="s">
        <v>1090</v>
      </c>
    </row>
    <row r="2429" spans="1:1" x14ac:dyDescent="0.3">
      <c r="A2429" t="s">
        <v>1085</v>
      </c>
    </row>
    <row r="2432" spans="1:1" x14ac:dyDescent="0.3">
      <c r="A2432" t="s">
        <v>1187</v>
      </c>
    </row>
    <row r="2438" spans="1:1" x14ac:dyDescent="0.3">
      <c r="A2438" t="s">
        <v>1088</v>
      </c>
    </row>
    <row r="2441" spans="1:1" x14ac:dyDescent="0.3">
      <c r="A2441" t="s">
        <v>1135</v>
      </c>
    </row>
    <row r="2447" spans="1:1" x14ac:dyDescent="0.3">
      <c r="A2447" t="s">
        <v>1090</v>
      </c>
    </row>
    <row r="2450" spans="1:1" x14ac:dyDescent="0.3">
      <c r="A2450" t="s">
        <v>1085</v>
      </c>
    </row>
    <row r="2453" spans="1:1" x14ac:dyDescent="0.3">
      <c r="A2453" t="s">
        <v>1188</v>
      </c>
    </row>
    <row r="2459" spans="1:1" x14ac:dyDescent="0.3">
      <c r="A2459" t="s">
        <v>1087</v>
      </c>
    </row>
    <row r="2462" spans="1:1" x14ac:dyDescent="0.3">
      <c r="A2462" t="s">
        <v>1088</v>
      </c>
    </row>
    <row r="2468" spans="1:1" x14ac:dyDescent="0.3">
      <c r="A2468" t="s">
        <v>1090</v>
      </c>
    </row>
    <row r="2471" spans="1:1" x14ac:dyDescent="0.3">
      <c r="A2471" t="s">
        <v>1085</v>
      </c>
    </row>
    <row r="2474" spans="1:1" x14ac:dyDescent="0.3">
      <c r="A2474" t="s">
        <v>1189</v>
      </c>
    </row>
    <row r="2480" spans="1:1" x14ac:dyDescent="0.3">
      <c r="A2480" t="s">
        <v>1088</v>
      </c>
    </row>
    <row r="2483" spans="1:1" x14ac:dyDescent="0.3">
      <c r="A2483" t="s">
        <v>1089</v>
      </c>
    </row>
    <row r="2489" spans="1:1" x14ac:dyDescent="0.3">
      <c r="A2489" t="s">
        <v>1087</v>
      </c>
    </row>
    <row r="2492" spans="1:1" x14ac:dyDescent="0.3">
      <c r="A2492" t="s">
        <v>1090</v>
      </c>
    </row>
    <row r="2495" spans="1:1" x14ac:dyDescent="0.3">
      <c r="A2495" t="s">
        <v>1085</v>
      </c>
    </row>
    <row r="2498" spans="1:1" x14ac:dyDescent="0.3">
      <c r="A2498" t="s">
        <v>1190</v>
      </c>
    </row>
    <row r="2504" spans="1:1" x14ac:dyDescent="0.3">
      <c r="A2504" t="s">
        <v>1088</v>
      </c>
    </row>
    <row r="2507" spans="1:1" x14ac:dyDescent="0.3">
      <c r="A2507" t="s">
        <v>1089</v>
      </c>
    </row>
    <row r="2513" spans="1:1" x14ac:dyDescent="0.3">
      <c r="A2513" t="s">
        <v>1090</v>
      </c>
    </row>
    <row r="2516" spans="1:1" x14ac:dyDescent="0.3">
      <c r="A2516" t="s">
        <v>1085</v>
      </c>
    </row>
    <row r="2519" spans="1:1" x14ac:dyDescent="0.3">
      <c r="A2519" t="s">
        <v>1191</v>
      </c>
    </row>
    <row r="2525" spans="1:1" x14ac:dyDescent="0.3">
      <c r="A2525" t="s">
        <v>1088</v>
      </c>
    </row>
    <row r="2528" spans="1:1" x14ac:dyDescent="0.3">
      <c r="A2528" t="s">
        <v>1097</v>
      </c>
    </row>
    <row r="2534" spans="1:1" x14ac:dyDescent="0.3">
      <c r="A2534" t="s">
        <v>1090</v>
      </c>
    </row>
    <row r="2537" spans="1:1" x14ac:dyDescent="0.3">
      <c r="A2537" t="s">
        <v>1085</v>
      </c>
    </row>
    <row r="2540" spans="1:1" x14ac:dyDescent="0.3">
      <c r="A2540" t="s">
        <v>1192</v>
      </c>
    </row>
    <row r="2542" spans="1:1" x14ac:dyDescent="0.3">
      <c r="A2542" t="s">
        <v>1088</v>
      </c>
    </row>
    <row r="2545" spans="1:1" x14ac:dyDescent="0.3">
      <c r="A2545" t="s">
        <v>1089</v>
      </c>
    </row>
    <row r="2551" spans="1:1" x14ac:dyDescent="0.3">
      <c r="A2551" t="s">
        <v>1087</v>
      </c>
    </row>
    <row r="2554" spans="1:1" x14ac:dyDescent="0.3">
      <c r="A2554" t="s">
        <v>1090</v>
      </c>
    </row>
    <row r="2557" spans="1:1" x14ac:dyDescent="0.3">
      <c r="A2557" t="s">
        <v>1085</v>
      </c>
    </row>
    <row r="2560" spans="1:1" x14ac:dyDescent="0.3">
      <c r="A2560" t="s">
        <v>1193</v>
      </c>
    </row>
    <row r="2566" spans="1:1" x14ac:dyDescent="0.3">
      <c r="A2566" t="s">
        <v>1087</v>
      </c>
    </row>
    <row r="2569" spans="1:1" x14ac:dyDescent="0.3">
      <c r="A2569" t="s">
        <v>1088</v>
      </c>
    </row>
    <row r="2572" spans="1:1" x14ac:dyDescent="0.3">
      <c r="A2572" t="s">
        <v>1097</v>
      </c>
    </row>
    <row r="2578" spans="1:1" x14ac:dyDescent="0.3">
      <c r="A2578" t="s">
        <v>1087</v>
      </c>
    </row>
    <row r="2581" spans="1:1" x14ac:dyDescent="0.3">
      <c r="A2581" t="s">
        <v>1090</v>
      </c>
    </row>
    <row r="2584" spans="1:1" x14ac:dyDescent="0.3">
      <c r="A2584" t="s">
        <v>1085</v>
      </c>
    </row>
    <row r="2587" spans="1:1" x14ac:dyDescent="0.3">
      <c r="A2587" t="s">
        <v>1194</v>
      </c>
    </row>
    <row r="2593" spans="1:1" x14ac:dyDescent="0.3">
      <c r="A2593" t="s">
        <v>1087</v>
      </c>
    </row>
    <row r="2596" spans="1:1" x14ac:dyDescent="0.3">
      <c r="A2596" t="s">
        <v>1088</v>
      </c>
    </row>
    <row r="2599" spans="1:1" x14ac:dyDescent="0.3">
      <c r="A2599" t="s">
        <v>1089</v>
      </c>
    </row>
    <row r="2605" spans="1:1" x14ac:dyDescent="0.3">
      <c r="A2605" t="s">
        <v>1087</v>
      </c>
    </row>
    <row r="2608" spans="1:1" x14ac:dyDescent="0.3">
      <c r="A2608" t="s">
        <v>1090</v>
      </c>
    </row>
    <row r="2611" spans="1:1" x14ac:dyDescent="0.3">
      <c r="A2611" t="s">
        <v>1085</v>
      </c>
    </row>
    <row r="2614" spans="1:1" x14ac:dyDescent="0.3">
      <c r="A2614" t="s">
        <v>1195</v>
      </c>
    </row>
    <row r="2620" spans="1:1" x14ac:dyDescent="0.3">
      <c r="A2620" t="s">
        <v>1087</v>
      </c>
    </row>
    <row r="2623" spans="1:1" x14ac:dyDescent="0.3">
      <c r="A2623" t="s">
        <v>1088</v>
      </c>
    </row>
    <row r="2626" spans="1:1" x14ac:dyDescent="0.3">
      <c r="A2626" t="s">
        <v>1089</v>
      </c>
    </row>
    <row r="2632" spans="1:1" x14ac:dyDescent="0.3">
      <c r="A2632" t="s">
        <v>1087</v>
      </c>
    </row>
    <row r="2635" spans="1:1" x14ac:dyDescent="0.3">
      <c r="A2635" t="s">
        <v>1090</v>
      </c>
    </row>
    <row r="2638" spans="1:1" x14ac:dyDescent="0.3">
      <c r="A2638" t="s">
        <v>1085</v>
      </c>
    </row>
    <row r="2641" spans="1:1" x14ac:dyDescent="0.3">
      <c r="A2641" t="s">
        <v>1196</v>
      </c>
    </row>
    <row r="2647" spans="1:1" x14ac:dyDescent="0.3">
      <c r="A2647" t="s">
        <v>1087</v>
      </c>
    </row>
    <row r="2650" spans="1:1" x14ac:dyDescent="0.3">
      <c r="A2650" t="s">
        <v>1088</v>
      </c>
    </row>
    <row r="2653" spans="1:1" x14ac:dyDescent="0.3">
      <c r="A2653" t="s">
        <v>1089</v>
      </c>
    </row>
    <row r="2659" spans="1:1" x14ac:dyDescent="0.3">
      <c r="A2659" t="s">
        <v>1087</v>
      </c>
    </row>
    <row r="2662" spans="1:1" x14ac:dyDescent="0.3">
      <c r="A2662" t="s">
        <v>1090</v>
      </c>
    </row>
    <row r="2665" spans="1:1" x14ac:dyDescent="0.3">
      <c r="A2665" t="s">
        <v>1085</v>
      </c>
    </row>
    <row r="2668" spans="1:1" x14ac:dyDescent="0.3">
      <c r="A2668" t="s">
        <v>1197</v>
      </c>
    </row>
    <row r="2674" spans="1:1" x14ac:dyDescent="0.3">
      <c r="A2674" t="s">
        <v>1087</v>
      </c>
    </row>
    <row r="2677" spans="1:1" x14ac:dyDescent="0.3">
      <c r="A2677" t="s">
        <v>1088</v>
      </c>
    </row>
    <row r="2680" spans="1:1" x14ac:dyDescent="0.3">
      <c r="A2680" t="s">
        <v>1097</v>
      </c>
    </row>
    <row r="2686" spans="1:1" x14ac:dyDescent="0.3">
      <c r="A2686" t="s">
        <v>1090</v>
      </c>
    </row>
    <row r="2689" spans="1:1" x14ac:dyDescent="0.3">
      <c r="A2689" t="s">
        <v>1085</v>
      </c>
    </row>
    <row r="2692" spans="1:1" x14ac:dyDescent="0.3">
      <c r="A2692" t="s">
        <v>1198</v>
      </c>
    </row>
    <row r="2698" spans="1:1" x14ac:dyDescent="0.3">
      <c r="A2698" t="s">
        <v>1087</v>
      </c>
    </row>
    <row r="2701" spans="1:1" x14ac:dyDescent="0.3">
      <c r="A2701" t="s">
        <v>1088</v>
      </c>
    </row>
    <row r="2704" spans="1:1" x14ac:dyDescent="0.3">
      <c r="A2704" t="s">
        <v>1089</v>
      </c>
    </row>
    <row r="2710" spans="1:1" x14ac:dyDescent="0.3">
      <c r="A2710" t="s">
        <v>1087</v>
      </c>
    </row>
    <row r="2713" spans="1:1" x14ac:dyDescent="0.3">
      <c r="A2713" t="s">
        <v>1090</v>
      </c>
    </row>
    <row r="2716" spans="1:1" x14ac:dyDescent="0.3">
      <c r="A2716" t="s">
        <v>1085</v>
      </c>
    </row>
    <row r="2719" spans="1:1" x14ac:dyDescent="0.3">
      <c r="A2719" t="s">
        <v>1199</v>
      </c>
    </row>
    <row r="2725" spans="1:1" x14ac:dyDescent="0.3">
      <c r="A2725" t="s">
        <v>1087</v>
      </c>
    </row>
    <row r="2728" spans="1:1" x14ac:dyDescent="0.3">
      <c r="A2728" t="s">
        <v>1088</v>
      </c>
    </row>
    <row r="2731" spans="1:1" x14ac:dyDescent="0.3">
      <c r="A2731" t="s">
        <v>1089</v>
      </c>
    </row>
    <row r="2737" spans="1:1" x14ac:dyDescent="0.3">
      <c r="A2737" t="s">
        <v>1090</v>
      </c>
    </row>
    <row r="2740" spans="1:1" x14ac:dyDescent="0.3">
      <c r="A2740" t="s">
        <v>1085</v>
      </c>
    </row>
    <row r="2743" spans="1:1" x14ac:dyDescent="0.3">
      <c r="A2743" t="s">
        <v>1200</v>
      </c>
    </row>
    <row r="2749" spans="1:1" x14ac:dyDescent="0.3">
      <c r="A2749" t="s">
        <v>1088</v>
      </c>
    </row>
    <row r="2752" spans="1:1" x14ac:dyDescent="0.3">
      <c r="A2752" t="s">
        <v>1089</v>
      </c>
    </row>
    <row r="2758" spans="1:1" x14ac:dyDescent="0.3">
      <c r="A2758" t="s">
        <v>1090</v>
      </c>
    </row>
    <row r="2761" spans="1:1" x14ac:dyDescent="0.3">
      <c r="A2761" t="s">
        <v>1085</v>
      </c>
    </row>
    <row r="2764" spans="1:1" x14ac:dyDescent="0.3">
      <c r="A2764" t="s">
        <v>1201</v>
      </c>
    </row>
    <row r="2770" spans="1:1" x14ac:dyDescent="0.3">
      <c r="A2770" t="s">
        <v>1087</v>
      </c>
    </row>
    <row r="2773" spans="1:1" x14ac:dyDescent="0.3">
      <c r="A2773" t="s">
        <v>1088</v>
      </c>
    </row>
    <row r="2776" spans="1:1" x14ac:dyDescent="0.3">
      <c r="A2776" t="s">
        <v>1111</v>
      </c>
    </row>
    <row r="2782" spans="1:1" x14ac:dyDescent="0.3">
      <c r="A2782" t="s">
        <v>1087</v>
      </c>
    </row>
    <row r="2785" spans="1:1" x14ac:dyDescent="0.3">
      <c r="A2785" t="s">
        <v>1090</v>
      </c>
    </row>
    <row r="2788" spans="1:1" x14ac:dyDescent="0.3">
      <c r="A2788" t="s">
        <v>1085</v>
      </c>
    </row>
    <row r="2791" spans="1:1" x14ac:dyDescent="0.3">
      <c r="A2791" t="s">
        <v>1202</v>
      </c>
    </row>
    <row r="2797" spans="1:1" x14ac:dyDescent="0.3">
      <c r="A2797" t="s">
        <v>1087</v>
      </c>
    </row>
    <row r="2800" spans="1:1" x14ac:dyDescent="0.3">
      <c r="A2800" t="s">
        <v>1088</v>
      </c>
    </row>
    <row r="2803" spans="1:1" x14ac:dyDescent="0.3">
      <c r="A2803" t="s">
        <v>1097</v>
      </c>
    </row>
    <row r="2809" spans="1:1" x14ac:dyDescent="0.3">
      <c r="A2809" t="s">
        <v>1087</v>
      </c>
    </row>
    <row r="2812" spans="1:1" x14ac:dyDescent="0.3">
      <c r="A2812" t="s">
        <v>1090</v>
      </c>
    </row>
    <row r="2815" spans="1:1" x14ac:dyDescent="0.3">
      <c r="A2815" t="s">
        <v>1085</v>
      </c>
    </row>
    <row r="2818" spans="1:1" x14ac:dyDescent="0.3">
      <c r="A2818" t="s">
        <v>1203</v>
      </c>
    </row>
    <row r="2824" spans="1:1" x14ac:dyDescent="0.3">
      <c r="A2824" t="s">
        <v>1087</v>
      </c>
    </row>
    <row r="2827" spans="1:1" x14ac:dyDescent="0.3">
      <c r="A2827" t="s">
        <v>1088</v>
      </c>
    </row>
    <row r="2830" spans="1:1" x14ac:dyDescent="0.3">
      <c r="A2830" t="s">
        <v>1089</v>
      </c>
    </row>
    <row r="2836" spans="1:1" x14ac:dyDescent="0.3">
      <c r="A2836" t="s">
        <v>1087</v>
      </c>
    </row>
    <row r="2839" spans="1:1" x14ac:dyDescent="0.3">
      <c r="A2839" t="s">
        <v>1090</v>
      </c>
    </row>
    <row r="2842" spans="1:1" x14ac:dyDescent="0.3">
      <c r="A2842" t="s">
        <v>1085</v>
      </c>
    </row>
    <row r="2845" spans="1:1" x14ac:dyDescent="0.3">
      <c r="A2845" t="s">
        <v>1204</v>
      </c>
    </row>
    <row r="2851" spans="1:1" x14ac:dyDescent="0.3">
      <c r="A2851" t="s">
        <v>1088</v>
      </c>
    </row>
    <row r="2854" spans="1:1" x14ac:dyDescent="0.3">
      <c r="A2854" t="s">
        <v>1116</v>
      </c>
    </row>
    <row r="2860" spans="1:1" x14ac:dyDescent="0.3">
      <c r="A2860" t="s">
        <v>1087</v>
      </c>
    </row>
    <row r="2863" spans="1:1" x14ac:dyDescent="0.3">
      <c r="A2863" t="s">
        <v>1090</v>
      </c>
    </row>
    <row r="2866" spans="1:1" x14ac:dyDescent="0.3">
      <c r="A2866" t="s">
        <v>1085</v>
      </c>
    </row>
    <row r="2869" spans="1:1" x14ac:dyDescent="0.3">
      <c r="A2869" t="s">
        <v>1205</v>
      </c>
    </row>
    <row r="2875" spans="1:1" x14ac:dyDescent="0.3">
      <c r="A2875" t="s">
        <v>1087</v>
      </c>
    </row>
    <row r="2878" spans="1:1" x14ac:dyDescent="0.3">
      <c r="A2878" t="s">
        <v>1088</v>
      </c>
    </row>
    <row r="2881" spans="1:1" x14ac:dyDescent="0.3">
      <c r="A2881" t="s">
        <v>1089</v>
      </c>
    </row>
    <row r="2887" spans="1:1" x14ac:dyDescent="0.3">
      <c r="A2887" t="s">
        <v>1087</v>
      </c>
    </row>
    <row r="2890" spans="1:1" x14ac:dyDescent="0.3">
      <c r="A2890" t="s">
        <v>1090</v>
      </c>
    </row>
    <row r="2893" spans="1:1" x14ac:dyDescent="0.3">
      <c r="A2893" t="s">
        <v>1085</v>
      </c>
    </row>
    <row r="2896" spans="1:1" x14ac:dyDescent="0.3">
      <c r="A2896" t="s">
        <v>1206</v>
      </c>
    </row>
    <row r="2902" spans="1:1" x14ac:dyDescent="0.3">
      <c r="A2902" t="s">
        <v>1087</v>
      </c>
    </row>
    <row r="2905" spans="1:1" x14ac:dyDescent="0.3">
      <c r="A2905" t="s">
        <v>1088</v>
      </c>
    </row>
    <row r="2908" spans="1:1" x14ac:dyDescent="0.3">
      <c r="A2908" t="s">
        <v>1089</v>
      </c>
    </row>
    <row r="2914" spans="1:1" x14ac:dyDescent="0.3">
      <c r="A2914" t="s">
        <v>1087</v>
      </c>
    </row>
    <row r="2917" spans="1:1" x14ac:dyDescent="0.3">
      <c r="A2917" t="s">
        <v>1090</v>
      </c>
    </row>
    <row r="2920" spans="1:1" x14ac:dyDescent="0.3">
      <c r="A2920" t="s">
        <v>1085</v>
      </c>
    </row>
    <row r="2923" spans="1:1" x14ac:dyDescent="0.3">
      <c r="A2923" t="s">
        <v>1207</v>
      </c>
    </row>
    <row r="2929" spans="1:1" x14ac:dyDescent="0.3">
      <c r="A2929" t="s">
        <v>1087</v>
      </c>
    </row>
    <row r="2932" spans="1:1" x14ac:dyDescent="0.3">
      <c r="A2932" t="s">
        <v>1088</v>
      </c>
    </row>
    <row r="2935" spans="1:1" x14ac:dyDescent="0.3">
      <c r="A2935" t="s">
        <v>1089</v>
      </c>
    </row>
    <row r="2941" spans="1:1" x14ac:dyDescent="0.3">
      <c r="A2941" t="s">
        <v>1087</v>
      </c>
    </row>
    <row r="2944" spans="1:1" x14ac:dyDescent="0.3">
      <c r="A2944" t="s">
        <v>1090</v>
      </c>
    </row>
    <row r="2947" spans="1:1" x14ac:dyDescent="0.3">
      <c r="A2947" t="s">
        <v>1085</v>
      </c>
    </row>
    <row r="2950" spans="1:1" x14ac:dyDescent="0.3">
      <c r="A2950" t="s">
        <v>1208</v>
      </c>
    </row>
    <row r="2956" spans="1:1" x14ac:dyDescent="0.3">
      <c r="A2956" t="s">
        <v>1087</v>
      </c>
    </row>
    <row r="2959" spans="1:1" x14ac:dyDescent="0.3">
      <c r="A2959" t="s">
        <v>1088</v>
      </c>
    </row>
    <row r="2962" spans="1:1" x14ac:dyDescent="0.3">
      <c r="A2962" t="s">
        <v>1097</v>
      </c>
    </row>
    <row r="2968" spans="1:1" x14ac:dyDescent="0.3">
      <c r="A2968" t="s">
        <v>1087</v>
      </c>
    </row>
    <row r="2971" spans="1:1" x14ac:dyDescent="0.3">
      <c r="A2971" t="s">
        <v>1090</v>
      </c>
    </row>
    <row r="2974" spans="1:1" x14ac:dyDescent="0.3">
      <c r="A2974" t="s">
        <v>1085</v>
      </c>
    </row>
    <row r="2977" spans="1:1" x14ac:dyDescent="0.3">
      <c r="A2977" t="s">
        <v>1209</v>
      </c>
    </row>
    <row r="2983" spans="1:1" x14ac:dyDescent="0.3">
      <c r="A2983" t="s">
        <v>1087</v>
      </c>
    </row>
    <row r="2986" spans="1:1" x14ac:dyDescent="0.3">
      <c r="A2986" t="s">
        <v>1088</v>
      </c>
    </row>
    <row r="2989" spans="1:1" x14ac:dyDescent="0.3">
      <c r="A2989" t="s">
        <v>1097</v>
      </c>
    </row>
    <row r="2995" spans="1:1" x14ac:dyDescent="0.3">
      <c r="A2995" t="s">
        <v>1087</v>
      </c>
    </row>
    <row r="2998" spans="1:1" x14ac:dyDescent="0.3">
      <c r="A2998" t="s">
        <v>1090</v>
      </c>
    </row>
    <row r="3001" spans="1:1" x14ac:dyDescent="0.3">
      <c r="A3001" t="s">
        <v>1085</v>
      </c>
    </row>
    <row r="3004" spans="1:1" x14ac:dyDescent="0.3">
      <c r="A3004" t="s">
        <v>1210</v>
      </c>
    </row>
    <row r="3010" spans="1:1" x14ac:dyDescent="0.3">
      <c r="A3010" t="s">
        <v>1087</v>
      </c>
    </row>
    <row r="3013" spans="1:1" x14ac:dyDescent="0.3">
      <c r="A3013" t="s">
        <v>1113</v>
      </c>
    </row>
    <row r="3019" spans="1:1" x14ac:dyDescent="0.3">
      <c r="A3019" t="s">
        <v>1090</v>
      </c>
    </row>
    <row r="3022" spans="1:1" x14ac:dyDescent="0.3">
      <c r="A3022" t="s">
        <v>1085</v>
      </c>
    </row>
    <row r="3025" spans="1:1" x14ac:dyDescent="0.3">
      <c r="A3025" t="s">
        <v>1211</v>
      </c>
    </row>
    <row r="3031" spans="1:1" x14ac:dyDescent="0.3">
      <c r="A3031" t="s">
        <v>1087</v>
      </c>
    </row>
    <row r="3034" spans="1:1" x14ac:dyDescent="0.3">
      <c r="A3034" t="s">
        <v>1088</v>
      </c>
    </row>
    <row r="3037" spans="1:1" x14ac:dyDescent="0.3">
      <c r="A3037" t="s">
        <v>1097</v>
      </c>
    </row>
    <row r="3043" spans="1:1" x14ac:dyDescent="0.3">
      <c r="A3043" t="s">
        <v>1087</v>
      </c>
    </row>
    <row r="3046" spans="1:1" x14ac:dyDescent="0.3">
      <c r="A3046" t="s">
        <v>1090</v>
      </c>
    </row>
    <row r="3049" spans="1:1" x14ac:dyDescent="0.3">
      <c r="A3049" t="s">
        <v>1085</v>
      </c>
    </row>
    <row r="3052" spans="1:1" x14ac:dyDescent="0.3">
      <c r="A3052" t="s">
        <v>1212</v>
      </c>
    </row>
    <row r="3058" spans="1:1" x14ac:dyDescent="0.3">
      <c r="A3058" t="s">
        <v>1087</v>
      </c>
    </row>
    <row r="3061" spans="1:1" x14ac:dyDescent="0.3">
      <c r="A3061" t="s">
        <v>1088</v>
      </c>
    </row>
    <row r="3064" spans="1:1" x14ac:dyDescent="0.3">
      <c r="A3064" t="s">
        <v>1097</v>
      </c>
    </row>
    <row r="3070" spans="1:1" x14ac:dyDescent="0.3">
      <c r="A3070" t="s">
        <v>1087</v>
      </c>
    </row>
    <row r="3073" spans="1:1" x14ac:dyDescent="0.3">
      <c r="A3073" t="s">
        <v>1090</v>
      </c>
    </row>
    <row r="3076" spans="1:1" x14ac:dyDescent="0.3">
      <c r="A3076" t="s">
        <v>1085</v>
      </c>
    </row>
    <row r="3079" spans="1:1" x14ac:dyDescent="0.3">
      <c r="A3079" t="s">
        <v>1213</v>
      </c>
    </row>
    <row r="3085" spans="1:1" x14ac:dyDescent="0.3">
      <c r="A3085" t="s">
        <v>1087</v>
      </c>
    </row>
    <row r="3088" spans="1:1" x14ac:dyDescent="0.3">
      <c r="A3088" t="s">
        <v>1088</v>
      </c>
    </row>
    <row r="3091" spans="1:1" x14ac:dyDescent="0.3">
      <c r="A3091" t="s">
        <v>1097</v>
      </c>
    </row>
    <row r="3097" spans="1:1" x14ac:dyDescent="0.3">
      <c r="A3097" t="s">
        <v>1087</v>
      </c>
    </row>
    <row r="3100" spans="1:1" x14ac:dyDescent="0.3">
      <c r="A3100" t="s">
        <v>1090</v>
      </c>
    </row>
    <row r="3103" spans="1:1" x14ac:dyDescent="0.3">
      <c r="A3103" t="s">
        <v>1085</v>
      </c>
    </row>
    <row r="3106" spans="1:1" x14ac:dyDescent="0.3">
      <c r="A3106" t="s">
        <v>1214</v>
      </c>
    </row>
    <row r="3112" spans="1:1" x14ac:dyDescent="0.3">
      <c r="A3112" t="s">
        <v>1087</v>
      </c>
    </row>
    <row r="3115" spans="1:1" x14ac:dyDescent="0.3">
      <c r="A3115" t="s">
        <v>1088</v>
      </c>
    </row>
    <row r="3118" spans="1:1" x14ac:dyDescent="0.3">
      <c r="A3118" t="s">
        <v>1097</v>
      </c>
    </row>
    <row r="3124" spans="1:1" x14ac:dyDescent="0.3">
      <c r="A3124" t="s">
        <v>1087</v>
      </c>
    </row>
    <row r="3127" spans="1:1" x14ac:dyDescent="0.3">
      <c r="A3127" t="s">
        <v>1090</v>
      </c>
    </row>
    <row r="3130" spans="1:1" x14ac:dyDescent="0.3">
      <c r="A3130" t="s">
        <v>1085</v>
      </c>
    </row>
    <row r="3133" spans="1:1" x14ac:dyDescent="0.3">
      <c r="A3133" t="s">
        <v>1215</v>
      </c>
    </row>
    <row r="3139" spans="1:1" x14ac:dyDescent="0.3">
      <c r="A3139" t="s">
        <v>1088</v>
      </c>
    </row>
    <row r="3142" spans="1:1" x14ac:dyDescent="0.3">
      <c r="A3142" t="s">
        <v>1089</v>
      </c>
    </row>
    <row r="3148" spans="1:1" x14ac:dyDescent="0.3">
      <c r="A3148" t="s">
        <v>1087</v>
      </c>
    </row>
    <row r="3151" spans="1:1" x14ac:dyDescent="0.3">
      <c r="A3151" t="s">
        <v>1090</v>
      </c>
    </row>
    <row r="3154" spans="1:1" x14ac:dyDescent="0.3">
      <c r="A3154" t="s">
        <v>1085</v>
      </c>
    </row>
    <row r="3157" spans="1:1" x14ac:dyDescent="0.3">
      <c r="A3157" t="s">
        <v>1216</v>
      </c>
    </row>
    <row r="3163" spans="1:1" x14ac:dyDescent="0.3">
      <c r="A3163" t="s">
        <v>1087</v>
      </c>
    </row>
    <row r="3166" spans="1:1" x14ac:dyDescent="0.3">
      <c r="A3166" t="s">
        <v>1088</v>
      </c>
    </row>
    <row r="3169" spans="1:1" x14ac:dyDescent="0.3">
      <c r="A3169" t="s">
        <v>1089</v>
      </c>
    </row>
    <row r="3175" spans="1:1" x14ac:dyDescent="0.3">
      <c r="A3175" t="s">
        <v>1087</v>
      </c>
    </row>
    <row r="3178" spans="1:1" x14ac:dyDescent="0.3">
      <c r="A3178" t="s">
        <v>1090</v>
      </c>
    </row>
    <row r="3181" spans="1:1" x14ac:dyDescent="0.3">
      <c r="A3181" t="s">
        <v>1085</v>
      </c>
    </row>
    <row r="3184" spans="1:1" x14ac:dyDescent="0.3">
      <c r="A3184" t="s">
        <v>1217</v>
      </c>
    </row>
    <row r="3190" spans="1:1" x14ac:dyDescent="0.3">
      <c r="A3190" t="s">
        <v>1087</v>
      </c>
    </row>
    <row r="3193" spans="1:1" x14ac:dyDescent="0.3">
      <c r="A3193" t="s">
        <v>1088</v>
      </c>
    </row>
    <row r="3196" spans="1:1" x14ac:dyDescent="0.3">
      <c r="A3196" t="s">
        <v>1089</v>
      </c>
    </row>
    <row r="3202" spans="1:1" x14ac:dyDescent="0.3">
      <c r="A3202" t="s">
        <v>1090</v>
      </c>
    </row>
    <row r="3205" spans="1:1" x14ac:dyDescent="0.3">
      <c r="A3205" t="s">
        <v>1085</v>
      </c>
    </row>
    <row r="3208" spans="1:1" x14ac:dyDescent="0.3">
      <c r="A3208" t="s">
        <v>1218</v>
      </c>
    </row>
    <row r="3214" spans="1:1" x14ac:dyDescent="0.3">
      <c r="A3214" t="s">
        <v>1087</v>
      </c>
    </row>
    <row r="3217" spans="1:1" x14ac:dyDescent="0.3">
      <c r="A3217" t="s">
        <v>1088</v>
      </c>
    </row>
    <row r="3220" spans="1:1" x14ac:dyDescent="0.3">
      <c r="A3220" t="s">
        <v>1089</v>
      </c>
    </row>
    <row r="3226" spans="1:1" x14ac:dyDescent="0.3">
      <c r="A3226" t="s">
        <v>1090</v>
      </c>
    </row>
    <row r="3229" spans="1:1" x14ac:dyDescent="0.3">
      <c r="A3229" t="s">
        <v>1085</v>
      </c>
    </row>
    <row r="3232" spans="1:1" x14ac:dyDescent="0.3">
      <c r="A3232" t="s">
        <v>1219</v>
      </c>
    </row>
    <row r="3238" spans="1:1" x14ac:dyDescent="0.3">
      <c r="A3238" t="s">
        <v>1087</v>
      </c>
    </row>
    <row r="3241" spans="1:1" x14ac:dyDescent="0.3">
      <c r="A3241" t="s">
        <v>1088</v>
      </c>
    </row>
    <row r="3244" spans="1:1" x14ac:dyDescent="0.3">
      <c r="A3244" t="s">
        <v>1089</v>
      </c>
    </row>
    <row r="3250" spans="1:1" x14ac:dyDescent="0.3">
      <c r="A3250" t="s">
        <v>1087</v>
      </c>
    </row>
    <row r="3253" spans="1:1" x14ac:dyDescent="0.3">
      <c r="A3253" t="s">
        <v>1090</v>
      </c>
    </row>
    <row r="3256" spans="1:1" x14ac:dyDescent="0.3">
      <c r="A3256" t="s">
        <v>1085</v>
      </c>
    </row>
    <row r="3259" spans="1:1" x14ac:dyDescent="0.3">
      <c r="A3259" t="s">
        <v>1220</v>
      </c>
    </row>
    <row r="3265" spans="1:1" x14ac:dyDescent="0.3">
      <c r="A3265" t="s">
        <v>1087</v>
      </c>
    </row>
    <row r="3268" spans="1:1" x14ac:dyDescent="0.3">
      <c r="A3268" t="s">
        <v>1088</v>
      </c>
    </row>
    <row r="3271" spans="1:1" x14ac:dyDescent="0.3">
      <c r="A3271" t="s">
        <v>1089</v>
      </c>
    </row>
    <row r="3277" spans="1:1" x14ac:dyDescent="0.3">
      <c r="A3277" t="s">
        <v>1087</v>
      </c>
    </row>
    <row r="3279" spans="1:1" x14ac:dyDescent="0.3">
      <c r="A3279" t="s">
        <v>1090</v>
      </c>
    </row>
    <row r="3282" spans="1:1" x14ac:dyDescent="0.3">
      <c r="A3282" t="s">
        <v>1085</v>
      </c>
    </row>
    <row r="3285" spans="1:1" x14ac:dyDescent="0.3">
      <c r="A3285" t="s">
        <v>1221</v>
      </c>
    </row>
    <row r="3291" spans="1:1" x14ac:dyDescent="0.3">
      <c r="A3291" t="s">
        <v>1087</v>
      </c>
    </row>
    <row r="3294" spans="1:1" x14ac:dyDescent="0.3">
      <c r="A3294" t="s">
        <v>1088</v>
      </c>
    </row>
    <row r="3297" spans="1:1" x14ac:dyDescent="0.3">
      <c r="A3297" t="s">
        <v>1111</v>
      </c>
    </row>
    <row r="3303" spans="1:1" x14ac:dyDescent="0.3">
      <c r="A3303" t="s">
        <v>1087</v>
      </c>
    </row>
    <row r="3306" spans="1:1" x14ac:dyDescent="0.3">
      <c r="A3306" t="s">
        <v>1090</v>
      </c>
    </row>
    <row r="3309" spans="1:1" x14ac:dyDescent="0.3">
      <c r="A3309" t="s">
        <v>1085</v>
      </c>
    </row>
    <row r="3312" spans="1:1" x14ac:dyDescent="0.3">
      <c r="A3312" t="s">
        <v>1222</v>
      </c>
    </row>
    <row r="3318" spans="1:1" x14ac:dyDescent="0.3">
      <c r="A3318" t="s">
        <v>1087</v>
      </c>
    </row>
    <row r="3321" spans="1:1" x14ac:dyDescent="0.3">
      <c r="A3321" t="s">
        <v>1088</v>
      </c>
    </row>
    <row r="3324" spans="1:1" x14ac:dyDescent="0.3">
      <c r="A3324" t="s">
        <v>1097</v>
      </c>
    </row>
    <row r="3330" spans="1:1" x14ac:dyDescent="0.3">
      <c r="A3330" t="s">
        <v>1087</v>
      </c>
    </row>
    <row r="3333" spans="1:1" x14ac:dyDescent="0.3">
      <c r="A3333" t="s">
        <v>1090</v>
      </c>
    </row>
    <row r="3336" spans="1:1" x14ac:dyDescent="0.3">
      <c r="A3336" t="s">
        <v>1085</v>
      </c>
    </row>
    <row r="3339" spans="1:1" x14ac:dyDescent="0.3">
      <c r="A3339" t="s">
        <v>1223</v>
      </c>
    </row>
    <row r="3345" spans="1:1" x14ac:dyDescent="0.3">
      <c r="A3345" t="s">
        <v>1087</v>
      </c>
    </row>
    <row r="3348" spans="1:1" x14ac:dyDescent="0.3">
      <c r="A3348" t="s">
        <v>1088</v>
      </c>
    </row>
    <row r="3351" spans="1:1" x14ac:dyDescent="0.3">
      <c r="A3351" t="s">
        <v>1097</v>
      </c>
    </row>
    <row r="3357" spans="1:1" x14ac:dyDescent="0.3">
      <c r="A3357" t="s">
        <v>1087</v>
      </c>
    </row>
    <row r="3360" spans="1:1" x14ac:dyDescent="0.3">
      <c r="A3360" t="s">
        <v>1090</v>
      </c>
    </row>
    <row r="3363" spans="1:1" x14ac:dyDescent="0.3">
      <c r="A3363" t="s">
        <v>1085</v>
      </c>
    </row>
    <row r="3366" spans="1:1" x14ac:dyDescent="0.3">
      <c r="A3366" t="s">
        <v>1224</v>
      </c>
    </row>
    <row r="3372" spans="1:1" x14ac:dyDescent="0.3">
      <c r="A3372" t="s">
        <v>1087</v>
      </c>
    </row>
    <row r="3375" spans="1:1" x14ac:dyDescent="0.3">
      <c r="A3375" t="s">
        <v>1088</v>
      </c>
    </row>
    <row r="3378" spans="1:1" x14ac:dyDescent="0.3">
      <c r="A3378" t="s">
        <v>1116</v>
      </c>
    </row>
    <row r="3384" spans="1:1" x14ac:dyDescent="0.3">
      <c r="A3384" t="s">
        <v>1087</v>
      </c>
    </row>
    <row r="3387" spans="1:1" x14ac:dyDescent="0.3">
      <c r="A3387" t="s">
        <v>1090</v>
      </c>
    </row>
    <row r="3390" spans="1:1" x14ac:dyDescent="0.3">
      <c r="A3390" t="s">
        <v>1085</v>
      </c>
    </row>
    <row r="3393" spans="1:1" x14ac:dyDescent="0.3">
      <c r="A3393" t="s">
        <v>1225</v>
      </c>
    </row>
    <row r="3399" spans="1:1" x14ac:dyDescent="0.3">
      <c r="A3399" t="s">
        <v>1087</v>
      </c>
    </row>
    <row r="3402" spans="1:1" x14ac:dyDescent="0.3">
      <c r="A3402" t="s">
        <v>1088</v>
      </c>
    </row>
    <row r="3405" spans="1:1" x14ac:dyDescent="0.3">
      <c r="A3405" t="s">
        <v>1113</v>
      </c>
    </row>
    <row r="3411" spans="1:1" x14ac:dyDescent="0.3">
      <c r="A3411" t="s">
        <v>1087</v>
      </c>
    </row>
    <row r="3414" spans="1:1" x14ac:dyDescent="0.3">
      <c r="A3414" t="s">
        <v>1090</v>
      </c>
    </row>
    <row r="3417" spans="1:1" x14ac:dyDescent="0.3">
      <c r="A3417" t="s">
        <v>1085</v>
      </c>
    </row>
    <row r="3420" spans="1:1" x14ac:dyDescent="0.3">
      <c r="A3420" t="s">
        <v>1226</v>
      </c>
    </row>
    <row r="3426" spans="1:1" x14ac:dyDescent="0.3">
      <c r="A3426" t="s">
        <v>1088</v>
      </c>
    </row>
    <row r="3429" spans="1:1" x14ac:dyDescent="0.3">
      <c r="A3429" t="s">
        <v>1113</v>
      </c>
    </row>
    <row r="3435" spans="1:1" x14ac:dyDescent="0.3">
      <c r="A3435" t="s">
        <v>1087</v>
      </c>
    </row>
    <row r="3438" spans="1:1" x14ac:dyDescent="0.3">
      <c r="A3438" t="s">
        <v>1090</v>
      </c>
    </row>
    <row r="3441" spans="1:1" x14ac:dyDescent="0.3">
      <c r="A3441" t="s">
        <v>1085</v>
      </c>
    </row>
    <row r="3444" spans="1:1" x14ac:dyDescent="0.3">
      <c r="A3444" t="s">
        <v>1227</v>
      </c>
    </row>
    <row r="3450" spans="1:1" x14ac:dyDescent="0.3">
      <c r="A3450" t="s">
        <v>1087</v>
      </c>
    </row>
    <row r="3453" spans="1:1" x14ac:dyDescent="0.3">
      <c r="A3453" t="s">
        <v>1088</v>
      </c>
    </row>
    <row r="3456" spans="1:1" x14ac:dyDescent="0.3">
      <c r="A3456" t="s">
        <v>1113</v>
      </c>
    </row>
    <row r="3462" spans="1:1" x14ac:dyDescent="0.3">
      <c r="A3462" t="s">
        <v>1087</v>
      </c>
    </row>
    <row r="3465" spans="1:1" x14ac:dyDescent="0.3">
      <c r="A3465" t="s">
        <v>1090</v>
      </c>
    </row>
    <row r="3468" spans="1:1" x14ac:dyDescent="0.3">
      <c r="A3468" t="s">
        <v>1085</v>
      </c>
    </row>
    <row r="3471" spans="1:1" x14ac:dyDescent="0.3">
      <c r="A3471" t="s">
        <v>1228</v>
      </c>
    </row>
    <row r="3477" spans="1:1" x14ac:dyDescent="0.3">
      <c r="A3477" t="s">
        <v>1087</v>
      </c>
    </row>
    <row r="3480" spans="1:1" x14ac:dyDescent="0.3">
      <c r="A3480" t="s">
        <v>1088</v>
      </c>
    </row>
    <row r="3483" spans="1:1" x14ac:dyDescent="0.3">
      <c r="A3483" t="s">
        <v>1113</v>
      </c>
    </row>
    <row r="3489" spans="1:1" x14ac:dyDescent="0.3">
      <c r="A3489" t="s">
        <v>1087</v>
      </c>
    </row>
    <row r="3492" spans="1:1" x14ac:dyDescent="0.3">
      <c r="A3492" t="s">
        <v>1090</v>
      </c>
    </row>
    <row r="3495" spans="1:1" x14ac:dyDescent="0.3">
      <c r="A3495" t="s">
        <v>1085</v>
      </c>
    </row>
    <row r="3498" spans="1:1" x14ac:dyDescent="0.3">
      <c r="A3498" t="s">
        <v>1229</v>
      </c>
    </row>
    <row r="3504" spans="1:1" x14ac:dyDescent="0.3">
      <c r="A3504" t="s">
        <v>1087</v>
      </c>
    </row>
    <row r="3507" spans="1:1" x14ac:dyDescent="0.3">
      <c r="A3507" t="s">
        <v>1088</v>
      </c>
    </row>
    <row r="3510" spans="1:1" x14ac:dyDescent="0.3">
      <c r="A3510" t="s">
        <v>1113</v>
      </c>
    </row>
    <row r="3516" spans="1:1" x14ac:dyDescent="0.3">
      <c r="A3516" t="s">
        <v>1087</v>
      </c>
    </row>
    <row r="3519" spans="1:1" x14ac:dyDescent="0.3">
      <c r="A3519" t="s">
        <v>1090</v>
      </c>
    </row>
    <row r="3522" spans="1:1" x14ac:dyDescent="0.3">
      <c r="A3522" t="s">
        <v>1085</v>
      </c>
    </row>
    <row r="3525" spans="1:1" x14ac:dyDescent="0.3">
      <c r="A3525" t="s">
        <v>1230</v>
      </c>
    </row>
    <row r="3531" spans="1:1" x14ac:dyDescent="0.3">
      <c r="A3531" t="s">
        <v>1087</v>
      </c>
    </row>
    <row r="3534" spans="1:1" x14ac:dyDescent="0.3">
      <c r="A3534" t="s">
        <v>1088</v>
      </c>
    </row>
    <row r="3537" spans="1:1" x14ac:dyDescent="0.3">
      <c r="A3537" t="s">
        <v>1113</v>
      </c>
    </row>
    <row r="3543" spans="1:1" x14ac:dyDescent="0.3">
      <c r="A3543" t="s">
        <v>1087</v>
      </c>
    </row>
    <row r="3546" spans="1:1" x14ac:dyDescent="0.3">
      <c r="A3546" t="s">
        <v>1090</v>
      </c>
    </row>
    <row r="3549" spans="1:1" x14ac:dyDescent="0.3">
      <c r="A3549" t="s">
        <v>1085</v>
      </c>
    </row>
    <row r="3552" spans="1:1" x14ac:dyDescent="0.3">
      <c r="A3552" t="s">
        <v>1231</v>
      </c>
    </row>
    <row r="3558" spans="1:1" x14ac:dyDescent="0.3">
      <c r="A3558" t="s">
        <v>1087</v>
      </c>
    </row>
    <row r="3561" spans="1:1" x14ac:dyDescent="0.3">
      <c r="A3561" t="s">
        <v>1088</v>
      </c>
    </row>
    <row r="3564" spans="1:1" x14ac:dyDescent="0.3">
      <c r="A3564" t="s">
        <v>1113</v>
      </c>
    </row>
    <row r="3570" spans="1:1" x14ac:dyDescent="0.3">
      <c r="A3570" t="s">
        <v>1090</v>
      </c>
    </row>
    <row r="3573" spans="1:1" x14ac:dyDescent="0.3">
      <c r="A3573" t="s">
        <v>1085</v>
      </c>
    </row>
    <row r="3576" spans="1:1" x14ac:dyDescent="0.3">
      <c r="A3576" t="s">
        <v>1232</v>
      </c>
    </row>
    <row r="3582" spans="1:1" x14ac:dyDescent="0.3">
      <c r="A3582" t="s">
        <v>1087</v>
      </c>
    </row>
    <row r="3585" spans="1:1" x14ac:dyDescent="0.3">
      <c r="A3585" t="s">
        <v>1088</v>
      </c>
    </row>
    <row r="3588" spans="1:1" x14ac:dyDescent="0.3">
      <c r="A3588" t="s">
        <v>1116</v>
      </c>
    </row>
    <row r="3594" spans="1:1" x14ac:dyDescent="0.3">
      <c r="A3594" t="s">
        <v>1087</v>
      </c>
    </row>
    <row r="3597" spans="1:1" x14ac:dyDescent="0.3">
      <c r="A3597" t="s">
        <v>1090</v>
      </c>
    </row>
    <row r="3600" spans="1:1" x14ac:dyDescent="0.3">
      <c r="A3600" t="s">
        <v>1085</v>
      </c>
    </row>
    <row r="3603" spans="1:1" x14ac:dyDescent="0.3">
      <c r="A3603" t="s">
        <v>1233</v>
      </c>
    </row>
    <row r="3609" spans="1:1" x14ac:dyDescent="0.3">
      <c r="A3609" t="s">
        <v>1087</v>
      </c>
    </row>
    <row r="3612" spans="1:1" x14ac:dyDescent="0.3">
      <c r="A3612" t="s">
        <v>1088</v>
      </c>
    </row>
    <row r="3615" spans="1:1" x14ac:dyDescent="0.3">
      <c r="A3615" t="s">
        <v>1097</v>
      </c>
    </row>
    <row r="3621" spans="1:1" x14ac:dyDescent="0.3">
      <c r="A3621" t="s">
        <v>1090</v>
      </c>
    </row>
    <row r="3624" spans="1:1" x14ac:dyDescent="0.3">
      <c r="A3624" t="s">
        <v>1085</v>
      </c>
    </row>
    <row r="3627" spans="1:1" x14ac:dyDescent="0.3">
      <c r="A3627" t="s">
        <v>1234</v>
      </c>
    </row>
    <row r="3633" spans="1:1" x14ac:dyDescent="0.3">
      <c r="A3633" t="s">
        <v>1087</v>
      </c>
    </row>
    <row r="3636" spans="1:1" x14ac:dyDescent="0.3">
      <c r="A3636" t="s">
        <v>1088</v>
      </c>
    </row>
    <row r="3639" spans="1:1" x14ac:dyDescent="0.3">
      <c r="A3639" t="s">
        <v>1116</v>
      </c>
    </row>
    <row r="3645" spans="1:1" x14ac:dyDescent="0.3">
      <c r="A3645" t="s">
        <v>1087</v>
      </c>
    </row>
    <row r="3648" spans="1:1" x14ac:dyDescent="0.3">
      <c r="A3648" t="s">
        <v>1090</v>
      </c>
    </row>
    <row r="3651" spans="1:1" x14ac:dyDescent="0.3">
      <c r="A3651" t="s">
        <v>1085</v>
      </c>
    </row>
    <row r="3654" spans="1:1" x14ac:dyDescent="0.3">
      <c r="A3654" t="s">
        <v>1235</v>
      </c>
    </row>
    <row r="3660" spans="1:1" x14ac:dyDescent="0.3">
      <c r="A3660" t="s">
        <v>1088</v>
      </c>
    </row>
    <row r="3663" spans="1:1" x14ac:dyDescent="0.3">
      <c r="A3663" t="s">
        <v>1116</v>
      </c>
    </row>
    <row r="3669" spans="1:1" x14ac:dyDescent="0.3">
      <c r="A3669" t="s">
        <v>1087</v>
      </c>
    </row>
    <row r="3672" spans="1:1" x14ac:dyDescent="0.3">
      <c r="A3672" t="s">
        <v>1090</v>
      </c>
    </row>
    <row r="3675" spans="1:1" x14ac:dyDescent="0.3">
      <c r="A3675" t="s">
        <v>1085</v>
      </c>
    </row>
    <row r="3678" spans="1:1" x14ac:dyDescent="0.3">
      <c r="A3678" t="s">
        <v>1236</v>
      </c>
    </row>
    <row r="3684" spans="1:1" x14ac:dyDescent="0.3">
      <c r="A3684" t="s">
        <v>1087</v>
      </c>
    </row>
    <row r="3687" spans="1:1" x14ac:dyDescent="0.3">
      <c r="A3687" t="s">
        <v>1088</v>
      </c>
    </row>
    <row r="3690" spans="1:1" x14ac:dyDescent="0.3">
      <c r="A3690" t="s">
        <v>1097</v>
      </c>
    </row>
    <row r="3696" spans="1:1" x14ac:dyDescent="0.3">
      <c r="A3696" t="s">
        <v>1087</v>
      </c>
    </row>
    <row r="3699" spans="1:1" x14ac:dyDescent="0.3">
      <c r="A3699" t="s">
        <v>1090</v>
      </c>
    </row>
    <row r="3702" spans="1:1" x14ac:dyDescent="0.3">
      <c r="A3702" t="s">
        <v>1085</v>
      </c>
    </row>
    <row r="3705" spans="1:1" x14ac:dyDescent="0.3">
      <c r="A3705" t="s">
        <v>1237</v>
      </c>
    </row>
    <row r="3711" spans="1:1" x14ac:dyDescent="0.3">
      <c r="A3711" t="s">
        <v>1087</v>
      </c>
    </row>
    <row r="3714" spans="1:1" x14ac:dyDescent="0.3">
      <c r="A3714" t="s">
        <v>1088</v>
      </c>
    </row>
    <row r="3717" spans="1:1" x14ac:dyDescent="0.3">
      <c r="A3717" t="s">
        <v>1089</v>
      </c>
    </row>
    <row r="3723" spans="1:1" x14ac:dyDescent="0.3">
      <c r="A3723" t="s">
        <v>1087</v>
      </c>
    </row>
    <row r="3726" spans="1:1" x14ac:dyDescent="0.3">
      <c r="A3726" t="s">
        <v>1090</v>
      </c>
    </row>
    <row r="3729" spans="1:1" x14ac:dyDescent="0.3">
      <c r="A3729" t="s">
        <v>1085</v>
      </c>
    </row>
    <row r="3732" spans="1:1" x14ac:dyDescent="0.3">
      <c r="A3732" t="s">
        <v>1238</v>
      </c>
    </row>
    <row r="3738" spans="1:1" x14ac:dyDescent="0.3">
      <c r="A3738" t="s">
        <v>1087</v>
      </c>
    </row>
    <row r="3741" spans="1:1" x14ac:dyDescent="0.3">
      <c r="A3741" t="s">
        <v>1088</v>
      </c>
    </row>
    <row r="3744" spans="1:1" x14ac:dyDescent="0.3">
      <c r="A3744" t="s">
        <v>1089</v>
      </c>
    </row>
    <row r="3750" spans="1:1" x14ac:dyDescent="0.3">
      <c r="A3750" t="s">
        <v>1087</v>
      </c>
    </row>
    <row r="3753" spans="1:1" x14ac:dyDescent="0.3">
      <c r="A3753" t="s">
        <v>1090</v>
      </c>
    </row>
    <row r="3756" spans="1:1" x14ac:dyDescent="0.3">
      <c r="A3756" t="s">
        <v>1085</v>
      </c>
    </row>
    <row r="3759" spans="1:1" x14ac:dyDescent="0.3">
      <c r="A3759" t="s">
        <v>1239</v>
      </c>
    </row>
    <row r="3765" spans="1:1" x14ac:dyDescent="0.3">
      <c r="A3765" t="s">
        <v>1087</v>
      </c>
    </row>
    <row r="3768" spans="1:1" x14ac:dyDescent="0.3">
      <c r="A3768" t="s">
        <v>1088</v>
      </c>
    </row>
    <row r="3771" spans="1:1" x14ac:dyDescent="0.3">
      <c r="A3771" t="s">
        <v>1089</v>
      </c>
    </row>
    <row r="3777" spans="1:1" x14ac:dyDescent="0.3">
      <c r="A3777" t="s">
        <v>1087</v>
      </c>
    </row>
    <row r="3780" spans="1:1" x14ac:dyDescent="0.3">
      <c r="A3780" t="s">
        <v>1090</v>
      </c>
    </row>
    <row r="3783" spans="1:1" x14ac:dyDescent="0.3">
      <c r="A3783" t="s">
        <v>1085</v>
      </c>
    </row>
    <row r="3786" spans="1:1" x14ac:dyDescent="0.3">
      <c r="A3786" t="s">
        <v>1240</v>
      </c>
    </row>
    <row r="3792" spans="1:1" x14ac:dyDescent="0.3">
      <c r="A3792" t="s">
        <v>1087</v>
      </c>
    </row>
    <row r="3795" spans="1:1" x14ac:dyDescent="0.3">
      <c r="A3795" t="s">
        <v>1088</v>
      </c>
    </row>
    <row r="3798" spans="1:1" x14ac:dyDescent="0.3">
      <c r="A3798" t="s">
        <v>1089</v>
      </c>
    </row>
    <row r="3804" spans="1:1" x14ac:dyDescent="0.3">
      <c r="A3804" t="s">
        <v>1087</v>
      </c>
    </row>
    <row r="3807" spans="1:1" x14ac:dyDescent="0.3">
      <c r="A3807" t="s">
        <v>1090</v>
      </c>
    </row>
    <row r="3810" spans="1:1" x14ac:dyDescent="0.3">
      <c r="A3810" t="s">
        <v>1085</v>
      </c>
    </row>
    <row r="3813" spans="1:1" x14ac:dyDescent="0.3">
      <c r="A3813" t="s">
        <v>1241</v>
      </c>
    </row>
    <row r="3819" spans="1:1" x14ac:dyDescent="0.3">
      <c r="A3819" t="s">
        <v>1087</v>
      </c>
    </row>
    <row r="3822" spans="1:1" x14ac:dyDescent="0.3">
      <c r="A3822" t="s">
        <v>1088</v>
      </c>
    </row>
    <row r="3825" spans="1:1" x14ac:dyDescent="0.3">
      <c r="A3825" t="s">
        <v>1089</v>
      </c>
    </row>
    <row r="3831" spans="1:1" x14ac:dyDescent="0.3">
      <c r="A3831" t="s">
        <v>1087</v>
      </c>
    </row>
    <row r="3834" spans="1:1" x14ac:dyDescent="0.3">
      <c r="A3834" t="s">
        <v>1090</v>
      </c>
    </row>
    <row r="3837" spans="1:1" x14ac:dyDescent="0.3">
      <c r="A3837" t="s">
        <v>1085</v>
      </c>
    </row>
    <row r="3840" spans="1:1" x14ac:dyDescent="0.3">
      <c r="A3840" t="s">
        <v>1242</v>
      </c>
    </row>
    <row r="3846" spans="1:1" x14ac:dyDescent="0.3">
      <c r="A3846" t="s">
        <v>1088</v>
      </c>
    </row>
    <row r="3849" spans="1:1" x14ac:dyDescent="0.3">
      <c r="A3849" t="s">
        <v>1089</v>
      </c>
    </row>
    <row r="3855" spans="1:1" x14ac:dyDescent="0.3">
      <c r="A3855" t="s">
        <v>1087</v>
      </c>
    </row>
    <row r="3858" spans="1:1" x14ac:dyDescent="0.3">
      <c r="A3858" t="s">
        <v>1090</v>
      </c>
    </row>
    <row r="3861" spans="1:1" x14ac:dyDescent="0.3">
      <c r="A3861" t="s">
        <v>1085</v>
      </c>
    </row>
    <row r="3864" spans="1:1" x14ac:dyDescent="0.3">
      <c r="A3864" t="s">
        <v>1243</v>
      </c>
    </row>
    <row r="3870" spans="1:1" x14ac:dyDescent="0.3">
      <c r="A3870" t="s">
        <v>1087</v>
      </c>
    </row>
    <row r="3873" spans="1:1" x14ac:dyDescent="0.3">
      <c r="A3873" t="s">
        <v>1088</v>
      </c>
    </row>
    <row r="3876" spans="1:1" x14ac:dyDescent="0.3">
      <c r="A3876" t="s">
        <v>1089</v>
      </c>
    </row>
    <row r="3882" spans="1:1" x14ac:dyDescent="0.3">
      <c r="A3882" t="s">
        <v>1087</v>
      </c>
    </row>
    <row r="3885" spans="1:1" x14ac:dyDescent="0.3">
      <c r="A3885" t="s">
        <v>1090</v>
      </c>
    </row>
    <row r="3888" spans="1:1" x14ac:dyDescent="0.3">
      <c r="A3888" t="s">
        <v>1085</v>
      </c>
    </row>
    <row r="3891" spans="1:1" x14ac:dyDescent="0.3">
      <c r="A3891" t="s">
        <v>1244</v>
      </c>
    </row>
    <row r="3897" spans="1:1" x14ac:dyDescent="0.3">
      <c r="A3897" t="s">
        <v>1087</v>
      </c>
    </row>
    <row r="3900" spans="1:1" x14ac:dyDescent="0.3">
      <c r="A3900" t="s">
        <v>1088</v>
      </c>
    </row>
    <row r="3903" spans="1:1" x14ac:dyDescent="0.3">
      <c r="A3903" t="s">
        <v>1089</v>
      </c>
    </row>
    <row r="3909" spans="1:1" x14ac:dyDescent="0.3">
      <c r="A3909" t="s">
        <v>1090</v>
      </c>
    </row>
    <row r="3912" spans="1:1" x14ac:dyDescent="0.3">
      <c r="A3912" t="s">
        <v>1085</v>
      </c>
    </row>
    <row r="3915" spans="1:1" x14ac:dyDescent="0.3">
      <c r="A3915" t="s">
        <v>1245</v>
      </c>
    </row>
    <row r="3921" spans="1:1" x14ac:dyDescent="0.3">
      <c r="A3921" t="s">
        <v>1087</v>
      </c>
    </row>
    <row r="3924" spans="1:1" x14ac:dyDescent="0.3">
      <c r="A3924" t="s">
        <v>1088</v>
      </c>
    </row>
    <row r="3927" spans="1:1" x14ac:dyDescent="0.3">
      <c r="A3927" t="s">
        <v>1089</v>
      </c>
    </row>
    <row r="3933" spans="1:1" x14ac:dyDescent="0.3">
      <c r="A3933" t="s">
        <v>1087</v>
      </c>
    </row>
    <row r="3936" spans="1:1" x14ac:dyDescent="0.3">
      <c r="A3936" t="s">
        <v>1090</v>
      </c>
    </row>
    <row r="3939" spans="1:1" x14ac:dyDescent="0.3">
      <c r="A3939" t="s">
        <v>1085</v>
      </c>
    </row>
    <row r="3942" spans="1:1" x14ac:dyDescent="0.3">
      <c r="A3942" t="s">
        <v>1246</v>
      </c>
    </row>
    <row r="3948" spans="1:1" x14ac:dyDescent="0.3">
      <c r="A3948" t="s">
        <v>1087</v>
      </c>
    </row>
    <row r="3951" spans="1:1" x14ac:dyDescent="0.3">
      <c r="A3951" t="s">
        <v>1088</v>
      </c>
    </row>
    <row r="3954" spans="1:1" x14ac:dyDescent="0.3">
      <c r="A3954" t="s">
        <v>1089</v>
      </c>
    </row>
    <row r="3960" spans="1:1" x14ac:dyDescent="0.3">
      <c r="A3960" t="s">
        <v>1087</v>
      </c>
    </row>
    <row r="3963" spans="1:1" x14ac:dyDescent="0.3">
      <c r="A3963" t="s">
        <v>1090</v>
      </c>
    </row>
    <row r="3966" spans="1:1" x14ac:dyDescent="0.3">
      <c r="A3966" t="s">
        <v>1085</v>
      </c>
    </row>
    <row r="3969" spans="1:1" x14ac:dyDescent="0.3">
      <c r="A3969" t="s">
        <v>1247</v>
      </c>
    </row>
    <row r="3975" spans="1:1" x14ac:dyDescent="0.3">
      <c r="A3975" t="s">
        <v>1087</v>
      </c>
    </row>
    <row r="3978" spans="1:1" x14ac:dyDescent="0.3">
      <c r="A3978" t="s">
        <v>1088</v>
      </c>
    </row>
    <row r="3981" spans="1:1" x14ac:dyDescent="0.3">
      <c r="A3981" t="s">
        <v>1089</v>
      </c>
    </row>
    <row r="3987" spans="1:1" x14ac:dyDescent="0.3">
      <c r="A3987" t="s">
        <v>1087</v>
      </c>
    </row>
    <row r="3990" spans="1:1" x14ac:dyDescent="0.3">
      <c r="A3990" t="s">
        <v>1090</v>
      </c>
    </row>
    <row r="3993" spans="1:1" x14ac:dyDescent="0.3">
      <c r="A3993" t="s">
        <v>1085</v>
      </c>
    </row>
    <row r="3996" spans="1:1" x14ac:dyDescent="0.3">
      <c r="A3996" t="s">
        <v>1248</v>
      </c>
    </row>
    <row r="4002" spans="1:1" x14ac:dyDescent="0.3">
      <c r="A4002" t="s">
        <v>1087</v>
      </c>
    </row>
    <row r="4005" spans="1:1" x14ac:dyDescent="0.3">
      <c r="A4005" t="s">
        <v>1088</v>
      </c>
    </row>
    <row r="4008" spans="1:1" x14ac:dyDescent="0.3">
      <c r="A4008" t="s">
        <v>1111</v>
      </c>
    </row>
    <row r="4014" spans="1:1" x14ac:dyDescent="0.3">
      <c r="A4014" t="s">
        <v>1090</v>
      </c>
    </row>
    <row r="4017" spans="1:1" x14ac:dyDescent="0.3">
      <c r="A4017" t="s">
        <v>1085</v>
      </c>
    </row>
    <row r="4020" spans="1:1" x14ac:dyDescent="0.3">
      <c r="A4020" t="s">
        <v>1249</v>
      </c>
    </row>
    <row r="4026" spans="1:1" x14ac:dyDescent="0.3">
      <c r="A4026" t="s">
        <v>1087</v>
      </c>
    </row>
    <row r="4029" spans="1:1" x14ac:dyDescent="0.3">
      <c r="A4029" t="s">
        <v>1088</v>
      </c>
    </row>
    <row r="4032" spans="1:1" x14ac:dyDescent="0.3">
      <c r="A4032" t="s">
        <v>1089</v>
      </c>
    </row>
    <row r="4038" spans="1:1" x14ac:dyDescent="0.3">
      <c r="A4038" t="s">
        <v>1087</v>
      </c>
    </row>
    <row r="4041" spans="1:1" x14ac:dyDescent="0.3">
      <c r="A4041" t="s">
        <v>1090</v>
      </c>
    </row>
    <row r="4044" spans="1:1" x14ac:dyDescent="0.3">
      <c r="A4044" t="s">
        <v>1085</v>
      </c>
    </row>
    <row r="4047" spans="1:1" x14ac:dyDescent="0.3">
      <c r="A4047" t="s">
        <v>1250</v>
      </c>
    </row>
    <row r="4053" spans="1:1" x14ac:dyDescent="0.3">
      <c r="A4053" t="s">
        <v>1087</v>
      </c>
    </row>
    <row r="4056" spans="1:1" x14ac:dyDescent="0.3">
      <c r="A4056" t="s">
        <v>1088</v>
      </c>
    </row>
    <row r="4059" spans="1:1" x14ac:dyDescent="0.3">
      <c r="A4059" t="s">
        <v>1089</v>
      </c>
    </row>
    <row r="4065" spans="1:1" x14ac:dyDescent="0.3">
      <c r="A4065" t="s">
        <v>1087</v>
      </c>
    </row>
    <row r="4068" spans="1:1" x14ac:dyDescent="0.3">
      <c r="A4068" t="s">
        <v>1090</v>
      </c>
    </row>
    <row r="4071" spans="1:1" x14ac:dyDescent="0.3">
      <c r="A4071" t="s">
        <v>1085</v>
      </c>
    </row>
    <row r="4074" spans="1:1" x14ac:dyDescent="0.3">
      <c r="A4074" t="s">
        <v>1251</v>
      </c>
    </row>
    <row r="4080" spans="1:1" x14ac:dyDescent="0.3">
      <c r="A4080" t="s">
        <v>1087</v>
      </c>
    </row>
    <row r="4083" spans="1:1" x14ac:dyDescent="0.3">
      <c r="A4083" t="s">
        <v>1088</v>
      </c>
    </row>
    <row r="4086" spans="1:1" x14ac:dyDescent="0.3">
      <c r="A4086" t="s">
        <v>1089</v>
      </c>
    </row>
    <row r="4092" spans="1:1" x14ac:dyDescent="0.3">
      <c r="A4092" t="s">
        <v>1090</v>
      </c>
    </row>
    <row r="4095" spans="1:1" x14ac:dyDescent="0.3">
      <c r="A4095" t="s">
        <v>1085</v>
      </c>
    </row>
    <row r="4098" spans="1:1" x14ac:dyDescent="0.3">
      <c r="A4098" t="s">
        <v>1252</v>
      </c>
    </row>
    <row r="4104" spans="1:1" x14ac:dyDescent="0.3">
      <c r="A4104" t="s">
        <v>1087</v>
      </c>
    </row>
    <row r="4107" spans="1:1" x14ac:dyDescent="0.3">
      <c r="A4107" t="s">
        <v>1088</v>
      </c>
    </row>
    <row r="4110" spans="1:1" x14ac:dyDescent="0.3">
      <c r="A4110" t="s">
        <v>1135</v>
      </c>
    </row>
    <row r="4116" spans="1:1" x14ac:dyDescent="0.3">
      <c r="A4116" t="s">
        <v>1087</v>
      </c>
    </row>
    <row r="4119" spans="1:1" x14ac:dyDescent="0.3">
      <c r="A4119" t="s">
        <v>1090</v>
      </c>
    </row>
    <row r="4122" spans="1:1" x14ac:dyDescent="0.3">
      <c r="A4122" t="s">
        <v>1085</v>
      </c>
    </row>
    <row r="4125" spans="1:1" x14ac:dyDescent="0.3">
      <c r="A4125" t="s">
        <v>1253</v>
      </c>
    </row>
    <row r="4131" spans="1:1" x14ac:dyDescent="0.3">
      <c r="A4131" t="s">
        <v>1088</v>
      </c>
    </row>
    <row r="4134" spans="1:1" x14ac:dyDescent="0.3">
      <c r="A4134" t="s">
        <v>1089</v>
      </c>
    </row>
    <row r="4140" spans="1:1" x14ac:dyDescent="0.3">
      <c r="A4140" t="s">
        <v>1087</v>
      </c>
    </row>
    <row r="4143" spans="1:1" x14ac:dyDescent="0.3">
      <c r="A4143" t="s">
        <v>1090</v>
      </c>
    </row>
    <row r="4146" spans="1:1" x14ac:dyDescent="0.3">
      <c r="A4146" t="s">
        <v>1085</v>
      </c>
    </row>
    <row r="4149" spans="1:1" x14ac:dyDescent="0.3">
      <c r="A4149" t="s">
        <v>1254</v>
      </c>
    </row>
    <row r="4155" spans="1:1" x14ac:dyDescent="0.3">
      <c r="A4155" t="s">
        <v>1087</v>
      </c>
    </row>
    <row r="4158" spans="1:1" x14ac:dyDescent="0.3">
      <c r="A4158" t="s">
        <v>1088</v>
      </c>
    </row>
    <row r="4161" spans="1:1" x14ac:dyDescent="0.3">
      <c r="A4161" t="s">
        <v>1116</v>
      </c>
    </row>
    <row r="4167" spans="1:1" x14ac:dyDescent="0.3">
      <c r="A4167" t="s">
        <v>1087</v>
      </c>
    </row>
    <row r="4170" spans="1:1" x14ac:dyDescent="0.3">
      <c r="A4170" t="s">
        <v>1090</v>
      </c>
    </row>
    <row r="4173" spans="1:1" x14ac:dyDescent="0.3">
      <c r="A4173" t="s">
        <v>1085</v>
      </c>
    </row>
    <row r="4176" spans="1:1" x14ac:dyDescent="0.3">
      <c r="A4176" t="s">
        <v>1255</v>
      </c>
    </row>
    <row r="4182" spans="1:1" x14ac:dyDescent="0.3">
      <c r="A4182" t="s">
        <v>1088</v>
      </c>
    </row>
    <row r="4185" spans="1:1" x14ac:dyDescent="0.3">
      <c r="A4185" t="s">
        <v>1111</v>
      </c>
    </row>
    <row r="4191" spans="1:1" x14ac:dyDescent="0.3">
      <c r="A4191" t="s">
        <v>1087</v>
      </c>
    </row>
    <row r="4194" spans="1:1" x14ac:dyDescent="0.3">
      <c r="A4194" t="s">
        <v>1090</v>
      </c>
    </row>
    <row r="4197" spans="1:1" x14ac:dyDescent="0.3">
      <c r="A4197" t="s">
        <v>1085</v>
      </c>
    </row>
    <row r="4200" spans="1:1" x14ac:dyDescent="0.3">
      <c r="A4200" t="s">
        <v>1256</v>
      </c>
    </row>
    <row r="4206" spans="1:1" x14ac:dyDescent="0.3">
      <c r="A4206" t="s">
        <v>1087</v>
      </c>
    </row>
    <row r="4209" spans="1:1" x14ac:dyDescent="0.3">
      <c r="A4209" t="s">
        <v>1088</v>
      </c>
    </row>
    <row r="4212" spans="1:1" x14ac:dyDescent="0.3">
      <c r="A4212" t="s">
        <v>1097</v>
      </c>
    </row>
    <row r="4218" spans="1:1" x14ac:dyDescent="0.3">
      <c r="A4218" t="s">
        <v>1087</v>
      </c>
    </row>
    <row r="4221" spans="1:1" x14ac:dyDescent="0.3">
      <c r="A4221" t="s">
        <v>1090</v>
      </c>
    </row>
    <row r="4224" spans="1:1" x14ac:dyDescent="0.3">
      <c r="A4224" t="s">
        <v>1085</v>
      </c>
    </row>
    <row r="4227" spans="1:1" x14ac:dyDescent="0.3">
      <c r="A4227" t="s">
        <v>1257</v>
      </c>
    </row>
    <row r="4233" spans="1:1" x14ac:dyDescent="0.3">
      <c r="A4233" t="s">
        <v>1087</v>
      </c>
    </row>
    <row r="4236" spans="1:1" x14ac:dyDescent="0.3">
      <c r="A4236" t="s">
        <v>1088</v>
      </c>
    </row>
    <row r="4239" spans="1:1" x14ac:dyDescent="0.3">
      <c r="A4239" t="s">
        <v>1111</v>
      </c>
    </row>
    <row r="4245" spans="1:1" x14ac:dyDescent="0.3">
      <c r="A4245" t="s">
        <v>1087</v>
      </c>
    </row>
    <row r="4248" spans="1:1" x14ac:dyDescent="0.3">
      <c r="A4248" t="s">
        <v>1090</v>
      </c>
    </row>
    <row r="4251" spans="1:1" x14ac:dyDescent="0.3">
      <c r="A4251" t="s">
        <v>1085</v>
      </c>
    </row>
    <row r="4254" spans="1:1" x14ac:dyDescent="0.3">
      <c r="A4254" t="s">
        <v>1258</v>
      </c>
    </row>
    <row r="4260" spans="1:1" x14ac:dyDescent="0.3">
      <c r="A4260" t="s">
        <v>1087</v>
      </c>
    </row>
    <row r="4263" spans="1:1" x14ac:dyDescent="0.3">
      <c r="A4263" t="s">
        <v>1088</v>
      </c>
    </row>
    <row r="4266" spans="1:1" x14ac:dyDescent="0.3">
      <c r="A4266" t="s">
        <v>1097</v>
      </c>
    </row>
    <row r="4272" spans="1:1" x14ac:dyDescent="0.3">
      <c r="A4272" t="s">
        <v>1090</v>
      </c>
    </row>
    <row r="4275" spans="1:1" x14ac:dyDescent="0.3">
      <c r="A4275" t="s">
        <v>1085</v>
      </c>
    </row>
    <row r="4278" spans="1:1" x14ac:dyDescent="0.3">
      <c r="A4278" t="s">
        <v>1259</v>
      </c>
    </row>
    <row r="4284" spans="1:1" x14ac:dyDescent="0.3">
      <c r="A4284" t="s">
        <v>1087</v>
      </c>
    </row>
    <row r="4287" spans="1:1" x14ac:dyDescent="0.3">
      <c r="A4287" t="s">
        <v>1088</v>
      </c>
    </row>
    <row r="4290" spans="1:1" x14ac:dyDescent="0.3">
      <c r="A4290" t="s">
        <v>1097</v>
      </c>
    </row>
    <row r="4296" spans="1:1" x14ac:dyDescent="0.3">
      <c r="A4296" t="s">
        <v>1090</v>
      </c>
    </row>
    <row r="4299" spans="1:1" x14ac:dyDescent="0.3">
      <c r="A4299" t="s">
        <v>1085</v>
      </c>
    </row>
    <row r="4302" spans="1:1" x14ac:dyDescent="0.3">
      <c r="A4302" t="s">
        <v>1260</v>
      </c>
    </row>
    <row r="4308" spans="1:1" x14ac:dyDescent="0.3">
      <c r="A4308" t="s">
        <v>1087</v>
      </c>
    </row>
    <row r="4311" spans="1:1" x14ac:dyDescent="0.3">
      <c r="A4311" t="s">
        <v>1088</v>
      </c>
    </row>
    <row r="4314" spans="1:1" x14ac:dyDescent="0.3">
      <c r="A4314" t="s">
        <v>1097</v>
      </c>
    </row>
    <row r="4320" spans="1:1" x14ac:dyDescent="0.3">
      <c r="A4320" t="s">
        <v>1087</v>
      </c>
    </row>
    <row r="4323" spans="1:1" x14ac:dyDescent="0.3">
      <c r="A4323" t="s">
        <v>1090</v>
      </c>
    </row>
    <row r="4326" spans="1:1" x14ac:dyDescent="0.3">
      <c r="A4326" t="s">
        <v>1085</v>
      </c>
    </row>
    <row r="4329" spans="1:1" x14ac:dyDescent="0.3">
      <c r="A4329" t="s">
        <v>1261</v>
      </c>
    </row>
    <row r="4335" spans="1:1" x14ac:dyDescent="0.3">
      <c r="A4335" t="s">
        <v>1087</v>
      </c>
    </row>
    <row r="4338" spans="1:1" x14ac:dyDescent="0.3">
      <c r="A4338" t="s">
        <v>1088</v>
      </c>
    </row>
    <row r="4341" spans="1:1" x14ac:dyDescent="0.3">
      <c r="A4341" t="s">
        <v>1089</v>
      </c>
    </row>
    <row r="4347" spans="1:1" x14ac:dyDescent="0.3">
      <c r="A4347" t="s">
        <v>1087</v>
      </c>
    </row>
    <row r="4350" spans="1:1" x14ac:dyDescent="0.3">
      <c r="A4350" t="s">
        <v>1090</v>
      </c>
    </row>
    <row r="4353" spans="1:1" x14ac:dyDescent="0.3">
      <c r="A4353" t="s">
        <v>1085</v>
      </c>
    </row>
    <row r="4356" spans="1:1" x14ac:dyDescent="0.3">
      <c r="A4356" t="s">
        <v>1262</v>
      </c>
    </row>
    <row r="4362" spans="1:1" x14ac:dyDescent="0.3">
      <c r="A4362" t="s">
        <v>1087</v>
      </c>
    </row>
    <row r="4365" spans="1:1" x14ac:dyDescent="0.3">
      <c r="A4365" t="s">
        <v>1088</v>
      </c>
    </row>
    <row r="4368" spans="1:1" x14ac:dyDescent="0.3">
      <c r="A4368" t="s">
        <v>1089</v>
      </c>
    </row>
    <row r="4374" spans="1:1" x14ac:dyDescent="0.3">
      <c r="A4374" t="s">
        <v>1087</v>
      </c>
    </row>
    <row r="4377" spans="1:1" x14ac:dyDescent="0.3">
      <c r="A4377" t="s">
        <v>1090</v>
      </c>
    </row>
    <row r="4380" spans="1:1" x14ac:dyDescent="0.3">
      <c r="A4380" t="s">
        <v>1085</v>
      </c>
    </row>
    <row r="4383" spans="1:1" x14ac:dyDescent="0.3">
      <c r="A4383" t="s">
        <v>1263</v>
      </c>
    </row>
    <row r="4389" spans="1:1" x14ac:dyDescent="0.3">
      <c r="A4389" t="s">
        <v>1087</v>
      </c>
    </row>
    <row r="4392" spans="1:1" x14ac:dyDescent="0.3">
      <c r="A4392" t="s">
        <v>1088</v>
      </c>
    </row>
    <row r="4395" spans="1:1" x14ac:dyDescent="0.3">
      <c r="A4395" t="s">
        <v>1116</v>
      </c>
    </row>
    <row r="4401" spans="1:1" x14ac:dyDescent="0.3">
      <c r="A4401" t="s">
        <v>1087</v>
      </c>
    </row>
    <row r="4404" spans="1:1" x14ac:dyDescent="0.3">
      <c r="A4404" t="s">
        <v>1090</v>
      </c>
    </row>
    <row r="4407" spans="1:1" x14ac:dyDescent="0.3">
      <c r="A4407" t="s">
        <v>1085</v>
      </c>
    </row>
    <row r="4410" spans="1:1" x14ac:dyDescent="0.3">
      <c r="A4410" t="s">
        <v>1264</v>
      </c>
    </row>
    <row r="4416" spans="1:1" x14ac:dyDescent="0.3">
      <c r="A4416" t="s">
        <v>1087</v>
      </c>
    </row>
    <row r="4419" spans="1:1" x14ac:dyDescent="0.3">
      <c r="A4419" t="s">
        <v>1088</v>
      </c>
    </row>
    <row r="4422" spans="1:1" x14ac:dyDescent="0.3">
      <c r="A4422" t="s">
        <v>1089</v>
      </c>
    </row>
    <row r="4428" spans="1:1" x14ac:dyDescent="0.3">
      <c r="A4428" t="s">
        <v>1087</v>
      </c>
    </row>
    <row r="4431" spans="1:1" x14ac:dyDescent="0.3">
      <c r="A4431" t="s">
        <v>1090</v>
      </c>
    </row>
    <row r="4434" spans="1:1" x14ac:dyDescent="0.3">
      <c r="A4434" t="s">
        <v>1085</v>
      </c>
    </row>
    <row r="4437" spans="1:1" x14ac:dyDescent="0.3">
      <c r="A4437" t="s">
        <v>1265</v>
      </c>
    </row>
    <row r="4443" spans="1:1" x14ac:dyDescent="0.3">
      <c r="A4443" t="s">
        <v>1087</v>
      </c>
    </row>
    <row r="4446" spans="1:1" x14ac:dyDescent="0.3">
      <c r="A4446" t="s">
        <v>1088</v>
      </c>
    </row>
    <row r="4449" spans="1:1" x14ac:dyDescent="0.3">
      <c r="A4449" t="s">
        <v>1089</v>
      </c>
    </row>
    <row r="4455" spans="1:1" x14ac:dyDescent="0.3">
      <c r="A4455" t="s">
        <v>1090</v>
      </c>
    </row>
    <row r="4458" spans="1:1" x14ac:dyDescent="0.3">
      <c r="A4458" t="s">
        <v>1085</v>
      </c>
    </row>
    <row r="4461" spans="1:1" x14ac:dyDescent="0.3">
      <c r="A4461" t="s">
        <v>1266</v>
      </c>
    </row>
    <row r="4467" spans="1:1" x14ac:dyDescent="0.3">
      <c r="A4467" t="s">
        <v>1087</v>
      </c>
    </row>
    <row r="4470" spans="1:1" x14ac:dyDescent="0.3">
      <c r="A4470" t="s">
        <v>1088</v>
      </c>
    </row>
    <row r="4473" spans="1:1" x14ac:dyDescent="0.3">
      <c r="A4473" t="s">
        <v>1097</v>
      </c>
    </row>
    <row r="4479" spans="1:1" x14ac:dyDescent="0.3">
      <c r="A4479" t="s">
        <v>1087</v>
      </c>
    </row>
    <row r="4482" spans="1:1" x14ac:dyDescent="0.3">
      <c r="A4482" t="s">
        <v>1090</v>
      </c>
    </row>
    <row r="4485" spans="1:1" x14ac:dyDescent="0.3">
      <c r="A4485" t="s">
        <v>1085</v>
      </c>
    </row>
    <row r="4488" spans="1:1" x14ac:dyDescent="0.3">
      <c r="A4488" t="s">
        <v>1267</v>
      </c>
    </row>
    <row r="4494" spans="1:1" x14ac:dyDescent="0.3">
      <c r="A4494" t="s">
        <v>1087</v>
      </c>
    </row>
    <row r="4497" spans="1:1" x14ac:dyDescent="0.3">
      <c r="A4497" t="s">
        <v>1088</v>
      </c>
    </row>
    <row r="4500" spans="1:1" x14ac:dyDescent="0.3">
      <c r="A4500" t="s">
        <v>1097</v>
      </c>
    </row>
    <row r="4506" spans="1:1" x14ac:dyDescent="0.3">
      <c r="A4506" t="s">
        <v>1087</v>
      </c>
    </row>
    <row r="4509" spans="1:1" x14ac:dyDescent="0.3">
      <c r="A4509" t="s">
        <v>1090</v>
      </c>
    </row>
    <row r="4512" spans="1:1" x14ac:dyDescent="0.3">
      <c r="A4512" t="s">
        <v>1085</v>
      </c>
    </row>
    <row r="4515" spans="1:1" x14ac:dyDescent="0.3">
      <c r="A4515" t="s">
        <v>1268</v>
      </c>
    </row>
    <row r="4521" spans="1:1" x14ac:dyDescent="0.3">
      <c r="A4521" t="s">
        <v>1087</v>
      </c>
    </row>
    <row r="4524" spans="1:1" x14ac:dyDescent="0.3">
      <c r="A4524" t="s">
        <v>1088</v>
      </c>
    </row>
    <row r="4527" spans="1:1" x14ac:dyDescent="0.3">
      <c r="A4527" t="s">
        <v>1089</v>
      </c>
    </row>
    <row r="4533" spans="1:1" x14ac:dyDescent="0.3">
      <c r="A4533" t="s">
        <v>1087</v>
      </c>
    </row>
    <row r="4536" spans="1:1" x14ac:dyDescent="0.3">
      <c r="A4536" t="s">
        <v>1090</v>
      </c>
    </row>
    <row r="4539" spans="1:1" x14ac:dyDescent="0.3">
      <c r="A4539" t="s">
        <v>1085</v>
      </c>
    </row>
    <row r="4542" spans="1:1" x14ac:dyDescent="0.3">
      <c r="A4542" t="s">
        <v>1269</v>
      </c>
    </row>
    <row r="4548" spans="1:1" x14ac:dyDescent="0.3">
      <c r="A4548" t="s">
        <v>1087</v>
      </c>
    </row>
    <row r="4551" spans="1:1" x14ac:dyDescent="0.3">
      <c r="A4551" t="s">
        <v>1088</v>
      </c>
    </row>
    <row r="4554" spans="1:1" x14ac:dyDescent="0.3">
      <c r="A4554" t="s">
        <v>1089</v>
      </c>
    </row>
    <row r="4560" spans="1:1" x14ac:dyDescent="0.3">
      <c r="A4560" t="s">
        <v>1090</v>
      </c>
    </row>
    <row r="4563" spans="1:1" x14ac:dyDescent="0.3">
      <c r="A4563" t="s">
        <v>1085</v>
      </c>
    </row>
    <row r="4566" spans="1:1" x14ac:dyDescent="0.3">
      <c r="A4566" t="s">
        <v>1270</v>
      </c>
    </row>
    <row r="4572" spans="1:1" x14ac:dyDescent="0.3">
      <c r="A4572" t="s">
        <v>1088</v>
      </c>
    </row>
    <row r="4575" spans="1:1" x14ac:dyDescent="0.3">
      <c r="A4575" t="s">
        <v>1116</v>
      </c>
    </row>
    <row r="4581" spans="1:1" x14ac:dyDescent="0.3">
      <c r="A4581" t="s">
        <v>1087</v>
      </c>
    </row>
    <row r="4584" spans="1:1" x14ac:dyDescent="0.3">
      <c r="A4584" t="s">
        <v>1090</v>
      </c>
    </row>
    <row r="4587" spans="1:1" x14ac:dyDescent="0.3">
      <c r="A4587" t="s">
        <v>1085</v>
      </c>
    </row>
    <row r="4590" spans="1:1" x14ac:dyDescent="0.3">
      <c r="A4590" t="s">
        <v>1271</v>
      </c>
    </row>
    <row r="4596" spans="1:1" x14ac:dyDescent="0.3">
      <c r="A4596" t="s">
        <v>1087</v>
      </c>
    </row>
    <row r="4599" spans="1:1" x14ac:dyDescent="0.3">
      <c r="A4599" t="s">
        <v>1088</v>
      </c>
    </row>
    <row r="4602" spans="1:1" x14ac:dyDescent="0.3">
      <c r="A4602" t="s">
        <v>1111</v>
      </c>
    </row>
    <row r="4608" spans="1:1" x14ac:dyDescent="0.3">
      <c r="A4608" t="s">
        <v>1090</v>
      </c>
    </row>
    <row r="4611" spans="1:1" x14ac:dyDescent="0.3">
      <c r="A4611" t="s">
        <v>1085</v>
      </c>
    </row>
    <row r="4614" spans="1:1" x14ac:dyDescent="0.3">
      <c r="A4614" t="s">
        <v>1272</v>
      </c>
    </row>
    <row r="4620" spans="1:1" x14ac:dyDescent="0.3">
      <c r="A4620" t="s">
        <v>1087</v>
      </c>
    </row>
    <row r="4623" spans="1:1" x14ac:dyDescent="0.3">
      <c r="A4623" t="s">
        <v>1088</v>
      </c>
    </row>
    <row r="4626" spans="1:1" x14ac:dyDescent="0.3">
      <c r="A4626" t="s">
        <v>1113</v>
      </c>
    </row>
    <row r="4632" spans="1:1" x14ac:dyDescent="0.3">
      <c r="A4632" t="s">
        <v>1087</v>
      </c>
    </row>
    <row r="4635" spans="1:1" x14ac:dyDescent="0.3">
      <c r="A4635" t="s">
        <v>1090</v>
      </c>
    </row>
    <row r="4638" spans="1:1" x14ac:dyDescent="0.3">
      <c r="A4638" t="s">
        <v>1085</v>
      </c>
    </row>
    <row r="4641" spans="1:1" x14ac:dyDescent="0.3">
      <c r="A4641" t="s">
        <v>1273</v>
      </c>
    </row>
    <row r="4647" spans="1:1" x14ac:dyDescent="0.3">
      <c r="A4647" t="s">
        <v>1087</v>
      </c>
    </row>
    <row r="4650" spans="1:1" x14ac:dyDescent="0.3">
      <c r="A4650" t="s">
        <v>1088</v>
      </c>
    </row>
    <row r="4653" spans="1:1" x14ac:dyDescent="0.3">
      <c r="A4653" t="s">
        <v>1113</v>
      </c>
    </row>
    <row r="4659" spans="1:1" x14ac:dyDescent="0.3">
      <c r="A4659" t="s">
        <v>1087</v>
      </c>
    </row>
    <row r="4662" spans="1:1" x14ac:dyDescent="0.3">
      <c r="A4662" t="s">
        <v>1090</v>
      </c>
    </row>
    <row r="4665" spans="1:1" x14ac:dyDescent="0.3">
      <c r="A4665" t="s">
        <v>1085</v>
      </c>
    </row>
    <row r="4668" spans="1:1" x14ac:dyDescent="0.3">
      <c r="A4668" t="s">
        <v>1274</v>
      </c>
    </row>
    <row r="4674" spans="1:1" x14ac:dyDescent="0.3">
      <c r="A4674" t="s">
        <v>1087</v>
      </c>
    </row>
    <row r="4677" spans="1:1" x14ac:dyDescent="0.3">
      <c r="A4677" t="s">
        <v>1088</v>
      </c>
    </row>
    <row r="4680" spans="1:1" x14ac:dyDescent="0.3">
      <c r="A4680" t="s">
        <v>1111</v>
      </c>
    </row>
    <row r="4686" spans="1:1" x14ac:dyDescent="0.3">
      <c r="A4686" t="s">
        <v>1087</v>
      </c>
    </row>
    <row r="4689" spans="1:1" x14ac:dyDescent="0.3">
      <c r="A4689" t="s">
        <v>1090</v>
      </c>
    </row>
    <row r="4692" spans="1:1" x14ac:dyDescent="0.3">
      <c r="A4692" t="s">
        <v>1085</v>
      </c>
    </row>
    <row r="4695" spans="1:1" x14ac:dyDescent="0.3">
      <c r="A4695" t="s">
        <v>1275</v>
      </c>
    </row>
    <row r="4701" spans="1:1" x14ac:dyDescent="0.3">
      <c r="A4701" t="s">
        <v>1087</v>
      </c>
    </row>
    <row r="4704" spans="1:1" x14ac:dyDescent="0.3">
      <c r="A4704" t="s">
        <v>1088</v>
      </c>
    </row>
    <row r="4707" spans="1:1" x14ac:dyDescent="0.3">
      <c r="A4707" t="s">
        <v>1113</v>
      </c>
    </row>
    <row r="4713" spans="1:1" x14ac:dyDescent="0.3">
      <c r="A4713" t="s">
        <v>1087</v>
      </c>
    </row>
    <row r="4716" spans="1:1" x14ac:dyDescent="0.3">
      <c r="A4716" t="s">
        <v>1090</v>
      </c>
    </row>
    <row r="4719" spans="1:1" x14ac:dyDescent="0.3">
      <c r="A4719" t="s">
        <v>1085</v>
      </c>
    </row>
    <row r="4722" spans="1:1" x14ac:dyDescent="0.3">
      <c r="A4722" t="s">
        <v>1276</v>
      </c>
    </row>
    <row r="4728" spans="1:1" x14ac:dyDescent="0.3">
      <c r="A4728" t="s">
        <v>1087</v>
      </c>
    </row>
    <row r="4731" spans="1:1" x14ac:dyDescent="0.3">
      <c r="A4731" t="s">
        <v>1088</v>
      </c>
    </row>
    <row r="4734" spans="1:1" x14ac:dyDescent="0.3">
      <c r="A4734" t="s">
        <v>1113</v>
      </c>
    </row>
    <row r="4740" spans="1:1" x14ac:dyDescent="0.3">
      <c r="A4740" t="s">
        <v>1087</v>
      </c>
    </row>
    <row r="4743" spans="1:1" x14ac:dyDescent="0.3">
      <c r="A4743" t="s">
        <v>1090</v>
      </c>
    </row>
    <row r="4746" spans="1:1" x14ac:dyDescent="0.3">
      <c r="A4746" t="s">
        <v>1085</v>
      </c>
    </row>
    <row r="4749" spans="1:1" x14ac:dyDescent="0.3">
      <c r="A4749" t="s">
        <v>1277</v>
      </c>
    </row>
    <row r="4755" spans="1:1" x14ac:dyDescent="0.3">
      <c r="A4755" t="s">
        <v>1087</v>
      </c>
    </row>
    <row r="4758" spans="1:1" x14ac:dyDescent="0.3">
      <c r="A4758" t="s">
        <v>1088</v>
      </c>
    </row>
    <row r="4761" spans="1:1" x14ac:dyDescent="0.3">
      <c r="A4761" t="s">
        <v>1113</v>
      </c>
    </row>
    <row r="4767" spans="1:1" x14ac:dyDescent="0.3">
      <c r="A4767" t="s">
        <v>1087</v>
      </c>
    </row>
    <row r="4770" spans="1:1" x14ac:dyDescent="0.3">
      <c r="A4770" t="s">
        <v>1090</v>
      </c>
    </row>
    <row r="4773" spans="1:1" x14ac:dyDescent="0.3">
      <c r="A4773" t="s">
        <v>1085</v>
      </c>
    </row>
    <row r="4776" spans="1:1" x14ac:dyDescent="0.3">
      <c r="A4776" t="s">
        <v>1278</v>
      </c>
    </row>
    <row r="4782" spans="1:1" x14ac:dyDescent="0.3">
      <c r="A4782" t="s">
        <v>1088</v>
      </c>
    </row>
    <row r="4785" spans="1:1" x14ac:dyDescent="0.3">
      <c r="A4785" t="s">
        <v>1113</v>
      </c>
    </row>
    <row r="4791" spans="1:1" x14ac:dyDescent="0.3">
      <c r="A4791" t="s">
        <v>1087</v>
      </c>
    </row>
    <row r="4794" spans="1:1" x14ac:dyDescent="0.3">
      <c r="A4794" t="s">
        <v>1090</v>
      </c>
    </row>
    <row r="4797" spans="1:1" x14ac:dyDescent="0.3">
      <c r="A4797" t="s">
        <v>1085</v>
      </c>
    </row>
    <row r="4800" spans="1:1" x14ac:dyDescent="0.3">
      <c r="A4800" t="s">
        <v>1279</v>
      </c>
    </row>
    <row r="4806" spans="1:1" x14ac:dyDescent="0.3">
      <c r="A4806" t="s">
        <v>1087</v>
      </c>
    </row>
    <row r="4809" spans="1:1" x14ac:dyDescent="0.3">
      <c r="A4809" t="s">
        <v>1088</v>
      </c>
    </row>
    <row r="4812" spans="1:1" x14ac:dyDescent="0.3">
      <c r="A4812" t="s">
        <v>1116</v>
      </c>
    </row>
    <row r="4818" spans="1:1" x14ac:dyDescent="0.3">
      <c r="A4818" t="s">
        <v>1090</v>
      </c>
    </row>
    <row r="4821" spans="1:1" x14ac:dyDescent="0.3">
      <c r="A4821" t="s">
        <v>1085</v>
      </c>
    </row>
    <row r="4824" spans="1:1" x14ac:dyDescent="0.3">
      <c r="A4824" t="s">
        <v>1280</v>
      </c>
    </row>
    <row r="4830" spans="1:1" x14ac:dyDescent="0.3">
      <c r="A4830" t="s">
        <v>1087</v>
      </c>
    </row>
    <row r="4833" spans="1:1" x14ac:dyDescent="0.3">
      <c r="A4833" t="s">
        <v>1088</v>
      </c>
    </row>
    <row r="4836" spans="1:1" x14ac:dyDescent="0.3">
      <c r="A4836" t="s">
        <v>1111</v>
      </c>
    </row>
    <row r="4842" spans="1:1" x14ac:dyDescent="0.3">
      <c r="A4842" t="s">
        <v>1087</v>
      </c>
    </row>
    <row r="4845" spans="1:1" x14ac:dyDescent="0.3">
      <c r="A4845" t="s">
        <v>1090</v>
      </c>
    </row>
    <row r="4848" spans="1:1" x14ac:dyDescent="0.3">
      <c r="A4848" t="s">
        <v>1085</v>
      </c>
    </row>
    <row r="4851" spans="1:1" x14ac:dyDescent="0.3">
      <c r="A4851" t="s">
        <v>1281</v>
      </c>
    </row>
    <row r="4857" spans="1:1" x14ac:dyDescent="0.3">
      <c r="A4857" t="s">
        <v>1087</v>
      </c>
    </row>
    <row r="4860" spans="1:1" x14ac:dyDescent="0.3">
      <c r="A4860" t="s">
        <v>1088</v>
      </c>
    </row>
    <row r="4863" spans="1:1" x14ac:dyDescent="0.3">
      <c r="A4863" t="s">
        <v>1111</v>
      </c>
    </row>
    <row r="4869" spans="1:1" x14ac:dyDescent="0.3">
      <c r="A4869" t="s">
        <v>1087</v>
      </c>
    </row>
    <row r="4872" spans="1:1" x14ac:dyDescent="0.3">
      <c r="A4872" t="s">
        <v>1090</v>
      </c>
    </row>
    <row r="4875" spans="1:1" x14ac:dyDescent="0.3">
      <c r="A4875" t="s">
        <v>1085</v>
      </c>
    </row>
    <row r="4878" spans="1:1" x14ac:dyDescent="0.3">
      <c r="A4878" t="s">
        <v>1282</v>
      </c>
    </row>
    <row r="4884" spans="1:1" x14ac:dyDescent="0.3">
      <c r="A4884" t="s">
        <v>1087</v>
      </c>
    </row>
    <row r="4887" spans="1:1" x14ac:dyDescent="0.3">
      <c r="A4887" t="s">
        <v>1088</v>
      </c>
    </row>
    <row r="4890" spans="1:1" x14ac:dyDescent="0.3">
      <c r="A4890" t="s">
        <v>1113</v>
      </c>
    </row>
    <row r="4896" spans="1:1" x14ac:dyDescent="0.3">
      <c r="A4896" t="s">
        <v>1087</v>
      </c>
    </row>
    <row r="4899" spans="1:1" x14ac:dyDescent="0.3">
      <c r="A4899" t="s">
        <v>1090</v>
      </c>
    </row>
    <row r="4902" spans="1:1" x14ac:dyDescent="0.3">
      <c r="A4902" t="s">
        <v>1085</v>
      </c>
    </row>
    <row r="4905" spans="1:1" x14ac:dyDescent="0.3">
      <c r="A4905" t="s">
        <v>1283</v>
      </c>
    </row>
    <row r="4911" spans="1:1" x14ac:dyDescent="0.3">
      <c r="A4911" t="s">
        <v>1087</v>
      </c>
    </row>
    <row r="4914" spans="1:1" x14ac:dyDescent="0.3">
      <c r="A4914" t="s">
        <v>1088</v>
      </c>
    </row>
    <row r="4917" spans="1:1" x14ac:dyDescent="0.3">
      <c r="A4917" t="s">
        <v>1113</v>
      </c>
    </row>
    <row r="4923" spans="1:1" x14ac:dyDescent="0.3">
      <c r="A4923" t="s">
        <v>1087</v>
      </c>
    </row>
    <row r="4926" spans="1:1" x14ac:dyDescent="0.3">
      <c r="A4926" t="s">
        <v>1090</v>
      </c>
    </row>
    <row r="4929" spans="1:1" x14ac:dyDescent="0.3">
      <c r="A4929" t="s">
        <v>1085</v>
      </c>
    </row>
    <row r="4932" spans="1:1" x14ac:dyDescent="0.3">
      <c r="A4932" t="s">
        <v>1284</v>
      </c>
    </row>
    <row r="4938" spans="1:1" x14ac:dyDescent="0.3">
      <c r="A4938" t="s">
        <v>1087</v>
      </c>
    </row>
    <row r="4941" spans="1:1" x14ac:dyDescent="0.3">
      <c r="A4941" t="s">
        <v>1088</v>
      </c>
    </row>
    <row r="4944" spans="1:1" x14ac:dyDescent="0.3">
      <c r="A4944" t="s">
        <v>1111</v>
      </c>
    </row>
    <row r="4950" spans="1:1" x14ac:dyDescent="0.3">
      <c r="A4950" t="s">
        <v>1087</v>
      </c>
    </row>
    <row r="4953" spans="1:1" x14ac:dyDescent="0.3">
      <c r="A4953" t="s">
        <v>1090</v>
      </c>
    </row>
    <row r="4956" spans="1:1" x14ac:dyDescent="0.3">
      <c r="A4956" t="s">
        <v>1085</v>
      </c>
    </row>
    <row r="4959" spans="1:1" x14ac:dyDescent="0.3">
      <c r="A4959" t="s">
        <v>1285</v>
      </c>
    </row>
    <row r="4965" spans="1:1" x14ac:dyDescent="0.3">
      <c r="A4965" t="s">
        <v>1087</v>
      </c>
    </row>
    <row r="4968" spans="1:1" x14ac:dyDescent="0.3">
      <c r="A4968" t="s">
        <v>1088</v>
      </c>
    </row>
    <row r="4971" spans="1:1" x14ac:dyDescent="0.3">
      <c r="A4971" t="s">
        <v>1111</v>
      </c>
    </row>
    <row r="4977" spans="1:1" x14ac:dyDescent="0.3">
      <c r="A4977" t="s">
        <v>1087</v>
      </c>
    </row>
    <row r="4980" spans="1:1" x14ac:dyDescent="0.3">
      <c r="A4980" t="s">
        <v>1090</v>
      </c>
    </row>
    <row r="4983" spans="1:1" x14ac:dyDescent="0.3">
      <c r="A4983" t="s">
        <v>1085</v>
      </c>
    </row>
    <row r="4986" spans="1:1" x14ac:dyDescent="0.3">
      <c r="A4986" t="s">
        <v>1286</v>
      </c>
    </row>
    <row r="4992" spans="1:1" x14ac:dyDescent="0.3">
      <c r="A4992" t="s">
        <v>1088</v>
      </c>
    </row>
    <row r="4995" spans="1:1" x14ac:dyDescent="0.3">
      <c r="A4995" t="s">
        <v>1111</v>
      </c>
    </row>
    <row r="5001" spans="1:1" x14ac:dyDescent="0.3">
      <c r="A5001" t="s">
        <v>1087</v>
      </c>
    </row>
    <row r="5004" spans="1:1" x14ac:dyDescent="0.3">
      <c r="A5004" t="s">
        <v>1090</v>
      </c>
    </row>
    <row r="5007" spans="1:1" x14ac:dyDescent="0.3">
      <c r="A5007" t="s">
        <v>1085</v>
      </c>
    </row>
    <row r="5010" spans="1:1" x14ac:dyDescent="0.3">
      <c r="A5010" t="s">
        <v>1287</v>
      </c>
    </row>
    <row r="5016" spans="1:1" x14ac:dyDescent="0.3">
      <c r="A5016" t="s">
        <v>1087</v>
      </c>
    </row>
    <row r="5019" spans="1:1" x14ac:dyDescent="0.3">
      <c r="A5019" t="s">
        <v>1088</v>
      </c>
    </row>
    <row r="5022" spans="1:1" x14ac:dyDescent="0.3">
      <c r="A5022" t="s">
        <v>1116</v>
      </c>
    </row>
    <row r="5028" spans="1:1" x14ac:dyDescent="0.3">
      <c r="A5028" t="s">
        <v>1087</v>
      </c>
    </row>
    <row r="5031" spans="1:1" x14ac:dyDescent="0.3">
      <c r="A5031" t="s">
        <v>1090</v>
      </c>
    </row>
    <row r="5034" spans="1:1" x14ac:dyDescent="0.3">
      <c r="A5034" t="s">
        <v>1085</v>
      </c>
    </row>
    <row r="5037" spans="1:1" x14ac:dyDescent="0.3">
      <c r="A5037" t="s">
        <v>1288</v>
      </c>
    </row>
    <row r="5043" spans="1:1" x14ac:dyDescent="0.3">
      <c r="A5043" t="s">
        <v>1088</v>
      </c>
    </row>
    <row r="5046" spans="1:1" x14ac:dyDescent="0.3">
      <c r="A5046" t="s">
        <v>1089</v>
      </c>
    </row>
    <row r="5052" spans="1:1" x14ac:dyDescent="0.3">
      <c r="A5052" t="s">
        <v>1087</v>
      </c>
    </row>
    <row r="5055" spans="1:1" x14ac:dyDescent="0.3">
      <c r="A5055" t="s">
        <v>1090</v>
      </c>
    </row>
    <row r="5058" spans="1:1" x14ac:dyDescent="0.3">
      <c r="A5058" t="s">
        <v>1085</v>
      </c>
    </row>
    <row r="5061" spans="1:1" x14ac:dyDescent="0.3">
      <c r="A5061" t="s">
        <v>1289</v>
      </c>
    </row>
    <row r="5067" spans="1:1" x14ac:dyDescent="0.3">
      <c r="A5067" t="s">
        <v>1087</v>
      </c>
    </row>
    <row r="5070" spans="1:1" x14ac:dyDescent="0.3">
      <c r="A5070" t="s">
        <v>1088</v>
      </c>
    </row>
    <row r="5073" spans="1:1" x14ac:dyDescent="0.3">
      <c r="A5073" t="s">
        <v>1089</v>
      </c>
    </row>
    <row r="5079" spans="1:1" x14ac:dyDescent="0.3">
      <c r="A5079" t="s">
        <v>1087</v>
      </c>
    </row>
    <row r="5082" spans="1:1" x14ac:dyDescent="0.3">
      <c r="A5082" t="s">
        <v>1090</v>
      </c>
    </row>
    <row r="5085" spans="1:1" x14ac:dyDescent="0.3">
      <c r="A5085" t="s">
        <v>1085</v>
      </c>
    </row>
    <row r="5088" spans="1:1" x14ac:dyDescent="0.3">
      <c r="A5088" t="s">
        <v>1290</v>
      </c>
    </row>
    <row r="5094" spans="1:1" x14ac:dyDescent="0.3">
      <c r="A5094" t="s">
        <v>1087</v>
      </c>
    </row>
    <row r="5097" spans="1:1" x14ac:dyDescent="0.3">
      <c r="A5097" t="s">
        <v>1088</v>
      </c>
    </row>
    <row r="5100" spans="1:1" x14ac:dyDescent="0.3">
      <c r="A5100" t="s">
        <v>1089</v>
      </c>
    </row>
    <row r="5106" spans="1:1" x14ac:dyDescent="0.3">
      <c r="A5106" t="s">
        <v>1087</v>
      </c>
    </row>
    <row r="5109" spans="1:1" x14ac:dyDescent="0.3">
      <c r="A5109" t="s">
        <v>1090</v>
      </c>
    </row>
    <row r="5112" spans="1:1" x14ac:dyDescent="0.3">
      <c r="A5112" t="s">
        <v>1085</v>
      </c>
    </row>
    <row r="5114" spans="1:1" x14ac:dyDescent="0.3">
      <c r="A5114" t="s">
        <v>1291</v>
      </c>
    </row>
    <row r="5115" spans="1:1" x14ac:dyDescent="0.3">
      <c r="A5115" t="s">
        <v>1292</v>
      </c>
    </row>
    <row r="5116" spans="1:1" x14ac:dyDescent="0.3">
      <c r="A5116" t="s">
        <v>1293</v>
      </c>
    </row>
    <row r="5117" spans="1:1" x14ac:dyDescent="0.3">
      <c r="A5117" t="s">
        <v>1294</v>
      </c>
    </row>
    <row r="5118" spans="1:1" x14ac:dyDescent="0.3">
      <c r="A5118" t="s">
        <v>1295</v>
      </c>
    </row>
    <row r="5119" spans="1:1" x14ac:dyDescent="0.3">
      <c r="A5119" t="s">
        <v>1296</v>
      </c>
    </row>
    <row r="5120" spans="1:1" x14ac:dyDescent="0.3">
      <c r="A5120" t="s">
        <v>1297</v>
      </c>
    </row>
    <row r="5121" spans="1:1" x14ac:dyDescent="0.3">
      <c r="A5121" t="s">
        <v>1298</v>
      </c>
    </row>
    <row r="5122" spans="1:1" x14ac:dyDescent="0.3">
      <c r="A5122" t="s">
        <v>1299</v>
      </c>
    </row>
    <row r="5123" spans="1:1" x14ac:dyDescent="0.3">
      <c r="A5123" t="s">
        <v>1300</v>
      </c>
    </row>
    <row r="5124" spans="1:1" x14ac:dyDescent="0.3">
      <c r="A5124" t="s">
        <v>1301</v>
      </c>
    </row>
    <row r="5125" spans="1:1" x14ac:dyDescent="0.3">
      <c r="A5125" t="s">
        <v>1081</v>
      </c>
    </row>
    <row r="5126" spans="1:1" x14ac:dyDescent="0.3">
      <c r="A5126" t="s">
        <v>1302</v>
      </c>
    </row>
    <row r="5127" spans="1:1" x14ac:dyDescent="0.3">
      <c r="A5127" t="s">
        <v>1303</v>
      </c>
    </row>
    <row r="5128" spans="1:1" x14ac:dyDescent="0.3">
      <c r="A5128" t="s">
        <v>1304</v>
      </c>
    </row>
    <row r="5129" spans="1:1" x14ac:dyDescent="0.3">
      <c r="A5129" t="s">
        <v>1305</v>
      </c>
    </row>
    <row r="5130" spans="1:1" x14ac:dyDescent="0.3">
      <c r="A5130" t="s">
        <v>1306</v>
      </c>
    </row>
    <row r="5131" spans="1:1" x14ac:dyDescent="0.3">
      <c r="A5131" t="s">
        <v>1307</v>
      </c>
    </row>
    <row r="5132" spans="1:1" x14ac:dyDescent="0.3">
      <c r="A5132" t="s">
        <v>1308</v>
      </c>
    </row>
    <row r="5133" spans="1:1" x14ac:dyDescent="0.3">
      <c r="A5133" t="s">
        <v>1309</v>
      </c>
    </row>
    <row r="5134" spans="1:1" x14ac:dyDescent="0.3">
      <c r="A5134" t="s">
        <v>1310</v>
      </c>
    </row>
    <row r="5135" spans="1:1" x14ac:dyDescent="0.3">
      <c r="A5135" t="s">
        <v>1015</v>
      </c>
    </row>
    <row r="5136" spans="1:1" x14ac:dyDescent="0.3">
      <c r="A5136" t="s">
        <v>1016</v>
      </c>
    </row>
    <row r="5137" spans="1:1" x14ac:dyDescent="0.3">
      <c r="A5137" t="s">
        <v>1311</v>
      </c>
    </row>
    <row r="5138" spans="1:1" x14ac:dyDescent="0.3">
      <c r="A5138" t="s">
        <v>1017</v>
      </c>
    </row>
    <row r="5139" spans="1:1" x14ac:dyDescent="0.3">
      <c r="A5139" t="s">
        <v>1312</v>
      </c>
    </row>
    <row r="5141" spans="1:1" x14ac:dyDescent="0.3">
      <c r="A5141" t="s">
        <v>1313</v>
      </c>
    </row>
    <row r="5144" spans="1:1" x14ac:dyDescent="0.3">
      <c r="A5144" t="s">
        <v>1089</v>
      </c>
    </row>
    <row r="5150" spans="1:1" x14ac:dyDescent="0.3">
      <c r="A5150" t="s">
        <v>1087</v>
      </c>
    </row>
    <row r="5153" spans="1:1" x14ac:dyDescent="0.3">
      <c r="A5153" t="s">
        <v>1090</v>
      </c>
    </row>
    <row r="5156" spans="1:1" x14ac:dyDescent="0.3">
      <c r="A5156" t="s">
        <v>1085</v>
      </c>
    </row>
    <row r="5159" spans="1:1" x14ac:dyDescent="0.3">
      <c r="A5159" t="s">
        <v>1314</v>
      </c>
    </row>
    <row r="5165" spans="1:1" x14ac:dyDescent="0.3">
      <c r="A5165" t="s">
        <v>1087</v>
      </c>
    </row>
    <row r="5168" spans="1:1" x14ac:dyDescent="0.3">
      <c r="A5168" t="s">
        <v>1088</v>
      </c>
    </row>
    <row r="5171" spans="1:1" x14ac:dyDescent="0.3">
      <c r="A5171" t="s">
        <v>1089</v>
      </c>
    </row>
    <row r="5177" spans="1:1" x14ac:dyDescent="0.3">
      <c r="A5177" t="s">
        <v>1087</v>
      </c>
    </row>
    <row r="5180" spans="1:1" x14ac:dyDescent="0.3">
      <c r="A5180" t="s">
        <v>1090</v>
      </c>
    </row>
    <row r="5183" spans="1:1" x14ac:dyDescent="0.3">
      <c r="A5183" t="s">
        <v>1085</v>
      </c>
    </row>
    <row r="5186" spans="1:1" x14ac:dyDescent="0.3">
      <c r="A5186" t="s">
        <v>1315</v>
      </c>
    </row>
    <row r="5192" spans="1:1" x14ac:dyDescent="0.3">
      <c r="A5192" t="s">
        <v>1087</v>
      </c>
    </row>
    <row r="5195" spans="1:1" x14ac:dyDescent="0.3">
      <c r="A5195" t="s">
        <v>1088</v>
      </c>
    </row>
    <row r="5198" spans="1:1" x14ac:dyDescent="0.3">
      <c r="A5198" t="s">
        <v>1089</v>
      </c>
    </row>
    <row r="5204" spans="1:1" x14ac:dyDescent="0.3">
      <c r="A5204" t="s">
        <v>1087</v>
      </c>
    </row>
    <row r="5207" spans="1:1" x14ac:dyDescent="0.3">
      <c r="A5207" t="s">
        <v>1090</v>
      </c>
    </row>
    <row r="5210" spans="1:1" x14ac:dyDescent="0.3">
      <c r="A5210" t="s">
        <v>1085</v>
      </c>
    </row>
    <row r="5213" spans="1:1" x14ac:dyDescent="0.3">
      <c r="A5213" t="s">
        <v>1316</v>
      </c>
    </row>
    <row r="5219" spans="1:1" x14ac:dyDescent="0.3">
      <c r="A5219" t="s">
        <v>1087</v>
      </c>
    </row>
    <row r="5222" spans="1:1" x14ac:dyDescent="0.3">
      <c r="A5222" t="s">
        <v>1088</v>
      </c>
    </row>
    <row r="5225" spans="1:1" x14ac:dyDescent="0.3">
      <c r="A5225" t="s">
        <v>1089</v>
      </c>
    </row>
    <row r="5231" spans="1:1" x14ac:dyDescent="0.3">
      <c r="A5231" t="s">
        <v>1087</v>
      </c>
    </row>
    <row r="5234" spans="1:1" x14ac:dyDescent="0.3">
      <c r="A5234" t="s">
        <v>1090</v>
      </c>
    </row>
    <row r="5237" spans="1:1" x14ac:dyDescent="0.3">
      <c r="A5237" t="s">
        <v>1085</v>
      </c>
    </row>
    <row r="5240" spans="1:1" x14ac:dyDescent="0.3">
      <c r="A5240" t="s">
        <v>1317</v>
      </c>
    </row>
    <row r="5246" spans="1:1" x14ac:dyDescent="0.3">
      <c r="A5246" t="s">
        <v>1087</v>
      </c>
    </row>
    <row r="5249" spans="1:1" x14ac:dyDescent="0.3">
      <c r="A5249" t="s">
        <v>1088</v>
      </c>
    </row>
    <row r="5252" spans="1:1" x14ac:dyDescent="0.3">
      <c r="A5252" t="s">
        <v>1089</v>
      </c>
    </row>
    <row r="5258" spans="1:1" x14ac:dyDescent="0.3">
      <c r="A5258" t="s">
        <v>1087</v>
      </c>
    </row>
    <row r="5261" spans="1:1" x14ac:dyDescent="0.3">
      <c r="A5261" t="s">
        <v>1090</v>
      </c>
    </row>
    <row r="5264" spans="1:1" x14ac:dyDescent="0.3">
      <c r="A5264" t="s">
        <v>1085</v>
      </c>
    </row>
    <row r="5267" spans="1:1" x14ac:dyDescent="0.3">
      <c r="A5267" t="s">
        <v>1318</v>
      </c>
    </row>
    <row r="5273" spans="1:1" x14ac:dyDescent="0.3">
      <c r="A5273" t="s">
        <v>1087</v>
      </c>
    </row>
    <row r="5276" spans="1:1" x14ac:dyDescent="0.3">
      <c r="A5276" t="s">
        <v>1088</v>
      </c>
    </row>
    <row r="5279" spans="1:1" x14ac:dyDescent="0.3">
      <c r="A5279" t="s">
        <v>1089</v>
      </c>
    </row>
    <row r="5285" spans="1:1" x14ac:dyDescent="0.3">
      <c r="A5285" t="s">
        <v>1087</v>
      </c>
    </row>
    <row r="5288" spans="1:1" x14ac:dyDescent="0.3">
      <c r="A5288" t="s">
        <v>1090</v>
      </c>
    </row>
    <row r="5291" spans="1:1" x14ac:dyDescent="0.3">
      <c r="A5291" t="s">
        <v>1085</v>
      </c>
    </row>
    <row r="5294" spans="1:1" x14ac:dyDescent="0.3">
      <c r="A5294" t="s">
        <v>1319</v>
      </c>
    </row>
    <row r="5300" spans="1:1" x14ac:dyDescent="0.3">
      <c r="A5300" t="s">
        <v>1088</v>
      </c>
    </row>
    <row r="5303" spans="1:1" x14ac:dyDescent="0.3">
      <c r="A5303" t="s">
        <v>1089</v>
      </c>
    </row>
    <row r="5309" spans="1:1" x14ac:dyDescent="0.3">
      <c r="A5309" t="s">
        <v>1087</v>
      </c>
    </row>
    <row r="5312" spans="1:1" x14ac:dyDescent="0.3">
      <c r="A5312" t="s">
        <v>1090</v>
      </c>
    </row>
    <row r="5315" spans="1:1" x14ac:dyDescent="0.3">
      <c r="A5315" t="s">
        <v>1085</v>
      </c>
    </row>
    <row r="5318" spans="1:1" x14ac:dyDescent="0.3">
      <c r="A5318" t="s">
        <v>1320</v>
      </c>
    </row>
    <row r="5324" spans="1:1" x14ac:dyDescent="0.3">
      <c r="A5324" t="s">
        <v>1087</v>
      </c>
    </row>
    <row r="5327" spans="1:1" x14ac:dyDescent="0.3">
      <c r="A5327" t="s">
        <v>1088</v>
      </c>
    </row>
    <row r="5330" spans="1:1" x14ac:dyDescent="0.3">
      <c r="A5330" t="s">
        <v>1089</v>
      </c>
    </row>
    <row r="5336" spans="1:1" x14ac:dyDescent="0.3">
      <c r="A5336" t="s">
        <v>1087</v>
      </c>
    </row>
    <row r="5339" spans="1:1" x14ac:dyDescent="0.3">
      <c r="A5339" t="s">
        <v>1090</v>
      </c>
    </row>
    <row r="5342" spans="1:1" x14ac:dyDescent="0.3">
      <c r="A5342" t="s">
        <v>1085</v>
      </c>
    </row>
    <row r="5345" spans="1:1" x14ac:dyDescent="0.3">
      <c r="A5345" t="s">
        <v>1321</v>
      </c>
    </row>
    <row r="5351" spans="1:1" x14ac:dyDescent="0.3">
      <c r="A5351" t="s">
        <v>1087</v>
      </c>
    </row>
    <row r="5354" spans="1:1" x14ac:dyDescent="0.3">
      <c r="A5354" t="s">
        <v>1088</v>
      </c>
    </row>
    <row r="5357" spans="1:1" x14ac:dyDescent="0.3">
      <c r="A5357" t="s">
        <v>1089</v>
      </c>
    </row>
    <row r="5363" spans="1:1" x14ac:dyDescent="0.3">
      <c r="A5363" t="s">
        <v>1090</v>
      </c>
    </row>
    <row r="5366" spans="1:1" x14ac:dyDescent="0.3">
      <c r="A5366" t="s">
        <v>1085</v>
      </c>
    </row>
    <row r="5369" spans="1:1" x14ac:dyDescent="0.3">
      <c r="A5369" t="s">
        <v>1322</v>
      </c>
    </row>
    <row r="5375" spans="1:1" x14ac:dyDescent="0.3">
      <c r="A5375" t="s">
        <v>1087</v>
      </c>
    </row>
    <row r="5378" spans="1:1" x14ac:dyDescent="0.3">
      <c r="A5378" t="s">
        <v>1088</v>
      </c>
    </row>
    <row r="5381" spans="1:1" x14ac:dyDescent="0.3">
      <c r="A5381" t="s">
        <v>1111</v>
      </c>
    </row>
    <row r="5387" spans="1:1" x14ac:dyDescent="0.3">
      <c r="A5387" t="s">
        <v>1087</v>
      </c>
    </row>
    <row r="5390" spans="1:1" x14ac:dyDescent="0.3">
      <c r="A5390" t="s">
        <v>1090</v>
      </c>
    </row>
    <row r="5393" spans="1:1" x14ac:dyDescent="0.3">
      <c r="A5393" t="s">
        <v>1085</v>
      </c>
    </row>
    <row r="5396" spans="1:1" x14ac:dyDescent="0.3">
      <c r="A5396" t="s">
        <v>1323</v>
      </c>
    </row>
    <row r="5402" spans="1:1" x14ac:dyDescent="0.3">
      <c r="A5402" t="s">
        <v>1087</v>
      </c>
    </row>
    <row r="5405" spans="1:1" x14ac:dyDescent="0.3">
      <c r="A5405" t="s">
        <v>1088</v>
      </c>
    </row>
    <row r="5408" spans="1:1" x14ac:dyDescent="0.3">
      <c r="A5408" t="s">
        <v>1116</v>
      </c>
    </row>
    <row r="5414" spans="1:1" x14ac:dyDescent="0.3">
      <c r="A5414" t="s">
        <v>1087</v>
      </c>
    </row>
    <row r="5417" spans="1:1" x14ac:dyDescent="0.3">
      <c r="A5417" t="s">
        <v>1090</v>
      </c>
    </row>
    <row r="5420" spans="1:1" x14ac:dyDescent="0.3">
      <c r="A5420" t="s">
        <v>1085</v>
      </c>
    </row>
    <row r="5423" spans="1:1" x14ac:dyDescent="0.3">
      <c r="A5423" t="s">
        <v>1324</v>
      </c>
    </row>
    <row r="5429" spans="1:1" x14ac:dyDescent="0.3">
      <c r="A5429" t="s">
        <v>1088</v>
      </c>
    </row>
    <row r="5432" spans="1:1" x14ac:dyDescent="0.3">
      <c r="A5432" t="s">
        <v>1097</v>
      </c>
    </row>
    <row r="5438" spans="1:1" x14ac:dyDescent="0.3">
      <c r="A5438" t="s">
        <v>1087</v>
      </c>
    </row>
    <row r="5441" spans="1:1" x14ac:dyDescent="0.3">
      <c r="A5441" t="s">
        <v>1090</v>
      </c>
    </row>
    <row r="5444" spans="1:1" x14ac:dyDescent="0.3">
      <c r="A5444" t="s">
        <v>1325</v>
      </c>
    </row>
    <row r="5450" spans="1:1" x14ac:dyDescent="0.3">
      <c r="A5450" t="s">
        <v>1087</v>
      </c>
    </row>
    <row r="5453" spans="1:1" x14ac:dyDescent="0.3">
      <c r="A5453" t="s">
        <v>1088</v>
      </c>
    </row>
    <row r="5456" spans="1:1" x14ac:dyDescent="0.3">
      <c r="A5456" t="s">
        <v>1097</v>
      </c>
    </row>
    <row r="5462" spans="1:1" x14ac:dyDescent="0.3">
      <c r="A5462" t="s">
        <v>1087</v>
      </c>
    </row>
    <row r="5465" spans="1:1" x14ac:dyDescent="0.3">
      <c r="A5465" t="s">
        <v>1090</v>
      </c>
    </row>
    <row r="5468" spans="1:1" x14ac:dyDescent="0.3">
      <c r="A5468" t="s">
        <v>1085</v>
      </c>
    </row>
    <row r="5471" spans="1:1" x14ac:dyDescent="0.3">
      <c r="A5471" t="s">
        <v>1326</v>
      </c>
    </row>
    <row r="5477" spans="1:1" x14ac:dyDescent="0.3">
      <c r="A5477" t="s">
        <v>1087</v>
      </c>
    </row>
    <row r="5480" spans="1:1" x14ac:dyDescent="0.3">
      <c r="A5480" t="s">
        <v>1088</v>
      </c>
    </row>
    <row r="5483" spans="1:1" x14ac:dyDescent="0.3">
      <c r="A5483" t="s">
        <v>1089</v>
      </c>
    </row>
    <row r="5489" spans="1:1" x14ac:dyDescent="0.3">
      <c r="A5489" t="s">
        <v>1087</v>
      </c>
    </row>
    <row r="5492" spans="1:1" x14ac:dyDescent="0.3">
      <c r="A5492" t="s">
        <v>1090</v>
      </c>
    </row>
    <row r="5495" spans="1:1" x14ac:dyDescent="0.3">
      <c r="A5495" t="s">
        <v>1085</v>
      </c>
    </row>
    <row r="5498" spans="1:1" x14ac:dyDescent="0.3">
      <c r="A5498" t="s">
        <v>1327</v>
      </c>
    </row>
    <row r="5504" spans="1:1" x14ac:dyDescent="0.3">
      <c r="A5504" t="s">
        <v>1087</v>
      </c>
    </row>
    <row r="5507" spans="1:1" x14ac:dyDescent="0.3">
      <c r="A5507" t="s">
        <v>1088</v>
      </c>
    </row>
    <row r="5510" spans="1:1" x14ac:dyDescent="0.3">
      <c r="A5510" t="s">
        <v>1097</v>
      </c>
    </row>
    <row r="5516" spans="1:1" x14ac:dyDescent="0.3">
      <c r="A5516" t="s">
        <v>1090</v>
      </c>
    </row>
    <row r="5519" spans="1:1" x14ac:dyDescent="0.3">
      <c r="A5519" t="s">
        <v>1085</v>
      </c>
    </row>
    <row r="5522" spans="1:1" x14ac:dyDescent="0.3">
      <c r="A5522" t="s">
        <v>1328</v>
      </c>
    </row>
    <row r="5528" spans="1:1" x14ac:dyDescent="0.3">
      <c r="A5528" t="s">
        <v>1087</v>
      </c>
    </row>
    <row r="5531" spans="1:1" x14ac:dyDescent="0.3">
      <c r="A5531" t="s">
        <v>1088</v>
      </c>
    </row>
    <row r="5534" spans="1:1" x14ac:dyDescent="0.3">
      <c r="A5534" t="s">
        <v>1113</v>
      </c>
    </row>
    <row r="5540" spans="1:1" x14ac:dyDescent="0.3">
      <c r="A5540" t="s">
        <v>1090</v>
      </c>
    </row>
    <row r="5543" spans="1:1" x14ac:dyDescent="0.3">
      <c r="A5543" t="s">
        <v>1085</v>
      </c>
    </row>
    <row r="5546" spans="1:1" x14ac:dyDescent="0.3">
      <c r="A5546" t="s">
        <v>1329</v>
      </c>
    </row>
    <row r="5552" spans="1:1" x14ac:dyDescent="0.3">
      <c r="A5552" t="s">
        <v>1087</v>
      </c>
    </row>
    <row r="5555" spans="1:1" x14ac:dyDescent="0.3">
      <c r="A5555" t="s">
        <v>1088</v>
      </c>
    </row>
    <row r="5558" spans="1:1" x14ac:dyDescent="0.3">
      <c r="A5558" t="s">
        <v>1113</v>
      </c>
    </row>
    <row r="5564" spans="1:1" x14ac:dyDescent="0.3">
      <c r="A5564" t="s">
        <v>1087</v>
      </c>
    </row>
    <row r="5567" spans="1:1" x14ac:dyDescent="0.3">
      <c r="A5567" t="s">
        <v>1090</v>
      </c>
    </row>
    <row r="5570" spans="1:1" x14ac:dyDescent="0.3">
      <c r="A5570" t="s">
        <v>1085</v>
      </c>
    </row>
    <row r="5573" spans="1:1" x14ac:dyDescent="0.3">
      <c r="A5573" t="s">
        <v>1330</v>
      </c>
    </row>
    <row r="5579" spans="1:1" x14ac:dyDescent="0.3">
      <c r="A5579" t="s">
        <v>1087</v>
      </c>
    </row>
    <row r="5582" spans="1:1" x14ac:dyDescent="0.3">
      <c r="A5582" t="s">
        <v>1088</v>
      </c>
    </row>
    <row r="5585" spans="1:1" x14ac:dyDescent="0.3">
      <c r="A5585" t="s">
        <v>1116</v>
      </c>
    </row>
    <row r="5591" spans="1:1" x14ac:dyDescent="0.3">
      <c r="A5591" t="s">
        <v>1087</v>
      </c>
    </row>
    <row r="5594" spans="1:1" x14ac:dyDescent="0.3">
      <c r="A5594" t="s">
        <v>1090</v>
      </c>
    </row>
    <row r="5597" spans="1:1" x14ac:dyDescent="0.3">
      <c r="A5597" t="s">
        <v>1085</v>
      </c>
    </row>
    <row r="5600" spans="1:1" x14ac:dyDescent="0.3">
      <c r="A5600" t="s">
        <v>1331</v>
      </c>
    </row>
    <row r="5606" spans="1:1" x14ac:dyDescent="0.3">
      <c r="A5606" t="s">
        <v>1087</v>
      </c>
    </row>
    <row r="5609" spans="1:1" x14ac:dyDescent="0.3">
      <c r="A5609" t="s">
        <v>1088</v>
      </c>
    </row>
    <row r="5612" spans="1:1" x14ac:dyDescent="0.3">
      <c r="A5612" t="s">
        <v>1113</v>
      </c>
    </row>
    <row r="5614" spans="1:1" x14ac:dyDescent="0.3">
      <c r="A5614" t="s">
        <v>1090</v>
      </c>
    </row>
    <row r="5617" spans="1:1" x14ac:dyDescent="0.3">
      <c r="A5617" t="s">
        <v>1085</v>
      </c>
    </row>
    <row r="5620" spans="1:1" x14ac:dyDescent="0.3">
      <c r="A5620" t="s">
        <v>1332</v>
      </c>
    </row>
    <row r="5626" spans="1:1" x14ac:dyDescent="0.3">
      <c r="A5626" t="s">
        <v>1087</v>
      </c>
    </row>
    <row r="5629" spans="1:1" x14ac:dyDescent="0.3">
      <c r="A5629" t="s">
        <v>1088</v>
      </c>
    </row>
    <row r="5632" spans="1:1" x14ac:dyDescent="0.3">
      <c r="A5632" t="s">
        <v>1116</v>
      </c>
    </row>
    <row r="5638" spans="1:1" x14ac:dyDescent="0.3">
      <c r="A5638" t="s">
        <v>1087</v>
      </c>
    </row>
    <row r="5641" spans="1:1" x14ac:dyDescent="0.3">
      <c r="A5641" t="s">
        <v>1090</v>
      </c>
    </row>
    <row r="5644" spans="1:1" x14ac:dyDescent="0.3">
      <c r="A5644" t="s">
        <v>1085</v>
      </c>
    </row>
    <row r="5647" spans="1:1" x14ac:dyDescent="0.3">
      <c r="A5647" t="s">
        <v>1333</v>
      </c>
    </row>
    <row r="5653" spans="1:1" x14ac:dyDescent="0.3">
      <c r="A5653" t="s">
        <v>1087</v>
      </c>
    </row>
    <row r="5656" spans="1:1" x14ac:dyDescent="0.3">
      <c r="A5656" t="s">
        <v>1088</v>
      </c>
    </row>
    <row r="5659" spans="1:1" x14ac:dyDescent="0.3">
      <c r="A5659" t="s">
        <v>1116</v>
      </c>
    </row>
    <row r="5665" spans="1:1" x14ac:dyDescent="0.3">
      <c r="A5665" t="s">
        <v>1087</v>
      </c>
    </row>
    <row r="5668" spans="1:1" x14ac:dyDescent="0.3">
      <c r="A5668" t="s">
        <v>1090</v>
      </c>
    </row>
    <row r="5671" spans="1:1" x14ac:dyDescent="0.3">
      <c r="A5671" t="s">
        <v>1085</v>
      </c>
    </row>
    <row r="5674" spans="1:1" x14ac:dyDescent="0.3">
      <c r="A5674" t="s">
        <v>1334</v>
      </c>
    </row>
    <row r="5680" spans="1:1" x14ac:dyDescent="0.3">
      <c r="A5680" t="s">
        <v>1087</v>
      </c>
    </row>
    <row r="5683" spans="1:1" x14ac:dyDescent="0.3">
      <c r="A5683" t="s">
        <v>1088</v>
      </c>
    </row>
    <row r="5686" spans="1:1" x14ac:dyDescent="0.3">
      <c r="A5686" t="s">
        <v>1089</v>
      </c>
    </row>
    <row r="5692" spans="1:1" x14ac:dyDescent="0.3">
      <c r="A5692" t="s">
        <v>1087</v>
      </c>
    </row>
    <row r="5695" spans="1:1" x14ac:dyDescent="0.3">
      <c r="A5695" t="s">
        <v>1090</v>
      </c>
    </row>
    <row r="5698" spans="1:1" x14ac:dyDescent="0.3">
      <c r="A5698" t="s">
        <v>1085</v>
      </c>
    </row>
    <row r="5701" spans="1:1" x14ac:dyDescent="0.3">
      <c r="A5701" t="s">
        <v>1335</v>
      </c>
    </row>
    <row r="5707" spans="1:1" x14ac:dyDescent="0.3">
      <c r="A5707" t="s">
        <v>1087</v>
      </c>
    </row>
    <row r="5710" spans="1:1" x14ac:dyDescent="0.3">
      <c r="A5710" t="s">
        <v>1088</v>
      </c>
    </row>
    <row r="5713" spans="1:1" x14ac:dyDescent="0.3">
      <c r="A5713" t="s">
        <v>1089</v>
      </c>
    </row>
    <row r="5719" spans="1:1" x14ac:dyDescent="0.3">
      <c r="A5719" t="s">
        <v>1087</v>
      </c>
    </row>
    <row r="5722" spans="1:1" x14ac:dyDescent="0.3">
      <c r="A5722" t="s">
        <v>1090</v>
      </c>
    </row>
    <row r="5725" spans="1:1" x14ac:dyDescent="0.3">
      <c r="A5725" t="s">
        <v>1085</v>
      </c>
    </row>
    <row r="5728" spans="1:1" x14ac:dyDescent="0.3">
      <c r="A5728" t="s">
        <v>1336</v>
      </c>
    </row>
    <row r="5734" spans="1:1" x14ac:dyDescent="0.3">
      <c r="A5734" t="s">
        <v>1088</v>
      </c>
    </row>
    <row r="5737" spans="1:1" x14ac:dyDescent="0.3">
      <c r="A5737" t="s">
        <v>1089</v>
      </c>
    </row>
    <row r="5743" spans="1:1" x14ac:dyDescent="0.3">
      <c r="A5743" t="s">
        <v>1087</v>
      </c>
    </row>
    <row r="5746" spans="1:1" x14ac:dyDescent="0.3">
      <c r="A5746" t="s">
        <v>1090</v>
      </c>
    </row>
    <row r="5749" spans="1:1" x14ac:dyDescent="0.3">
      <c r="A5749" t="s">
        <v>1085</v>
      </c>
    </row>
    <row r="5752" spans="1:1" x14ac:dyDescent="0.3">
      <c r="A5752" t="s">
        <v>1337</v>
      </c>
    </row>
    <row r="5758" spans="1:1" x14ac:dyDescent="0.3">
      <c r="A5758" t="s">
        <v>1087</v>
      </c>
    </row>
    <row r="5761" spans="1:1" x14ac:dyDescent="0.3">
      <c r="A5761" t="s">
        <v>1088</v>
      </c>
    </row>
    <row r="5764" spans="1:1" x14ac:dyDescent="0.3">
      <c r="A5764" t="s">
        <v>1116</v>
      </c>
    </row>
    <row r="5770" spans="1:1" x14ac:dyDescent="0.3">
      <c r="A5770" t="s">
        <v>1090</v>
      </c>
    </row>
    <row r="5773" spans="1:1" x14ac:dyDescent="0.3">
      <c r="A5773" t="s">
        <v>1085</v>
      </c>
    </row>
    <row r="5776" spans="1:1" x14ac:dyDescent="0.3">
      <c r="A5776" t="s">
        <v>1338</v>
      </c>
    </row>
    <row r="5782" spans="1:1" x14ac:dyDescent="0.3">
      <c r="A5782" t="s">
        <v>1087</v>
      </c>
    </row>
    <row r="5785" spans="1:1" x14ac:dyDescent="0.3">
      <c r="A5785" t="s">
        <v>1088</v>
      </c>
    </row>
    <row r="5788" spans="1:1" x14ac:dyDescent="0.3">
      <c r="A5788" t="s">
        <v>1097</v>
      </c>
    </row>
    <row r="5794" spans="1:1" x14ac:dyDescent="0.3">
      <c r="A5794" t="s">
        <v>1087</v>
      </c>
    </row>
    <row r="5797" spans="1:1" x14ac:dyDescent="0.3">
      <c r="A5797" t="s">
        <v>1090</v>
      </c>
    </row>
    <row r="5800" spans="1:1" x14ac:dyDescent="0.3">
      <c r="A5800" t="s">
        <v>1085</v>
      </c>
    </row>
    <row r="5803" spans="1:1" x14ac:dyDescent="0.3">
      <c r="A5803" t="s">
        <v>1339</v>
      </c>
    </row>
    <row r="5809" spans="1:1" x14ac:dyDescent="0.3">
      <c r="A5809" t="s">
        <v>1087</v>
      </c>
    </row>
    <row r="5812" spans="1:1" x14ac:dyDescent="0.3">
      <c r="A5812" t="s">
        <v>1088</v>
      </c>
    </row>
    <row r="5815" spans="1:1" x14ac:dyDescent="0.3">
      <c r="A5815" t="s">
        <v>1089</v>
      </c>
    </row>
    <row r="5821" spans="1:1" x14ac:dyDescent="0.3">
      <c r="A5821" t="s">
        <v>1087</v>
      </c>
    </row>
    <row r="5824" spans="1:1" x14ac:dyDescent="0.3">
      <c r="A5824" t="s">
        <v>1090</v>
      </c>
    </row>
    <row r="5827" spans="1:1" x14ac:dyDescent="0.3">
      <c r="A5827" t="s">
        <v>1085</v>
      </c>
    </row>
    <row r="5830" spans="1:1" x14ac:dyDescent="0.3">
      <c r="A5830" t="s">
        <v>1340</v>
      </c>
    </row>
    <row r="5836" spans="1:1" x14ac:dyDescent="0.3">
      <c r="A5836" t="s">
        <v>1087</v>
      </c>
    </row>
    <row r="5839" spans="1:1" x14ac:dyDescent="0.3">
      <c r="A5839" t="s">
        <v>1088</v>
      </c>
    </row>
    <row r="5842" spans="1:1" x14ac:dyDescent="0.3">
      <c r="A5842" t="s">
        <v>1089</v>
      </c>
    </row>
    <row r="5848" spans="1:1" x14ac:dyDescent="0.3">
      <c r="A5848" t="s">
        <v>1087</v>
      </c>
    </row>
    <row r="5851" spans="1:1" x14ac:dyDescent="0.3">
      <c r="A5851" t="s">
        <v>1090</v>
      </c>
    </row>
    <row r="5854" spans="1:1" x14ac:dyDescent="0.3">
      <c r="A5854" t="s">
        <v>1085</v>
      </c>
    </row>
    <row r="5857" spans="1:1" x14ac:dyDescent="0.3">
      <c r="A5857" t="s">
        <v>1341</v>
      </c>
    </row>
    <row r="5863" spans="1:1" x14ac:dyDescent="0.3">
      <c r="A5863" t="s">
        <v>1088</v>
      </c>
    </row>
    <row r="5866" spans="1:1" x14ac:dyDescent="0.3">
      <c r="A5866" t="s">
        <v>1111</v>
      </c>
    </row>
    <row r="5872" spans="1:1" x14ac:dyDescent="0.3">
      <c r="A5872" t="s">
        <v>1087</v>
      </c>
    </row>
    <row r="5875" spans="1:1" x14ac:dyDescent="0.3">
      <c r="A5875" t="s">
        <v>1090</v>
      </c>
    </row>
    <row r="5878" spans="1:1" x14ac:dyDescent="0.3">
      <c r="A5878" t="s">
        <v>1085</v>
      </c>
    </row>
    <row r="5881" spans="1:1" x14ac:dyDescent="0.3">
      <c r="A5881" t="s">
        <v>1342</v>
      </c>
    </row>
    <row r="5887" spans="1:1" x14ac:dyDescent="0.3">
      <c r="A5887" t="s">
        <v>1088</v>
      </c>
    </row>
    <row r="5890" spans="1:1" x14ac:dyDescent="0.3">
      <c r="A5890" t="s">
        <v>1089</v>
      </c>
    </row>
    <row r="5896" spans="1:1" x14ac:dyDescent="0.3">
      <c r="A5896" t="s">
        <v>1090</v>
      </c>
    </row>
    <row r="5899" spans="1:1" x14ac:dyDescent="0.3">
      <c r="A5899" t="s">
        <v>1085</v>
      </c>
    </row>
    <row r="5902" spans="1:1" x14ac:dyDescent="0.3">
      <c r="A5902" t="s">
        <v>1343</v>
      </c>
    </row>
    <row r="5908" spans="1:1" x14ac:dyDescent="0.3">
      <c r="A5908" t="s">
        <v>1087</v>
      </c>
    </row>
    <row r="5911" spans="1:1" x14ac:dyDescent="0.3">
      <c r="A5911" t="s">
        <v>1088</v>
      </c>
    </row>
    <row r="5917" spans="1:1" x14ac:dyDescent="0.3">
      <c r="A5917" t="s">
        <v>1087</v>
      </c>
    </row>
    <row r="5920" spans="1:1" x14ac:dyDescent="0.3">
      <c r="A5920" t="s">
        <v>1090</v>
      </c>
    </row>
    <row r="5923" spans="1:1" x14ac:dyDescent="0.3">
      <c r="A5923" t="s">
        <v>1085</v>
      </c>
    </row>
    <row r="5926" spans="1:1" x14ac:dyDescent="0.3">
      <c r="A5926" t="s">
        <v>1344</v>
      </c>
    </row>
    <row r="5932" spans="1:1" x14ac:dyDescent="0.3">
      <c r="A5932" t="s">
        <v>1087</v>
      </c>
    </row>
    <row r="5935" spans="1:1" x14ac:dyDescent="0.3">
      <c r="A5935" t="s">
        <v>1088</v>
      </c>
    </row>
    <row r="5938" spans="1:1" x14ac:dyDescent="0.3">
      <c r="A5938" t="s">
        <v>1116</v>
      </c>
    </row>
    <row r="5944" spans="1:1" x14ac:dyDescent="0.3">
      <c r="A5944" t="s">
        <v>1087</v>
      </c>
    </row>
    <row r="5947" spans="1:1" x14ac:dyDescent="0.3">
      <c r="A5947" t="s">
        <v>1090</v>
      </c>
    </row>
    <row r="5950" spans="1:1" x14ac:dyDescent="0.3">
      <c r="A5950" t="s">
        <v>1085</v>
      </c>
    </row>
    <row r="5953" spans="1:1" x14ac:dyDescent="0.3">
      <c r="A5953" t="s">
        <v>1345</v>
      </c>
    </row>
    <row r="5959" spans="1:1" x14ac:dyDescent="0.3">
      <c r="A5959" t="s">
        <v>1087</v>
      </c>
    </row>
    <row r="5962" spans="1:1" x14ac:dyDescent="0.3">
      <c r="A5962" t="s">
        <v>1088</v>
      </c>
    </row>
    <row r="5965" spans="1:1" x14ac:dyDescent="0.3">
      <c r="A5965" t="s">
        <v>1097</v>
      </c>
    </row>
    <row r="5971" spans="1:1" x14ac:dyDescent="0.3">
      <c r="A5971" t="s">
        <v>1087</v>
      </c>
    </row>
    <row r="5974" spans="1:1" x14ac:dyDescent="0.3">
      <c r="A5974" t="s">
        <v>1090</v>
      </c>
    </row>
    <row r="5977" spans="1:1" x14ac:dyDescent="0.3">
      <c r="A5977" t="s">
        <v>1085</v>
      </c>
    </row>
    <row r="5980" spans="1:1" x14ac:dyDescent="0.3">
      <c r="A5980" t="s">
        <v>1346</v>
      </c>
    </row>
    <row r="5986" spans="1:1" x14ac:dyDescent="0.3">
      <c r="A5986" t="s">
        <v>1087</v>
      </c>
    </row>
    <row r="5989" spans="1:1" x14ac:dyDescent="0.3">
      <c r="A5989" t="s">
        <v>1088</v>
      </c>
    </row>
    <row r="5992" spans="1:1" x14ac:dyDescent="0.3">
      <c r="A5992" t="s">
        <v>1089</v>
      </c>
    </row>
    <row r="5996" spans="1:1" x14ac:dyDescent="0.3">
      <c r="A5996" t="s">
        <v>1090</v>
      </c>
    </row>
    <row r="5999" spans="1:1" x14ac:dyDescent="0.3">
      <c r="A5999" t="s">
        <v>1085</v>
      </c>
    </row>
    <row r="6002" spans="1:1" x14ac:dyDescent="0.3">
      <c r="A6002" t="s">
        <v>1347</v>
      </c>
    </row>
    <row r="6008" spans="1:1" x14ac:dyDescent="0.3">
      <c r="A6008" t="s">
        <v>1087</v>
      </c>
    </row>
    <row r="6011" spans="1:1" x14ac:dyDescent="0.3">
      <c r="A6011" t="s">
        <v>1088</v>
      </c>
    </row>
    <row r="6014" spans="1:1" x14ac:dyDescent="0.3">
      <c r="A6014" t="s">
        <v>1089</v>
      </c>
    </row>
    <row r="6020" spans="1:1" x14ac:dyDescent="0.3">
      <c r="A6020" t="s">
        <v>1087</v>
      </c>
    </row>
    <row r="6023" spans="1:1" x14ac:dyDescent="0.3">
      <c r="A6023" t="s">
        <v>1090</v>
      </c>
    </row>
    <row r="6026" spans="1:1" x14ac:dyDescent="0.3">
      <c r="A6026" t="s">
        <v>1085</v>
      </c>
    </row>
    <row r="6029" spans="1:1" x14ac:dyDescent="0.3">
      <c r="A6029" t="s">
        <v>1348</v>
      </c>
    </row>
    <row r="6035" spans="1:1" x14ac:dyDescent="0.3">
      <c r="A6035" t="s">
        <v>1088</v>
      </c>
    </row>
    <row r="6038" spans="1:1" x14ac:dyDescent="0.3">
      <c r="A6038" t="s">
        <v>1097</v>
      </c>
    </row>
    <row r="6044" spans="1:1" x14ac:dyDescent="0.3">
      <c r="A6044" t="s">
        <v>1087</v>
      </c>
    </row>
    <row r="6047" spans="1:1" x14ac:dyDescent="0.3">
      <c r="A6047" t="s">
        <v>1090</v>
      </c>
    </row>
    <row r="6050" spans="1:1" x14ac:dyDescent="0.3">
      <c r="A6050" t="s">
        <v>1085</v>
      </c>
    </row>
    <row r="6053" spans="1:1" x14ac:dyDescent="0.3">
      <c r="A6053" t="s">
        <v>1349</v>
      </c>
    </row>
    <row r="6059" spans="1:1" x14ac:dyDescent="0.3">
      <c r="A6059" t="s">
        <v>1088</v>
      </c>
    </row>
    <row r="6062" spans="1:1" x14ac:dyDescent="0.3">
      <c r="A6062" t="s">
        <v>1113</v>
      </c>
    </row>
    <row r="6068" spans="1:1" x14ac:dyDescent="0.3">
      <c r="A6068" t="s">
        <v>1087</v>
      </c>
    </row>
    <row r="6071" spans="1:1" x14ac:dyDescent="0.3">
      <c r="A6071" t="s">
        <v>1090</v>
      </c>
    </row>
    <row r="6074" spans="1:1" x14ac:dyDescent="0.3">
      <c r="A6074" t="s">
        <v>1085</v>
      </c>
    </row>
    <row r="6077" spans="1:1" x14ac:dyDescent="0.3">
      <c r="A6077" t="s">
        <v>1350</v>
      </c>
    </row>
    <row r="6083" spans="1:1" x14ac:dyDescent="0.3">
      <c r="A6083" t="s">
        <v>1088</v>
      </c>
    </row>
    <row r="6086" spans="1:1" x14ac:dyDescent="0.3">
      <c r="A6086" t="s">
        <v>1113</v>
      </c>
    </row>
    <row r="6092" spans="1:1" x14ac:dyDescent="0.3">
      <c r="A6092" t="s">
        <v>1087</v>
      </c>
    </row>
    <row r="6095" spans="1:1" x14ac:dyDescent="0.3">
      <c r="A6095" t="s">
        <v>1090</v>
      </c>
    </row>
    <row r="6098" spans="1:1" x14ac:dyDescent="0.3">
      <c r="A6098" t="s">
        <v>1085</v>
      </c>
    </row>
    <row r="6104" spans="1:1" x14ac:dyDescent="0.3">
      <c r="A6104" t="s">
        <v>1087</v>
      </c>
    </row>
    <row r="6107" spans="1:1" x14ac:dyDescent="0.3">
      <c r="A6107" t="s">
        <v>1088</v>
      </c>
    </row>
    <row r="6110" spans="1:1" x14ac:dyDescent="0.3">
      <c r="A6110" t="s">
        <v>1113</v>
      </c>
    </row>
    <row r="6116" spans="1:1" x14ac:dyDescent="0.3">
      <c r="A6116" t="s">
        <v>1087</v>
      </c>
    </row>
    <row r="6119" spans="1:1" x14ac:dyDescent="0.3">
      <c r="A6119" t="s">
        <v>1090</v>
      </c>
    </row>
    <row r="6122" spans="1:1" x14ac:dyDescent="0.3">
      <c r="A6122" t="s">
        <v>1085</v>
      </c>
    </row>
    <row r="6125" spans="1:1" x14ac:dyDescent="0.3">
      <c r="A6125" t="s">
        <v>1351</v>
      </c>
    </row>
    <row r="6131" spans="1:1" x14ac:dyDescent="0.3">
      <c r="A6131" t="s">
        <v>1087</v>
      </c>
    </row>
    <row r="6134" spans="1:1" x14ac:dyDescent="0.3">
      <c r="A6134" t="s">
        <v>1088</v>
      </c>
    </row>
    <row r="6137" spans="1:1" x14ac:dyDescent="0.3">
      <c r="A6137" t="s">
        <v>1113</v>
      </c>
    </row>
    <row r="6143" spans="1:1" x14ac:dyDescent="0.3">
      <c r="A6143" t="s">
        <v>1090</v>
      </c>
    </row>
    <row r="6146" spans="1:1" x14ac:dyDescent="0.3">
      <c r="A6146" t="s">
        <v>1085</v>
      </c>
    </row>
    <row r="6149" spans="1:1" x14ac:dyDescent="0.3">
      <c r="A6149" t="s">
        <v>1352</v>
      </c>
    </row>
    <row r="6155" spans="1:1" x14ac:dyDescent="0.3">
      <c r="A6155" t="s">
        <v>1088</v>
      </c>
    </row>
    <row r="6158" spans="1:1" x14ac:dyDescent="0.3">
      <c r="A6158" t="s">
        <v>1111</v>
      </c>
    </row>
    <row r="6164" spans="1:1" x14ac:dyDescent="0.3">
      <c r="A6164" t="s">
        <v>1090</v>
      </c>
    </row>
    <row r="6167" spans="1:1" x14ac:dyDescent="0.3">
      <c r="A6167" t="s">
        <v>1085</v>
      </c>
    </row>
    <row r="6170" spans="1:1" x14ac:dyDescent="0.3">
      <c r="A6170" t="s">
        <v>1353</v>
      </c>
    </row>
    <row r="6176" spans="1:1" x14ac:dyDescent="0.3">
      <c r="A6176" t="s">
        <v>1088</v>
      </c>
    </row>
    <row r="6179" spans="1:1" x14ac:dyDescent="0.3">
      <c r="A6179" t="s">
        <v>1116</v>
      </c>
    </row>
    <row r="6185" spans="1:1" x14ac:dyDescent="0.3">
      <c r="A6185" t="s">
        <v>1087</v>
      </c>
    </row>
    <row r="6188" spans="1:1" x14ac:dyDescent="0.3">
      <c r="A6188" t="s">
        <v>1090</v>
      </c>
    </row>
    <row r="6191" spans="1:1" x14ac:dyDescent="0.3">
      <c r="A6191" t="s">
        <v>1085</v>
      </c>
    </row>
    <row r="6194" spans="1:1" x14ac:dyDescent="0.3">
      <c r="A6194" t="s">
        <v>1354</v>
      </c>
    </row>
    <row r="6200" spans="1:1" x14ac:dyDescent="0.3">
      <c r="A6200" t="s">
        <v>1087</v>
      </c>
    </row>
    <row r="6203" spans="1:1" x14ac:dyDescent="0.3">
      <c r="A6203" t="s">
        <v>1088</v>
      </c>
    </row>
    <row r="6206" spans="1:1" x14ac:dyDescent="0.3">
      <c r="A6206" t="s">
        <v>1116</v>
      </c>
    </row>
    <row r="6212" spans="1:1" x14ac:dyDescent="0.3">
      <c r="A6212" t="s">
        <v>1090</v>
      </c>
    </row>
    <row r="6215" spans="1:1" x14ac:dyDescent="0.3">
      <c r="A6215" t="s">
        <v>1085</v>
      </c>
    </row>
    <row r="6218" spans="1:1" x14ac:dyDescent="0.3">
      <c r="A6218" t="s">
        <v>1355</v>
      </c>
    </row>
    <row r="6224" spans="1:1" x14ac:dyDescent="0.3">
      <c r="A6224" t="s">
        <v>1087</v>
      </c>
    </row>
    <row r="6227" spans="1:1" x14ac:dyDescent="0.3">
      <c r="A6227" t="s">
        <v>1088</v>
      </c>
    </row>
    <row r="6230" spans="1:1" x14ac:dyDescent="0.3">
      <c r="A6230" t="s">
        <v>1113</v>
      </c>
    </row>
    <row r="6236" spans="1:1" x14ac:dyDescent="0.3">
      <c r="A6236" t="s">
        <v>1090</v>
      </c>
    </row>
    <row r="6239" spans="1:1" x14ac:dyDescent="0.3">
      <c r="A6239" t="s">
        <v>1085</v>
      </c>
    </row>
    <row r="6242" spans="1:1" x14ac:dyDescent="0.3">
      <c r="A6242" t="s">
        <v>1356</v>
      </c>
    </row>
    <row r="6248" spans="1:1" x14ac:dyDescent="0.3">
      <c r="A6248" t="s">
        <v>1088</v>
      </c>
    </row>
    <row r="6251" spans="1:1" x14ac:dyDescent="0.3">
      <c r="A6251" t="s">
        <v>1089</v>
      </c>
    </row>
    <row r="6257" spans="1:1" x14ac:dyDescent="0.3">
      <c r="A6257" t="s">
        <v>1087</v>
      </c>
    </row>
    <row r="6260" spans="1:1" x14ac:dyDescent="0.3">
      <c r="A6260" t="s">
        <v>1090</v>
      </c>
    </row>
    <row r="6263" spans="1:1" x14ac:dyDescent="0.3">
      <c r="A6263" t="s">
        <v>1085</v>
      </c>
    </row>
    <row r="6266" spans="1:1" x14ac:dyDescent="0.3">
      <c r="A6266" t="s">
        <v>1357</v>
      </c>
    </row>
    <row r="6272" spans="1:1" x14ac:dyDescent="0.3">
      <c r="A6272" t="s">
        <v>1087</v>
      </c>
    </row>
    <row r="6275" spans="1:1" x14ac:dyDescent="0.3">
      <c r="A6275" t="s">
        <v>1089</v>
      </c>
    </row>
    <row r="6281" spans="1:1" x14ac:dyDescent="0.3">
      <c r="A6281" t="s">
        <v>1087</v>
      </c>
    </row>
    <row r="6284" spans="1:1" x14ac:dyDescent="0.3">
      <c r="A6284" t="s">
        <v>1090</v>
      </c>
    </row>
    <row r="6287" spans="1:1" x14ac:dyDescent="0.3">
      <c r="A6287" t="s">
        <v>1085</v>
      </c>
    </row>
    <row r="6290" spans="1:1" x14ac:dyDescent="0.3">
      <c r="A6290" t="s">
        <v>1358</v>
      </c>
    </row>
    <row r="6296" spans="1:1" x14ac:dyDescent="0.3">
      <c r="A6296" t="s">
        <v>1087</v>
      </c>
    </row>
    <row r="6299" spans="1:1" x14ac:dyDescent="0.3">
      <c r="A6299" t="s">
        <v>1088</v>
      </c>
    </row>
    <row r="6302" spans="1:1" x14ac:dyDescent="0.3">
      <c r="A6302" t="s">
        <v>1089</v>
      </c>
    </row>
    <row r="6308" spans="1:1" x14ac:dyDescent="0.3">
      <c r="A6308" t="s">
        <v>1087</v>
      </c>
    </row>
    <row r="6311" spans="1:1" x14ac:dyDescent="0.3">
      <c r="A6311" t="s">
        <v>1090</v>
      </c>
    </row>
    <row r="6314" spans="1:1" x14ac:dyDescent="0.3">
      <c r="A6314" t="s">
        <v>1085</v>
      </c>
    </row>
    <row r="6317" spans="1:1" x14ac:dyDescent="0.3">
      <c r="A6317" t="s">
        <v>1359</v>
      </c>
    </row>
    <row r="6323" spans="1:1" x14ac:dyDescent="0.3">
      <c r="A6323" t="s">
        <v>1088</v>
      </c>
    </row>
    <row r="6326" spans="1:1" x14ac:dyDescent="0.3">
      <c r="A6326" t="s">
        <v>1089</v>
      </c>
    </row>
    <row r="6332" spans="1:1" x14ac:dyDescent="0.3">
      <c r="A6332" t="s">
        <v>1090</v>
      </c>
    </row>
    <row r="6335" spans="1:1" x14ac:dyDescent="0.3">
      <c r="A6335" t="s">
        <v>1085</v>
      </c>
    </row>
    <row r="6338" spans="1:1" x14ac:dyDescent="0.3">
      <c r="A6338" t="s">
        <v>1360</v>
      </c>
    </row>
    <row r="6344" spans="1:1" x14ac:dyDescent="0.3">
      <c r="A6344" t="s">
        <v>1087</v>
      </c>
    </row>
    <row r="6347" spans="1:1" x14ac:dyDescent="0.3">
      <c r="A6347" t="s">
        <v>1088</v>
      </c>
    </row>
    <row r="6350" spans="1:1" x14ac:dyDescent="0.3">
      <c r="A6350" t="s">
        <v>1089</v>
      </c>
    </row>
    <row r="6356" spans="1:1" x14ac:dyDescent="0.3">
      <c r="A6356" t="s">
        <v>1087</v>
      </c>
    </row>
    <row r="6359" spans="1:1" x14ac:dyDescent="0.3">
      <c r="A6359" t="s">
        <v>1090</v>
      </c>
    </row>
    <row r="6362" spans="1:1" x14ac:dyDescent="0.3">
      <c r="A6362" t="s">
        <v>1085</v>
      </c>
    </row>
    <row r="6365" spans="1:1" x14ac:dyDescent="0.3">
      <c r="A6365" t="s">
        <v>1361</v>
      </c>
    </row>
    <row r="6371" spans="1:1" x14ac:dyDescent="0.3">
      <c r="A6371" t="s">
        <v>1087</v>
      </c>
    </row>
    <row r="6374" spans="1:1" x14ac:dyDescent="0.3">
      <c r="A6374" t="s">
        <v>1088</v>
      </c>
    </row>
    <row r="6377" spans="1:1" x14ac:dyDescent="0.3">
      <c r="A6377" t="s">
        <v>1097</v>
      </c>
    </row>
    <row r="6383" spans="1:1" x14ac:dyDescent="0.3">
      <c r="A6383" t="s">
        <v>1087</v>
      </c>
    </row>
    <row r="6386" spans="1:1" x14ac:dyDescent="0.3">
      <c r="A6386" t="s">
        <v>1090</v>
      </c>
    </row>
    <row r="6389" spans="1:1" x14ac:dyDescent="0.3">
      <c r="A6389" t="s">
        <v>1085</v>
      </c>
    </row>
    <row r="6392" spans="1:1" x14ac:dyDescent="0.3">
      <c r="A6392" t="s">
        <v>1362</v>
      </c>
    </row>
    <row r="6398" spans="1:1" x14ac:dyDescent="0.3">
      <c r="A6398" t="s">
        <v>1088</v>
      </c>
    </row>
    <row r="6401" spans="1:1" x14ac:dyDescent="0.3">
      <c r="A6401" t="s">
        <v>1089</v>
      </c>
    </row>
    <row r="6407" spans="1:1" x14ac:dyDescent="0.3">
      <c r="A6407" t="s">
        <v>1087</v>
      </c>
    </row>
    <row r="6410" spans="1:1" x14ac:dyDescent="0.3">
      <c r="A6410" t="s">
        <v>1090</v>
      </c>
    </row>
    <row r="6413" spans="1:1" x14ac:dyDescent="0.3">
      <c r="A6413" t="s">
        <v>1085</v>
      </c>
    </row>
    <row r="6416" spans="1:1" x14ac:dyDescent="0.3">
      <c r="A6416" t="s">
        <v>1363</v>
      </c>
    </row>
    <row r="6422" spans="1:1" x14ac:dyDescent="0.3">
      <c r="A6422" t="s">
        <v>1087</v>
      </c>
    </row>
    <row r="6425" spans="1:1" x14ac:dyDescent="0.3">
      <c r="A6425" t="s">
        <v>1088</v>
      </c>
    </row>
    <row r="6428" spans="1:1" x14ac:dyDescent="0.3">
      <c r="A6428" t="s">
        <v>1089</v>
      </c>
    </row>
    <row r="6434" spans="1:1" x14ac:dyDescent="0.3">
      <c r="A6434" t="s">
        <v>1087</v>
      </c>
    </row>
    <row r="6437" spans="1:1" x14ac:dyDescent="0.3">
      <c r="A6437" t="s">
        <v>1090</v>
      </c>
    </row>
    <row r="6440" spans="1:1" x14ac:dyDescent="0.3">
      <c r="A6440" t="s">
        <v>1085</v>
      </c>
    </row>
    <row r="6443" spans="1:1" x14ac:dyDescent="0.3">
      <c r="A6443" t="s">
        <v>1364</v>
      </c>
    </row>
    <row r="6449" spans="1:1" x14ac:dyDescent="0.3">
      <c r="A6449" t="s">
        <v>1088</v>
      </c>
    </row>
    <row r="6452" spans="1:1" x14ac:dyDescent="0.3">
      <c r="A6452" t="s">
        <v>1089</v>
      </c>
    </row>
    <row r="6458" spans="1:1" x14ac:dyDescent="0.3">
      <c r="A6458" t="s">
        <v>1090</v>
      </c>
    </row>
    <row r="6461" spans="1:1" x14ac:dyDescent="0.3">
      <c r="A6461" t="s">
        <v>1085</v>
      </c>
    </row>
    <row r="6464" spans="1:1" x14ac:dyDescent="0.3">
      <c r="A6464" t="s">
        <v>1365</v>
      </c>
    </row>
    <row r="6470" spans="1:1" x14ac:dyDescent="0.3">
      <c r="A6470" t="s">
        <v>1088</v>
      </c>
    </row>
    <row r="6473" spans="1:1" x14ac:dyDescent="0.3">
      <c r="A6473" t="s">
        <v>1089</v>
      </c>
    </row>
    <row r="6479" spans="1:1" x14ac:dyDescent="0.3">
      <c r="A6479" t="s">
        <v>1087</v>
      </c>
    </row>
    <row r="6482" spans="1:1" x14ac:dyDescent="0.3">
      <c r="A6482" t="s">
        <v>1090</v>
      </c>
    </row>
    <row r="6485" spans="1:1" x14ac:dyDescent="0.3">
      <c r="A6485" t="s">
        <v>1085</v>
      </c>
    </row>
    <row r="6488" spans="1:1" x14ac:dyDescent="0.3">
      <c r="A6488" t="s">
        <v>1366</v>
      </c>
    </row>
    <row r="6494" spans="1:1" x14ac:dyDescent="0.3">
      <c r="A6494" t="s">
        <v>1088</v>
      </c>
    </row>
    <row r="6497" spans="1:1" x14ac:dyDescent="0.3">
      <c r="A6497" t="s">
        <v>1097</v>
      </c>
    </row>
    <row r="6503" spans="1:1" x14ac:dyDescent="0.3">
      <c r="A6503" t="s">
        <v>1087</v>
      </c>
    </row>
    <row r="6506" spans="1:1" x14ac:dyDescent="0.3">
      <c r="A6506" t="s">
        <v>1090</v>
      </c>
    </row>
    <row r="6509" spans="1:1" x14ac:dyDescent="0.3">
      <c r="A6509" t="s">
        <v>1085</v>
      </c>
    </row>
    <row r="6512" spans="1:1" x14ac:dyDescent="0.3">
      <c r="A6512" t="s">
        <v>1367</v>
      </c>
    </row>
    <row r="6518" spans="1:1" x14ac:dyDescent="0.3">
      <c r="A6518" t="s">
        <v>1088</v>
      </c>
    </row>
    <row r="6521" spans="1:1" x14ac:dyDescent="0.3">
      <c r="A6521" t="s">
        <v>1097</v>
      </c>
    </row>
    <row r="6527" spans="1:1" x14ac:dyDescent="0.3">
      <c r="A6527" t="s">
        <v>1087</v>
      </c>
    </row>
    <row r="6530" spans="1:1" x14ac:dyDescent="0.3">
      <c r="A6530" t="s">
        <v>1090</v>
      </c>
    </row>
    <row r="6533" spans="1:1" x14ac:dyDescent="0.3">
      <c r="A6533" t="s">
        <v>1085</v>
      </c>
    </row>
    <row r="6536" spans="1:1" x14ac:dyDescent="0.3">
      <c r="A6536" t="s">
        <v>1368</v>
      </c>
    </row>
    <row r="6542" spans="1:1" x14ac:dyDescent="0.3">
      <c r="A6542" t="s">
        <v>1087</v>
      </c>
    </row>
    <row r="6545" spans="1:1" x14ac:dyDescent="0.3">
      <c r="A6545" t="s">
        <v>1088</v>
      </c>
    </row>
    <row r="6548" spans="1:1" x14ac:dyDescent="0.3">
      <c r="A6548" t="s">
        <v>1097</v>
      </c>
    </row>
    <row r="6554" spans="1:1" x14ac:dyDescent="0.3">
      <c r="A6554" t="s">
        <v>1087</v>
      </c>
    </row>
    <row r="6557" spans="1:1" x14ac:dyDescent="0.3">
      <c r="A6557" t="s">
        <v>1090</v>
      </c>
    </row>
    <row r="6560" spans="1:1" x14ac:dyDescent="0.3">
      <c r="A6560" t="s">
        <v>1085</v>
      </c>
    </row>
    <row r="6563" spans="1:1" x14ac:dyDescent="0.3">
      <c r="A6563" t="s">
        <v>1369</v>
      </c>
    </row>
    <row r="6569" spans="1:1" x14ac:dyDescent="0.3">
      <c r="A6569" t="s">
        <v>1087</v>
      </c>
    </row>
    <row r="6572" spans="1:1" x14ac:dyDescent="0.3">
      <c r="A6572" t="s">
        <v>1088</v>
      </c>
    </row>
    <row r="6575" spans="1:1" x14ac:dyDescent="0.3">
      <c r="A6575" t="s">
        <v>1097</v>
      </c>
    </row>
    <row r="6581" spans="1:1" x14ac:dyDescent="0.3">
      <c r="A6581" t="s">
        <v>1087</v>
      </c>
    </row>
    <row r="6584" spans="1:1" x14ac:dyDescent="0.3">
      <c r="A6584" t="s">
        <v>1090</v>
      </c>
    </row>
    <row r="6587" spans="1:1" x14ac:dyDescent="0.3">
      <c r="A6587" t="s">
        <v>1085</v>
      </c>
    </row>
    <row r="6590" spans="1:1" x14ac:dyDescent="0.3">
      <c r="A6590" t="s">
        <v>1370</v>
      </c>
    </row>
    <row r="6596" spans="1:1" x14ac:dyDescent="0.3">
      <c r="A6596" t="s">
        <v>1087</v>
      </c>
    </row>
    <row r="6599" spans="1:1" x14ac:dyDescent="0.3">
      <c r="A6599" t="s">
        <v>1088</v>
      </c>
    </row>
    <row r="6602" spans="1:1" x14ac:dyDescent="0.3">
      <c r="A6602" t="s">
        <v>1089</v>
      </c>
    </row>
    <row r="6608" spans="1:1" x14ac:dyDescent="0.3">
      <c r="A6608" t="s">
        <v>1090</v>
      </c>
    </row>
    <row r="6611" spans="1:1" x14ac:dyDescent="0.3">
      <c r="A6611" t="s">
        <v>1085</v>
      </c>
    </row>
    <row r="6614" spans="1:1" x14ac:dyDescent="0.3">
      <c r="A6614" t="s">
        <v>1371</v>
      </c>
    </row>
    <row r="6620" spans="1:1" x14ac:dyDescent="0.3">
      <c r="A6620" t="s">
        <v>1088</v>
      </c>
    </row>
    <row r="6623" spans="1:1" x14ac:dyDescent="0.3">
      <c r="A6623" t="s">
        <v>1089</v>
      </c>
    </row>
    <row r="6629" spans="1:1" x14ac:dyDescent="0.3">
      <c r="A6629" t="s">
        <v>1090</v>
      </c>
    </row>
    <row r="6632" spans="1:1" x14ac:dyDescent="0.3">
      <c r="A6632" t="s">
        <v>1085</v>
      </c>
    </row>
    <row r="6635" spans="1:1" x14ac:dyDescent="0.3">
      <c r="A6635" t="s">
        <v>1372</v>
      </c>
    </row>
    <row r="6641" spans="1:1" x14ac:dyDescent="0.3">
      <c r="A6641" t="s">
        <v>1088</v>
      </c>
    </row>
    <row r="6644" spans="1:1" x14ac:dyDescent="0.3">
      <c r="A6644" t="s">
        <v>1089</v>
      </c>
    </row>
    <row r="6650" spans="1:1" x14ac:dyDescent="0.3">
      <c r="A6650" t="s">
        <v>1087</v>
      </c>
    </row>
    <row r="6653" spans="1:1" x14ac:dyDescent="0.3">
      <c r="A6653" t="s">
        <v>1090</v>
      </c>
    </row>
    <row r="6656" spans="1:1" x14ac:dyDescent="0.3">
      <c r="A6656" t="s">
        <v>1085</v>
      </c>
    </row>
    <row r="6659" spans="1:1" x14ac:dyDescent="0.3">
      <c r="A6659" t="s">
        <v>1373</v>
      </c>
    </row>
    <row r="6665" spans="1:1" x14ac:dyDescent="0.3">
      <c r="A6665" t="s">
        <v>1087</v>
      </c>
    </row>
    <row r="6668" spans="1:1" x14ac:dyDescent="0.3">
      <c r="A6668" t="s">
        <v>1088</v>
      </c>
    </row>
    <row r="6671" spans="1:1" x14ac:dyDescent="0.3">
      <c r="A6671" t="s">
        <v>1097</v>
      </c>
    </row>
    <row r="6677" spans="1:1" x14ac:dyDescent="0.3">
      <c r="A6677" t="s">
        <v>1090</v>
      </c>
    </row>
    <row r="6680" spans="1:1" x14ac:dyDescent="0.3">
      <c r="A6680" t="s">
        <v>1085</v>
      </c>
    </row>
    <row r="6683" spans="1:1" x14ac:dyDescent="0.3">
      <c r="A6683" t="s">
        <v>1374</v>
      </c>
    </row>
    <row r="6689" spans="1:1" x14ac:dyDescent="0.3">
      <c r="A6689" t="s">
        <v>1088</v>
      </c>
    </row>
    <row r="6692" spans="1:1" x14ac:dyDescent="0.3">
      <c r="A6692" t="s">
        <v>1097</v>
      </c>
    </row>
    <row r="6698" spans="1:1" x14ac:dyDescent="0.3">
      <c r="A6698" t="s">
        <v>1087</v>
      </c>
    </row>
    <row r="6701" spans="1:1" x14ac:dyDescent="0.3">
      <c r="A6701" t="s">
        <v>1090</v>
      </c>
    </row>
    <row r="6704" spans="1:1" x14ac:dyDescent="0.3">
      <c r="A6704" t="s">
        <v>1085</v>
      </c>
    </row>
    <row r="6707" spans="1:1" x14ac:dyDescent="0.3">
      <c r="A6707" t="s">
        <v>1375</v>
      </c>
    </row>
    <row r="6713" spans="1:1" x14ac:dyDescent="0.3">
      <c r="A6713" t="s">
        <v>1087</v>
      </c>
    </row>
    <row r="6716" spans="1:1" x14ac:dyDescent="0.3">
      <c r="A6716" t="s">
        <v>1088</v>
      </c>
    </row>
    <row r="6719" spans="1:1" x14ac:dyDescent="0.3">
      <c r="A6719" t="s">
        <v>1089</v>
      </c>
    </row>
    <row r="6725" spans="1:1" x14ac:dyDescent="0.3">
      <c r="A6725" t="s">
        <v>1090</v>
      </c>
    </row>
    <row r="6728" spans="1:1" x14ac:dyDescent="0.3">
      <c r="A6728" t="s">
        <v>1085</v>
      </c>
    </row>
    <row r="6731" spans="1:1" x14ac:dyDescent="0.3">
      <c r="A6731" t="s">
        <v>1376</v>
      </c>
    </row>
    <row r="6737" spans="1:1" x14ac:dyDescent="0.3">
      <c r="A6737" t="s">
        <v>1088</v>
      </c>
    </row>
    <row r="6740" spans="1:1" x14ac:dyDescent="0.3">
      <c r="A6740" t="s">
        <v>1089</v>
      </c>
    </row>
    <row r="6746" spans="1:1" x14ac:dyDescent="0.3">
      <c r="A6746" t="s">
        <v>1090</v>
      </c>
    </row>
    <row r="6749" spans="1:1" x14ac:dyDescent="0.3">
      <c r="A6749" t="s">
        <v>1085</v>
      </c>
    </row>
    <row r="6752" spans="1:1" x14ac:dyDescent="0.3">
      <c r="A6752" t="s">
        <v>1377</v>
      </c>
    </row>
    <row r="6758" spans="1:1" x14ac:dyDescent="0.3">
      <c r="A6758" t="s">
        <v>1087</v>
      </c>
    </row>
    <row r="6761" spans="1:1" x14ac:dyDescent="0.3">
      <c r="A6761" t="s">
        <v>1088</v>
      </c>
    </row>
    <row r="6764" spans="1:1" x14ac:dyDescent="0.3">
      <c r="A6764" t="s">
        <v>1089</v>
      </c>
    </row>
    <row r="6770" spans="1:1" x14ac:dyDescent="0.3">
      <c r="A6770" t="s">
        <v>1087</v>
      </c>
    </row>
    <row r="6773" spans="1:1" x14ac:dyDescent="0.3">
      <c r="A6773" t="s">
        <v>1090</v>
      </c>
    </row>
    <row r="6776" spans="1:1" x14ac:dyDescent="0.3">
      <c r="A6776" t="s">
        <v>1085</v>
      </c>
    </row>
    <row r="6779" spans="1:1" x14ac:dyDescent="0.3">
      <c r="A6779" t="s">
        <v>1378</v>
      </c>
    </row>
    <row r="6785" spans="1:1" x14ac:dyDescent="0.3">
      <c r="A6785" t="s">
        <v>1088</v>
      </c>
    </row>
    <row r="6788" spans="1:1" x14ac:dyDescent="0.3">
      <c r="A6788" t="s">
        <v>1097</v>
      </c>
    </row>
    <row r="6794" spans="1:1" x14ac:dyDescent="0.3">
      <c r="A6794" t="s">
        <v>1090</v>
      </c>
    </row>
    <row r="6797" spans="1:1" x14ac:dyDescent="0.3">
      <c r="A6797" t="s">
        <v>1085</v>
      </c>
    </row>
    <row r="6800" spans="1:1" x14ac:dyDescent="0.3">
      <c r="A6800" t="s">
        <v>1379</v>
      </c>
    </row>
    <row r="6806" spans="1:1" x14ac:dyDescent="0.3">
      <c r="A6806" t="s">
        <v>1087</v>
      </c>
    </row>
    <row r="6809" spans="1:1" x14ac:dyDescent="0.3">
      <c r="A6809" t="s">
        <v>1088</v>
      </c>
    </row>
    <row r="6812" spans="1:1" x14ac:dyDescent="0.3">
      <c r="A6812" t="s">
        <v>1097</v>
      </c>
    </row>
    <row r="6818" spans="1:1" x14ac:dyDescent="0.3">
      <c r="A6818" t="s">
        <v>1087</v>
      </c>
    </row>
    <row r="6821" spans="1:1" x14ac:dyDescent="0.3">
      <c r="A6821" t="s">
        <v>1090</v>
      </c>
    </row>
    <row r="6824" spans="1:1" x14ac:dyDescent="0.3">
      <c r="A6824" t="s">
        <v>1085</v>
      </c>
    </row>
    <row r="6827" spans="1:1" x14ac:dyDescent="0.3">
      <c r="A6827" t="s">
        <v>1380</v>
      </c>
    </row>
    <row r="6833" spans="1:1" x14ac:dyDescent="0.3">
      <c r="A6833" t="s">
        <v>1087</v>
      </c>
    </row>
    <row r="6836" spans="1:1" x14ac:dyDescent="0.3">
      <c r="A6836" t="s">
        <v>1088</v>
      </c>
    </row>
    <row r="6839" spans="1:1" x14ac:dyDescent="0.3">
      <c r="A6839" t="s">
        <v>1089</v>
      </c>
    </row>
    <row r="6843" spans="1:1" x14ac:dyDescent="0.3">
      <c r="A6843" t="s">
        <v>1090</v>
      </c>
    </row>
    <row r="6846" spans="1:1" x14ac:dyDescent="0.3">
      <c r="A6846" t="s">
        <v>1085</v>
      </c>
    </row>
    <row r="6849" spans="1:1" x14ac:dyDescent="0.3">
      <c r="A6849" t="s">
        <v>1381</v>
      </c>
    </row>
    <row r="6855" spans="1:1" x14ac:dyDescent="0.3">
      <c r="A6855" t="s">
        <v>1088</v>
      </c>
    </row>
    <row r="6858" spans="1:1" x14ac:dyDescent="0.3">
      <c r="A6858" t="s">
        <v>1097</v>
      </c>
    </row>
    <row r="6864" spans="1:1" x14ac:dyDescent="0.3">
      <c r="A6864" t="s">
        <v>1087</v>
      </c>
    </row>
    <row r="6867" spans="1:1" x14ac:dyDescent="0.3">
      <c r="A6867" t="s">
        <v>1090</v>
      </c>
    </row>
    <row r="6870" spans="1:1" x14ac:dyDescent="0.3">
      <c r="A6870" t="s">
        <v>1085</v>
      </c>
    </row>
    <row r="6873" spans="1:1" x14ac:dyDescent="0.3">
      <c r="A6873" t="s">
        <v>1382</v>
      </c>
    </row>
    <row r="6879" spans="1:1" x14ac:dyDescent="0.3">
      <c r="A6879" t="s">
        <v>1087</v>
      </c>
    </row>
    <row r="6882" spans="1:1" x14ac:dyDescent="0.3">
      <c r="A6882" t="s">
        <v>1088</v>
      </c>
    </row>
    <row r="6885" spans="1:1" x14ac:dyDescent="0.3">
      <c r="A6885" t="s">
        <v>1089</v>
      </c>
    </row>
    <row r="6891" spans="1:1" x14ac:dyDescent="0.3">
      <c r="A6891" t="s">
        <v>1087</v>
      </c>
    </row>
    <row r="6894" spans="1:1" x14ac:dyDescent="0.3">
      <c r="A6894" t="s">
        <v>1090</v>
      </c>
    </row>
    <row r="6897" spans="1:1" x14ac:dyDescent="0.3">
      <c r="A6897" t="s">
        <v>1085</v>
      </c>
    </row>
    <row r="6900" spans="1:1" x14ac:dyDescent="0.3">
      <c r="A6900" t="s">
        <v>1383</v>
      </c>
    </row>
    <row r="6906" spans="1:1" x14ac:dyDescent="0.3">
      <c r="A6906" t="s">
        <v>1088</v>
      </c>
    </row>
    <row r="6909" spans="1:1" x14ac:dyDescent="0.3">
      <c r="A6909" t="s">
        <v>1089</v>
      </c>
    </row>
    <row r="6915" spans="1:1" x14ac:dyDescent="0.3">
      <c r="A6915" t="s">
        <v>1087</v>
      </c>
    </row>
    <row r="6918" spans="1:1" x14ac:dyDescent="0.3">
      <c r="A6918" t="s">
        <v>1090</v>
      </c>
    </row>
    <row r="6921" spans="1:1" x14ac:dyDescent="0.3">
      <c r="A6921" t="s">
        <v>1085</v>
      </c>
    </row>
    <row r="6924" spans="1:1" x14ac:dyDescent="0.3">
      <c r="A6924" t="s">
        <v>1384</v>
      </c>
    </row>
    <row r="6930" spans="1:1" x14ac:dyDescent="0.3">
      <c r="A6930" t="s">
        <v>1088</v>
      </c>
    </row>
    <row r="6933" spans="1:1" x14ac:dyDescent="0.3">
      <c r="A6933" t="s">
        <v>1089</v>
      </c>
    </row>
    <row r="6939" spans="1:1" x14ac:dyDescent="0.3">
      <c r="A6939" t="s">
        <v>1090</v>
      </c>
    </row>
    <row r="6942" spans="1:1" x14ac:dyDescent="0.3">
      <c r="A6942" t="s">
        <v>1085</v>
      </c>
    </row>
    <row r="6945" spans="1:1" x14ac:dyDescent="0.3">
      <c r="A6945" t="s">
        <v>1385</v>
      </c>
    </row>
    <row r="6951" spans="1:1" x14ac:dyDescent="0.3">
      <c r="A6951" t="s">
        <v>1087</v>
      </c>
    </row>
    <row r="6954" spans="1:1" x14ac:dyDescent="0.3">
      <c r="A6954" t="s">
        <v>1088</v>
      </c>
    </row>
    <row r="6957" spans="1:1" x14ac:dyDescent="0.3">
      <c r="A6957" t="s">
        <v>1089</v>
      </c>
    </row>
    <row r="6963" spans="1:1" x14ac:dyDescent="0.3">
      <c r="A6963" t="s">
        <v>1090</v>
      </c>
    </row>
    <row r="6966" spans="1:1" x14ac:dyDescent="0.3">
      <c r="A6966" t="s">
        <v>1085</v>
      </c>
    </row>
    <row r="6969" spans="1:1" x14ac:dyDescent="0.3">
      <c r="A6969" t="s">
        <v>1386</v>
      </c>
    </row>
    <row r="6975" spans="1:1" x14ac:dyDescent="0.3">
      <c r="A6975" t="s">
        <v>1088</v>
      </c>
    </row>
    <row r="6978" spans="1:1" x14ac:dyDescent="0.3">
      <c r="A6978" t="s">
        <v>1089</v>
      </c>
    </row>
    <row r="6984" spans="1:1" x14ac:dyDescent="0.3">
      <c r="A6984" t="s">
        <v>1087</v>
      </c>
    </row>
    <row r="6987" spans="1:1" x14ac:dyDescent="0.3">
      <c r="A6987" t="s">
        <v>1090</v>
      </c>
    </row>
    <row r="6990" spans="1:1" x14ac:dyDescent="0.3">
      <c r="A6990" t="s">
        <v>1085</v>
      </c>
    </row>
    <row r="6993" spans="1:1" x14ac:dyDescent="0.3">
      <c r="A6993" t="s">
        <v>1387</v>
      </c>
    </row>
    <row r="6999" spans="1:1" x14ac:dyDescent="0.3">
      <c r="A6999" t="s">
        <v>1087</v>
      </c>
    </row>
    <row r="7002" spans="1:1" x14ac:dyDescent="0.3">
      <c r="A7002" t="s">
        <v>1088</v>
      </c>
    </row>
    <row r="7005" spans="1:1" x14ac:dyDescent="0.3">
      <c r="A7005" t="s">
        <v>1089</v>
      </c>
    </row>
    <row r="7011" spans="1:1" x14ac:dyDescent="0.3">
      <c r="A7011" t="s">
        <v>1087</v>
      </c>
    </row>
    <row r="7014" spans="1:1" x14ac:dyDescent="0.3">
      <c r="A7014" t="s">
        <v>1090</v>
      </c>
    </row>
    <row r="7017" spans="1:1" x14ac:dyDescent="0.3">
      <c r="A7017" t="s">
        <v>1085</v>
      </c>
    </row>
    <row r="7020" spans="1:1" x14ac:dyDescent="0.3">
      <c r="A7020" t="s">
        <v>1388</v>
      </c>
    </row>
    <row r="7026" spans="1:1" x14ac:dyDescent="0.3">
      <c r="A7026" t="s">
        <v>1088</v>
      </c>
    </row>
    <row r="7029" spans="1:1" x14ac:dyDescent="0.3">
      <c r="A7029" t="s">
        <v>1089</v>
      </c>
    </row>
    <row r="7035" spans="1:1" x14ac:dyDescent="0.3">
      <c r="A7035" t="s">
        <v>1090</v>
      </c>
    </row>
    <row r="7038" spans="1:1" x14ac:dyDescent="0.3">
      <c r="A7038" t="s">
        <v>1085</v>
      </c>
    </row>
    <row r="7041" spans="1:1" x14ac:dyDescent="0.3">
      <c r="A7041" t="s">
        <v>1389</v>
      </c>
    </row>
    <row r="7047" spans="1:1" x14ac:dyDescent="0.3">
      <c r="A7047" t="s">
        <v>1088</v>
      </c>
    </row>
    <row r="7050" spans="1:1" x14ac:dyDescent="0.3">
      <c r="A7050" t="s">
        <v>1089</v>
      </c>
    </row>
    <row r="7056" spans="1:1" x14ac:dyDescent="0.3">
      <c r="A7056" t="s">
        <v>1087</v>
      </c>
    </row>
    <row r="7059" spans="1:1" x14ac:dyDescent="0.3">
      <c r="A7059" t="s">
        <v>1090</v>
      </c>
    </row>
    <row r="7062" spans="1:1" x14ac:dyDescent="0.3">
      <c r="A7062" t="s">
        <v>1085</v>
      </c>
    </row>
    <row r="7065" spans="1:1" x14ac:dyDescent="0.3">
      <c r="A7065" t="s">
        <v>1390</v>
      </c>
    </row>
    <row r="7071" spans="1:1" x14ac:dyDescent="0.3">
      <c r="A7071" t="s">
        <v>1088</v>
      </c>
    </row>
    <row r="7074" spans="1:1" x14ac:dyDescent="0.3">
      <c r="A7074" t="s">
        <v>1089</v>
      </c>
    </row>
    <row r="7080" spans="1:1" x14ac:dyDescent="0.3">
      <c r="A7080" t="s">
        <v>1090</v>
      </c>
    </row>
    <row r="7083" spans="1:1" x14ac:dyDescent="0.3">
      <c r="A7083" t="s">
        <v>1085</v>
      </c>
    </row>
    <row r="7086" spans="1:1" x14ac:dyDescent="0.3">
      <c r="A7086" t="s">
        <v>1391</v>
      </c>
    </row>
    <row r="7092" spans="1:1" x14ac:dyDescent="0.3">
      <c r="A7092" t="s">
        <v>1087</v>
      </c>
    </row>
    <row r="7095" spans="1:1" x14ac:dyDescent="0.3">
      <c r="A7095" t="s">
        <v>1088</v>
      </c>
    </row>
    <row r="7098" spans="1:1" x14ac:dyDescent="0.3">
      <c r="A7098" t="s">
        <v>1089</v>
      </c>
    </row>
    <row r="7104" spans="1:1" x14ac:dyDescent="0.3">
      <c r="A7104" t="s">
        <v>1090</v>
      </c>
    </row>
    <row r="7107" spans="1:1" x14ac:dyDescent="0.3">
      <c r="A7107" t="s">
        <v>1085</v>
      </c>
    </row>
    <row r="7110" spans="1:1" x14ac:dyDescent="0.3">
      <c r="A7110" t="s">
        <v>1392</v>
      </c>
    </row>
    <row r="7116" spans="1:1" x14ac:dyDescent="0.3">
      <c r="A7116" t="s">
        <v>1087</v>
      </c>
    </row>
    <row r="7119" spans="1:1" x14ac:dyDescent="0.3">
      <c r="A7119" t="s">
        <v>1088</v>
      </c>
    </row>
    <row r="7122" spans="1:1" x14ac:dyDescent="0.3">
      <c r="A7122" t="s">
        <v>1097</v>
      </c>
    </row>
    <row r="7128" spans="1:1" x14ac:dyDescent="0.3">
      <c r="A7128" t="s">
        <v>1087</v>
      </c>
    </row>
    <row r="7131" spans="1:1" x14ac:dyDescent="0.3">
      <c r="A7131" t="s">
        <v>1090</v>
      </c>
    </row>
    <row r="7134" spans="1:1" x14ac:dyDescent="0.3">
      <c r="A7134" t="s">
        <v>1085</v>
      </c>
    </row>
    <row r="7137" spans="1:1" x14ac:dyDescent="0.3">
      <c r="A7137" t="s">
        <v>1393</v>
      </c>
    </row>
    <row r="7143" spans="1:1" x14ac:dyDescent="0.3">
      <c r="A7143" t="s">
        <v>1087</v>
      </c>
    </row>
    <row r="7146" spans="1:1" x14ac:dyDescent="0.3">
      <c r="A7146" t="s">
        <v>1088</v>
      </c>
    </row>
    <row r="7149" spans="1:1" x14ac:dyDescent="0.3">
      <c r="A7149" t="s">
        <v>1116</v>
      </c>
    </row>
    <row r="7155" spans="1:1" x14ac:dyDescent="0.3">
      <c r="A7155" t="s">
        <v>1087</v>
      </c>
    </row>
    <row r="7158" spans="1:1" x14ac:dyDescent="0.3">
      <c r="A7158" t="s">
        <v>1090</v>
      </c>
    </row>
    <row r="7161" spans="1:1" x14ac:dyDescent="0.3">
      <c r="A7161" t="s">
        <v>1085</v>
      </c>
    </row>
    <row r="7164" spans="1:1" x14ac:dyDescent="0.3">
      <c r="A7164" t="s">
        <v>1394</v>
      </c>
    </row>
    <row r="7170" spans="1:1" x14ac:dyDescent="0.3">
      <c r="A7170" t="s">
        <v>1087</v>
      </c>
    </row>
    <row r="7173" spans="1:1" x14ac:dyDescent="0.3">
      <c r="A7173" t="s">
        <v>1088</v>
      </c>
    </row>
    <row r="7176" spans="1:1" x14ac:dyDescent="0.3">
      <c r="A7176" t="s">
        <v>1097</v>
      </c>
    </row>
    <row r="7182" spans="1:1" x14ac:dyDescent="0.3">
      <c r="A7182" t="s">
        <v>1087</v>
      </c>
    </row>
    <row r="7185" spans="1:1" x14ac:dyDescent="0.3">
      <c r="A7185" t="s">
        <v>1090</v>
      </c>
    </row>
    <row r="7188" spans="1:1" x14ac:dyDescent="0.3">
      <c r="A7188" t="s">
        <v>1085</v>
      </c>
    </row>
    <row r="7191" spans="1:1" x14ac:dyDescent="0.3">
      <c r="A7191" t="s">
        <v>1395</v>
      </c>
    </row>
    <row r="7197" spans="1:1" x14ac:dyDescent="0.3">
      <c r="A7197" t="s">
        <v>1087</v>
      </c>
    </row>
    <row r="7200" spans="1:1" x14ac:dyDescent="0.3">
      <c r="A7200" t="s">
        <v>1088</v>
      </c>
    </row>
    <row r="7203" spans="1:1" x14ac:dyDescent="0.3">
      <c r="A7203" t="s">
        <v>1097</v>
      </c>
    </row>
    <row r="7209" spans="1:1" x14ac:dyDescent="0.3">
      <c r="A7209" t="s">
        <v>1087</v>
      </c>
    </row>
    <row r="7212" spans="1:1" x14ac:dyDescent="0.3">
      <c r="A7212" t="s">
        <v>1090</v>
      </c>
    </row>
    <row r="7215" spans="1:1" x14ac:dyDescent="0.3">
      <c r="A7215" t="s">
        <v>1085</v>
      </c>
    </row>
    <row r="7218" spans="1:1" x14ac:dyDescent="0.3">
      <c r="A7218" t="s">
        <v>1396</v>
      </c>
    </row>
    <row r="7224" spans="1:1" x14ac:dyDescent="0.3">
      <c r="A7224" t="s">
        <v>1088</v>
      </c>
    </row>
    <row r="7227" spans="1:1" x14ac:dyDescent="0.3">
      <c r="A7227" t="s">
        <v>1116</v>
      </c>
    </row>
    <row r="7233" spans="1:1" x14ac:dyDescent="0.3">
      <c r="A7233" t="s">
        <v>1087</v>
      </c>
    </row>
    <row r="7236" spans="1:1" x14ac:dyDescent="0.3">
      <c r="A7236" t="s">
        <v>1090</v>
      </c>
    </row>
    <row r="7239" spans="1:1" x14ac:dyDescent="0.3">
      <c r="A7239" t="s">
        <v>1085</v>
      </c>
    </row>
    <row r="7242" spans="1:1" x14ac:dyDescent="0.3">
      <c r="A7242" t="s">
        <v>1397</v>
      </c>
    </row>
    <row r="7248" spans="1:1" x14ac:dyDescent="0.3">
      <c r="A7248" t="s">
        <v>1087</v>
      </c>
    </row>
    <row r="7251" spans="1:1" x14ac:dyDescent="0.3">
      <c r="A7251" t="s">
        <v>1088</v>
      </c>
    </row>
    <row r="7254" spans="1:1" x14ac:dyDescent="0.3">
      <c r="A7254" t="s">
        <v>1089</v>
      </c>
    </row>
    <row r="7260" spans="1:1" x14ac:dyDescent="0.3">
      <c r="A7260" t="s">
        <v>1087</v>
      </c>
    </row>
    <row r="7263" spans="1:1" x14ac:dyDescent="0.3">
      <c r="A7263" t="s">
        <v>1090</v>
      </c>
    </row>
    <row r="7266" spans="1:1" x14ac:dyDescent="0.3">
      <c r="A7266" t="s">
        <v>1085</v>
      </c>
    </row>
    <row r="7269" spans="1:1" x14ac:dyDescent="0.3">
      <c r="A7269" t="s">
        <v>1398</v>
      </c>
    </row>
    <row r="7275" spans="1:1" x14ac:dyDescent="0.3">
      <c r="A7275" t="s">
        <v>1088</v>
      </c>
    </row>
    <row r="7278" spans="1:1" x14ac:dyDescent="0.3">
      <c r="A7278" t="s">
        <v>1089</v>
      </c>
    </row>
    <row r="7284" spans="1:1" x14ac:dyDescent="0.3">
      <c r="A7284" t="s">
        <v>1087</v>
      </c>
    </row>
    <row r="7287" spans="1:1" x14ac:dyDescent="0.3">
      <c r="A7287" t="s">
        <v>1090</v>
      </c>
    </row>
    <row r="7290" spans="1:1" x14ac:dyDescent="0.3">
      <c r="A7290" t="s">
        <v>1085</v>
      </c>
    </row>
    <row r="7293" spans="1:1" x14ac:dyDescent="0.3">
      <c r="A7293" t="s">
        <v>1399</v>
      </c>
    </row>
    <row r="7299" spans="1:1" x14ac:dyDescent="0.3">
      <c r="A7299" t="s">
        <v>1087</v>
      </c>
    </row>
    <row r="7302" spans="1:1" x14ac:dyDescent="0.3">
      <c r="A7302" t="s">
        <v>1088</v>
      </c>
    </row>
    <row r="7305" spans="1:1" x14ac:dyDescent="0.3">
      <c r="A7305" t="s">
        <v>1113</v>
      </c>
    </row>
    <row r="7311" spans="1:1" x14ac:dyDescent="0.3">
      <c r="A7311" t="s">
        <v>1090</v>
      </c>
    </row>
    <row r="7314" spans="1:1" x14ac:dyDescent="0.3">
      <c r="A7314" t="s">
        <v>1085</v>
      </c>
    </row>
    <row r="7317" spans="1:1" x14ac:dyDescent="0.3">
      <c r="A7317" t="s">
        <v>1400</v>
      </c>
    </row>
    <row r="7323" spans="1:1" x14ac:dyDescent="0.3">
      <c r="A7323" t="s">
        <v>1088</v>
      </c>
    </row>
    <row r="7326" spans="1:1" x14ac:dyDescent="0.3">
      <c r="A7326" t="s">
        <v>1113</v>
      </c>
    </row>
    <row r="7332" spans="1:1" x14ac:dyDescent="0.3">
      <c r="A7332" t="s">
        <v>1090</v>
      </c>
    </row>
    <row r="7335" spans="1:1" x14ac:dyDescent="0.3">
      <c r="A7335" t="s">
        <v>1085</v>
      </c>
    </row>
    <row r="7338" spans="1:1" x14ac:dyDescent="0.3">
      <c r="A7338" t="s">
        <v>1401</v>
      </c>
    </row>
    <row r="7344" spans="1:1" x14ac:dyDescent="0.3">
      <c r="A7344" t="s">
        <v>1087</v>
      </c>
    </row>
    <row r="7347" spans="1:1" x14ac:dyDescent="0.3">
      <c r="A7347" t="s">
        <v>1088</v>
      </c>
    </row>
    <row r="7350" spans="1:1" x14ac:dyDescent="0.3">
      <c r="A7350" t="s">
        <v>1113</v>
      </c>
    </row>
    <row r="7356" spans="1:1" x14ac:dyDescent="0.3">
      <c r="A7356" t="s">
        <v>1087</v>
      </c>
    </row>
    <row r="7359" spans="1:1" x14ac:dyDescent="0.3">
      <c r="A7359" t="s">
        <v>1090</v>
      </c>
    </row>
    <row r="7362" spans="1:1" x14ac:dyDescent="0.3">
      <c r="A7362" t="s">
        <v>1085</v>
      </c>
    </row>
    <row r="7365" spans="1:1" x14ac:dyDescent="0.3">
      <c r="A7365" t="s">
        <v>1402</v>
      </c>
    </row>
    <row r="7371" spans="1:1" x14ac:dyDescent="0.3">
      <c r="A7371" t="s">
        <v>1087</v>
      </c>
    </row>
    <row r="7374" spans="1:1" x14ac:dyDescent="0.3">
      <c r="A7374" t="s">
        <v>1088</v>
      </c>
    </row>
    <row r="7377" spans="1:1" x14ac:dyDescent="0.3">
      <c r="A7377" t="s">
        <v>1113</v>
      </c>
    </row>
    <row r="7383" spans="1:1" x14ac:dyDescent="0.3">
      <c r="A7383" t="s">
        <v>1087</v>
      </c>
    </row>
    <row r="7386" spans="1:1" x14ac:dyDescent="0.3">
      <c r="A7386" t="s">
        <v>1090</v>
      </c>
    </row>
    <row r="7389" spans="1:1" x14ac:dyDescent="0.3">
      <c r="A7389" t="s">
        <v>1085</v>
      </c>
    </row>
    <row r="7392" spans="1:1" x14ac:dyDescent="0.3">
      <c r="A7392" t="s">
        <v>1403</v>
      </c>
    </row>
    <row r="7398" spans="1:1" x14ac:dyDescent="0.3">
      <c r="A7398" t="s">
        <v>1087</v>
      </c>
    </row>
    <row r="7401" spans="1:1" x14ac:dyDescent="0.3">
      <c r="A7401" t="s">
        <v>1088</v>
      </c>
    </row>
    <row r="7404" spans="1:1" x14ac:dyDescent="0.3">
      <c r="A7404" t="s">
        <v>1113</v>
      </c>
    </row>
    <row r="7410" spans="1:1" x14ac:dyDescent="0.3">
      <c r="A7410" t="s">
        <v>1087</v>
      </c>
    </row>
    <row r="7413" spans="1:1" x14ac:dyDescent="0.3">
      <c r="A7413" t="s">
        <v>1090</v>
      </c>
    </row>
    <row r="7416" spans="1:1" x14ac:dyDescent="0.3">
      <c r="A7416" t="s">
        <v>1085</v>
      </c>
    </row>
    <row r="7419" spans="1:1" x14ac:dyDescent="0.3">
      <c r="A7419" t="s">
        <v>1404</v>
      </c>
    </row>
    <row r="7425" spans="1:1" x14ac:dyDescent="0.3">
      <c r="A7425" t="s">
        <v>1087</v>
      </c>
    </row>
    <row r="7428" spans="1:1" x14ac:dyDescent="0.3">
      <c r="A7428" t="s">
        <v>1088</v>
      </c>
    </row>
    <row r="7431" spans="1:1" x14ac:dyDescent="0.3">
      <c r="A7431" t="s">
        <v>1113</v>
      </c>
    </row>
    <row r="7437" spans="1:1" x14ac:dyDescent="0.3">
      <c r="A7437" t="s">
        <v>1087</v>
      </c>
    </row>
    <row r="7440" spans="1:1" x14ac:dyDescent="0.3">
      <c r="A7440" t="s">
        <v>1090</v>
      </c>
    </row>
    <row r="7443" spans="1:1" x14ac:dyDescent="0.3">
      <c r="A7443" t="s">
        <v>1085</v>
      </c>
    </row>
    <row r="7446" spans="1:1" x14ac:dyDescent="0.3">
      <c r="A7446" t="s">
        <v>1405</v>
      </c>
    </row>
    <row r="7452" spans="1:1" x14ac:dyDescent="0.3">
      <c r="A7452" t="s">
        <v>1087</v>
      </c>
    </row>
    <row r="7455" spans="1:1" x14ac:dyDescent="0.3">
      <c r="A7455" t="s">
        <v>1088</v>
      </c>
    </row>
    <row r="7458" spans="1:1" x14ac:dyDescent="0.3">
      <c r="A7458" t="s">
        <v>1097</v>
      </c>
    </row>
    <row r="7464" spans="1:1" x14ac:dyDescent="0.3">
      <c r="A7464" t="s">
        <v>1087</v>
      </c>
    </row>
    <row r="7467" spans="1:1" x14ac:dyDescent="0.3">
      <c r="A7467" t="s">
        <v>1090</v>
      </c>
    </row>
    <row r="7470" spans="1:1" x14ac:dyDescent="0.3">
      <c r="A7470" t="s">
        <v>1085</v>
      </c>
    </row>
    <row r="7473" spans="1:1" x14ac:dyDescent="0.3">
      <c r="A7473" t="s">
        <v>1406</v>
      </c>
    </row>
    <row r="7479" spans="1:1" x14ac:dyDescent="0.3">
      <c r="A7479" t="s">
        <v>1087</v>
      </c>
    </row>
    <row r="7482" spans="1:1" x14ac:dyDescent="0.3">
      <c r="A7482" t="s">
        <v>1088</v>
      </c>
    </row>
    <row r="7485" spans="1:1" x14ac:dyDescent="0.3">
      <c r="A7485" t="s">
        <v>1097</v>
      </c>
    </row>
    <row r="7491" spans="1:1" x14ac:dyDescent="0.3">
      <c r="A7491" t="s">
        <v>1087</v>
      </c>
    </row>
    <row r="7494" spans="1:1" x14ac:dyDescent="0.3">
      <c r="A7494" t="s">
        <v>1090</v>
      </c>
    </row>
    <row r="7497" spans="1:1" x14ac:dyDescent="0.3">
      <c r="A7497" t="s">
        <v>1085</v>
      </c>
    </row>
    <row r="7500" spans="1:1" x14ac:dyDescent="0.3">
      <c r="A7500" t="s">
        <v>1407</v>
      </c>
    </row>
    <row r="7506" spans="1:1" x14ac:dyDescent="0.3">
      <c r="A7506" t="s">
        <v>1087</v>
      </c>
    </row>
    <row r="7509" spans="1:1" x14ac:dyDescent="0.3">
      <c r="A7509" t="s">
        <v>1088</v>
      </c>
    </row>
    <row r="7512" spans="1:1" x14ac:dyDescent="0.3">
      <c r="A7512" t="s">
        <v>1089</v>
      </c>
    </row>
    <row r="7518" spans="1:1" x14ac:dyDescent="0.3">
      <c r="A7518" t="s">
        <v>1087</v>
      </c>
    </row>
    <row r="7521" spans="1:1" x14ac:dyDescent="0.3">
      <c r="A7521" t="s">
        <v>1090</v>
      </c>
    </row>
    <row r="7524" spans="1:1" x14ac:dyDescent="0.3">
      <c r="A7524" t="s">
        <v>1085</v>
      </c>
    </row>
    <row r="7527" spans="1:1" x14ac:dyDescent="0.3">
      <c r="A7527" t="s">
        <v>1408</v>
      </c>
    </row>
    <row r="7533" spans="1:1" x14ac:dyDescent="0.3">
      <c r="A7533" t="s">
        <v>1087</v>
      </c>
    </row>
    <row r="7536" spans="1:1" x14ac:dyDescent="0.3">
      <c r="A7536" t="s">
        <v>1088</v>
      </c>
    </row>
    <row r="7539" spans="1:1" x14ac:dyDescent="0.3">
      <c r="A7539" t="s">
        <v>1089</v>
      </c>
    </row>
    <row r="7545" spans="1:1" x14ac:dyDescent="0.3">
      <c r="A7545" t="s">
        <v>1087</v>
      </c>
    </row>
    <row r="7548" spans="1:1" x14ac:dyDescent="0.3">
      <c r="A7548" t="s">
        <v>1090</v>
      </c>
    </row>
    <row r="7551" spans="1:1" x14ac:dyDescent="0.3">
      <c r="A7551" t="s">
        <v>1085</v>
      </c>
    </row>
    <row r="7554" spans="1:1" x14ac:dyDescent="0.3">
      <c r="A7554" t="s">
        <v>1409</v>
      </c>
    </row>
    <row r="7560" spans="1:1" x14ac:dyDescent="0.3">
      <c r="A7560" t="s">
        <v>1087</v>
      </c>
    </row>
    <row r="7563" spans="1:1" x14ac:dyDescent="0.3">
      <c r="A7563" t="s">
        <v>1088</v>
      </c>
    </row>
    <row r="7566" spans="1:1" x14ac:dyDescent="0.3">
      <c r="A7566" t="s">
        <v>1089</v>
      </c>
    </row>
    <row r="7572" spans="1:1" x14ac:dyDescent="0.3">
      <c r="A7572" t="s">
        <v>1087</v>
      </c>
    </row>
    <row r="7575" spans="1:1" x14ac:dyDescent="0.3">
      <c r="A7575" t="s">
        <v>1090</v>
      </c>
    </row>
    <row r="7578" spans="1:1" x14ac:dyDescent="0.3">
      <c r="A7578" t="s">
        <v>1085</v>
      </c>
    </row>
    <row r="7581" spans="1:1" x14ac:dyDescent="0.3">
      <c r="A7581" t="s">
        <v>1410</v>
      </c>
    </row>
    <row r="7587" spans="1:1" x14ac:dyDescent="0.3">
      <c r="A7587" t="s">
        <v>1087</v>
      </c>
    </row>
    <row r="7590" spans="1:1" x14ac:dyDescent="0.3">
      <c r="A7590" t="s">
        <v>1088</v>
      </c>
    </row>
    <row r="7593" spans="1:1" x14ac:dyDescent="0.3">
      <c r="A7593" t="s">
        <v>1097</v>
      </c>
    </row>
    <row r="7599" spans="1:1" x14ac:dyDescent="0.3">
      <c r="A7599" t="s">
        <v>1087</v>
      </c>
    </row>
    <row r="7602" spans="1:1" x14ac:dyDescent="0.3">
      <c r="A7602" t="s">
        <v>1090</v>
      </c>
    </row>
    <row r="7605" spans="1:1" x14ac:dyDescent="0.3">
      <c r="A7605" t="s">
        <v>1085</v>
      </c>
    </row>
    <row r="7608" spans="1:1" x14ac:dyDescent="0.3">
      <c r="A7608" t="s">
        <v>1411</v>
      </c>
    </row>
    <row r="7614" spans="1:1" x14ac:dyDescent="0.3">
      <c r="A7614" t="s">
        <v>1087</v>
      </c>
    </row>
    <row r="7617" spans="1:1" x14ac:dyDescent="0.3">
      <c r="A7617" t="s">
        <v>1088</v>
      </c>
    </row>
    <row r="7620" spans="1:1" x14ac:dyDescent="0.3">
      <c r="A7620" t="s">
        <v>1116</v>
      </c>
    </row>
    <row r="7626" spans="1:1" x14ac:dyDescent="0.3">
      <c r="A7626" t="s">
        <v>1087</v>
      </c>
    </row>
    <row r="7629" spans="1:1" x14ac:dyDescent="0.3">
      <c r="A7629" t="s">
        <v>1090</v>
      </c>
    </row>
    <row r="7632" spans="1:1" x14ac:dyDescent="0.3">
      <c r="A7632" t="s">
        <v>1085</v>
      </c>
    </row>
    <row r="7635" spans="1:1" x14ac:dyDescent="0.3">
      <c r="A7635" t="s">
        <v>1412</v>
      </c>
    </row>
    <row r="7641" spans="1:1" x14ac:dyDescent="0.3">
      <c r="A7641" t="s">
        <v>1087</v>
      </c>
    </row>
    <row r="7644" spans="1:1" x14ac:dyDescent="0.3">
      <c r="A7644" t="s">
        <v>1088</v>
      </c>
    </row>
    <row r="7647" spans="1:1" x14ac:dyDescent="0.3">
      <c r="A7647" t="s">
        <v>1116</v>
      </c>
    </row>
    <row r="7653" spans="1:1" x14ac:dyDescent="0.3">
      <c r="A7653" t="s">
        <v>1087</v>
      </c>
    </row>
    <row r="7656" spans="1:1" x14ac:dyDescent="0.3">
      <c r="A7656" t="s">
        <v>1090</v>
      </c>
    </row>
    <row r="7659" spans="1:1" x14ac:dyDescent="0.3">
      <c r="A7659" t="s">
        <v>1085</v>
      </c>
    </row>
    <row r="7662" spans="1:1" x14ac:dyDescent="0.3">
      <c r="A7662" t="s">
        <v>1413</v>
      </c>
    </row>
    <row r="7668" spans="1:1" x14ac:dyDescent="0.3">
      <c r="A7668" t="s">
        <v>1087</v>
      </c>
    </row>
    <row r="7671" spans="1:1" x14ac:dyDescent="0.3">
      <c r="A7671" t="s">
        <v>1088</v>
      </c>
    </row>
    <row r="7674" spans="1:1" x14ac:dyDescent="0.3">
      <c r="A7674" t="s">
        <v>1116</v>
      </c>
    </row>
    <row r="7680" spans="1:1" x14ac:dyDescent="0.3">
      <c r="A7680" t="s">
        <v>1087</v>
      </c>
    </row>
    <row r="7683" spans="1:1" x14ac:dyDescent="0.3">
      <c r="A7683" t="s">
        <v>1090</v>
      </c>
    </row>
    <row r="7686" spans="1:1" x14ac:dyDescent="0.3">
      <c r="A7686" t="s">
        <v>1085</v>
      </c>
    </row>
    <row r="7689" spans="1:1" x14ac:dyDescent="0.3">
      <c r="A7689" t="s">
        <v>1414</v>
      </c>
    </row>
    <row r="7695" spans="1:1" x14ac:dyDescent="0.3">
      <c r="A7695" t="s">
        <v>1088</v>
      </c>
    </row>
    <row r="7698" spans="1:1" x14ac:dyDescent="0.3">
      <c r="A7698" t="s">
        <v>1116</v>
      </c>
    </row>
    <row r="7704" spans="1:1" x14ac:dyDescent="0.3">
      <c r="A7704" t="s">
        <v>1087</v>
      </c>
    </row>
    <row r="7707" spans="1:1" x14ac:dyDescent="0.3">
      <c r="A7707" t="s">
        <v>1090</v>
      </c>
    </row>
    <row r="7710" spans="1:1" x14ac:dyDescent="0.3">
      <c r="A7710" t="s">
        <v>1085</v>
      </c>
    </row>
    <row r="7713" spans="1:1" x14ac:dyDescent="0.3">
      <c r="A7713" t="s">
        <v>1415</v>
      </c>
    </row>
    <row r="7719" spans="1:1" x14ac:dyDescent="0.3">
      <c r="A7719" t="s">
        <v>1087</v>
      </c>
    </row>
    <row r="7722" spans="1:1" x14ac:dyDescent="0.3">
      <c r="A7722" t="s">
        <v>1088</v>
      </c>
    </row>
    <row r="7725" spans="1:1" x14ac:dyDescent="0.3">
      <c r="A7725" t="s">
        <v>1097</v>
      </c>
    </row>
    <row r="7731" spans="1:1" x14ac:dyDescent="0.3">
      <c r="A7731" t="s">
        <v>1087</v>
      </c>
    </row>
    <row r="7734" spans="1:1" x14ac:dyDescent="0.3">
      <c r="A7734" t="s">
        <v>1090</v>
      </c>
    </row>
    <row r="7737" spans="1:1" x14ac:dyDescent="0.3">
      <c r="A7737" t="s">
        <v>1085</v>
      </c>
    </row>
    <row r="7740" spans="1:1" x14ac:dyDescent="0.3">
      <c r="A7740" t="s">
        <v>1416</v>
      </c>
    </row>
    <row r="7746" spans="1:1" x14ac:dyDescent="0.3">
      <c r="A7746" t="s">
        <v>1088</v>
      </c>
    </row>
    <row r="7749" spans="1:1" x14ac:dyDescent="0.3">
      <c r="A7749" t="s">
        <v>1097</v>
      </c>
    </row>
    <row r="7755" spans="1:1" x14ac:dyDescent="0.3">
      <c r="A7755" t="s">
        <v>1090</v>
      </c>
    </row>
    <row r="7758" spans="1:1" x14ac:dyDescent="0.3">
      <c r="A7758" t="s">
        <v>1085</v>
      </c>
    </row>
    <row r="7761" spans="1:1" x14ac:dyDescent="0.3">
      <c r="A7761" t="s">
        <v>1417</v>
      </c>
    </row>
    <row r="7767" spans="1:1" x14ac:dyDescent="0.3">
      <c r="A7767" t="s">
        <v>1088</v>
      </c>
    </row>
    <row r="7770" spans="1:1" x14ac:dyDescent="0.3">
      <c r="A7770" t="s">
        <v>1097</v>
      </c>
    </row>
    <row r="7776" spans="1:1" x14ac:dyDescent="0.3">
      <c r="A7776" t="s">
        <v>1087</v>
      </c>
    </row>
    <row r="7779" spans="1:1" x14ac:dyDescent="0.3">
      <c r="A7779" t="s">
        <v>1090</v>
      </c>
    </row>
    <row r="7782" spans="1:1" x14ac:dyDescent="0.3">
      <c r="A7782" t="s">
        <v>1085</v>
      </c>
    </row>
    <row r="7785" spans="1:1" x14ac:dyDescent="0.3">
      <c r="A7785" t="s">
        <v>1418</v>
      </c>
    </row>
    <row r="7791" spans="1:1" x14ac:dyDescent="0.3">
      <c r="A7791" t="s">
        <v>1088</v>
      </c>
    </row>
    <row r="7794" spans="1:1" x14ac:dyDescent="0.3">
      <c r="A7794" t="s">
        <v>1089</v>
      </c>
    </row>
    <row r="7800" spans="1:1" x14ac:dyDescent="0.3">
      <c r="A7800" t="s">
        <v>1087</v>
      </c>
    </row>
    <row r="7803" spans="1:1" x14ac:dyDescent="0.3">
      <c r="A7803" t="s">
        <v>1090</v>
      </c>
    </row>
    <row r="7806" spans="1:1" x14ac:dyDescent="0.3">
      <c r="A7806" t="s">
        <v>1085</v>
      </c>
    </row>
    <row r="7809" spans="1:1" x14ac:dyDescent="0.3">
      <c r="A7809" t="s">
        <v>1419</v>
      </c>
    </row>
    <row r="7815" spans="1:1" x14ac:dyDescent="0.3">
      <c r="A7815" t="s">
        <v>1087</v>
      </c>
    </row>
    <row r="7818" spans="1:1" x14ac:dyDescent="0.3">
      <c r="A7818" t="s">
        <v>1088</v>
      </c>
    </row>
    <row r="7821" spans="1:1" x14ac:dyDescent="0.3">
      <c r="A7821" t="s">
        <v>1089</v>
      </c>
    </row>
    <row r="7827" spans="1:1" x14ac:dyDescent="0.3">
      <c r="A7827" t="s">
        <v>1090</v>
      </c>
    </row>
    <row r="7830" spans="1:1" x14ac:dyDescent="0.3">
      <c r="A7830" t="s">
        <v>1085</v>
      </c>
    </row>
    <row r="7833" spans="1:1" x14ac:dyDescent="0.3">
      <c r="A7833" t="s">
        <v>1420</v>
      </c>
    </row>
    <row r="7839" spans="1:1" x14ac:dyDescent="0.3">
      <c r="A7839" t="s">
        <v>1087</v>
      </c>
    </row>
    <row r="7842" spans="1:1" x14ac:dyDescent="0.3">
      <c r="A7842" t="s">
        <v>1088</v>
      </c>
    </row>
    <row r="7845" spans="1:1" x14ac:dyDescent="0.3">
      <c r="A7845" t="s">
        <v>1089</v>
      </c>
    </row>
    <row r="7851" spans="1:1" x14ac:dyDescent="0.3">
      <c r="A7851" t="s">
        <v>1087</v>
      </c>
    </row>
    <row r="7854" spans="1:1" x14ac:dyDescent="0.3">
      <c r="A7854" t="s">
        <v>1090</v>
      </c>
    </row>
    <row r="7857" spans="1:1" x14ac:dyDescent="0.3">
      <c r="A7857" t="s">
        <v>1085</v>
      </c>
    </row>
    <row r="7860" spans="1:1" x14ac:dyDescent="0.3">
      <c r="A7860" t="s">
        <v>1421</v>
      </c>
    </row>
    <row r="7866" spans="1:1" x14ac:dyDescent="0.3">
      <c r="A7866" t="s">
        <v>1087</v>
      </c>
    </row>
    <row r="7869" spans="1:1" x14ac:dyDescent="0.3">
      <c r="A7869" t="s">
        <v>1088</v>
      </c>
    </row>
    <row r="7872" spans="1:1" x14ac:dyDescent="0.3">
      <c r="A7872" t="s">
        <v>1089</v>
      </c>
    </row>
    <row r="7878" spans="1:1" x14ac:dyDescent="0.3">
      <c r="A7878" t="s">
        <v>1087</v>
      </c>
    </row>
    <row r="7881" spans="1:1" x14ac:dyDescent="0.3">
      <c r="A7881" t="s">
        <v>1090</v>
      </c>
    </row>
    <row r="7884" spans="1:1" x14ac:dyDescent="0.3">
      <c r="A7884" t="s">
        <v>1085</v>
      </c>
    </row>
    <row r="7887" spans="1:1" x14ac:dyDescent="0.3">
      <c r="A7887" t="s">
        <v>1422</v>
      </c>
    </row>
    <row r="7893" spans="1:1" x14ac:dyDescent="0.3">
      <c r="A7893" t="s">
        <v>1087</v>
      </c>
    </row>
    <row r="7896" spans="1:1" x14ac:dyDescent="0.3">
      <c r="A7896" t="s">
        <v>1088</v>
      </c>
    </row>
    <row r="7899" spans="1:1" x14ac:dyDescent="0.3">
      <c r="A7899" t="s">
        <v>1089</v>
      </c>
    </row>
    <row r="7905" spans="1:1" x14ac:dyDescent="0.3">
      <c r="A7905" t="s">
        <v>1090</v>
      </c>
    </row>
    <row r="7908" spans="1:1" x14ac:dyDescent="0.3">
      <c r="A7908" t="s">
        <v>1085</v>
      </c>
    </row>
    <row r="7911" spans="1:1" x14ac:dyDescent="0.3">
      <c r="A7911" t="s">
        <v>1423</v>
      </c>
    </row>
    <row r="7917" spans="1:1" x14ac:dyDescent="0.3">
      <c r="A7917" t="s">
        <v>1087</v>
      </c>
    </row>
    <row r="7920" spans="1:1" x14ac:dyDescent="0.3">
      <c r="A7920" t="s">
        <v>1088</v>
      </c>
    </row>
    <row r="7923" spans="1:1" x14ac:dyDescent="0.3">
      <c r="A7923" t="s">
        <v>1089</v>
      </c>
    </row>
    <row r="7929" spans="1:1" x14ac:dyDescent="0.3">
      <c r="A7929" t="s">
        <v>1087</v>
      </c>
    </row>
    <row r="7932" spans="1:1" x14ac:dyDescent="0.3">
      <c r="A7932" t="s">
        <v>1090</v>
      </c>
    </row>
    <row r="7935" spans="1:1" x14ac:dyDescent="0.3">
      <c r="A7935" t="s">
        <v>1085</v>
      </c>
    </row>
    <row r="7938" spans="1:1" x14ac:dyDescent="0.3">
      <c r="A7938" t="s">
        <v>1424</v>
      </c>
    </row>
    <row r="7944" spans="1:1" x14ac:dyDescent="0.3">
      <c r="A7944" t="s">
        <v>1088</v>
      </c>
    </row>
    <row r="7947" spans="1:1" x14ac:dyDescent="0.3">
      <c r="A7947" t="s">
        <v>1089</v>
      </c>
    </row>
    <row r="7953" spans="1:1" x14ac:dyDescent="0.3">
      <c r="A7953" t="s">
        <v>1087</v>
      </c>
    </row>
    <row r="7956" spans="1:1" x14ac:dyDescent="0.3">
      <c r="A7956" t="s">
        <v>1090</v>
      </c>
    </row>
    <row r="7959" spans="1:1" x14ac:dyDescent="0.3">
      <c r="A7959" t="s">
        <v>1085</v>
      </c>
    </row>
    <row r="7962" spans="1:1" x14ac:dyDescent="0.3">
      <c r="A7962" t="s">
        <v>1425</v>
      </c>
    </row>
    <row r="7968" spans="1:1" x14ac:dyDescent="0.3">
      <c r="A7968" t="s">
        <v>1088</v>
      </c>
    </row>
    <row r="7971" spans="1:1" x14ac:dyDescent="0.3">
      <c r="A7971" t="s">
        <v>1089</v>
      </c>
    </row>
    <row r="7977" spans="1:1" x14ac:dyDescent="0.3">
      <c r="A7977" t="s">
        <v>1090</v>
      </c>
    </row>
    <row r="7980" spans="1:1" x14ac:dyDescent="0.3">
      <c r="A7980" t="s">
        <v>1085</v>
      </c>
    </row>
    <row r="7983" spans="1:1" x14ac:dyDescent="0.3">
      <c r="A7983" t="s">
        <v>1426</v>
      </c>
    </row>
    <row r="7989" spans="1:1" x14ac:dyDescent="0.3">
      <c r="A7989" t="s">
        <v>1088</v>
      </c>
    </row>
    <row r="7992" spans="1:1" x14ac:dyDescent="0.3">
      <c r="A7992" t="s">
        <v>1089</v>
      </c>
    </row>
    <row r="7998" spans="1:1" x14ac:dyDescent="0.3">
      <c r="A7998" t="s">
        <v>1087</v>
      </c>
    </row>
    <row r="8001" spans="1:1" x14ac:dyDescent="0.3">
      <c r="A8001" t="s">
        <v>1090</v>
      </c>
    </row>
    <row r="8004" spans="1:1" x14ac:dyDescent="0.3">
      <c r="A8004" t="s">
        <v>1085</v>
      </c>
    </row>
    <row r="8007" spans="1:1" x14ac:dyDescent="0.3">
      <c r="A8007" t="s">
        <v>1427</v>
      </c>
    </row>
    <row r="8013" spans="1:1" x14ac:dyDescent="0.3">
      <c r="A8013" t="s">
        <v>1087</v>
      </c>
    </row>
    <row r="8016" spans="1:1" x14ac:dyDescent="0.3">
      <c r="A8016" t="s">
        <v>1088</v>
      </c>
    </row>
    <row r="8019" spans="1:1" x14ac:dyDescent="0.3">
      <c r="A8019" t="s">
        <v>1089</v>
      </c>
    </row>
    <row r="8025" spans="1:1" x14ac:dyDescent="0.3">
      <c r="A8025" t="s">
        <v>1087</v>
      </c>
    </row>
    <row r="8028" spans="1:1" x14ac:dyDescent="0.3">
      <c r="A8028" t="s">
        <v>1090</v>
      </c>
    </row>
    <row r="8031" spans="1:1" x14ac:dyDescent="0.3">
      <c r="A8031" t="s">
        <v>1085</v>
      </c>
    </row>
    <row r="8034" spans="1:1" x14ac:dyDescent="0.3">
      <c r="A8034" t="s">
        <v>1428</v>
      </c>
    </row>
    <row r="8040" spans="1:1" x14ac:dyDescent="0.3">
      <c r="A8040" t="s">
        <v>1088</v>
      </c>
    </row>
    <row r="8043" spans="1:1" x14ac:dyDescent="0.3">
      <c r="A8043" t="s">
        <v>1089</v>
      </c>
    </row>
    <row r="8049" spans="1:1" x14ac:dyDescent="0.3">
      <c r="A8049" t="s">
        <v>1087</v>
      </c>
    </row>
    <row r="8052" spans="1:1" x14ac:dyDescent="0.3">
      <c r="A8052" t="s">
        <v>1090</v>
      </c>
    </row>
    <row r="8055" spans="1:1" x14ac:dyDescent="0.3">
      <c r="A8055" t="s">
        <v>1085</v>
      </c>
    </row>
    <row r="8058" spans="1:1" x14ac:dyDescent="0.3">
      <c r="A8058" t="s">
        <v>1429</v>
      </c>
    </row>
    <row r="8064" spans="1:1" x14ac:dyDescent="0.3">
      <c r="A8064" t="s">
        <v>1087</v>
      </c>
    </row>
    <row r="8067" spans="1:1" x14ac:dyDescent="0.3">
      <c r="A8067" t="s">
        <v>1088</v>
      </c>
    </row>
    <row r="8070" spans="1:1" x14ac:dyDescent="0.3">
      <c r="A8070" t="s">
        <v>1089</v>
      </c>
    </row>
    <row r="8076" spans="1:1" x14ac:dyDescent="0.3">
      <c r="A8076" t="s">
        <v>1090</v>
      </c>
    </row>
    <row r="8079" spans="1:1" x14ac:dyDescent="0.3">
      <c r="A8079" t="s">
        <v>1085</v>
      </c>
    </row>
    <row r="8082" spans="1:1" x14ac:dyDescent="0.3">
      <c r="A8082" t="s">
        <v>1430</v>
      </c>
    </row>
    <row r="8088" spans="1:1" x14ac:dyDescent="0.3">
      <c r="A8088" t="s">
        <v>1087</v>
      </c>
    </row>
    <row r="8091" spans="1:1" x14ac:dyDescent="0.3">
      <c r="A8091" t="s">
        <v>1088</v>
      </c>
    </row>
    <row r="8094" spans="1:1" x14ac:dyDescent="0.3">
      <c r="A8094" t="s">
        <v>1089</v>
      </c>
    </row>
    <row r="8100" spans="1:1" x14ac:dyDescent="0.3">
      <c r="A8100" t="s">
        <v>1087</v>
      </c>
    </row>
    <row r="8103" spans="1:1" x14ac:dyDescent="0.3">
      <c r="A8103" t="s">
        <v>1090</v>
      </c>
    </row>
    <row r="8106" spans="1:1" x14ac:dyDescent="0.3">
      <c r="A8106" t="s">
        <v>1085</v>
      </c>
    </row>
    <row r="8109" spans="1:1" x14ac:dyDescent="0.3">
      <c r="A8109" t="s">
        <v>1431</v>
      </c>
    </row>
    <row r="8115" spans="1:1" x14ac:dyDescent="0.3">
      <c r="A8115" t="s">
        <v>1087</v>
      </c>
    </row>
    <row r="8118" spans="1:1" x14ac:dyDescent="0.3">
      <c r="A8118" t="s">
        <v>1088</v>
      </c>
    </row>
    <row r="8121" spans="1:1" x14ac:dyDescent="0.3">
      <c r="A8121" t="s">
        <v>1089</v>
      </c>
    </row>
    <row r="8127" spans="1:1" x14ac:dyDescent="0.3">
      <c r="A8127" t="s">
        <v>1087</v>
      </c>
    </row>
    <row r="8130" spans="1:1" x14ac:dyDescent="0.3">
      <c r="A8130" t="s">
        <v>1090</v>
      </c>
    </row>
    <row r="8133" spans="1:1" x14ac:dyDescent="0.3">
      <c r="A8133" t="s">
        <v>1085</v>
      </c>
    </row>
    <row r="8136" spans="1:1" x14ac:dyDescent="0.3">
      <c r="A8136" t="s">
        <v>1432</v>
      </c>
    </row>
    <row r="8142" spans="1:1" x14ac:dyDescent="0.3">
      <c r="A8142" t="s">
        <v>1088</v>
      </c>
    </row>
    <row r="8145" spans="1:1" x14ac:dyDescent="0.3">
      <c r="A8145" t="s">
        <v>1089</v>
      </c>
    </row>
    <row r="8151" spans="1:1" x14ac:dyDescent="0.3">
      <c r="A8151" t="s">
        <v>1087</v>
      </c>
    </row>
    <row r="8154" spans="1:1" x14ac:dyDescent="0.3">
      <c r="A8154" t="s">
        <v>1090</v>
      </c>
    </row>
    <row r="8157" spans="1:1" x14ac:dyDescent="0.3">
      <c r="A8157" t="s">
        <v>1085</v>
      </c>
    </row>
    <row r="8160" spans="1:1" x14ac:dyDescent="0.3">
      <c r="A8160" t="s">
        <v>1433</v>
      </c>
    </row>
    <row r="8166" spans="1:1" x14ac:dyDescent="0.3">
      <c r="A8166" t="s">
        <v>1088</v>
      </c>
    </row>
    <row r="8169" spans="1:1" x14ac:dyDescent="0.3">
      <c r="A8169" t="s">
        <v>1089</v>
      </c>
    </row>
    <row r="8172" spans="1:1" x14ac:dyDescent="0.3">
      <c r="A8172" t="s">
        <v>1090</v>
      </c>
    </row>
    <row r="8175" spans="1:1" x14ac:dyDescent="0.3">
      <c r="A8175" t="s">
        <v>1085</v>
      </c>
    </row>
    <row r="8178" spans="1:1" x14ac:dyDescent="0.3">
      <c r="A8178" t="s">
        <v>1434</v>
      </c>
    </row>
    <row r="8184" spans="1:1" x14ac:dyDescent="0.3">
      <c r="A8184" t="s">
        <v>1087</v>
      </c>
    </row>
    <row r="8187" spans="1:1" x14ac:dyDescent="0.3">
      <c r="A8187" t="s">
        <v>1088</v>
      </c>
    </row>
    <row r="8190" spans="1:1" x14ac:dyDescent="0.3">
      <c r="A8190" t="s">
        <v>1089</v>
      </c>
    </row>
    <row r="8196" spans="1:1" x14ac:dyDescent="0.3">
      <c r="A8196" t="s">
        <v>1090</v>
      </c>
    </row>
    <row r="8199" spans="1:1" x14ac:dyDescent="0.3">
      <c r="A8199" t="s">
        <v>1085</v>
      </c>
    </row>
    <row r="8202" spans="1:1" x14ac:dyDescent="0.3">
      <c r="A8202" t="s">
        <v>1435</v>
      </c>
    </row>
    <row r="8208" spans="1:1" x14ac:dyDescent="0.3">
      <c r="A8208" t="s">
        <v>1087</v>
      </c>
    </row>
    <row r="8211" spans="1:1" x14ac:dyDescent="0.3">
      <c r="A8211" t="s">
        <v>1088</v>
      </c>
    </row>
    <row r="8214" spans="1:1" x14ac:dyDescent="0.3">
      <c r="A8214" t="s">
        <v>1089</v>
      </c>
    </row>
    <row r="8220" spans="1:1" x14ac:dyDescent="0.3">
      <c r="A8220" t="s">
        <v>1087</v>
      </c>
    </row>
    <row r="8223" spans="1:1" x14ac:dyDescent="0.3">
      <c r="A8223" t="s">
        <v>1090</v>
      </c>
    </row>
    <row r="8226" spans="1:1" x14ac:dyDescent="0.3">
      <c r="A8226" t="s">
        <v>1085</v>
      </c>
    </row>
    <row r="8229" spans="1:1" x14ac:dyDescent="0.3">
      <c r="A8229" t="s">
        <v>1436</v>
      </c>
    </row>
    <row r="8235" spans="1:1" x14ac:dyDescent="0.3">
      <c r="A8235" t="s">
        <v>1087</v>
      </c>
    </row>
    <row r="8238" spans="1:1" x14ac:dyDescent="0.3">
      <c r="A8238" t="s">
        <v>1088</v>
      </c>
    </row>
    <row r="8241" spans="1:1" x14ac:dyDescent="0.3">
      <c r="A8241" t="s">
        <v>1097</v>
      </c>
    </row>
    <row r="8247" spans="1:1" x14ac:dyDescent="0.3">
      <c r="A8247" t="s">
        <v>1087</v>
      </c>
    </row>
    <row r="8250" spans="1:1" x14ac:dyDescent="0.3">
      <c r="A8250" t="s">
        <v>1090</v>
      </c>
    </row>
    <row r="8253" spans="1:1" x14ac:dyDescent="0.3">
      <c r="A8253" t="s">
        <v>1085</v>
      </c>
    </row>
    <row r="8256" spans="1:1" x14ac:dyDescent="0.3">
      <c r="A8256" t="s">
        <v>1437</v>
      </c>
    </row>
    <row r="8262" spans="1:1" x14ac:dyDescent="0.3">
      <c r="A8262" t="s">
        <v>1087</v>
      </c>
    </row>
    <row r="8265" spans="1:1" x14ac:dyDescent="0.3">
      <c r="A8265" t="s">
        <v>1088</v>
      </c>
    </row>
    <row r="8268" spans="1:1" x14ac:dyDescent="0.3">
      <c r="A8268" t="s">
        <v>1089</v>
      </c>
    </row>
    <row r="8274" spans="1:1" x14ac:dyDescent="0.3">
      <c r="A8274" t="s">
        <v>1087</v>
      </c>
    </row>
    <row r="8277" spans="1:1" x14ac:dyDescent="0.3">
      <c r="A8277" t="s">
        <v>1090</v>
      </c>
    </row>
    <row r="8280" spans="1:1" x14ac:dyDescent="0.3">
      <c r="A8280" t="s">
        <v>1085</v>
      </c>
    </row>
    <row r="8283" spans="1:1" x14ac:dyDescent="0.3">
      <c r="A8283" t="s">
        <v>1438</v>
      </c>
    </row>
    <row r="8289" spans="1:1" x14ac:dyDescent="0.3">
      <c r="A8289" t="s">
        <v>1087</v>
      </c>
    </row>
    <row r="8292" spans="1:1" x14ac:dyDescent="0.3">
      <c r="A8292" t="s">
        <v>1088</v>
      </c>
    </row>
    <row r="8295" spans="1:1" x14ac:dyDescent="0.3">
      <c r="A8295" t="s">
        <v>1089</v>
      </c>
    </row>
    <row r="8301" spans="1:1" x14ac:dyDescent="0.3">
      <c r="A8301" t="s">
        <v>1087</v>
      </c>
    </row>
    <row r="8304" spans="1:1" x14ac:dyDescent="0.3">
      <c r="A8304" t="s">
        <v>1090</v>
      </c>
    </row>
    <row r="8307" spans="1:1" x14ac:dyDescent="0.3">
      <c r="A8307" t="s">
        <v>1085</v>
      </c>
    </row>
    <row r="8310" spans="1:1" x14ac:dyDescent="0.3">
      <c r="A8310" t="s">
        <v>1439</v>
      </c>
    </row>
    <row r="8316" spans="1:1" x14ac:dyDescent="0.3">
      <c r="A8316" t="s">
        <v>1088</v>
      </c>
    </row>
    <row r="8319" spans="1:1" x14ac:dyDescent="0.3">
      <c r="A8319" t="s">
        <v>1089</v>
      </c>
    </row>
    <row r="8325" spans="1:1" x14ac:dyDescent="0.3">
      <c r="A8325" t="s">
        <v>1090</v>
      </c>
    </row>
    <row r="8328" spans="1:1" x14ac:dyDescent="0.3">
      <c r="A8328" t="s">
        <v>1085</v>
      </c>
    </row>
    <row r="8331" spans="1:1" x14ac:dyDescent="0.3">
      <c r="A8331" t="s">
        <v>1440</v>
      </c>
    </row>
    <row r="8337" spans="1:1" x14ac:dyDescent="0.3">
      <c r="A8337" t="s">
        <v>1088</v>
      </c>
    </row>
    <row r="8340" spans="1:1" x14ac:dyDescent="0.3">
      <c r="A8340" t="s">
        <v>1089</v>
      </c>
    </row>
    <row r="8346" spans="1:1" x14ac:dyDescent="0.3">
      <c r="A8346" t="s">
        <v>1087</v>
      </c>
    </row>
    <row r="8349" spans="1:1" x14ac:dyDescent="0.3">
      <c r="A8349" t="s">
        <v>1090</v>
      </c>
    </row>
    <row r="8352" spans="1:1" x14ac:dyDescent="0.3">
      <c r="A8352" t="s">
        <v>1085</v>
      </c>
    </row>
    <row r="8355" spans="1:1" x14ac:dyDescent="0.3">
      <c r="A8355" t="s">
        <v>1441</v>
      </c>
    </row>
    <row r="8361" spans="1:1" x14ac:dyDescent="0.3">
      <c r="A8361" t="s">
        <v>1087</v>
      </c>
    </row>
    <row r="8364" spans="1:1" x14ac:dyDescent="0.3">
      <c r="A8364" t="s">
        <v>1088</v>
      </c>
    </row>
    <row r="8367" spans="1:1" x14ac:dyDescent="0.3">
      <c r="A8367" t="s">
        <v>1116</v>
      </c>
    </row>
    <row r="8373" spans="1:1" x14ac:dyDescent="0.3">
      <c r="A8373" t="s">
        <v>1087</v>
      </c>
    </row>
    <row r="8376" spans="1:1" x14ac:dyDescent="0.3">
      <c r="A8376" t="s">
        <v>1090</v>
      </c>
    </row>
    <row r="8379" spans="1:1" x14ac:dyDescent="0.3">
      <c r="A8379" t="s">
        <v>1085</v>
      </c>
    </row>
    <row r="8382" spans="1:1" x14ac:dyDescent="0.3">
      <c r="A8382" t="s">
        <v>1442</v>
      </c>
    </row>
    <row r="8388" spans="1:1" x14ac:dyDescent="0.3">
      <c r="A8388" t="s">
        <v>1088</v>
      </c>
    </row>
    <row r="8391" spans="1:1" x14ac:dyDescent="0.3">
      <c r="A8391" t="s">
        <v>1116</v>
      </c>
    </row>
    <row r="8397" spans="1:1" x14ac:dyDescent="0.3">
      <c r="A8397" t="s">
        <v>1087</v>
      </c>
    </row>
    <row r="8400" spans="1:1" x14ac:dyDescent="0.3">
      <c r="A8400" t="s">
        <v>1090</v>
      </c>
    </row>
    <row r="8403" spans="1:1" x14ac:dyDescent="0.3">
      <c r="A8403" t="s">
        <v>1085</v>
      </c>
    </row>
    <row r="8406" spans="1:1" x14ac:dyDescent="0.3">
      <c r="A8406" t="s">
        <v>1443</v>
      </c>
    </row>
    <row r="8412" spans="1:1" x14ac:dyDescent="0.3">
      <c r="A8412" t="s">
        <v>1087</v>
      </c>
    </row>
    <row r="8415" spans="1:1" x14ac:dyDescent="0.3">
      <c r="A8415" t="s">
        <v>1088</v>
      </c>
    </row>
    <row r="8418" spans="1:1" x14ac:dyDescent="0.3">
      <c r="A8418" t="s">
        <v>1097</v>
      </c>
    </row>
    <row r="8424" spans="1:1" x14ac:dyDescent="0.3">
      <c r="A8424" t="s">
        <v>1090</v>
      </c>
    </row>
    <row r="8427" spans="1:1" x14ac:dyDescent="0.3">
      <c r="A8427" t="s">
        <v>1085</v>
      </c>
    </row>
    <row r="8430" spans="1:1" x14ac:dyDescent="0.3">
      <c r="A8430" t="s">
        <v>1444</v>
      </c>
    </row>
    <row r="8436" spans="1:1" x14ac:dyDescent="0.3">
      <c r="A8436" t="s">
        <v>1088</v>
      </c>
    </row>
    <row r="8439" spans="1:1" x14ac:dyDescent="0.3">
      <c r="A8439" t="s">
        <v>1113</v>
      </c>
    </row>
    <row r="8445" spans="1:1" x14ac:dyDescent="0.3">
      <c r="A8445" t="s">
        <v>1090</v>
      </c>
    </row>
    <row r="8448" spans="1:1" x14ac:dyDescent="0.3">
      <c r="A8448" t="s">
        <v>1085</v>
      </c>
    </row>
    <row r="8451" spans="1:1" x14ac:dyDescent="0.3">
      <c r="A8451" t="s">
        <v>1445</v>
      </c>
    </row>
    <row r="8457" spans="1:1" x14ac:dyDescent="0.3">
      <c r="A8457" t="s">
        <v>1088</v>
      </c>
    </row>
    <row r="8460" spans="1:1" x14ac:dyDescent="0.3">
      <c r="A8460" t="s">
        <v>1113</v>
      </c>
    </row>
    <row r="8466" spans="1:1" x14ac:dyDescent="0.3">
      <c r="A8466" t="s">
        <v>1090</v>
      </c>
    </row>
    <row r="8469" spans="1:1" x14ac:dyDescent="0.3">
      <c r="A8469" t="s">
        <v>1085</v>
      </c>
    </row>
    <row r="8472" spans="1:1" x14ac:dyDescent="0.3">
      <c r="A8472" t="s">
        <v>1446</v>
      </c>
    </row>
    <row r="8478" spans="1:1" x14ac:dyDescent="0.3">
      <c r="A8478" t="s">
        <v>1088</v>
      </c>
    </row>
    <row r="8481" spans="1:1" x14ac:dyDescent="0.3">
      <c r="A8481" t="s">
        <v>1113</v>
      </c>
    </row>
    <row r="8487" spans="1:1" x14ac:dyDescent="0.3">
      <c r="A8487" t="s">
        <v>1087</v>
      </c>
    </row>
    <row r="8490" spans="1:1" x14ac:dyDescent="0.3">
      <c r="A8490" t="s">
        <v>1090</v>
      </c>
    </row>
    <row r="8493" spans="1:1" x14ac:dyDescent="0.3">
      <c r="A8493" t="s">
        <v>1085</v>
      </c>
    </row>
    <row r="8496" spans="1:1" x14ac:dyDescent="0.3">
      <c r="A8496" t="s">
        <v>1447</v>
      </c>
    </row>
    <row r="8502" spans="1:1" x14ac:dyDescent="0.3">
      <c r="A8502" t="s">
        <v>1088</v>
      </c>
    </row>
    <row r="8505" spans="1:1" x14ac:dyDescent="0.3">
      <c r="A8505" t="s">
        <v>1113</v>
      </c>
    </row>
    <row r="8511" spans="1:1" x14ac:dyDescent="0.3">
      <c r="A8511" t="s">
        <v>1090</v>
      </c>
    </row>
    <row r="8514" spans="1:1" x14ac:dyDescent="0.3">
      <c r="A8514" t="s">
        <v>1085</v>
      </c>
    </row>
    <row r="8517" spans="1:1" x14ac:dyDescent="0.3">
      <c r="A8517" t="s">
        <v>1448</v>
      </c>
    </row>
    <row r="8523" spans="1:1" x14ac:dyDescent="0.3">
      <c r="A8523" t="s">
        <v>1088</v>
      </c>
    </row>
    <row r="8526" spans="1:1" x14ac:dyDescent="0.3">
      <c r="A8526" t="s">
        <v>1113</v>
      </c>
    </row>
    <row r="8532" spans="1:1" x14ac:dyDescent="0.3">
      <c r="A8532" t="s">
        <v>1090</v>
      </c>
    </row>
    <row r="8535" spans="1:1" x14ac:dyDescent="0.3">
      <c r="A8535" t="s">
        <v>1085</v>
      </c>
    </row>
    <row r="8538" spans="1:1" x14ac:dyDescent="0.3">
      <c r="A8538" t="s">
        <v>1449</v>
      </c>
    </row>
    <row r="8544" spans="1:1" x14ac:dyDescent="0.3">
      <c r="A8544" t="s">
        <v>1088</v>
      </c>
    </row>
    <row r="8547" spans="1:1" x14ac:dyDescent="0.3">
      <c r="A8547" t="s">
        <v>1113</v>
      </c>
    </row>
    <row r="8553" spans="1:1" x14ac:dyDescent="0.3">
      <c r="A8553" t="s">
        <v>1087</v>
      </c>
    </row>
    <row r="8556" spans="1:1" x14ac:dyDescent="0.3">
      <c r="A8556" t="s">
        <v>1090</v>
      </c>
    </row>
    <row r="8559" spans="1:1" x14ac:dyDescent="0.3">
      <c r="A8559" t="s">
        <v>1085</v>
      </c>
    </row>
    <row r="8562" spans="1:1" x14ac:dyDescent="0.3">
      <c r="A8562" t="s">
        <v>1450</v>
      </c>
    </row>
    <row r="8568" spans="1:1" x14ac:dyDescent="0.3">
      <c r="A8568" t="s">
        <v>1088</v>
      </c>
    </row>
    <row r="8571" spans="1:1" x14ac:dyDescent="0.3">
      <c r="A8571" t="s">
        <v>1113</v>
      </c>
    </row>
    <row r="8577" spans="1:1" x14ac:dyDescent="0.3">
      <c r="A8577" t="s">
        <v>1087</v>
      </c>
    </row>
    <row r="8580" spans="1:1" x14ac:dyDescent="0.3">
      <c r="A8580" t="s">
        <v>1090</v>
      </c>
    </row>
    <row r="8583" spans="1:1" x14ac:dyDescent="0.3">
      <c r="A8583" t="s">
        <v>1085</v>
      </c>
    </row>
    <row r="8586" spans="1:1" x14ac:dyDescent="0.3">
      <c r="A8586" t="s">
        <v>1451</v>
      </c>
    </row>
    <row r="8592" spans="1:1" x14ac:dyDescent="0.3">
      <c r="A8592" t="s">
        <v>1087</v>
      </c>
    </row>
    <row r="8595" spans="1:1" x14ac:dyDescent="0.3">
      <c r="A8595" t="s">
        <v>1088</v>
      </c>
    </row>
    <row r="8598" spans="1:1" x14ac:dyDescent="0.3">
      <c r="A8598" t="s">
        <v>1113</v>
      </c>
    </row>
    <row r="8604" spans="1:1" x14ac:dyDescent="0.3">
      <c r="A8604" t="s">
        <v>1087</v>
      </c>
    </row>
    <row r="8607" spans="1:1" x14ac:dyDescent="0.3">
      <c r="A8607" t="s">
        <v>1090</v>
      </c>
    </row>
    <row r="8610" spans="1:1" x14ac:dyDescent="0.3">
      <c r="A8610" t="s">
        <v>1085</v>
      </c>
    </row>
    <row r="8613" spans="1:1" x14ac:dyDescent="0.3">
      <c r="A8613" t="s">
        <v>1452</v>
      </c>
    </row>
    <row r="8619" spans="1:1" x14ac:dyDescent="0.3">
      <c r="A8619" t="s">
        <v>1088</v>
      </c>
    </row>
    <row r="8622" spans="1:1" x14ac:dyDescent="0.3">
      <c r="A8622" t="s">
        <v>1097</v>
      </c>
    </row>
    <row r="8628" spans="1:1" x14ac:dyDescent="0.3">
      <c r="A8628" t="s">
        <v>1090</v>
      </c>
    </row>
    <row r="8631" spans="1:1" x14ac:dyDescent="0.3">
      <c r="A8631" t="s">
        <v>1085</v>
      </c>
    </row>
    <row r="8634" spans="1:1" x14ac:dyDescent="0.3">
      <c r="A8634" t="s">
        <v>1453</v>
      </c>
    </row>
    <row r="8640" spans="1:1" x14ac:dyDescent="0.3">
      <c r="A8640" t="s">
        <v>1088</v>
      </c>
    </row>
    <row r="8643" spans="1:1" x14ac:dyDescent="0.3">
      <c r="A8643" t="s">
        <v>1097</v>
      </c>
    </row>
    <row r="8649" spans="1:1" x14ac:dyDescent="0.3">
      <c r="A8649" t="s">
        <v>1087</v>
      </c>
    </row>
    <row r="8652" spans="1:1" x14ac:dyDescent="0.3">
      <c r="A8652" t="s">
        <v>1090</v>
      </c>
    </row>
    <row r="8655" spans="1:1" x14ac:dyDescent="0.3">
      <c r="A8655" t="s">
        <v>1085</v>
      </c>
    </row>
    <row r="8658" spans="1:1" x14ac:dyDescent="0.3">
      <c r="A8658" t="s">
        <v>1454</v>
      </c>
    </row>
    <row r="8664" spans="1:1" x14ac:dyDescent="0.3">
      <c r="A8664" t="s">
        <v>1088</v>
      </c>
    </row>
    <row r="8667" spans="1:1" x14ac:dyDescent="0.3">
      <c r="A8667" t="s">
        <v>1089</v>
      </c>
    </row>
    <row r="8673" spans="1:1" x14ac:dyDescent="0.3">
      <c r="A8673" t="s">
        <v>1090</v>
      </c>
    </row>
    <row r="8676" spans="1:1" x14ac:dyDescent="0.3">
      <c r="A8676" t="s">
        <v>1085</v>
      </c>
    </row>
    <row r="8679" spans="1:1" x14ac:dyDescent="0.3">
      <c r="A8679" t="s">
        <v>1455</v>
      </c>
    </row>
    <row r="8685" spans="1:1" x14ac:dyDescent="0.3">
      <c r="A8685" t="s">
        <v>1087</v>
      </c>
    </row>
    <row r="8688" spans="1:1" x14ac:dyDescent="0.3">
      <c r="A8688" t="s">
        <v>1088</v>
      </c>
    </row>
    <row r="8691" spans="1:1" x14ac:dyDescent="0.3">
      <c r="A8691" t="s">
        <v>1097</v>
      </c>
    </row>
    <row r="8697" spans="1:1" x14ac:dyDescent="0.3">
      <c r="A8697" t="s">
        <v>1087</v>
      </c>
    </row>
    <row r="8700" spans="1:1" x14ac:dyDescent="0.3">
      <c r="A8700" t="s">
        <v>1090</v>
      </c>
    </row>
    <row r="8703" spans="1:1" x14ac:dyDescent="0.3">
      <c r="A8703" t="s">
        <v>1085</v>
      </c>
    </row>
    <row r="8706" spans="1:1" x14ac:dyDescent="0.3">
      <c r="A8706" t="s">
        <v>1456</v>
      </c>
    </row>
    <row r="8712" spans="1:1" x14ac:dyDescent="0.3">
      <c r="A8712" t="s">
        <v>1088</v>
      </c>
    </row>
    <row r="8715" spans="1:1" x14ac:dyDescent="0.3">
      <c r="A8715" t="s">
        <v>1116</v>
      </c>
    </row>
    <row r="8721" spans="1:1" x14ac:dyDescent="0.3">
      <c r="A8721" t="s">
        <v>1087</v>
      </c>
    </row>
    <row r="8724" spans="1:1" x14ac:dyDescent="0.3">
      <c r="A8724" t="s">
        <v>1090</v>
      </c>
    </row>
    <row r="8727" spans="1:1" x14ac:dyDescent="0.3">
      <c r="A8727" t="s">
        <v>1085</v>
      </c>
    </row>
    <row r="8730" spans="1:1" x14ac:dyDescent="0.3">
      <c r="A8730" t="s">
        <v>1457</v>
      </c>
    </row>
    <row r="8736" spans="1:1" x14ac:dyDescent="0.3">
      <c r="A8736" t="s">
        <v>1087</v>
      </c>
    </row>
    <row r="8739" spans="1:1" x14ac:dyDescent="0.3">
      <c r="A8739" t="s">
        <v>1088</v>
      </c>
    </row>
    <row r="8742" spans="1:1" x14ac:dyDescent="0.3">
      <c r="A8742" t="s">
        <v>1089</v>
      </c>
    </row>
    <row r="8748" spans="1:1" x14ac:dyDescent="0.3">
      <c r="A8748" t="s">
        <v>1087</v>
      </c>
    </row>
    <row r="8751" spans="1:1" x14ac:dyDescent="0.3">
      <c r="A8751" t="s">
        <v>1090</v>
      </c>
    </row>
    <row r="8754" spans="1:1" x14ac:dyDescent="0.3">
      <c r="A8754" t="s">
        <v>1085</v>
      </c>
    </row>
    <row r="8757" spans="1:1" x14ac:dyDescent="0.3">
      <c r="A8757" t="s">
        <v>1458</v>
      </c>
    </row>
    <row r="8763" spans="1:1" x14ac:dyDescent="0.3">
      <c r="A8763" t="s">
        <v>1087</v>
      </c>
    </row>
    <row r="8766" spans="1:1" x14ac:dyDescent="0.3">
      <c r="A8766" t="s">
        <v>1088</v>
      </c>
    </row>
    <row r="8769" spans="1:1" x14ac:dyDescent="0.3">
      <c r="A8769" t="s">
        <v>1116</v>
      </c>
    </row>
    <row r="8775" spans="1:1" x14ac:dyDescent="0.3">
      <c r="A8775" t="s">
        <v>1087</v>
      </c>
    </row>
    <row r="8778" spans="1:1" x14ac:dyDescent="0.3">
      <c r="A8778" t="s">
        <v>1090</v>
      </c>
    </row>
    <row r="8781" spans="1:1" x14ac:dyDescent="0.3">
      <c r="A8781" t="s">
        <v>1085</v>
      </c>
    </row>
    <row r="8784" spans="1:1" x14ac:dyDescent="0.3">
      <c r="A8784" t="s">
        <v>1459</v>
      </c>
    </row>
    <row r="8790" spans="1:1" x14ac:dyDescent="0.3">
      <c r="A8790" t="s">
        <v>1087</v>
      </c>
    </row>
    <row r="8793" spans="1:1" x14ac:dyDescent="0.3">
      <c r="A8793" t="s">
        <v>1088</v>
      </c>
    </row>
    <row r="8796" spans="1:1" x14ac:dyDescent="0.3">
      <c r="A8796" t="s">
        <v>1097</v>
      </c>
    </row>
    <row r="8802" spans="1:1" x14ac:dyDescent="0.3">
      <c r="A8802" t="s">
        <v>1087</v>
      </c>
    </row>
    <row r="8805" spans="1:1" x14ac:dyDescent="0.3">
      <c r="A8805" t="s">
        <v>1090</v>
      </c>
    </row>
    <row r="8808" spans="1:1" x14ac:dyDescent="0.3">
      <c r="A8808" t="s">
        <v>1085</v>
      </c>
    </row>
    <row r="8811" spans="1:1" x14ac:dyDescent="0.3">
      <c r="A8811" t="s">
        <v>1460</v>
      </c>
    </row>
    <row r="8817" spans="1:1" x14ac:dyDescent="0.3">
      <c r="A8817" t="s">
        <v>1087</v>
      </c>
    </row>
    <row r="8820" spans="1:1" x14ac:dyDescent="0.3">
      <c r="A8820" t="s">
        <v>1088</v>
      </c>
    </row>
    <row r="8823" spans="1:1" x14ac:dyDescent="0.3">
      <c r="A8823" t="s">
        <v>1097</v>
      </c>
    </row>
    <row r="8829" spans="1:1" x14ac:dyDescent="0.3">
      <c r="A8829" t="s">
        <v>1087</v>
      </c>
    </row>
    <row r="8832" spans="1:1" x14ac:dyDescent="0.3">
      <c r="A8832" t="s">
        <v>1090</v>
      </c>
    </row>
    <row r="8835" spans="1:1" x14ac:dyDescent="0.3">
      <c r="A8835" t="s">
        <v>1085</v>
      </c>
    </row>
    <row r="8838" spans="1:1" x14ac:dyDescent="0.3">
      <c r="A8838" t="s">
        <v>1461</v>
      </c>
    </row>
    <row r="8844" spans="1:1" x14ac:dyDescent="0.3">
      <c r="A8844" t="s">
        <v>1087</v>
      </c>
    </row>
    <row r="8847" spans="1:1" x14ac:dyDescent="0.3">
      <c r="A8847" t="s">
        <v>1088</v>
      </c>
    </row>
    <row r="8850" spans="1:1" x14ac:dyDescent="0.3">
      <c r="A8850" t="s">
        <v>1097</v>
      </c>
    </row>
    <row r="8856" spans="1:1" x14ac:dyDescent="0.3">
      <c r="A8856" t="s">
        <v>1090</v>
      </c>
    </row>
    <row r="8859" spans="1:1" x14ac:dyDescent="0.3">
      <c r="A8859" t="s">
        <v>1085</v>
      </c>
    </row>
    <row r="8862" spans="1:1" x14ac:dyDescent="0.3">
      <c r="A8862" t="s">
        <v>1462</v>
      </c>
    </row>
    <row r="8868" spans="1:1" x14ac:dyDescent="0.3">
      <c r="A8868" t="s">
        <v>1087</v>
      </c>
    </row>
    <row r="8871" spans="1:1" x14ac:dyDescent="0.3">
      <c r="A8871" t="s">
        <v>1088</v>
      </c>
    </row>
    <row r="8874" spans="1:1" x14ac:dyDescent="0.3">
      <c r="A8874" t="s">
        <v>1097</v>
      </c>
    </row>
    <row r="8880" spans="1:1" x14ac:dyDescent="0.3">
      <c r="A8880" t="s">
        <v>1090</v>
      </c>
    </row>
    <row r="8883" spans="1:1" x14ac:dyDescent="0.3">
      <c r="A8883" t="s">
        <v>1085</v>
      </c>
    </row>
    <row r="8886" spans="1:1" x14ac:dyDescent="0.3">
      <c r="A8886" t="s">
        <v>1463</v>
      </c>
    </row>
    <row r="8892" spans="1:1" x14ac:dyDescent="0.3">
      <c r="A8892" t="s">
        <v>1087</v>
      </c>
    </row>
    <row r="8895" spans="1:1" x14ac:dyDescent="0.3">
      <c r="A8895" t="s">
        <v>1088</v>
      </c>
    </row>
    <row r="8898" spans="1:1" x14ac:dyDescent="0.3">
      <c r="A8898" t="s">
        <v>1111</v>
      </c>
    </row>
    <row r="8904" spans="1:1" x14ac:dyDescent="0.3">
      <c r="A8904" t="s">
        <v>1090</v>
      </c>
    </row>
    <row r="8907" spans="1:1" x14ac:dyDescent="0.3">
      <c r="A8907" t="s">
        <v>1085</v>
      </c>
    </row>
    <row r="8910" spans="1:1" x14ac:dyDescent="0.3">
      <c r="A8910" t="s">
        <v>1464</v>
      </c>
    </row>
    <row r="8916" spans="1:1" x14ac:dyDescent="0.3">
      <c r="A8916" t="s">
        <v>1087</v>
      </c>
    </row>
    <row r="8919" spans="1:1" x14ac:dyDescent="0.3">
      <c r="A8919" t="s">
        <v>1088</v>
      </c>
    </row>
    <row r="8922" spans="1:1" x14ac:dyDescent="0.3">
      <c r="A8922" t="s">
        <v>1097</v>
      </c>
    </row>
    <row r="8928" spans="1:1" x14ac:dyDescent="0.3">
      <c r="A8928" t="s">
        <v>1087</v>
      </c>
    </row>
    <row r="8931" spans="1:1" x14ac:dyDescent="0.3">
      <c r="A8931" t="s">
        <v>1090</v>
      </c>
    </row>
    <row r="8934" spans="1:1" x14ac:dyDescent="0.3">
      <c r="A8934" t="s">
        <v>1085</v>
      </c>
    </row>
    <row r="8937" spans="1:1" x14ac:dyDescent="0.3">
      <c r="A8937" t="s">
        <v>1465</v>
      </c>
    </row>
    <row r="8943" spans="1:1" x14ac:dyDescent="0.3">
      <c r="A8943" t="s">
        <v>1087</v>
      </c>
    </row>
    <row r="8946" spans="1:1" x14ac:dyDescent="0.3">
      <c r="A8946" t="s">
        <v>1088</v>
      </c>
    </row>
    <row r="8949" spans="1:1" x14ac:dyDescent="0.3">
      <c r="A8949" t="s">
        <v>1097</v>
      </c>
    </row>
    <row r="8955" spans="1:1" x14ac:dyDescent="0.3">
      <c r="A8955" t="s">
        <v>1087</v>
      </c>
    </row>
    <row r="8958" spans="1:1" x14ac:dyDescent="0.3">
      <c r="A8958" t="s">
        <v>1090</v>
      </c>
    </row>
    <row r="8961" spans="1:1" x14ac:dyDescent="0.3">
      <c r="A8961" t="s">
        <v>1085</v>
      </c>
    </row>
    <row r="8964" spans="1:1" x14ac:dyDescent="0.3">
      <c r="A8964" t="s">
        <v>1466</v>
      </c>
    </row>
    <row r="8970" spans="1:1" x14ac:dyDescent="0.3">
      <c r="A8970" t="s">
        <v>1088</v>
      </c>
    </row>
    <row r="8973" spans="1:1" x14ac:dyDescent="0.3">
      <c r="A8973" t="s">
        <v>1089</v>
      </c>
    </row>
    <row r="8979" spans="1:1" x14ac:dyDescent="0.3">
      <c r="A8979" t="s">
        <v>1087</v>
      </c>
    </row>
    <row r="8982" spans="1:1" x14ac:dyDescent="0.3">
      <c r="A8982" t="s">
        <v>1090</v>
      </c>
    </row>
    <row r="8985" spans="1:1" x14ac:dyDescent="0.3">
      <c r="A8985" t="s">
        <v>1085</v>
      </c>
    </row>
    <row r="8988" spans="1:1" x14ac:dyDescent="0.3">
      <c r="A8988" t="s">
        <v>1467</v>
      </c>
    </row>
    <row r="8994" spans="1:1" x14ac:dyDescent="0.3">
      <c r="A8994" t="s">
        <v>1087</v>
      </c>
    </row>
    <row r="8997" spans="1:1" x14ac:dyDescent="0.3">
      <c r="A8997" t="s">
        <v>1088</v>
      </c>
    </row>
    <row r="9000" spans="1:1" x14ac:dyDescent="0.3">
      <c r="A9000" t="s">
        <v>1089</v>
      </c>
    </row>
    <row r="9006" spans="1:1" x14ac:dyDescent="0.3">
      <c r="A9006" t="s">
        <v>1087</v>
      </c>
    </row>
    <row r="9009" spans="1:1" x14ac:dyDescent="0.3">
      <c r="A9009" t="s">
        <v>1090</v>
      </c>
    </row>
    <row r="9012" spans="1:1" x14ac:dyDescent="0.3">
      <c r="A9012" t="s">
        <v>1085</v>
      </c>
    </row>
    <row r="9015" spans="1:1" x14ac:dyDescent="0.3">
      <c r="A9015" t="s">
        <v>1468</v>
      </c>
    </row>
    <row r="9021" spans="1:1" x14ac:dyDescent="0.3">
      <c r="A9021" t="s">
        <v>1088</v>
      </c>
    </row>
    <row r="9024" spans="1:1" x14ac:dyDescent="0.3">
      <c r="A9024" t="s">
        <v>1089</v>
      </c>
    </row>
    <row r="9030" spans="1:1" x14ac:dyDescent="0.3">
      <c r="A9030" t="s">
        <v>1090</v>
      </c>
    </row>
    <row r="9033" spans="1:1" x14ac:dyDescent="0.3">
      <c r="A9033" t="s">
        <v>1085</v>
      </c>
    </row>
    <row r="9036" spans="1:1" x14ac:dyDescent="0.3">
      <c r="A9036" t="s">
        <v>1469</v>
      </c>
    </row>
    <row r="9042" spans="1:1" x14ac:dyDescent="0.3">
      <c r="A9042" t="s">
        <v>1087</v>
      </c>
    </row>
    <row r="9045" spans="1:1" x14ac:dyDescent="0.3">
      <c r="A9045" t="s">
        <v>1088</v>
      </c>
    </row>
    <row r="9048" spans="1:1" x14ac:dyDescent="0.3">
      <c r="A9048" t="s">
        <v>1097</v>
      </c>
    </row>
    <row r="9054" spans="1:1" x14ac:dyDescent="0.3">
      <c r="A9054" t="s">
        <v>1087</v>
      </c>
    </row>
    <row r="9057" spans="1:1" x14ac:dyDescent="0.3">
      <c r="A9057" t="s">
        <v>1090</v>
      </c>
    </row>
    <row r="9060" spans="1:1" x14ac:dyDescent="0.3">
      <c r="A9060" t="s">
        <v>1085</v>
      </c>
    </row>
    <row r="9063" spans="1:1" x14ac:dyDescent="0.3">
      <c r="A9063" t="s">
        <v>1470</v>
      </c>
    </row>
    <row r="9069" spans="1:1" x14ac:dyDescent="0.3">
      <c r="A9069" t="s">
        <v>1087</v>
      </c>
    </row>
    <row r="9072" spans="1:1" x14ac:dyDescent="0.3">
      <c r="A9072" t="s">
        <v>1088</v>
      </c>
    </row>
    <row r="9075" spans="1:1" x14ac:dyDescent="0.3">
      <c r="A9075" t="s">
        <v>1089</v>
      </c>
    </row>
    <row r="9081" spans="1:1" x14ac:dyDescent="0.3">
      <c r="A9081" t="s">
        <v>1090</v>
      </c>
    </row>
    <row r="9084" spans="1:1" x14ac:dyDescent="0.3">
      <c r="A9084" t="s">
        <v>1085</v>
      </c>
    </row>
    <row r="9087" spans="1:1" x14ac:dyDescent="0.3">
      <c r="A9087" t="s">
        <v>1471</v>
      </c>
    </row>
    <row r="9093" spans="1:1" x14ac:dyDescent="0.3">
      <c r="A9093" t="s">
        <v>1088</v>
      </c>
    </row>
    <row r="9096" spans="1:1" x14ac:dyDescent="0.3">
      <c r="A9096" t="s">
        <v>1089</v>
      </c>
    </row>
    <row r="9102" spans="1:1" x14ac:dyDescent="0.3">
      <c r="A9102" t="s">
        <v>1090</v>
      </c>
    </row>
    <row r="9105" spans="1:1" x14ac:dyDescent="0.3">
      <c r="A9105" t="s">
        <v>1085</v>
      </c>
    </row>
    <row r="9108" spans="1:1" x14ac:dyDescent="0.3">
      <c r="A9108" t="s">
        <v>1472</v>
      </c>
    </row>
    <row r="9114" spans="1:1" x14ac:dyDescent="0.3">
      <c r="A9114" t="s">
        <v>1087</v>
      </c>
    </row>
    <row r="9117" spans="1:1" x14ac:dyDescent="0.3">
      <c r="A9117" t="s">
        <v>1088</v>
      </c>
    </row>
    <row r="9120" spans="1:1" x14ac:dyDescent="0.3">
      <c r="A9120" t="s">
        <v>1089</v>
      </c>
    </row>
    <row r="9126" spans="1:1" x14ac:dyDescent="0.3">
      <c r="A9126" t="s">
        <v>1087</v>
      </c>
    </row>
    <row r="9129" spans="1:1" x14ac:dyDescent="0.3">
      <c r="A9129" t="s">
        <v>1090</v>
      </c>
    </row>
    <row r="9132" spans="1:1" x14ac:dyDescent="0.3">
      <c r="A9132" t="s">
        <v>1085</v>
      </c>
    </row>
    <row r="9135" spans="1:1" x14ac:dyDescent="0.3">
      <c r="A9135" t="s">
        <v>1473</v>
      </c>
    </row>
    <row r="9141" spans="1:1" x14ac:dyDescent="0.3">
      <c r="A9141" t="s">
        <v>1087</v>
      </c>
    </row>
    <row r="9144" spans="1:1" x14ac:dyDescent="0.3">
      <c r="A9144" t="s">
        <v>1088</v>
      </c>
    </row>
    <row r="9147" spans="1:1" x14ac:dyDescent="0.3">
      <c r="A9147" t="s">
        <v>1089</v>
      </c>
    </row>
    <row r="9153" spans="1:1" x14ac:dyDescent="0.3">
      <c r="A9153" t="s">
        <v>1087</v>
      </c>
    </row>
    <row r="9156" spans="1:1" x14ac:dyDescent="0.3">
      <c r="A9156" t="s">
        <v>1090</v>
      </c>
    </row>
    <row r="9159" spans="1:1" x14ac:dyDescent="0.3">
      <c r="A9159" t="s">
        <v>1085</v>
      </c>
    </row>
    <row r="9162" spans="1:1" x14ac:dyDescent="0.3">
      <c r="A9162" t="s">
        <v>1474</v>
      </c>
    </row>
    <row r="9168" spans="1:1" x14ac:dyDescent="0.3">
      <c r="A9168" t="s">
        <v>1087</v>
      </c>
    </row>
    <row r="9171" spans="1:1" x14ac:dyDescent="0.3">
      <c r="A9171" t="s">
        <v>1088</v>
      </c>
    </row>
    <row r="9174" spans="1:1" x14ac:dyDescent="0.3">
      <c r="A9174" t="s">
        <v>1089</v>
      </c>
    </row>
    <row r="9180" spans="1:1" x14ac:dyDescent="0.3">
      <c r="A9180" t="s">
        <v>1087</v>
      </c>
    </row>
    <row r="9183" spans="1:1" x14ac:dyDescent="0.3">
      <c r="A9183" t="s">
        <v>1090</v>
      </c>
    </row>
    <row r="9186" spans="1:1" x14ac:dyDescent="0.3">
      <c r="A9186" t="s">
        <v>1085</v>
      </c>
    </row>
    <row r="9189" spans="1:1" x14ac:dyDescent="0.3">
      <c r="A9189" t="s">
        <v>1475</v>
      </c>
    </row>
    <row r="9195" spans="1:1" x14ac:dyDescent="0.3">
      <c r="A9195" t="s">
        <v>1087</v>
      </c>
    </row>
    <row r="9198" spans="1:1" x14ac:dyDescent="0.3">
      <c r="A9198" t="s">
        <v>1088</v>
      </c>
    </row>
    <row r="9201" spans="1:1" x14ac:dyDescent="0.3">
      <c r="A9201" t="s">
        <v>1089</v>
      </c>
    </row>
    <row r="9207" spans="1:1" x14ac:dyDescent="0.3">
      <c r="A9207" t="s">
        <v>1087</v>
      </c>
    </row>
    <row r="9210" spans="1:1" x14ac:dyDescent="0.3">
      <c r="A9210" t="s">
        <v>1090</v>
      </c>
    </row>
    <row r="9213" spans="1:1" x14ac:dyDescent="0.3">
      <c r="A9213" t="s">
        <v>1085</v>
      </c>
    </row>
    <row r="9216" spans="1:1" x14ac:dyDescent="0.3">
      <c r="A9216" t="s">
        <v>1476</v>
      </c>
    </row>
    <row r="9222" spans="1:1" x14ac:dyDescent="0.3">
      <c r="A9222" t="s">
        <v>1088</v>
      </c>
    </row>
    <row r="9225" spans="1:1" x14ac:dyDescent="0.3">
      <c r="A9225" t="s">
        <v>1089</v>
      </c>
    </row>
    <row r="9231" spans="1:1" x14ac:dyDescent="0.3">
      <c r="A9231" t="s">
        <v>1087</v>
      </c>
    </row>
    <row r="9234" spans="1:1" x14ac:dyDescent="0.3">
      <c r="A9234" t="s">
        <v>1090</v>
      </c>
    </row>
    <row r="9237" spans="1:1" x14ac:dyDescent="0.3">
      <c r="A9237" t="s">
        <v>1085</v>
      </c>
    </row>
    <row r="9240" spans="1:1" x14ac:dyDescent="0.3">
      <c r="A9240" t="s">
        <v>1477</v>
      </c>
    </row>
    <row r="9246" spans="1:1" x14ac:dyDescent="0.3">
      <c r="A9246" t="s">
        <v>1087</v>
      </c>
    </row>
    <row r="9249" spans="1:1" x14ac:dyDescent="0.3">
      <c r="A9249" t="s">
        <v>1088</v>
      </c>
    </row>
    <row r="9255" spans="1:1" x14ac:dyDescent="0.3">
      <c r="A9255" t="s">
        <v>1090</v>
      </c>
    </row>
    <row r="9258" spans="1:1" x14ac:dyDescent="0.3">
      <c r="A9258" t="s">
        <v>1085</v>
      </c>
    </row>
    <row r="9261" spans="1:1" x14ac:dyDescent="0.3">
      <c r="A9261" t="s">
        <v>1478</v>
      </c>
    </row>
    <row r="9267" spans="1:1" x14ac:dyDescent="0.3">
      <c r="A9267" t="s">
        <v>1087</v>
      </c>
    </row>
    <row r="9270" spans="1:1" x14ac:dyDescent="0.3">
      <c r="A9270" t="s">
        <v>1088</v>
      </c>
    </row>
    <row r="9273" spans="1:1" x14ac:dyDescent="0.3">
      <c r="A9273" t="s">
        <v>1089</v>
      </c>
    </row>
    <row r="9279" spans="1:1" x14ac:dyDescent="0.3">
      <c r="A9279" t="s">
        <v>1090</v>
      </c>
    </row>
    <row r="9282" spans="1:1" x14ac:dyDescent="0.3">
      <c r="A9282" t="s">
        <v>1085</v>
      </c>
    </row>
    <row r="9285" spans="1:1" x14ac:dyDescent="0.3">
      <c r="A9285" t="s">
        <v>1479</v>
      </c>
    </row>
    <row r="9291" spans="1:1" x14ac:dyDescent="0.3">
      <c r="A9291" t="s">
        <v>1087</v>
      </c>
    </row>
    <row r="9294" spans="1:1" x14ac:dyDescent="0.3">
      <c r="A9294" t="s">
        <v>1088</v>
      </c>
    </row>
    <row r="9297" spans="1:1" x14ac:dyDescent="0.3">
      <c r="A9297" t="s">
        <v>1089</v>
      </c>
    </row>
    <row r="9303" spans="1:1" x14ac:dyDescent="0.3">
      <c r="A9303" t="s">
        <v>1087</v>
      </c>
    </row>
    <row r="9306" spans="1:1" x14ac:dyDescent="0.3">
      <c r="A9306" t="s">
        <v>1090</v>
      </c>
    </row>
    <row r="9309" spans="1:1" x14ac:dyDescent="0.3">
      <c r="A9309" t="s">
        <v>1085</v>
      </c>
    </row>
    <row r="9312" spans="1:1" x14ac:dyDescent="0.3">
      <c r="A9312" t="s">
        <v>1480</v>
      </c>
    </row>
    <row r="9318" spans="1:1" x14ac:dyDescent="0.3">
      <c r="A9318" t="s">
        <v>1088</v>
      </c>
    </row>
    <row r="9321" spans="1:1" x14ac:dyDescent="0.3">
      <c r="A9321" t="s">
        <v>1089</v>
      </c>
    </row>
    <row r="9327" spans="1:1" x14ac:dyDescent="0.3">
      <c r="A9327" t="s">
        <v>1090</v>
      </c>
    </row>
    <row r="9330" spans="1:1" x14ac:dyDescent="0.3">
      <c r="A9330" t="s">
        <v>1085</v>
      </c>
    </row>
    <row r="9333" spans="1:1" x14ac:dyDescent="0.3">
      <c r="A9333" t="s">
        <v>1481</v>
      </c>
    </row>
    <row r="9339" spans="1:1" x14ac:dyDescent="0.3">
      <c r="A9339" t="s">
        <v>1087</v>
      </c>
    </row>
    <row r="9342" spans="1:1" x14ac:dyDescent="0.3">
      <c r="A9342" t="s">
        <v>1088</v>
      </c>
    </row>
    <row r="9345" spans="1:1" x14ac:dyDescent="0.3">
      <c r="A9345" t="s">
        <v>1089</v>
      </c>
    </row>
    <row r="9351" spans="1:1" x14ac:dyDescent="0.3">
      <c r="A9351" t="s">
        <v>1087</v>
      </c>
    </row>
    <row r="9354" spans="1:1" x14ac:dyDescent="0.3">
      <c r="A9354" t="s">
        <v>1090</v>
      </c>
    </row>
    <row r="9357" spans="1:1" x14ac:dyDescent="0.3">
      <c r="A9357" t="s">
        <v>1085</v>
      </c>
    </row>
    <row r="9360" spans="1:1" x14ac:dyDescent="0.3">
      <c r="A9360" t="s">
        <v>1482</v>
      </c>
    </row>
    <row r="9366" spans="1:1" x14ac:dyDescent="0.3">
      <c r="A9366" t="s">
        <v>1087</v>
      </c>
    </row>
    <row r="9369" spans="1:1" x14ac:dyDescent="0.3">
      <c r="A9369" t="s">
        <v>1088</v>
      </c>
    </row>
    <row r="9372" spans="1:1" x14ac:dyDescent="0.3">
      <c r="A9372" t="s">
        <v>1097</v>
      </c>
    </row>
    <row r="9378" spans="1:1" x14ac:dyDescent="0.3">
      <c r="A9378" t="s">
        <v>1087</v>
      </c>
    </row>
    <row r="9381" spans="1:1" x14ac:dyDescent="0.3">
      <c r="A9381" t="s">
        <v>1090</v>
      </c>
    </row>
    <row r="9384" spans="1:1" x14ac:dyDescent="0.3">
      <c r="A9384" t="s">
        <v>1085</v>
      </c>
    </row>
    <row r="9387" spans="1:1" x14ac:dyDescent="0.3">
      <c r="A9387" t="s">
        <v>1483</v>
      </c>
    </row>
    <row r="9393" spans="1:1" x14ac:dyDescent="0.3">
      <c r="A9393" t="s">
        <v>1088</v>
      </c>
    </row>
    <row r="9396" spans="1:1" x14ac:dyDescent="0.3">
      <c r="A9396" t="s">
        <v>1089</v>
      </c>
    </row>
    <row r="9402" spans="1:1" x14ac:dyDescent="0.3">
      <c r="A9402" t="s">
        <v>1087</v>
      </c>
    </row>
    <row r="9405" spans="1:1" x14ac:dyDescent="0.3">
      <c r="A9405" t="s">
        <v>1090</v>
      </c>
    </row>
    <row r="9408" spans="1:1" x14ac:dyDescent="0.3">
      <c r="A9408" t="s">
        <v>1085</v>
      </c>
    </row>
    <row r="9411" spans="1:1" x14ac:dyDescent="0.3">
      <c r="A9411" t="s">
        <v>1484</v>
      </c>
    </row>
    <row r="9417" spans="1:1" x14ac:dyDescent="0.3">
      <c r="A9417" t="s">
        <v>1088</v>
      </c>
    </row>
    <row r="9420" spans="1:1" x14ac:dyDescent="0.3">
      <c r="A9420" t="s">
        <v>1089</v>
      </c>
    </row>
    <row r="9426" spans="1:1" x14ac:dyDescent="0.3">
      <c r="A9426" t="s">
        <v>1087</v>
      </c>
    </row>
    <row r="9429" spans="1:1" x14ac:dyDescent="0.3">
      <c r="A9429" t="s">
        <v>1090</v>
      </c>
    </row>
    <row r="9432" spans="1:1" x14ac:dyDescent="0.3">
      <c r="A9432" t="s">
        <v>1085</v>
      </c>
    </row>
    <row r="9435" spans="1:1" x14ac:dyDescent="0.3">
      <c r="A9435" t="s">
        <v>1485</v>
      </c>
    </row>
    <row r="9441" spans="1:1" x14ac:dyDescent="0.3">
      <c r="A9441" t="s">
        <v>1088</v>
      </c>
    </row>
    <row r="9444" spans="1:1" x14ac:dyDescent="0.3">
      <c r="A9444" t="s">
        <v>1089</v>
      </c>
    </row>
    <row r="9450" spans="1:1" x14ac:dyDescent="0.3">
      <c r="A9450" t="s">
        <v>1090</v>
      </c>
    </row>
    <row r="9453" spans="1:1" x14ac:dyDescent="0.3">
      <c r="A9453" t="s">
        <v>1085</v>
      </c>
    </row>
    <row r="9456" spans="1:1" x14ac:dyDescent="0.3">
      <c r="A9456" t="s">
        <v>1486</v>
      </c>
    </row>
    <row r="9462" spans="1:1" x14ac:dyDescent="0.3">
      <c r="A9462" t="s">
        <v>1088</v>
      </c>
    </row>
    <row r="9465" spans="1:1" x14ac:dyDescent="0.3">
      <c r="A9465" t="s">
        <v>1089</v>
      </c>
    </row>
    <row r="9471" spans="1:1" x14ac:dyDescent="0.3">
      <c r="A9471" t="s">
        <v>1087</v>
      </c>
    </row>
    <row r="9474" spans="1:1" x14ac:dyDescent="0.3">
      <c r="A9474" t="s">
        <v>1090</v>
      </c>
    </row>
    <row r="9477" spans="1:1" x14ac:dyDescent="0.3">
      <c r="A9477" t="s">
        <v>1085</v>
      </c>
    </row>
    <row r="9480" spans="1:1" x14ac:dyDescent="0.3">
      <c r="A9480" t="s">
        <v>1487</v>
      </c>
    </row>
    <row r="9486" spans="1:1" x14ac:dyDescent="0.3">
      <c r="A9486" t="s">
        <v>1087</v>
      </c>
    </row>
    <row r="9489" spans="1:1" x14ac:dyDescent="0.3">
      <c r="A9489" t="s">
        <v>1088</v>
      </c>
    </row>
    <row r="9492" spans="1:1" x14ac:dyDescent="0.3">
      <c r="A9492" t="s">
        <v>1089</v>
      </c>
    </row>
    <row r="9498" spans="1:1" x14ac:dyDescent="0.3">
      <c r="A9498" t="s">
        <v>1087</v>
      </c>
    </row>
    <row r="9501" spans="1:1" x14ac:dyDescent="0.3">
      <c r="A9501" t="s">
        <v>1090</v>
      </c>
    </row>
    <row r="9504" spans="1:1" x14ac:dyDescent="0.3">
      <c r="A9504" t="s">
        <v>1085</v>
      </c>
    </row>
    <row r="9507" spans="1:1" x14ac:dyDescent="0.3">
      <c r="A9507" t="s">
        <v>1488</v>
      </c>
    </row>
    <row r="9513" spans="1:1" x14ac:dyDescent="0.3">
      <c r="A9513" t="s">
        <v>1087</v>
      </c>
    </row>
    <row r="9516" spans="1:1" x14ac:dyDescent="0.3">
      <c r="A9516" t="s">
        <v>1088</v>
      </c>
    </row>
    <row r="9519" spans="1:1" x14ac:dyDescent="0.3">
      <c r="A9519" t="s">
        <v>1089</v>
      </c>
    </row>
    <row r="9525" spans="1:1" x14ac:dyDescent="0.3">
      <c r="A9525" t="s">
        <v>1087</v>
      </c>
    </row>
    <row r="9528" spans="1:1" x14ac:dyDescent="0.3">
      <c r="A9528" t="s">
        <v>1090</v>
      </c>
    </row>
    <row r="9531" spans="1:1" x14ac:dyDescent="0.3">
      <c r="A9531" t="s">
        <v>1085</v>
      </c>
    </row>
    <row r="9534" spans="1:1" x14ac:dyDescent="0.3">
      <c r="A9534" t="s">
        <v>1489</v>
      </c>
    </row>
    <row r="9540" spans="1:1" x14ac:dyDescent="0.3">
      <c r="A9540" t="s">
        <v>1088</v>
      </c>
    </row>
    <row r="9543" spans="1:1" x14ac:dyDescent="0.3">
      <c r="A9543" t="s">
        <v>1097</v>
      </c>
    </row>
    <row r="9549" spans="1:1" x14ac:dyDescent="0.3">
      <c r="A9549" t="s">
        <v>1087</v>
      </c>
    </row>
    <row r="9552" spans="1:1" x14ac:dyDescent="0.3">
      <c r="A9552" t="s">
        <v>1090</v>
      </c>
    </row>
    <row r="9555" spans="1:1" x14ac:dyDescent="0.3">
      <c r="A9555" t="s">
        <v>1085</v>
      </c>
    </row>
    <row r="9558" spans="1:1" x14ac:dyDescent="0.3">
      <c r="A9558" t="s">
        <v>1490</v>
      </c>
    </row>
    <row r="9564" spans="1:1" x14ac:dyDescent="0.3">
      <c r="A9564" t="s">
        <v>1088</v>
      </c>
    </row>
    <row r="9567" spans="1:1" x14ac:dyDescent="0.3">
      <c r="A9567" t="s">
        <v>1097</v>
      </c>
    </row>
    <row r="9573" spans="1:1" x14ac:dyDescent="0.3">
      <c r="A9573" t="s">
        <v>1087</v>
      </c>
    </row>
    <row r="9576" spans="1:1" x14ac:dyDescent="0.3">
      <c r="A9576" t="s">
        <v>1090</v>
      </c>
    </row>
    <row r="9579" spans="1:1" x14ac:dyDescent="0.3">
      <c r="A9579" t="s">
        <v>1085</v>
      </c>
    </row>
    <row r="9582" spans="1:1" x14ac:dyDescent="0.3">
      <c r="A9582" t="s">
        <v>1491</v>
      </c>
    </row>
    <row r="9588" spans="1:1" x14ac:dyDescent="0.3">
      <c r="A9588" t="s">
        <v>1088</v>
      </c>
    </row>
    <row r="9591" spans="1:1" x14ac:dyDescent="0.3">
      <c r="A9591" t="s">
        <v>1116</v>
      </c>
    </row>
    <row r="9597" spans="1:1" x14ac:dyDescent="0.3">
      <c r="A9597" t="s">
        <v>1090</v>
      </c>
    </row>
    <row r="9600" spans="1:1" x14ac:dyDescent="0.3">
      <c r="A9600" t="s">
        <v>1085</v>
      </c>
    </row>
    <row r="9603" spans="1:1" x14ac:dyDescent="0.3">
      <c r="A9603" t="s">
        <v>1492</v>
      </c>
    </row>
    <row r="9609" spans="1:1" x14ac:dyDescent="0.3">
      <c r="A9609" t="s">
        <v>1087</v>
      </c>
    </row>
    <row r="9612" spans="1:1" x14ac:dyDescent="0.3">
      <c r="A9612" t="s">
        <v>1088</v>
      </c>
    </row>
    <row r="9615" spans="1:1" x14ac:dyDescent="0.3">
      <c r="A9615" t="s">
        <v>1116</v>
      </c>
    </row>
    <row r="9621" spans="1:1" x14ac:dyDescent="0.3">
      <c r="A9621" t="s">
        <v>1090</v>
      </c>
    </row>
    <row r="9624" spans="1:1" x14ac:dyDescent="0.3">
      <c r="A9624" t="s">
        <v>1085</v>
      </c>
    </row>
    <row r="9627" spans="1:1" x14ac:dyDescent="0.3">
      <c r="A9627" t="s">
        <v>1493</v>
      </c>
    </row>
    <row r="9633" spans="1:1" x14ac:dyDescent="0.3">
      <c r="A9633" t="s">
        <v>1088</v>
      </c>
    </row>
    <row r="9636" spans="1:1" x14ac:dyDescent="0.3">
      <c r="A9636" t="s">
        <v>1116</v>
      </c>
    </row>
    <row r="9642" spans="1:1" x14ac:dyDescent="0.3">
      <c r="A9642" t="s">
        <v>1087</v>
      </c>
    </row>
    <row r="9645" spans="1:1" x14ac:dyDescent="0.3">
      <c r="A9645" t="s">
        <v>1090</v>
      </c>
    </row>
    <row r="9648" spans="1:1" x14ac:dyDescent="0.3">
      <c r="A9648" t="s">
        <v>1085</v>
      </c>
    </row>
    <row r="9651" spans="1:1" x14ac:dyDescent="0.3">
      <c r="A9651" t="s">
        <v>1494</v>
      </c>
    </row>
    <row r="9657" spans="1:1" x14ac:dyDescent="0.3">
      <c r="A9657" t="s">
        <v>1088</v>
      </c>
    </row>
    <row r="9660" spans="1:1" x14ac:dyDescent="0.3">
      <c r="A9660" t="s">
        <v>1135</v>
      </c>
    </row>
    <row r="9666" spans="1:1" x14ac:dyDescent="0.3">
      <c r="A9666" t="s">
        <v>1087</v>
      </c>
    </row>
    <row r="9669" spans="1:1" x14ac:dyDescent="0.3">
      <c r="A9669" t="s">
        <v>1090</v>
      </c>
    </row>
    <row r="9672" spans="1:1" x14ac:dyDescent="0.3">
      <c r="A9672" t="s">
        <v>1085</v>
      </c>
    </row>
    <row r="9675" spans="1:1" x14ac:dyDescent="0.3">
      <c r="A9675" t="s">
        <v>1495</v>
      </c>
    </row>
    <row r="9681" spans="1:1" x14ac:dyDescent="0.3">
      <c r="A9681" t="s">
        <v>1087</v>
      </c>
    </row>
    <row r="9684" spans="1:1" x14ac:dyDescent="0.3">
      <c r="A9684" t="s">
        <v>1088</v>
      </c>
    </row>
    <row r="9687" spans="1:1" x14ac:dyDescent="0.3">
      <c r="A9687" t="s">
        <v>1113</v>
      </c>
    </row>
    <row r="9693" spans="1:1" x14ac:dyDescent="0.3">
      <c r="A9693" t="s">
        <v>1087</v>
      </c>
    </row>
    <row r="9696" spans="1:1" x14ac:dyDescent="0.3">
      <c r="A9696" t="s">
        <v>1090</v>
      </c>
    </row>
    <row r="9699" spans="1:1" x14ac:dyDescent="0.3">
      <c r="A9699" t="s">
        <v>1085</v>
      </c>
    </row>
    <row r="9702" spans="1:1" x14ac:dyDescent="0.3">
      <c r="A9702" t="s">
        <v>1496</v>
      </c>
    </row>
    <row r="9708" spans="1:1" x14ac:dyDescent="0.3">
      <c r="A9708" t="s">
        <v>1087</v>
      </c>
    </row>
    <row r="9711" spans="1:1" x14ac:dyDescent="0.3">
      <c r="A9711" t="s">
        <v>1088</v>
      </c>
    </row>
    <row r="9714" spans="1:1" x14ac:dyDescent="0.3">
      <c r="A9714" t="s">
        <v>1111</v>
      </c>
    </row>
    <row r="9719" spans="1:1" x14ac:dyDescent="0.3">
      <c r="A9719" t="s">
        <v>1090</v>
      </c>
    </row>
    <row r="9722" spans="1:1" x14ac:dyDescent="0.3">
      <c r="A9722" t="s">
        <v>1085</v>
      </c>
    </row>
    <row r="9725" spans="1:1" x14ac:dyDescent="0.3">
      <c r="A9725" t="s">
        <v>1497</v>
      </c>
    </row>
    <row r="9731" spans="1:1" x14ac:dyDescent="0.3">
      <c r="A9731" t="s">
        <v>1088</v>
      </c>
    </row>
    <row r="9734" spans="1:1" x14ac:dyDescent="0.3">
      <c r="A9734" t="s">
        <v>1097</v>
      </c>
    </row>
    <row r="9740" spans="1:1" x14ac:dyDescent="0.3">
      <c r="A9740" t="s">
        <v>1090</v>
      </c>
    </row>
    <row r="9743" spans="1:1" x14ac:dyDescent="0.3">
      <c r="A9743" t="s">
        <v>1085</v>
      </c>
    </row>
    <row r="9746" spans="1:1" x14ac:dyDescent="0.3">
      <c r="A9746" t="s">
        <v>1498</v>
      </c>
    </row>
    <row r="9752" spans="1:1" x14ac:dyDescent="0.3">
      <c r="A9752" t="s">
        <v>1088</v>
      </c>
    </row>
    <row r="9755" spans="1:1" x14ac:dyDescent="0.3">
      <c r="A9755" t="s">
        <v>1097</v>
      </c>
    </row>
    <row r="9761" spans="1:1" x14ac:dyDescent="0.3">
      <c r="A9761" t="s">
        <v>1087</v>
      </c>
    </row>
    <row r="9764" spans="1:1" x14ac:dyDescent="0.3">
      <c r="A9764" t="s">
        <v>1090</v>
      </c>
    </row>
    <row r="9767" spans="1:1" x14ac:dyDescent="0.3">
      <c r="A9767" t="s">
        <v>1085</v>
      </c>
    </row>
    <row r="9770" spans="1:1" x14ac:dyDescent="0.3">
      <c r="A9770" t="s">
        <v>1499</v>
      </c>
    </row>
    <row r="9776" spans="1:1" x14ac:dyDescent="0.3">
      <c r="A9776" t="s">
        <v>1088</v>
      </c>
    </row>
    <row r="9779" spans="1:1" x14ac:dyDescent="0.3">
      <c r="A9779" t="s">
        <v>1097</v>
      </c>
    </row>
    <row r="9785" spans="1:1" x14ac:dyDescent="0.3">
      <c r="A9785" t="s">
        <v>1087</v>
      </c>
    </row>
    <row r="9788" spans="1:1" x14ac:dyDescent="0.3">
      <c r="A9788" t="s">
        <v>1090</v>
      </c>
    </row>
    <row r="9791" spans="1:1" x14ac:dyDescent="0.3">
      <c r="A9791" t="s">
        <v>1085</v>
      </c>
    </row>
    <row r="9794" spans="1:1" x14ac:dyDescent="0.3">
      <c r="A9794" t="s">
        <v>1500</v>
      </c>
    </row>
    <row r="9800" spans="1:1" x14ac:dyDescent="0.3">
      <c r="A9800" t="s">
        <v>1087</v>
      </c>
    </row>
    <row r="9803" spans="1:1" x14ac:dyDescent="0.3">
      <c r="A9803" t="s">
        <v>1088</v>
      </c>
    </row>
    <row r="9806" spans="1:1" x14ac:dyDescent="0.3">
      <c r="A9806" t="s">
        <v>1089</v>
      </c>
    </row>
    <row r="9812" spans="1:1" x14ac:dyDescent="0.3">
      <c r="A9812" t="s">
        <v>1087</v>
      </c>
    </row>
    <row r="9815" spans="1:1" x14ac:dyDescent="0.3">
      <c r="A9815" t="s">
        <v>1090</v>
      </c>
    </row>
    <row r="9818" spans="1:1" x14ac:dyDescent="0.3">
      <c r="A9818" t="s">
        <v>1085</v>
      </c>
    </row>
    <row r="9821" spans="1:1" x14ac:dyDescent="0.3">
      <c r="A9821" t="s">
        <v>1501</v>
      </c>
    </row>
    <row r="9827" spans="1:1" x14ac:dyDescent="0.3">
      <c r="A9827" t="s">
        <v>1087</v>
      </c>
    </row>
    <row r="9830" spans="1:1" x14ac:dyDescent="0.3">
      <c r="A9830" t="s">
        <v>1088</v>
      </c>
    </row>
    <row r="9833" spans="1:1" x14ac:dyDescent="0.3">
      <c r="A9833" t="s">
        <v>1097</v>
      </c>
    </row>
    <row r="9839" spans="1:1" x14ac:dyDescent="0.3">
      <c r="A9839" t="s">
        <v>1087</v>
      </c>
    </row>
    <row r="9842" spans="1:1" x14ac:dyDescent="0.3">
      <c r="A9842" t="s">
        <v>1090</v>
      </c>
    </row>
    <row r="9845" spans="1:1" x14ac:dyDescent="0.3">
      <c r="A9845" t="s">
        <v>1085</v>
      </c>
    </row>
    <row r="9848" spans="1:1" x14ac:dyDescent="0.3">
      <c r="A9848" t="s">
        <v>1502</v>
      </c>
    </row>
    <row r="9854" spans="1:1" x14ac:dyDescent="0.3">
      <c r="A9854" t="s">
        <v>1087</v>
      </c>
    </row>
    <row r="9857" spans="1:1" x14ac:dyDescent="0.3">
      <c r="A9857" t="s">
        <v>1088</v>
      </c>
    </row>
    <row r="9860" spans="1:1" x14ac:dyDescent="0.3">
      <c r="A9860" t="s">
        <v>1089</v>
      </c>
    </row>
    <row r="9866" spans="1:1" x14ac:dyDescent="0.3">
      <c r="A9866" t="s">
        <v>1087</v>
      </c>
    </row>
    <row r="9869" spans="1:1" x14ac:dyDescent="0.3">
      <c r="A9869" t="s">
        <v>1090</v>
      </c>
    </row>
    <row r="9872" spans="1:1" x14ac:dyDescent="0.3">
      <c r="A9872" t="s">
        <v>1085</v>
      </c>
    </row>
    <row r="9875" spans="1:1" x14ac:dyDescent="0.3">
      <c r="A9875" t="s">
        <v>1503</v>
      </c>
    </row>
    <row r="9881" spans="1:1" x14ac:dyDescent="0.3">
      <c r="A9881" t="s">
        <v>1088</v>
      </c>
    </row>
    <row r="9884" spans="1:1" x14ac:dyDescent="0.3">
      <c r="A9884" t="s">
        <v>1089</v>
      </c>
    </row>
    <row r="9890" spans="1:1" x14ac:dyDescent="0.3">
      <c r="A9890" t="s">
        <v>1087</v>
      </c>
    </row>
    <row r="9893" spans="1:1" x14ac:dyDescent="0.3">
      <c r="A9893" t="s">
        <v>1090</v>
      </c>
    </row>
    <row r="9896" spans="1:1" x14ac:dyDescent="0.3">
      <c r="A9896" t="s">
        <v>1085</v>
      </c>
    </row>
    <row r="9899" spans="1:1" x14ac:dyDescent="0.3">
      <c r="A9899" t="s">
        <v>1504</v>
      </c>
    </row>
    <row r="9902" spans="1:1" x14ac:dyDescent="0.3">
      <c r="A9902" t="s">
        <v>1088</v>
      </c>
    </row>
    <row r="9905" spans="1:1" x14ac:dyDescent="0.3">
      <c r="A9905" t="s">
        <v>1089</v>
      </c>
    </row>
    <row r="9911" spans="1:1" x14ac:dyDescent="0.3">
      <c r="A9911" t="s">
        <v>1087</v>
      </c>
    </row>
    <row r="9914" spans="1:1" x14ac:dyDescent="0.3">
      <c r="A9914" t="s">
        <v>1090</v>
      </c>
    </row>
    <row r="9917" spans="1:1" x14ac:dyDescent="0.3">
      <c r="A9917" t="s">
        <v>1085</v>
      </c>
    </row>
    <row r="9920" spans="1:1" x14ac:dyDescent="0.3">
      <c r="A9920" t="s">
        <v>1505</v>
      </c>
    </row>
    <row r="9926" spans="1:1" x14ac:dyDescent="0.3">
      <c r="A9926" t="s">
        <v>1088</v>
      </c>
    </row>
    <row r="9929" spans="1:1" x14ac:dyDescent="0.3">
      <c r="A9929" t="s">
        <v>1089</v>
      </c>
    </row>
    <row r="9935" spans="1:1" x14ac:dyDescent="0.3">
      <c r="A9935" t="s">
        <v>1087</v>
      </c>
    </row>
    <row r="9938" spans="1:1" x14ac:dyDescent="0.3">
      <c r="A9938" t="s">
        <v>1090</v>
      </c>
    </row>
    <row r="9941" spans="1:1" x14ac:dyDescent="0.3">
      <c r="A9941" t="s">
        <v>1085</v>
      </c>
    </row>
    <row r="9944" spans="1:1" x14ac:dyDescent="0.3">
      <c r="A9944" t="s">
        <v>1506</v>
      </c>
    </row>
    <row r="9950" spans="1:1" x14ac:dyDescent="0.3">
      <c r="A9950" t="s">
        <v>1087</v>
      </c>
    </row>
    <row r="9953" spans="1:1" x14ac:dyDescent="0.3">
      <c r="A9953" t="s">
        <v>1088</v>
      </c>
    </row>
    <row r="9956" spans="1:1" x14ac:dyDescent="0.3">
      <c r="A9956" t="s">
        <v>1089</v>
      </c>
    </row>
    <row r="9962" spans="1:1" x14ac:dyDescent="0.3">
      <c r="A9962" t="s">
        <v>1087</v>
      </c>
    </row>
    <row r="9965" spans="1:1" x14ac:dyDescent="0.3">
      <c r="A9965" t="s">
        <v>1090</v>
      </c>
    </row>
    <row r="9968" spans="1:1" x14ac:dyDescent="0.3">
      <c r="A9968" t="s">
        <v>1085</v>
      </c>
    </row>
    <row r="9971" spans="1:1" x14ac:dyDescent="0.3">
      <c r="A9971" t="s">
        <v>1507</v>
      </c>
    </row>
    <row r="9977" spans="1:1" x14ac:dyDescent="0.3">
      <c r="A9977" t="s">
        <v>1087</v>
      </c>
    </row>
    <row r="9980" spans="1:1" x14ac:dyDescent="0.3">
      <c r="A9980" t="s">
        <v>1088</v>
      </c>
    </row>
    <row r="9983" spans="1:1" x14ac:dyDescent="0.3">
      <c r="A9983" t="s">
        <v>1089</v>
      </c>
    </row>
    <row r="9989" spans="1:1" x14ac:dyDescent="0.3">
      <c r="A9989" t="s">
        <v>1087</v>
      </c>
    </row>
    <row r="9992" spans="1:1" x14ac:dyDescent="0.3">
      <c r="A9992" t="s">
        <v>1090</v>
      </c>
    </row>
    <row r="9995" spans="1:1" x14ac:dyDescent="0.3">
      <c r="A9995" t="s">
        <v>1085</v>
      </c>
    </row>
    <row r="9998" spans="1:1" x14ac:dyDescent="0.3">
      <c r="A9998" t="s">
        <v>1508</v>
      </c>
    </row>
    <row r="10004" spans="1:1" x14ac:dyDescent="0.3">
      <c r="A10004" t="s">
        <v>1087</v>
      </c>
    </row>
    <row r="10016" spans="1:1" x14ac:dyDescent="0.3">
      <c r="A10016" t="s">
        <v>994</v>
      </c>
    </row>
    <row r="10018" spans="1:1" x14ac:dyDescent="0.3">
      <c r="A10018" t="s">
        <v>995</v>
      </c>
    </row>
    <row r="10020" spans="1:1" x14ac:dyDescent="0.3">
      <c r="A10020" t="s">
        <v>996</v>
      </c>
    </row>
    <row r="10022" spans="1:1" x14ac:dyDescent="0.3">
      <c r="A10022" t="s">
        <v>997</v>
      </c>
    </row>
    <row r="10023" spans="1:1" x14ac:dyDescent="0.3">
      <c r="A10023" t="s">
        <v>998</v>
      </c>
    </row>
    <row r="10024" spans="1:1" x14ac:dyDescent="0.3">
      <c r="A10024" t="s">
        <v>999</v>
      </c>
    </row>
    <row r="10025" spans="1:1" x14ac:dyDescent="0.3">
      <c r="A10025" t="s">
        <v>1000</v>
      </c>
    </row>
    <row r="10026" spans="1:1" x14ac:dyDescent="0.3">
      <c r="A10026" t="s">
        <v>1001</v>
      </c>
    </row>
    <row r="10027" spans="1:1" x14ac:dyDescent="0.3">
      <c r="A10027" t="s">
        <v>1002</v>
      </c>
    </row>
    <row r="10028" spans="1:1" x14ac:dyDescent="0.3">
      <c r="A10028" t="s">
        <v>1003</v>
      </c>
    </row>
    <row r="10030" spans="1:1" x14ac:dyDescent="0.3">
      <c r="A10030" t="s">
        <v>1004</v>
      </c>
    </row>
    <row r="10032" spans="1:1" x14ac:dyDescent="0.3">
      <c r="A10032" t="s">
        <v>1006</v>
      </c>
    </row>
    <row r="10034" spans="1:1" x14ac:dyDescent="0.3">
      <c r="A10034" t="s">
        <v>1007</v>
      </c>
    </row>
    <row r="10036" spans="1:1" x14ac:dyDescent="0.3">
      <c r="A10036" t="s">
        <v>1077</v>
      </c>
    </row>
    <row r="10038" spans="1:1" x14ac:dyDescent="0.3">
      <c r="A10038" t="s">
        <v>1078</v>
      </c>
    </row>
    <row r="10040" spans="1:1" x14ac:dyDescent="0.3">
      <c r="A10040" t="s">
        <v>1509</v>
      </c>
    </row>
    <row r="10042" spans="1:1" x14ac:dyDescent="0.3">
      <c r="A10042" t="s">
        <v>1011</v>
      </c>
    </row>
    <row r="10044" spans="1:1" x14ac:dyDescent="0.3">
      <c r="A10044" t="s">
        <v>1510</v>
      </c>
    </row>
    <row r="10046" spans="1:1" x14ac:dyDescent="0.3">
      <c r="A10046" t="s">
        <v>1511</v>
      </c>
    </row>
    <row r="10048" spans="1:1" x14ac:dyDescent="0.3">
      <c r="A10048" t="s">
        <v>1512</v>
      </c>
    </row>
    <row r="10050" spans="1:1" x14ac:dyDescent="0.3">
      <c r="A10050" t="s">
        <v>1015</v>
      </c>
    </row>
    <row r="10052" spans="1:1" x14ac:dyDescent="0.3">
      <c r="A10052" t="s">
        <v>1016</v>
      </c>
    </row>
    <row r="10054" spans="1:1" x14ac:dyDescent="0.3">
      <c r="A10054" t="s">
        <v>1017</v>
      </c>
    </row>
    <row r="10056" spans="1:1" x14ac:dyDescent="0.3">
      <c r="A10056" t="s">
        <v>1018</v>
      </c>
    </row>
    <row r="10058" spans="1:1" x14ac:dyDescent="0.3">
      <c r="A10058" t="s">
        <v>1019</v>
      </c>
    </row>
    <row r="10059" spans="1:1" x14ac:dyDescent="0.3">
      <c r="A10059" t="s">
        <v>1020</v>
      </c>
    </row>
    <row r="10061" spans="1:1" x14ac:dyDescent="0.3">
      <c r="A10061" t="s">
        <v>1021</v>
      </c>
    </row>
    <row r="10062" spans="1:1" x14ac:dyDescent="0.3">
      <c r="A10062" t="s">
        <v>1022</v>
      </c>
    </row>
    <row r="10063" spans="1:1" x14ac:dyDescent="0.3">
      <c r="A10063" t="s">
        <v>1023</v>
      </c>
    </row>
    <row r="10064" spans="1:1" x14ac:dyDescent="0.3">
      <c r="A10064" t="s">
        <v>1024</v>
      </c>
    </row>
    <row r="10065" spans="1:1" x14ac:dyDescent="0.3">
      <c r="A10065" t="s">
        <v>1025</v>
      </c>
    </row>
    <row r="10066" spans="1:1" x14ac:dyDescent="0.3">
      <c r="A10066" t="s">
        <v>1026</v>
      </c>
    </row>
    <row r="10067" spans="1:1" x14ac:dyDescent="0.3">
      <c r="A10067" t="s">
        <v>1027</v>
      </c>
    </row>
    <row r="10068" spans="1:1" x14ac:dyDescent="0.3">
      <c r="A10068" t="s">
        <v>1028</v>
      </c>
    </row>
    <row r="10069" spans="1:1" x14ac:dyDescent="0.3">
      <c r="A10069" t="s">
        <v>1029</v>
      </c>
    </row>
    <row r="10070" spans="1:1" x14ac:dyDescent="0.3">
      <c r="A10070" t="s">
        <v>1030</v>
      </c>
    </row>
    <row r="10071" spans="1:1" x14ac:dyDescent="0.3">
      <c r="A10071" t="s">
        <v>1031</v>
      </c>
    </row>
    <row r="10072" spans="1:1" x14ac:dyDescent="0.3">
      <c r="A10072" t="s">
        <v>1032</v>
      </c>
    </row>
    <row r="10073" spans="1:1" x14ac:dyDescent="0.3">
      <c r="A10073" t="s">
        <v>1033</v>
      </c>
    </row>
    <row r="10074" spans="1:1" x14ac:dyDescent="0.3">
      <c r="A10074" t="s">
        <v>1034</v>
      </c>
    </row>
    <row r="10075" spans="1:1" x14ac:dyDescent="0.3">
      <c r="A10075" t="s">
        <v>1035</v>
      </c>
    </row>
    <row r="10076" spans="1:1" x14ac:dyDescent="0.3">
      <c r="A10076" t="s">
        <v>1037</v>
      </c>
    </row>
    <row r="10077" spans="1:1" x14ac:dyDescent="0.3">
      <c r="A10077" t="s">
        <v>1083</v>
      </c>
    </row>
    <row r="10078" spans="1:1" x14ac:dyDescent="0.3">
      <c r="A10078" t="s">
        <v>1039</v>
      </c>
    </row>
    <row r="10079" spans="1:1" x14ac:dyDescent="0.3">
      <c r="A10079" t="s">
        <v>1040</v>
      </c>
    </row>
    <row r="10080" spans="1:1" x14ac:dyDescent="0.3">
      <c r="A10080" t="s">
        <v>1084</v>
      </c>
    </row>
    <row r="10081" spans="1:1" x14ac:dyDescent="0.3">
      <c r="A10081" t="s">
        <v>1513</v>
      </c>
    </row>
    <row r="10083" spans="1:1" x14ac:dyDescent="0.3">
      <c r="A10083" t="s">
        <v>1085</v>
      </c>
    </row>
    <row r="10086" spans="1:1" x14ac:dyDescent="0.3">
      <c r="A10086" t="s">
        <v>1514</v>
      </c>
    </row>
    <row r="10089" spans="1:1" x14ac:dyDescent="0.3">
      <c r="A10089" t="s">
        <v>1514</v>
      </c>
    </row>
    <row r="10094" spans="1:1" x14ac:dyDescent="0.3">
      <c r="A10094" t="s">
        <v>1515</v>
      </c>
    </row>
    <row r="10096" spans="1:1" x14ac:dyDescent="0.3">
      <c r="A10096" t="s">
        <v>1088</v>
      </c>
    </row>
    <row r="10099" spans="1:1" x14ac:dyDescent="0.3">
      <c r="A10099" t="s">
        <v>1116</v>
      </c>
    </row>
    <row r="10102" spans="1:1" x14ac:dyDescent="0.3">
      <c r="A10102" t="s">
        <v>1116</v>
      </c>
    </row>
    <row r="10104" spans="1:1" x14ac:dyDescent="0.3">
      <c r="A10104" t="s">
        <v>1516</v>
      </c>
    </row>
    <row r="10106" spans="1:1" x14ac:dyDescent="0.3">
      <c r="A10106" t="s">
        <v>1517</v>
      </c>
    </row>
    <row r="10112" spans="1:1" x14ac:dyDescent="0.3">
      <c r="A10112" t="s">
        <v>1087</v>
      </c>
    </row>
    <row r="10114" spans="1:1" x14ac:dyDescent="0.3">
      <c r="A10114" t="s">
        <v>1513</v>
      </c>
    </row>
    <row r="10116" spans="1:1" x14ac:dyDescent="0.3">
      <c r="A10116" t="s">
        <v>1090</v>
      </c>
    </row>
    <row r="10119" spans="1:1" x14ac:dyDescent="0.3">
      <c r="A10119" t="s">
        <v>1085</v>
      </c>
    </row>
    <row r="10122" spans="1:1" x14ac:dyDescent="0.3">
      <c r="A10122" t="s">
        <v>1518</v>
      </c>
    </row>
    <row r="10125" spans="1:1" x14ac:dyDescent="0.3">
      <c r="A10125" t="s">
        <v>1518</v>
      </c>
    </row>
    <row r="10130" spans="1:1" x14ac:dyDescent="0.3">
      <c r="A10130" t="s">
        <v>1515</v>
      </c>
    </row>
    <row r="10132" spans="1:1" x14ac:dyDescent="0.3">
      <c r="A10132" t="s">
        <v>1088</v>
      </c>
    </row>
    <row r="10135" spans="1:1" x14ac:dyDescent="0.3">
      <c r="A10135" t="s">
        <v>1097</v>
      </c>
    </row>
    <row r="10138" spans="1:1" x14ac:dyDescent="0.3">
      <c r="A10138" t="s">
        <v>1097</v>
      </c>
    </row>
    <row r="10140" spans="1:1" x14ac:dyDescent="0.3">
      <c r="A10140" t="s">
        <v>1519</v>
      </c>
    </row>
    <row r="10142" spans="1:1" x14ac:dyDescent="0.3">
      <c r="A10142" t="s">
        <v>1517</v>
      </c>
    </row>
    <row r="10148" spans="1:1" x14ac:dyDescent="0.3">
      <c r="A10148" t="s">
        <v>1087</v>
      </c>
    </row>
    <row r="10150" spans="1:1" x14ac:dyDescent="0.3">
      <c r="A10150" t="s">
        <v>1513</v>
      </c>
    </row>
    <row r="10152" spans="1:1" x14ac:dyDescent="0.3">
      <c r="A10152" t="s">
        <v>1090</v>
      </c>
    </row>
    <row r="10155" spans="1:1" x14ac:dyDescent="0.3">
      <c r="A10155" t="s">
        <v>1085</v>
      </c>
    </row>
    <row r="10158" spans="1:1" x14ac:dyDescent="0.3">
      <c r="A10158" t="s">
        <v>1520</v>
      </c>
    </row>
    <row r="10161" spans="1:1" x14ac:dyDescent="0.3">
      <c r="A10161" t="s">
        <v>1520</v>
      </c>
    </row>
    <row r="10166" spans="1:1" x14ac:dyDescent="0.3">
      <c r="A10166" t="s">
        <v>1088</v>
      </c>
    </row>
    <row r="10169" spans="1:1" x14ac:dyDescent="0.3">
      <c r="A10169" t="s">
        <v>1111</v>
      </c>
    </row>
    <row r="10172" spans="1:1" x14ac:dyDescent="0.3">
      <c r="A10172" t="s">
        <v>1111</v>
      </c>
    </row>
    <row r="10174" spans="1:1" x14ac:dyDescent="0.3">
      <c r="A10174" t="s">
        <v>1521</v>
      </c>
    </row>
    <row r="10176" spans="1:1" x14ac:dyDescent="0.3">
      <c r="A10176" t="s">
        <v>1517</v>
      </c>
    </row>
    <row r="10182" spans="1:1" x14ac:dyDescent="0.3">
      <c r="A10182" t="s">
        <v>1087</v>
      </c>
    </row>
    <row r="10184" spans="1:1" x14ac:dyDescent="0.3">
      <c r="A10184" t="s">
        <v>1513</v>
      </c>
    </row>
    <row r="10186" spans="1:1" x14ac:dyDescent="0.3">
      <c r="A10186" t="s">
        <v>1090</v>
      </c>
    </row>
    <row r="10189" spans="1:1" x14ac:dyDescent="0.3">
      <c r="A10189" t="s">
        <v>1085</v>
      </c>
    </row>
    <row r="10192" spans="1:1" x14ac:dyDescent="0.3">
      <c r="A10192" t="s">
        <v>1522</v>
      </c>
    </row>
    <row r="10195" spans="1:1" x14ac:dyDescent="0.3">
      <c r="A10195" t="s">
        <v>1522</v>
      </c>
    </row>
    <row r="10200" spans="1:1" x14ac:dyDescent="0.3">
      <c r="A10200" t="s">
        <v>1515</v>
      </c>
    </row>
    <row r="10202" spans="1:1" x14ac:dyDescent="0.3">
      <c r="A10202" t="s">
        <v>1088</v>
      </c>
    </row>
    <row r="10205" spans="1:1" x14ac:dyDescent="0.3">
      <c r="A10205" t="s">
        <v>1116</v>
      </c>
    </row>
    <row r="10208" spans="1:1" x14ac:dyDescent="0.3">
      <c r="A10208" t="s">
        <v>1116</v>
      </c>
    </row>
    <row r="10213" spans="1:1" x14ac:dyDescent="0.3">
      <c r="A10213" t="s">
        <v>1513</v>
      </c>
    </row>
    <row r="10215" spans="1:1" x14ac:dyDescent="0.3">
      <c r="A10215" t="s">
        <v>1090</v>
      </c>
    </row>
    <row r="10218" spans="1:1" x14ac:dyDescent="0.3">
      <c r="A10218" t="s">
        <v>1085</v>
      </c>
    </row>
    <row r="10221" spans="1:1" x14ac:dyDescent="0.3">
      <c r="A10221" t="s">
        <v>1523</v>
      </c>
    </row>
    <row r="10224" spans="1:1" x14ac:dyDescent="0.3">
      <c r="A10224" t="s">
        <v>1523</v>
      </c>
    </row>
    <row r="10229" spans="1:1" x14ac:dyDescent="0.3">
      <c r="A10229" t="s">
        <v>1515</v>
      </c>
    </row>
    <row r="10231" spans="1:1" x14ac:dyDescent="0.3">
      <c r="A10231" t="s">
        <v>1088</v>
      </c>
    </row>
    <row r="10234" spans="1:1" x14ac:dyDescent="0.3">
      <c r="A10234" t="s">
        <v>1089</v>
      </c>
    </row>
    <row r="10237" spans="1:1" x14ac:dyDescent="0.3">
      <c r="A10237" t="s">
        <v>1089</v>
      </c>
    </row>
    <row r="10239" spans="1:1" x14ac:dyDescent="0.3">
      <c r="A10239" t="s">
        <v>1524</v>
      </c>
    </row>
    <row r="10241" spans="1:1" x14ac:dyDescent="0.3">
      <c r="A10241" t="s">
        <v>1517</v>
      </c>
    </row>
    <row r="10247" spans="1:1" x14ac:dyDescent="0.3">
      <c r="A10247" t="s">
        <v>1087</v>
      </c>
    </row>
    <row r="10249" spans="1:1" x14ac:dyDescent="0.3">
      <c r="A10249" t="s">
        <v>1513</v>
      </c>
    </row>
    <row r="10251" spans="1:1" x14ac:dyDescent="0.3">
      <c r="A10251" t="s">
        <v>1090</v>
      </c>
    </row>
    <row r="10254" spans="1:1" x14ac:dyDescent="0.3">
      <c r="A10254" t="s">
        <v>1085</v>
      </c>
    </row>
    <row r="10257" spans="1:1" x14ac:dyDescent="0.3">
      <c r="A10257" t="s">
        <v>1525</v>
      </c>
    </row>
    <row r="10260" spans="1:1" x14ac:dyDescent="0.3">
      <c r="A10260" t="s">
        <v>1525</v>
      </c>
    </row>
    <row r="10265" spans="1:1" x14ac:dyDescent="0.3">
      <c r="A10265" t="s">
        <v>1515</v>
      </c>
    </row>
    <row r="10267" spans="1:1" x14ac:dyDescent="0.3">
      <c r="A10267" t="s">
        <v>1088</v>
      </c>
    </row>
    <row r="10270" spans="1:1" x14ac:dyDescent="0.3">
      <c r="A10270" t="s">
        <v>1097</v>
      </c>
    </row>
    <row r="10273" spans="1:1" x14ac:dyDescent="0.3">
      <c r="A10273" t="s">
        <v>1097</v>
      </c>
    </row>
    <row r="10278" spans="1:1" x14ac:dyDescent="0.3">
      <c r="A10278" t="s">
        <v>1513</v>
      </c>
    </row>
    <row r="10280" spans="1:1" x14ac:dyDescent="0.3">
      <c r="A10280" t="s">
        <v>1090</v>
      </c>
    </row>
    <row r="10283" spans="1:1" x14ac:dyDescent="0.3">
      <c r="A10283" t="s">
        <v>1085</v>
      </c>
    </row>
    <row r="10286" spans="1:1" x14ac:dyDescent="0.3">
      <c r="A10286" t="s">
        <v>1526</v>
      </c>
    </row>
    <row r="10289" spans="1:1" x14ac:dyDescent="0.3">
      <c r="A10289" t="s">
        <v>1526</v>
      </c>
    </row>
    <row r="10294" spans="1:1" x14ac:dyDescent="0.3">
      <c r="A10294" t="s">
        <v>1515</v>
      </c>
    </row>
    <row r="10296" spans="1:1" x14ac:dyDescent="0.3">
      <c r="A10296" t="s">
        <v>1088</v>
      </c>
    </row>
    <row r="10299" spans="1:1" x14ac:dyDescent="0.3">
      <c r="A10299" t="s">
        <v>1111</v>
      </c>
    </row>
    <row r="10302" spans="1:1" x14ac:dyDescent="0.3">
      <c r="A10302" t="s">
        <v>1111</v>
      </c>
    </row>
    <row r="10307" spans="1:1" x14ac:dyDescent="0.3">
      <c r="A10307" t="s">
        <v>1513</v>
      </c>
    </row>
    <row r="10309" spans="1:1" x14ac:dyDescent="0.3">
      <c r="A10309" t="s">
        <v>1090</v>
      </c>
    </row>
    <row r="10312" spans="1:1" x14ac:dyDescent="0.3">
      <c r="A10312" t="s">
        <v>1085</v>
      </c>
    </row>
    <row r="10315" spans="1:1" x14ac:dyDescent="0.3">
      <c r="A10315" t="s">
        <v>1527</v>
      </c>
    </row>
    <row r="10318" spans="1:1" x14ac:dyDescent="0.3">
      <c r="A10318" t="s">
        <v>1527</v>
      </c>
    </row>
    <row r="10323" spans="1:1" x14ac:dyDescent="0.3">
      <c r="A10323" t="s">
        <v>1515</v>
      </c>
    </row>
    <row r="10325" spans="1:1" x14ac:dyDescent="0.3">
      <c r="A10325" t="s">
        <v>1088</v>
      </c>
    </row>
    <row r="10328" spans="1:1" x14ac:dyDescent="0.3">
      <c r="A10328" t="s">
        <v>1097</v>
      </c>
    </row>
    <row r="10331" spans="1:1" x14ac:dyDescent="0.3">
      <c r="A10331" t="s">
        <v>1097</v>
      </c>
    </row>
    <row r="10336" spans="1:1" x14ac:dyDescent="0.3">
      <c r="A10336" t="s">
        <v>1513</v>
      </c>
    </row>
    <row r="10338" spans="1:1" x14ac:dyDescent="0.3">
      <c r="A10338" t="s">
        <v>1090</v>
      </c>
    </row>
    <row r="10341" spans="1:1" x14ac:dyDescent="0.3">
      <c r="A10341" t="s">
        <v>1085</v>
      </c>
    </row>
    <row r="10344" spans="1:1" x14ac:dyDescent="0.3">
      <c r="A10344" t="s">
        <v>1528</v>
      </c>
    </row>
    <row r="10347" spans="1:1" x14ac:dyDescent="0.3">
      <c r="A10347" t="s">
        <v>1528</v>
      </c>
    </row>
    <row r="10352" spans="1:1" x14ac:dyDescent="0.3">
      <c r="A10352" t="s">
        <v>1515</v>
      </c>
    </row>
    <row r="10354" spans="1:1" x14ac:dyDescent="0.3">
      <c r="A10354" t="s">
        <v>1088</v>
      </c>
    </row>
    <row r="10357" spans="1:1" x14ac:dyDescent="0.3">
      <c r="A10357" t="s">
        <v>1097</v>
      </c>
    </row>
    <row r="10360" spans="1:1" x14ac:dyDescent="0.3">
      <c r="A10360" t="s">
        <v>1097</v>
      </c>
    </row>
    <row r="10365" spans="1:1" x14ac:dyDescent="0.3">
      <c r="A10365" t="s">
        <v>1513</v>
      </c>
    </row>
    <row r="10367" spans="1:1" x14ac:dyDescent="0.3">
      <c r="A10367" t="s">
        <v>1090</v>
      </c>
    </row>
    <row r="10370" spans="1:1" x14ac:dyDescent="0.3">
      <c r="A10370" t="s">
        <v>1085</v>
      </c>
    </row>
    <row r="10373" spans="1:1" x14ac:dyDescent="0.3">
      <c r="A10373" t="s">
        <v>1529</v>
      </c>
    </row>
    <row r="10376" spans="1:1" x14ac:dyDescent="0.3">
      <c r="A10376" t="s">
        <v>1529</v>
      </c>
    </row>
    <row r="10381" spans="1:1" x14ac:dyDescent="0.3">
      <c r="A10381" t="s">
        <v>1515</v>
      </c>
    </row>
    <row r="10383" spans="1:1" x14ac:dyDescent="0.3">
      <c r="A10383" t="s">
        <v>1088</v>
      </c>
    </row>
    <row r="10386" spans="1:1" x14ac:dyDescent="0.3">
      <c r="A10386" t="s">
        <v>1097</v>
      </c>
    </row>
    <row r="10389" spans="1:1" x14ac:dyDescent="0.3">
      <c r="A10389" t="s">
        <v>1097</v>
      </c>
    </row>
    <row r="10394" spans="1:1" x14ac:dyDescent="0.3">
      <c r="A10394" t="s">
        <v>1513</v>
      </c>
    </row>
    <row r="10396" spans="1:1" x14ac:dyDescent="0.3">
      <c r="A10396" t="s">
        <v>1090</v>
      </c>
    </row>
    <row r="10399" spans="1:1" x14ac:dyDescent="0.3">
      <c r="A10399" t="s">
        <v>1085</v>
      </c>
    </row>
    <row r="10402" spans="1:1" x14ac:dyDescent="0.3">
      <c r="A10402" t="s">
        <v>1530</v>
      </c>
    </row>
    <row r="10405" spans="1:1" x14ac:dyDescent="0.3">
      <c r="A10405" t="s">
        <v>1530</v>
      </c>
    </row>
    <row r="10410" spans="1:1" x14ac:dyDescent="0.3">
      <c r="A10410" t="s">
        <v>1515</v>
      </c>
    </row>
    <row r="10412" spans="1:1" x14ac:dyDescent="0.3">
      <c r="A10412" t="s">
        <v>1088</v>
      </c>
    </row>
    <row r="10415" spans="1:1" x14ac:dyDescent="0.3">
      <c r="A10415" t="s">
        <v>1116</v>
      </c>
    </row>
    <row r="10418" spans="1:1" x14ac:dyDescent="0.3">
      <c r="A10418" t="s">
        <v>1116</v>
      </c>
    </row>
    <row r="10423" spans="1:1" x14ac:dyDescent="0.3">
      <c r="A10423" t="s">
        <v>1513</v>
      </c>
    </row>
    <row r="10425" spans="1:1" x14ac:dyDescent="0.3">
      <c r="A10425" t="s">
        <v>1090</v>
      </c>
    </row>
    <row r="10428" spans="1:1" x14ac:dyDescent="0.3">
      <c r="A10428" t="s">
        <v>1085</v>
      </c>
    </row>
    <row r="10431" spans="1:1" x14ac:dyDescent="0.3">
      <c r="A10431" t="s">
        <v>1531</v>
      </c>
    </row>
    <row r="10434" spans="1:1" x14ac:dyDescent="0.3">
      <c r="A10434" t="s">
        <v>1531</v>
      </c>
    </row>
    <row r="10439" spans="1:1" x14ac:dyDescent="0.3">
      <c r="A10439" t="s">
        <v>1515</v>
      </c>
    </row>
    <row r="10441" spans="1:1" x14ac:dyDescent="0.3">
      <c r="A10441" t="s">
        <v>1088</v>
      </c>
    </row>
    <row r="10444" spans="1:1" x14ac:dyDescent="0.3">
      <c r="A10444" t="s">
        <v>1116</v>
      </c>
    </row>
    <row r="10447" spans="1:1" x14ac:dyDescent="0.3">
      <c r="A10447" t="s">
        <v>1116</v>
      </c>
    </row>
    <row r="10452" spans="1:1" x14ac:dyDescent="0.3">
      <c r="A10452" t="s">
        <v>1513</v>
      </c>
    </row>
    <row r="10454" spans="1:1" x14ac:dyDescent="0.3">
      <c r="A10454" t="s">
        <v>1090</v>
      </c>
    </row>
    <row r="10457" spans="1:1" x14ac:dyDescent="0.3">
      <c r="A10457" t="s">
        <v>1085</v>
      </c>
    </row>
    <row r="10460" spans="1:1" x14ac:dyDescent="0.3">
      <c r="A10460" t="s">
        <v>1532</v>
      </c>
    </row>
    <row r="10463" spans="1:1" x14ac:dyDescent="0.3">
      <c r="A10463" t="s">
        <v>1532</v>
      </c>
    </row>
    <row r="10468" spans="1:1" x14ac:dyDescent="0.3">
      <c r="A10468" t="s">
        <v>1515</v>
      </c>
    </row>
    <row r="10470" spans="1:1" x14ac:dyDescent="0.3">
      <c r="A10470" t="s">
        <v>1088</v>
      </c>
    </row>
    <row r="10473" spans="1:1" x14ac:dyDescent="0.3">
      <c r="A10473" t="s">
        <v>1113</v>
      </c>
    </row>
    <row r="10476" spans="1:1" x14ac:dyDescent="0.3">
      <c r="A10476" t="s">
        <v>1113</v>
      </c>
    </row>
    <row r="10478" spans="1:1" x14ac:dyDescent="0.3">
      <c r="A10478" t="s">
        <v>1533</v>
      </c>
    </row>
    <row r="10480" spans="1:1" x14ac:dyDescent="0.3">
      <c r="A10480" t="s">
        <v>1517</v>
      </c>
    </row>
    <row r="10486" spans="1:1" x14ac:dyDescent="0.3">
      <c r="A10486" t="s">
        <v>1087</v>
      </c>
    </row>
    <row r="10488" spans="1:1" x14ac:dyDescent="0.3">
      <c r="A10488" t="s">
        <v>1513</v>
      </c>
    </row>
    <row r="10490" spans="1:1" x14ac:dyDescent="0.3">
      <c r="A10490" t="s">
        <v>1090</v>
      </c>
    </row>
    <row r="10493" spans="1:1" x14ac:dyDescent="0.3">
      <c r="A10493" t="s">
        <v>1085</v>
      </c>
    </row>
    <row r="10496" spans="1:1" x14ac:dyDescent="0.3">
      <c r="A10496" t="s">
        <v>1534</v>
      </c>
    </row>
    <row r="10499" spans="1:1" x14ac:dyDescent="0.3">
      <c r="A10499" t="s">
        <v>1534</v>
      </c>
    </row>
    <row r="10504" spans="1:1" x14ac:dyDescent="0.3">
      <c r="A10504" t="s">
        <v>1515</v>
      </c>
    </row>
    <row r="10506" spans="1:1" x14ac:dyDescent="0.3">
      <c r="A10506" t="s">
        <v>1088</v>
      </c>
    </row>
    <row r="10509" spans="1:1" x14ac:dyDescent="0.3">
      <c r="A10509" t="s">
        <v>1097</v>
      </c>
    </row>
    <row r="10512" spans="1:1" x14ac:dyDescent="0.3">
      <c r="A10512" t="s">
        <v>1097</v>
      </c>
    </row>
    <row r="10517" spans="1:1" x14ac:dyDescent="0.3">
      <c r="A10517" t="s">
        <v>1513</v>
      </c>
    </row>
    <row r="10519" spans="1:1" x14ac:dyDescent="0.3">
      <c r="A10519" t="s">
        <v>1090</v>
      </c>
    </row>
    <row r="10522" spans="1:1" x14ac:dyDescent="0.3">
      <c r="A10522" t="s">
        <v>1085</v>
      </c>
    </row>
    <row r="10525" spans="1:1" x14ac:dyDescent="0.3">
      <c r="A10525" t="s">
        <v>1535</v>
      </c>
    </row>
    <row r="10528" spans="1:1" x14ac:dyDescent="0.3">
      <c r="A10528" t="s">
        <v>1535</v>
      </c>
    </row>
    <row r="10533" spans="1:1" x14ac:dyDescent="0.3">
      <c r="A10533" t="s">
        <v>1515</v>
      </c>
    </row>
    <row r="10535" spans="1:1" x14ac:dyDescent="0.3">
      <c r="A10535" t="s">
        <v>1088</v>
      </c>
    </row>
    <row r="10538" spans="1:1" x14ac:dyDescent="0.3">
      <c r="A10538" t="s">
        <v>1113</v>
      </c>
    </row>
    <row r="10541" spans="1:1" x14ac:dyDescent="0.3">
      <c r="A10541" t="s">
        <v>1113</v>
      </c>
    </row>
    <row r="10546" spans="1:1" x14ac:dyDescent="0.3">
      <c r="A10546" t="s">
        <v>1513</v>
      </c>
    </row>
    <row r="10548" spans="1:1" x14ac:dyDescent="0.3">
      <c r="A10548" t="s">
        <v>1090</v>
      </c>
    </row>
    <row r="10551" spans="1:1" x14ac:dyDescent="0.3">
      <c r="A10551" t="s">
        <v>1085</v>
      </c>
    </row>
    <row r="10554" spans="1:1" x14ac:dyDescent="0.3">
      <c r="A10554" t="s">
        <v>1536</v>
      </c>
    </row>
    <row r="10557" spans="1:1" x14ac:dyDescent="0.3">
      <c r="A10557" t="s">
        <v>1536</v>
      </c>
    </row>
    <row r="10562" spans="1:1" x14ac:dyDescent="0.3">
      <c r="A10562" t="s">
        <v>1515</v>
      </c>
    </row>
    <row r="10564" spans="1:1" x14ac:dyDescent="0.3">
      <c r="A10564" t="s">
        <v>1088</v>
      </c>
    </row>
    <row r="10567" spans="1:1" x14ac:dyDescent="0.3">
      <c r="A10567" t="s">
        <v>1113</v>
      </c>
    </row>
    <row r="10570" spans="1:1" x14ac:dyDescent="0.3">
      <c r="A10570" t="s">
        <v>1113</v>
      </c>
    </row>
    <row r="10575" spans="1:1" x14ac:dyDescent="0.3">
      <c r="A10575" t="s">
        <v>1513</v>
      </c>
    </row>
    <row r="10577" spans="1:1" x14ac:dyDescent="0.3">
      <c r="A10577" t="s">
        <v>1090</v>
      </c>
    </row>
    <row r="10580" spans="1:1" x14ac:dyDescent="0.3">
      <c r="A10580" t="s">
        <v>1085</v>
      </c>
    </row>
    <row r="10583" spans="1:1" x14ac:dyDescent="0.3">
      <c r="A10583" t="s">
        <v>1537</v>
      </c>
    </row>
    <row r="10586" spans="1:1" x14ac:dyDescent="0.3">
      <c r="A10586" t="s">
        <v>1537</v>
      </c>
    </row>
    <row r="10591" spans="1:1" x14ac:dyDescent="0.3">
      <c r="A10591" t="s">
        <v>1515</v>
      </c>
    </row>
    <row r="10593" spans="1:1" x14ac:dyDescent="0.3">
      <c r="A10593" t="s">
        <v>1088</v>
      </c>
    </row>
    <row r="10596" spans="1:1" x14ac:dyDescent="0.3">
      <c r="A10596" t="s">
        <v>1113</v>
      </c>
    </row>
    <row r="10599" spans="1:1" x14ac:dyDescent="0.3">
      <c r="A10599" t="s">
        <v>1113</v>
      </c>
    </row>
    <row r="10604" spans="1:1" x14ac:dyDescent="0.3">
      <c r="A10604" t="s">
        <v>1513</v>
      </c>
    </row>
    <row r="10606" spans="1:1" x14ac:dyDescent="0.3">
      <c r="A10606" t="s">
        <v>1090</v>
      </c>
    </row>
    <row r="10609" spans="1:1" x14ac:dyDescent="0.3">
      <c r="A10609" t="s">
        <v>1085</v>
      </c>
    </row>
    <row r="10612" spans="1:1" x14ac:dyDescent="0.3">
      <c r="A10612" t="s">
        <v>1538</v>
      </c>
    </row>
    <row r="10615" spans="1:1" x14ac:dyDescent="0.3">
      <c r="A10615" t="s">
        <v>1538</v>
      </c>
    </row>
    <row r="10620" spans="1:1" x14ac:dyDescent="0.3">
      <c r="A10620" t="s">
        <v>1515</v>
      </c>
    </row>
    <row r="10622" spans="1:1" x14ac:dyDescent="0.3">
      <c r="A10622" t="s">
        <v>1088</v>
      </c>
    </row>
    <row r="10625" spans="1:1" x14ac:dyDescent="0.3">
      <c r="A10625" t="s">
        <v>1116</v>
      </c>
    </row>
    <row r="10628" spans="1:1" x14ac:dyDescent="0.3">
      <c r="A10628" t="s">
        <v>1116</v>
      </c>
    </row>
    <row r="10633" spans="1:1" x14ac:dyDescent="0.3">
      <c r="A10633" t="s">
        <v>1513</v>
      </c>
    </row>
    <row r="10635" spans="1:1" x14ac:dyDescent="0.3">
      <c r="A10635" t="s">
        <v>1090</v>
      </c>
    </row>
    <row r="10638" spans="1:1" x14ac:dyDescent="0.3">
      <c r="A10638" t="s">
        <v>1085</v>
      </c>
    </row>
    <row r="10641" spans="1:1" x14ac:dyDescent="0.3">
      <c r="A10641" t="s">
        <v>1539</v>
      </c>
    </row>
    <row r="10644" spans="1:1" x14ac:dyDescent="0.3">
      <c r="A10644" t="s">
        <v>1539</v>
      </c>
    </row>
    <row r="10649" spans="1:1" x14ac:dyDescent="0.3">
      <c r="A10649" t="s">
        <v>1515</v>
      </c>
    </row>
    <row r="10651" spans="1:1" x14ac:dyDescent="0.3">
      <c r="A10651" t="s">
        <v>1088</v>
      </c>
    </row>
    <row r="10654" spans="1:1" x14ac:dyDescent="0.3">
      <c r="A10654" t="s">
        <v>1116</v>
      </c>
    </row>
    <row r="10657" spans="1:1" x14ac:dyDescent="0.3">
      <c r="A10657" t="s">
        <v>1116</v>
      </c>
    </row>
    <row r="10662" spans="1:1" x14ac:dyDescent="0.3">
      <c r="A10662" t="s">
        <v>1513</v>
      </c>
    </row>
    <row r="10664" spans="1:1" x14ac:dyDescent="0.3">
      <c r="A10664" t="s">
        <v>1090</v>
      </c>
    </row>
    <row r="10667" spans="1:1" x14ac:dyDescent="0.3">
      <c r="A10667" t="s">
        <v>1085</v>
      </c>
    </row>
    <row r="10670" spans="1:1" x14ac:dyDescent="0.3">
      <c r="A10670" t="s">
        <v>1540</v>
      </c>
    </row>
    <row r="10673" spans="1:1" x14ac:dyDescent="0.3">
      <c r="A10673" t="s">
        <v>1540</v>
      </c>
    </row>
    <row r="10678" spans="1:1" x14ac:dyDescent="0.3">
      <c r="A10678" t="s">
        <v>1515</v>
      </c>
    </row>
    <row r="10680" spans="1:1" x14ac:dyDescent="0.3">
      <c r="A10680" t="s">
        <v>1088</v>
      </c>
    </row>
    <row r="10683" spans="1:1" x14ac:dyDescent="0.3">
      <c r="A10683" t="s">
        <v>1111</v>
      </c>
    </row>
    <row r="10686" spans="1:1" x14ac:dyDescent="0.3">
      <c r="A10686" t="s">
        <v>1111</v>
      </c>
    </row>
    <row r="10691" spans="1:1" x14ac:dyDescent="0.3">
      <c r="A10691" t="s">
        <v>1513</v>
      </c>
    </row>
    <row r="10693" spans="1:1" x14ac:dyDescent="0.3">
      <c r="A10693" t="s">
        <v>1090</v>
      </c>
    </row>
    <row r="10696" spans="1:1" x14ac:dyDescent="0.3">
      <c r="A10696" t="s">
        <v>1085</v>
      </c>
    </row>
    <row r="10699" spans="1:1" x14ac:dyDescent="0.3">
      <c r="A10699" t="s">
        <v>1541</v>
      </c>
    </row>
    <row r="10702" spans="1:1" x14ac:dyDescent="0.3">
      <c r="A10702" t="s">
        <v>1541</v>
      </c>
    </row>
    <row r="10707" spans="1:1" x14ac:dyDescent="0.3">
      <c r="A10707" t="s">
        <v>1515</v>
      </c>
    </row>
    <row r="10709" spans="1:1" x14ac:dyDescent="0.3">
      <c r="A10709" t="s">
        <v>1088</v>
      </c>
    </row>
    <row r="10712" spans="1:1" x14ac:dyDescent="0.3">
      <c r="A10712" t="s">
        <v>1116</v>
      </c>
    </row>
    <row r="10715" spans="1:1" x14ac:dyDescent="0.3">
      <c r="A10715" t="s">
        <v>1116</v>
      </c>
    </row>
    <row r="10720" spans="1:1" x14ac:dyDescent="0.3">
      <c r="A10720" t="s">
        <v>1513</v>
      </c>
    </row>
    <row r="10722" spans="1:1" x14ac:dyDescent="0.3">
      <c r="A10722" t="s">
        <v>1090</v>
      </c>
    </row>
    <row r="10725" spans="1:1" x14ac:dyDescent="0.3">
      <c r="A10725" t="s">
        <v>1085</v>
      </c>
    </row>
    <row r="10728" spans="1:1" x14ac:dyDescent="0.3">
      <c r="A10728" t="s">
        <v>1542</v>
      </c>
    </row>
    <row r="10731" spans="1:1" x14ac:dyDescent="0.3">
      <c r="A10731" t="s">
        <v>1542</v>
      </c>
    </row>
    <row r="10736" spans="1:1" x14ac:dyDescent="0.3">
      <c r="A10736" t="s">
        <v>1515</v>
      </c>
    </row>
    <row r="10738" spans="1:1" x14ac:dyDescent="0.3">
      <c r="A10738" t="s">
        <v>1088</v>
      </c>
    </row>
    <row r="10741" spans="1:1" x14ac:dyDescent="0.3">
      <c r="A10741" t="s">
        <v>1089</v>
      </c>
    </row>
    <row r="10744" spans="1:1" x14ac:dyDescent="0.3">
      <c r="A10744" t="s">
        <v>1089</v>
      </c>
    </row>
    <row r="10749" spans="1:1" x14ac:dyDescent="0.3">
      <c r="A10749" t="s">
        <v>1513</v>
      </c>
    </row>
    <row r="10751" spans="1:1" x14ac:dyDescent="0.3">
      <c r="A10751" t="s">
        <v>1090</v>
      </c>
    </row>
    <row r="10754" spans="1:1" x14ac:dyDescent="0.3">
      <c r="A10754" t="s">
        <v>1085</v>
      </c>
    </row>
    <row r="10757" spans="1:1" x14ac:dyDescent="0.3">
      <c r="A10757" t="s">
        <v>1543</v>
      </c>
    </row>
    <row r="10760" spans="1:1" x14ac:dyDescent="0.3">
      <c r="A10760" t="s">
        <v>1543</v>
      </c>
    </row>
    <row r="10765" spans="1:1" x14ac:dyDescent="0.3">
      <c r="A10765" t="s">
        <v>1515</v>
      </c>
    </row>
    <row r="10767" spans="1:1" x14ac:dyDescent="0.3">
      <c r="A10767" t="s">
        <v>1088</v>
      </c>
    </row>
    <row r="10770" spans="1:1" x14ac:dyDescent="0.3">
      <c r="A10770" t="s">
        <v>1113</v>
      </c>
    </row>
    <row r="10773" spans="1:1" x14ac:dyDescent="0.3">
      <c r="A10773" t="s">
        <v>1113</v>
      </c>
    </row>
    <row r="10778" spans="1:1" x14ac:dyDescent="0.3">
      <c r="A10778" t="s">
        <v>1513</v>
      </c>
    </row>
    <row r="10780" spans="1:1" x14ac:dyDescent="0.3">
      <c r="A10780" t="s">
        <v>1090</v>
      </c>
    </row>
    <row r="10783" spans="1:1" x14ac:dyDescent="0.3">
      <c r="A10783" t="s">
        <v>1085</v>
      </c>
    </row>
    <row r="10786" spans="1:1" x14ac:dyDescent="0.3">
      <c r="A10786" t="s">
        <v>1544</v>
      </c>
    </row>
    <row r="10789" spans="1:1" x14ac:dyDescent="0.3">
      <c r="A10789" t="s">
        <v>1544</v>
      </c>
    </row>
    <row r="10794" spans="1:1" x14ac:dyDescent="0.3">
      <c r="A10794" t="s">
        <v>1515</v>
      </c>
    </row>
    <row r="10796" spans="1:1" x14ac:dyDescent="0.3">
      <c r="A10796" t="s">
        <v>1088</v>
      </c>
    </row>
    <row r="10799" spans="1:1" x14ac:dyDescent="0.3">
      <c r="A10799" t="s">
        <v>1097</v>
      </c>
    </row>
    <row r="10802" spans="1:1" x14ac:dyDescent="0.3">
      <c r="A10802" t="s">
        <v>1097</v>
      </c>
    </row>
    <row r="10807" spans="1:1" x14ac:dyDescent="0.3">
      <c r="A10807" t="s">
        <v>1513</v>
      </c>
    </row>
    <row r="10809" spans="1:1" x14ac:dyDescent="0.3">
      <c r="A10809" t="s">
        <v>1090</v>
      </c>
    </row>
    <row r="10812" spans="1:1" x14ac:dyDescent="0.3">
      <c r="A10812" t="s">
        <v>1085</v>
      </c>
    </row>
    <row r="10815" spans="1:1" x14ac:dyDescent="0.3">
      <c r="A10815" t="s">
        <v>1545</v>
      </c>
    </row>
    <row r="10818" spans="1:1" x14ac:dyDescent="0.3">
      <c r="A10818" t="s">
        <v>1545</v>
      </c>
    </row>
    <row r="10823" spans="1:1" x14ac:dyDescent="0.3">
      <c r="A10823" t="s">
        <v>1515</v>
      </c>
    </row>
    <row r="10825" spans="1:1" x14ac:dyDescent="0.3">
      <c r="A10825" t="s">
        <v>1088</v>
      </c>
    </row>
    <row r="10828" spans="1:1" x14ac:dyDescent="0.3">
      <c r="A10828" t="s">
        <v>1097</v>
      </c>
    </row>
    <row r="10831" spans="1:1" x14ac:dyDescent="0.3">
      <c r="A10831" t="s">
        <v>1097</v>
      </c>
    </row>
    <row r="10836" spans="1:1" x14ac:dyDescent="0.3">
      <c r="A10836" t="s">
        <v>1513</v>
      </c>
    </row>
    <row r="10838" spans="1:1" x14ac:dyDescent="0.3">
      <c r="A10838" t="s">
        <v>1090</v>
      </c>
    </row>
    <row r="10841" spans="1:1" x14ac:dyDescent="0.3">
      <c r="A10841" t="s">
        <v>1085</v>
      </c>
    </row>
    <row r="10844" spans="1:1" x14ac:dyDescent="0.3">
      <c r="A10844" t="s">
        <v>1546</v>
      </c>
    </row>
    <row r="10847" spans="1:1" x14ac:dyDescent="0.3">
      <c r="A10847" t="s">
        <v>1546</v>
      </c>
    </row>
    <row r="10852" spans="1:1" x14ac:dyDescent="0.3">
      <c r="A10852" t="s">
        <v>1515</v>
      </c>
    </row>
    <row r="10854" spans="1:1" x14ac:dyDescent="0.3">
      <c r="A10854" t="s">
        <v>1088</v>
      </c>
    </row>
    <row r="10857" spans="1:1" x14ac:dyDescent="0.3">
      <c r="A10857" t="s">
        <v>1116</v>
      </c>
    </row>
    <row r="10860" spans="1:1" x14ac:dyDescent="0.3">
      <c r="A10860" t="s">
        <v>1116</v>
      </c>
    </row>
    <row r="10865" spans="1:1" x14ac:dyDescent="0.3">
      <c r="A10865" t="s">
        <v>1513</v>
      </c>
    </row>
    <row r="10867" spans="1:1" x14ac:dyDescent="0.3">
      <c r="A10867" t="s">
        <v>1090</v>
      </c>
    </row>
    <row r="10870" spans="1:1" x14ac:dyDescent="0.3">
      <c r="A10870" t="s">
        <v>1085</v>
      </c>
    </row>
    <row r="10873" spans="1:1" x14ac:dyDescent="0.3">
      <c r="A10873" t="s">
        <v>1547</v>
      </c>
    </row>
    <row r="10876" spans="1:1" x14ac:dyDescent="0.3">
      <c r="A10876" t="s">
        <v>1547</v>
      </c>
    </row>
    <row r="10881" spans="1:1" x14ac:dyDescent="0.3">
      <c r="A10881" t="s">
        <v>1515</v>
      </c>
    </row>
    <row r="10883" spans="1:1" x14ac:dyDescent="0.3">
      <c r="A10883" t="s">
        <v>1088</v>
      </c>
    </row>
    <row r="10886" spans="1:1" x14ac:dyDescent="0.3">
      <c r="A10886" t="s">
        <v>1113</v>
      </c>
    </row>
    <row r="10889" spans="1:1" x14ac:dyDescent="0.3">
      <c r="A10889" t="s">
        <v>1113</v>
      </c>
    </row>
    <row r="10894" spans="1:1" x14ac:dyDescent="0.3">
      <c r="A10894" t="s">
        <v>1513</v>
      </c>
    </row>
    <row r="10896" spans="1:1" x14ac:dyDescent="0.3">
      <c r="A10896" t="s">
        <v>1090</v>
      </c>
    </row>
    <row r="10899" spans="1:1" x14ac:dyDescent="0.3">
      <c r="A10899" t="s">
        <v>1085</v>
      </c>
    </row>
    <row r="10902" spans="1:1" x14ac:dyDescent="0.3">
      <c r="A10902" t="s">
        <v>1548</v>
      </c>
    </row>
    <row r="10905" spans="1:1" x14ac:dyDescent="0.3">
      <c r="A10905" t="s">
        <v>1548</v>
      </c>
    </row>
    <row r="10910" spans="1:1" x14ac:dyDescent="0.3">
      <c r="A10910" t="s">
        <v>1515</v>
      </c>
    </row>
    <row r="10912" spans="1:1" x14ac:dyDescent="0.3">
      <c r="A10912" t="s">
        <v>1088</v>
      </c>
    </row>
    <row r="10915" spans="1:1" x14ac:dyDescent="0.3">
      <c r="A10915" t="s">
        <v>1135</v>
      </c>
    </row>
    <row r="10918" spans="1:1" x14ac:dyDescent="0.3">
      <c r="A10918" t="s">
        <v>1135</v>
      </c>
    </row>
    <row r="10920" spans="1:1" x14ac:dyDescent="0.3">
      <c r="A10920" t="s">
        <v>1549</v>
      </c>
    </row>
    <row r="10922" spans="1:1" x14ac:dyDescent="0.3">
      <c r="A10922" t="s">
        <v>1517</v>
      </c>
    </row>
    <row r="10928" spans="1:1" x14ac:dyDescent="0.3">
      <c r="A10928" t="s">
        <v>1087</v>
      </c>
    </row>
    <row r="10930" spans="1:1" x14ac:dyDescent="0.3">
      <c r="A10930" t="s">
        <v>1513</v>
      </c>
    </row>
    <row r="10932" spans="1:1" x14ac:dyDescent="0.3">
      <c r="A10932" t="s">
        <v>1090</v>
      </c>
    </row>
    <row r="10935" spans="1:1" x14ac:dyDescent="0.3">
      <c r="A10935" t="s">
        <v>1085</v>
      </c>
    </row>
    <row r="10938" spans="1:1" x14ac:dyDescent="0.3">
      <c r="A10938" t="s">
        <v>1550</v>
      </c>
    </row>
    <row r="10941" spans="1:1" x14ac:dyDescent="0.3">
      <c r="A10941" t="s">
        <v>1550</v>
      </c>
    </row>
    <row r="10946" spans="1:1" x14ac:dyDescent="0.3">
      <c r="A10946" t="s">
        <v>1515</v>
      </c>
    </row>
    <row r="10948" spans="1:1" x14ac:dyDescent="0.3">
      <c r="A10948" t="s">
        <v>1088</v>
      </c>
    </row>
    <row r="10951" spans="1:1" x14ac:dyDescent="0.3">
      <c r="A10951" t="s">
        <v>1111</v>
      </c>
    </row>
    <row r="10954" spans="1:1" x14ac:dyDescent="0.3">
      <c r="A10954" t="s">
        <v>1111</v>
      </c>
    </row>
    <row r="10959" spans="1:1" x14ac:dyDescent="0.3">
      <c r="A10959" t="s">
        <v>1513</v>
      </c>
    </row>
    <row r="10961" spans="1:1" x14ac:dyDescent="0.3">
      <c r="A10961" t="s">
        <v>1090</v>
      </c>
    </row>
    <row r="10964" spans="1:1" x14ac:dyDescent="0.3">
      <c r="A10964" t="s">
        <v>1085</v>
      </c>
    </row>
    <row r="10967" spans="1:1" x14ac:dyDescent="0.3">
      <c r="A10967" t="s">
        <v>1551</v>
      </c>
    </row>
    <row r="10970" spans="1:1" x14ac:dyDescent="0.3">
      <c r="A10970" t="s">
        <v>1551</v>
      </c>
    </row>
    <row r="10975" spans="1:1" x14ac:dyDescent="0.3">
      <c r="A10975" t="s">
        <v>1515</v>
      </c>
    </row>
    <row r="10977" spans="1:1" x14ac:dyDescent="0.3">
      <c r="A10977" t="s">
        <v>1088</v>
      </c>
    </row>
    <row r="10980" spans="1:1" x14ac:dyDescent="0.3">
      <c r="A10980" t="s">
        <v>1111</v>
      </c>
    </row>
    <row r="10983" spans="1:1" x14ac:dyDescent="0.3">
      <c r="A10983" t="s">
        <v>1111</v>
      </c>
    </row>
    <row r="10988" spans="1:1" x14ac:dyDescent="0.3">
      <c r="A10988" t="s">
        <v>1513</v>
      </c>
    </row>
    <row r="10990" spans="1:1" x14ac:dyDescent="0.3">
      <c r="A10990" t="s">
        <v>1090</v>
      </c>
    </row>
    <row r="10993" spans="1:1" x14ac:dyDescent="0.3">
      <c r="A10993" t="s">
        <v>1085</v>
      </c>
    </row>
    <row r="10996" spans="1:1" x14ac:dyDescent="0.3">
      <c r="A10996" t="s">
        <v>1552</v>
      </c>
    </row>
    <row r="10999" spans="1:1" x14ac:dyDescent="0.3">
      <c r="A10999" t="s">
        <v>1552</v>
      </c>
    </row>
    <row r="11004" spans="1:1" x14ac:dyDescent="0.3">
      <c r="A11004" t="s">
        <v>1515</v>
      </c>
    </row>
    <row r="11006" spans="1:1" x14ac:dyDescent="0.3">
      <c r="A11006" t="s">
        <v>1088</v>
      </c>
    </row>
    <row r="11009" spans="1:1" x14ac:dyDescent="0.3">
      <c r="A11009" t="s">
        <v>1111</v>
      </c>
    </row>
    <row r="11012" spans="1:1" x14ac:dyDescent="0.3">
      <c r="A11012" t="s">
        <v>1111</v>
      </c>
    </row>
    <row r="11017" spans="1:1" x14ac:dyDescent="0.3">
      <c r="A11017" t="s">
        <v>1513</v>
      </c>
    </row>
    <row r="11019" spans="1:1" x14ac:dyDescent="0.3">
      <c r="A11019" t="s">
        <v>1090</v>
      </c>
    </row>
    <row r="11022" spans="1:1" x14ac:dyDescent="0.3">
      <c r="A11022" t="s">
        <v>1085</v>
      </c>
    </row>
    <row r="11025" spans="1:1" x14ac:dyDescent="0.3">
      <c r="A11025" t="s">
        <v>1553</v>
      </c>
    </row>
    <row r="11028" spans="1:1" x14ac:dyDescent="0.3">
      <c r="A11028" t="s">
        <v>1553</v>
      </c>
    </row>
    <row r="11033" spans="1:1" x14ac:dyDescent="0.3">
      <c r="A11033" t="s">
        <v>1515</v>
      </c>
    </row>
    <row r="11035" spans="1:1" x14ac:dyDescent="0.3">
      <c r="A11035" t="s">
        <v>1088</v>
      </c>
    </row>
    <row r="11038" spans="1:1" x14ac:dyDescent="0.3">
      <c r="A11038" t="s">
        <v>1097</v>
      </c>
    </row>
    <row r="11041" spans="1:1" x14ac:dyDescent="0.3">
      <c r="A11041" t="s">
        <v>1097</v>
      </c>
    </row>
    <row r="11046" spans="1:1" x14ac:dyDescent="0.3">
      <c r="A11046" t="s">
        <v>1513</v>
      </c>
    </row>
    <row r="11048" spans="1:1" x14ac:dyDescent="0.3">
      <c r="A11048" t="s">
        <v>1090</v>
      </c>
    </row>
    <row r="11051" spans="1:1" x14ac:dyDescent="0.3">
      <c r="A11051" t="s">
        <v>1085</v>
      </c>
    </row>
    <row r="11054" spans="1:1" x14ac:dyDescent="0.3">
      <c r="A11054" t="s">
        <v>1554</v>
      </c>
    </row>
    <row r="11057" spans="1:1" x14ac:dyDescent="0.3">
      <c r="A11057" t="s">
        <v>1554</v>
      </c>
    </row>
    <row r="11062" spans="1:1" x14ac:dyDescent="0.3">
      <c r="A11062" t="s">
        <v>1515</v>
      </c>
    </row>
    <row r="11064" spans="1:1" x14ac:dyDescent="0.3">
      <c r="A11064" t="s">
        <v>1088</v>
      </c>
    </row>
    <row r="11067" spans="1:1" x14ac:dyDescent="0.3">
      <c r="A11067" t="s">
        <v>1113</v>
      </c>
    </row>
    <row r="11070" spans="1:1" x14ac:dyDescent="0.3">
      <c r="A11070" t="s">
        <v>1113</v>
      </c>
    </row>
    <row r="11075" spans="1:1" x14ac:dyDescent="0.3">
      <c r="A11075" t="s">
        <v>1513</v>
      </c>
    </row>
    <row r="11077" spans="1:1" x14ac:dyDescent="0.3">
      <c r="A11077" t="s">
        <v>1090</v>
      </c>
    </row>
    <row r="11080" spans="1:1" x14ac:dyDescent="0.3">
      <c r="A11080" t="s">
        <v>1085</v>
      </c>
    </row>
    <row r="11083" spans="1:1" x14ac:dyDescent="0.3">
      <c r="A11083" t="s">
        <v>1555</v>
      </c>
    </row>
    <row r="11086" spans="1:1" x14ac:dyDescent="0.3">
      <c r="A11086" t="s">
        <v>1555</v>
      </c>
    </row>
    <row r="11091" spans="1:1" x14ac:dyDescent="0.3">
      <c r="A11091" t="s">
        <v>1515</v>
      </c>
    </row>
    <row r="11093" spans="1:1" x14ac:dyDescent="0.3">
      <c r="A11093" t="s">
        <v>1088</v>
      </c>
    </row>
    <row r="11096" spans="1:1" x14ac:dyDescent="0.3">
      <c r="A11096" t="s">
        <v>1089</v>
      </c>
    </row>
    <row r="11099" spans="1:1" x14ac:dyDescent="0.3">
      <c r="A11099" t="s">
        <v>1089</v>
      </c>
    </row>
    <row r="11104" spans="1:1" x14ac:dyDescent="0.3">
      <c r="A11104" t="s">
        <v>1513</v>
      </c>
    </row>
    <row r="11106" spans="1:1" x14ac:dyDescent="0.3">
      <c r="A11106" t="s">
        <v>1090</v>
      </c>
    </row>
    <row r="11109" spans="1:1" x14ac:dyDescent="0.3">
      <c r="A11109" t="s">
        <v>1085</v>
      </c>
    </row>
    <row r="11112" spans="1:1" x14ac:dyDescent="0.3">
      <c r="A11112" t="s">
        <v>1556</v>
      </c>
    </row>
    <row r="11115" spans="1:1" x14ac:dyDescent="0.3">
      <c r="A11115" t="s">
        <v>1556</v>
      </c>
    </row>
    <row r="11120" spans="1:1" x14ac:dyDescent="0.3">
      <c r="A11120" t="s">
        <v>1515</v>
      </c>
    </row>
    <row r="11122" spans="1:1" x14ac:dyDescent="0.3">
      <c r="A11122" t="s">
        <v>1088</v>
      </c>
    </row>
    <row r="11125" spans="1:1" x14ac:dyDescent="0.3">
      <c r="A11125" t="s">
        <v>1113</v>
      </c>
    </row>
    <row r="11128" spans="1:1" x14ac:dyDescent="0.3">
      <c r="A11128" t="s">
        <v>1113</v>
      </c>
    </row>
    <row r="11133" spans="1:1" x14ac:dyDescent="0.3">
      <c r="A11133" t="s">
        <v>1513</v>
      </c>
    </row>
    <row r="11135" spans="1:1" x14ac:dyDescent="0.3">
      <c r="A11135" t="s">
        <v>1090</v>
      </c>
    </row>
    <row r="11138" spans="1:1" x14ac:dyDescent="0.3">
      <c r="A11138" t="s">
        <v>1085</v>
      </c>
    </row>
    <row r="11141" spans="1:1" x14ac:dyDescent="0.3">
      <c r="A11141" t="s">
        <v>1557</v>
      </c>
    </row>
    <row r="11144" spans="1:1" x14ac:dyDescent="0.3">
      <c r="A11144" t="s">
        <v>1557</v>
      </c>
    </row>
    <row r="11149" spans="1:1" x14ac:dyDescent="0.3">
      <c r="A11149" t="s">
        <v>1515</v>
      </c>
    </row>
    <row r="11151" spans="1:1" x14ac:dyDescent="0.3">
      <c r="A11151" t="s">
        <v>1088</v>
      </c>
    </row>
    <row r="11154" spans="1:1" x14ac:dyDescent="0.3">
      <c r="A11154" t="s">
        <v>1097</v>
      </c>
    </row>
    <row r="11157" spans="1:1" x14ac:dyDescent="0.3">
      <c r="A11157" t="s">
        <v>1097</v>
      </c>
    </row>
    <row r="11162" spans="1:1" x14ac:dyDescent="0.3">
      <c r="A11162" t="s">
        <v>1513</v>
      </c>
    </row>
    <row r="11164" spans="1:1" x14ac:dyDescent="0.3">
      <c r="A11164" t="s">
        <v>1090</v>
      </c>
    </row>
    <row r="11167" spans="1:1" x14ac:dyDescent="0.3">
      <c r="A11167" t="s">
        <v>1085</v>
      </c>
    </row>
    <row r="11170" spans="1:1" x14ac:dyDescent="0.3">
      <c r="A11170" t="s">
        <v>1558</v>
      </c>
    </row>
    <row r="11173" spans="1:1" x14ac:dyDescent="0.3">
      <c r="A11173" t="s">
        <v>1558</v>
      </c>
    </row>
    <row r="11178" spans="1:1" x14ac:dyDescent="0.3">
      <c r="A11178" t="s">
        <v>1515</v>
      </c>
    </row>
    <row r="11180" spans="1:1" x14ac:dyDescent="0.3">
      <c r="A11180" t="s">
        <v>1088</v>
      </c>
    </row>
    <row r="11183" spans="1:1" x14ac:dyDescent="0.3">
      <c r="A11183" t="s">
        <v>1116</v>
      </c>
    </row>
    <row r="11186" spans="1:1" x14ac:dyDescent="0.3">
      <c r="A11186" t="s">
        <v>1116</v>
      </c>
    </row>
    <row r="11191" spans="1:1" x14ac:dyDescent="0.3">
      <c r="A11191" t="s">
        <v>1513</v>
      </c>
    </row>
    <row r="11193" spans="1:1" x14ac:dyDescent="0.3">
      <c r="A11193" t="s">
        <v>1090</v>
      </c>
    </row>
    <row r="11196" spans="1:1" x14ac:dyDescent="0.3">
      <c r="A11196" t="s">
        <v>1085</v>
      </c>
    </row>
    <row r="11199" spans="1:1" x14ac:dyDescent="0.3">
      <c r="A11199" t="s">
        <v>1559</v>
      </c>
    </row>
    <row r="11202" spans="1:1" x14ac:dyDescent="0.3">
      <c r="A11202" t="s">
        <v>1559</v>
      </c>
    </row>
    <row r="11207" spans="1:1" x14ac:dyDescent="0.3">
      <c r="A11207" t="s">
        <v>1515</v>
      </c>
    </row>
    <row r="11209" spans="1:1" x14ac:dyDescent="0.3">
      <c r="A11209" t="s">
        <v>1088</v>
      </c>
    </row>
    <row r="11212" spans="1:1" x14ac:dyDescent="0.3">
      <c r="A11212" t="s">
        <v>1116</v>
      </c>
    </row>
    <row r="11215" spans="1:1" x14ac:dyDescent="0.3">
      <c r="A11215" t="s">
        <v>1116</v>
      </c>
    </row>
    <row r="11220" spans="1:1" x14ac:dyDescent="0.3">
      <c r="A11220" t="s">
        <v>1513</v>
      </c>
    </row>
    <row r="11222" spans="1:1" x14ac:dyDescent="0.3">
      <c r="A11222" t="s">
        <v>1090</v>
      </c>
    </row>
    <row r="11225" spans="1:1" x14ac:dyDescent="0.3">
      <c r="A11225" t="s">
        <v>1085</v>
      </c>
    </row>
    <row r="11228" spans="1:1" x14ac:dyDescent="0.3">
      <c r="A11228" t="s">
        <v>1560</v>
      </c>
    </row>
    <row r="11231" spans="1:1" x14ac:dyDescent="0.3">
      <c r="A11231" t="s">
        <v>1560</v>
      </c>
    </row>
    <row r="11236" spans="1:1" x14ac:dyDescent="0.3">
      <c r="A11236" t="s">
        <v>1515</v>
      </c>
    </row>
    <row r="11238" spans="1:1" x14ac:dyDescent="0.3">
      <c r="A11238" t="s">
        <v>1088</v>
      </c>
    </row>
    <row r="11241" spans="1:1" x14ac:dyDescent="0.3">
      <c r="A11241" t="s">
        <v>1097</v>
      </c>
    </row>
    <row r="11244" spans="1:1" x14ac:dyDescent="0.3">
      <c r="A11244" t="s">
        <v>1097</v>
      </c>
    </row>
    <row r="11249" spans="1:1" x14ac:dyDescent="0.3">
      <c r="A11249" t="s">
        <v>1513</v>
      </c>
    </row>
    <row r="11251" spans="1:1" x14ac:dyDescent="0.3">
      <c r="A11251" t="s">
        <v>1090</v>
      </c>
    </row>
    <row r="11254" spans="1:1" x14ac:dyDescent="0.3">
      <c r="A11254" t="s">
        <v>1085</v>
      </c>
    </row>
    <row r="11257" spans="1:1" x14ac:dyDescent="0.3">
      <c r="A11257" t="s">
        <v>1561</v>
      </c>
    </row>
    <row r="11260" spans="1:1" x14ac:dyDescent="0.3">
      <c r="A11260" t="s">
        <v>1561</v>
      </c>
    </row>
    <row r="11265" spans="1:1" x14ac:dyDescent="0.3">
      <c r="A11265" t="s">
        <v>1515</v>
      </c>
    </row>
    <row r="11267" spans="1:1" x14ac:dyDescent="0.3">
      <c r="A11267" t="s">
        <v>1088</v>
      </c>
    </row>
    <row r="11270" spans="1:1" x14ac:dyDescent="0.3">
      <c r="A11270" t="s">
        <v>1116</v>
      </c>
    </row>
    <row r="11273" spans="1:1" x14ac:dyDescent="0.3">
      <c r="A11273" t="s">
        <v>1116</v>
      </c>
    </row>
    <row r="11278" spans="1:1" x14ac:dyDescent="0.3">
      <c r="A11278" t="s">
        <v>1513</v>
      </c>
    </row>
    <row r="11280" spans="1:1" x14ac:dyDescent="0.3">
      <c r="A11280" t="s">
        <v>1090</v>
      </c>
    </row>
    <row r="11283" spans="1:1" x14ac:dyDescent="0.3">
      <c r="A11283" t="s">
        <v>1085</v>
      </c>
    </row>
    <row r="11286" spans="1:1" x14ac:dyDescent="0.3">
      <c r="A11286" t="s">
        <v>1562</v>
      </c>
    </row>
    <row r="11289" spans="1:1" x14ac:dyDescent="0.3">
      <c r="A11289" t="s">
        <v>1562</v>
      </c>
    </row>
    <row r="11294" spans="1:1" x14ac:dyDescent="0.3">
      <c r="A11294" t="s">
        <v>1515</v>
      </c>
    </row>
    <row r="11296" spans="1:1" x14ac:dyDescent="0.3">
      <c r="A11296" t="s">
        <v>1088</v>
      </c>
    </row>
    <row r="11299" spans="1:1" x14ac:dyDescent="0.3">
      <c r="A11299" t="s">
        <v>1116</v>
      </c>
    </row>
    <row r="11302" spans="1:1" x14ac:dyDescent="0.3">
      <c r="A11302" t="s">
        <v>1116</v>
      </c>
    </row>
    <row r="11307" spans="1:1" x14ac:dyDescent="0.3">
      <c r="A11307" t="s">
        <v>1513</v>
      </c>
    </row>
    <row r="11309" spans="1:1" x14ac:dyDescent="0.3">
      <c r="A11309" t="s">
        <v>1090</v>
      </c>
    </row>
    <row r="11312" spans="1:1" x14ac:dyDescent="0.3">
      <c r="A11312" t="s">
        <v>1085</v>
      </c>
    </row>
    <row r="11315" spans="1:1" x14ac:dyDescent="0.3">
      <c r="A11315" t="s">
        <v>1563</v>
      </c>
    </row>
    <row r="11318" spans="1:1" x14ac:dyDescent="0.3">
      <c r="A11318" t="s">
        <v>1563</v>
      </c>
    </row>
    <row r="11323" spans="1:1" x14ac:dyDescent="0.3">
      <c r="A11323" t="s">
        <v>1515</v>
      </c>
    </row>
    <row r="11325" spans="1:1" x14ac:dyDescent="0.3">
      <c r="A11325" t="s">
        <v>1088</v>
      </c>
    </row>
    <row r="11328" spans="1:1" x14ac:dyDescent="0.3">
      <c r="A11328" t="s">
        <v>1116</v>
      </c>
    </row>
    <row r="11331" spans="1:1" x14ac:dyDescent="0.3">
      <c r="A11331" t="s">
        <v>1116</v>
      </c>
    </row>
    <row r="11336" spans="1:1" x14ac:dyDescent="0.3">
      <c r="A11336" t="s">
        <v>1513</v>
      </c>
    </row>
    <row r="11338" spans="1:1" x14ac:dyDescent="0.3">
      <c r="A11338" t="s">
        <v>1090</v>
      </c>
    </row>
    <row r="11341" spans="1:1" x14ac:dyDescent="0.3">
      <c r="A11341" t="s">
        <v>1085</v>
      </c>
    </row>
    <row r="11344" spans="1:1" x14ac:dyDescent="0.3">
      <c r="A11344" t="s">
        <v>1564</v>
      </c>
    </row>
    <row r="11347" spans="1:1" x14ac:dyDescent="0.3">
      <c r="A11347" t="s">
        <v>1564</v>
      </c>
    </row>
    <row r="11352" spans="1:1" x14ac:dyDescent="0.3">
      <c r="A11352" t="s">
        <v>1515</v>
      </c>
    </row>
    <row r="11354" spans="1:1" x14ac:dyDescent="0.3">
      <c r="A11354" t="s">
        <v>1088</v>
      </c>
    </row>
    <row r="11357" spans="1:1" x14ac:dyDescent="0.3">
      <c r="A11357" t="s">
        <v>1116</v>
      </c>
    </row>
    <row r="11360" spans="1:1" x14ac:dyDescent="0.3">
      <c r="A11360" t="s">
        <v>1116</v>
      </c>
    </row>
    <row r="11365" spans="1:1" x14ac:dyDescent="0.3">
      <c r="A11365" t="s">
        <v>1513</v>
      </c>
    </row>
    <row r="11367" spans="1:1" x14ac:dyDescent="0.3">
      <c r="A11367" t="s">
        <v>1090</v>
      </c>
    </row>
    <row r="11370" spans="1:1" x14ac:dyDescent="0.3">
      <c r="A11370" t="s">
        <v>1085</v>
      </c>
    </row>
    <row r="11373" spans="1:1" x14ac:dyDescent="0.3">
      <c r="A11373" t="s">
        <v>1565</v>
      </c>
    </row>
    <row r="11376" spans="1:1" x14ac:dyDescent="0.3">
      <c r="A11376" t="s">
        <v>1565</v>
      </c>
    </row>
    <row r="11381" spans="1:1" x14ac:dyDescent="0.3">
      <c r="A11381" t="s">
        <v>1515</v>
      </c>
    </row>
    <row r="11383" spans="1:1" x14ac:dyDescent="0.3">
      <c r="A11383" t="s">
        <v>1088</v>
      </c>
    </row>
    <row r="11386" spans="1:1" x14ac:dyDescent="0.3">
      <c r="A11386" t="s">
        <v>1089</v>
      </c>
    </row>
    <row r="11389" spans="1:1" x14ac:dyDescent="0.3">
      <c r="A11389" t="s">
        <v>1089</v>
      </c>
    </row>
    <row r="11394" spans="1:1" x14ac:dyDescent="0.3">
      <c r="A11394" t="s">
        <v>1513</v>
      </c>
    </row>
    <row r="11396" spans="1:1" x14ac:dyDescent="0.3">
      <c r="A11396" t="s">
        <v>1090</v>
      </c>
    </row>
    <row r="11399" spans="1:1" x14ac:dyDescent="0.3">
      <c r="A11399" t="s">
        <v>1085</v>
      </c>
    </row>
    <row r="11402" spans="1:1" x14ac:dyDescent="0.3">
      <c r="A11402" t="s">
        <v>1566</v>
      </c>
    </row>
    <row r="11405" spans="1:1" x14ac:dyDescent="0.3">
      <c r="A11405" t="s">
        <v>1566</v>
      </c>
    </row>
    <row r="11410" spans="1:1" x14ac:dyDescent="0.3">
      <c r="A11410" t="s">
        <v>1515</v>
      </c>
    </row>
    <row r="11412" spans="1:1" x14ac:dyDescent="0.3">
      <c r="A11412" t="s">
        <v>1088</v>
      </c>
    </row>
    <row r="11415" spans="1:1" x14ac:dyDescent="0.3">
      <c r="A11415" t="s">
        <v>1089</v>
      </c>
    </row>
    <row r="11418" spans="1:1" x14ac:dyDescent="0.3">
      <c r="A11418" t="s">
        <v>1089</v>
      </c>
    </row>
    <row r="11423" spans="1:1" x14ac:dyDescent="0.3">
      <c r="A11423" t="s">
        <v>1513</v>
      </c>
    </row>
    <row r="11425" spans="1:1" x14ac:dyDescent="0.3">
      <c r="A11425" t="s">
        <v>1090</v>
      </c>
    </row>
    <row r="11428" spans="1:1" x14ac:dyDescent="0.3">
      <c r="A11428" t="s">
        <v>1085</v>
      </c>
    </row>
    <row r="11431" spans="1:1" x14ac:dyDescent="0.3">
      <c r="A11431" t="s">
        <v>1567</v>
      </c>
    </row>
    <row r="11434" spans="1:1" x14ac:dyDescent="0.3">
      <c r="A11434" t="s">
        <v>1567</v>
      </c>
    </row>
    <row r="11439" spans="1:1" x14ac:dyDescent="0.3">
      <c r="A11439" t="s">
        <v>1515</v>
      </c>
    </row>
    <row r="11441" spans="1:1" x14ac:dyDescent="0.3">
      <c r="A11441" t="s">
        <v>1088</v>
      </c>
    </row>
    <row r="11444" spans="1:1" x14ac:dyDescent="0.3">
      <c r="A11444" t="s">
        <v>1089</v>
      </c>
    </row>
    <row r="11447" spans="1:1" x14ac:dyDescent="0.3">
      <c r="A11447" t="s">
        <v>1089</v>
      </c>
    </row>
    <row r="11452" spans="1:1" x14ac:dyDescent="0.3">
      <c r="A11452" t="s">
        <v>1513</v>
      </c>
    </row>
    <row r="11454" spans="1:1" x14ac:dyDescent="0.3">
      <c r="A11454" t="s">
        <v>1090</v>
      </c>
    </row>
    <row r="11457" spans="1:1" x14ac:dyDescent="0.3">
      <c r="A11457" t="s">
        <v>1085</v>
      </c>
    </row>
    <row r="11460" spans="1:1" x14ac:dyDescent="0.3">
      <c r="A11460" t="s">
        <v>1568</v>
      </c>
    </row>
    <row r="11463" spans="1:1" x14ac:dyDescent="0.3">
      <c r="A11463" t="s">
        <v>1568</v>
      </c>
    </row>
    <row r="11468" spans="1:1" x14ac:dyDescent="0.3">
      <c r="A11468" t="s">
        <v>1515</v>
      </c>
    </row>
    <row r="11470" spans="1:1" x14ac:dyDescent="0.3">
      <c r="A11470" t="s">
        <v>1088</v>
      </c>
    </row>
    <row r="11473" spans="1:1" x14ac:dyDescent="0.3">
      <c r="A11473" t="s">
        <v>1089</v>
      </c>
    </row>
    <row r="11476" spans="1:1" x14ac:dyDescent="0.3">
      <c r="A11476" t="s">
        <v>1089</v>
      </c>
    </row>
    <row r="11481" spans="1:1" x14ac:dyDescent="0.3">
      <c r="A11481" t="s">
        <v>1513</v>
      </c>
    </row>
    <row r="11483" spans="1:1" x14ac:dyDescent="0.3">
      <c r="A11483" t="s">
        <v>1090</v>
      </c>
    </row>
    <row r="11486" spans="1:1" x14ac:dyDescent="0.3">
      <c r="A11486" t="s">
        <v>1085</v>
      </c>
    </row>
    <row r="11489" spans="1:1" x14ac:dyDescent="0.3">
      <c r="A11489" t="s">
        <v>1569</v>
      </c>
    </row>
    <row r="11492" spans="1:1" x14ac:dyDescent="0.3">
      <c r="A11492" t="s">
        <v>1569</v>
      </c>
    </row>
    <row r="11497" spans="1:1" x14ac:dyDescent="0.3">
      <c r="A11497" t="s">
        <v>1515</v>
      </c>
    </row>
    <row r="11499" spans="1:1" x14ac:dyDescent="0.3">
      <c r="A11499" t="s">
        <v>1088</v>
      </c>
    </row>
    <row r="11502" spans="1:1" x14ac:dyDescent="0.3">
      <c r="A11502" t="s">
        <v>1089</v>
      </c>
    </row>
    <row r="11505" spans="1:1" x14ac:dyDescent="0.3">
      <c r="A11505" t="s">
        <v>1089</v>
      </c>
    </row>
    <row r="11510" spans="1:1" x14ac:dyDescent="0.3">
      <c r="A11510" t="s">
        <v>1513</v>
      </c>
    </row>
    <row r="11512" spans="1:1" x14ac:dyDescent="0.3">
      <c r="A11512" t="s">
        <v>1090</v>
      </c>
    </row>
    <row r="11515" spans="1:1" x14ac:dyDescent="0.3">
      <c r="A11515" t="s">
        <v>1085</v>
      </c>
    </row>
    <row r="11518" spans="1:1" x14ac:dyDescent="0.3">
      <c r="A11518" t="s">
        <v>1570</v>
      </c>
    </row>
    <row r="11521" spans="1:1" x14ac:dyDescent="0.3">
      <c r="A11521" t="s">
        <v>1570</v>
      </c>
    </row>
    <row r="11526" spans="1:1" x14ac:dyDescent="0.3">
      <c r="A11526" t="s">
        <v>1515</v>
      </c>
    </row>
    <row r="11528" spans="1:1" x14ac:dyDescent="0.3">
      <c r="A11528" t="s">
        <v>1088</v>
      </c>
    </row>
    <row r="11531" spans="1:1" x14ac:dyDescent="0.3">
      <c r="A11531" t="s">
        <v>1089</v>
      </c>
    </row>
    <row r="11534" spans="1:1" x14ac:dyDescent="0.3">
      <c r="A11534" t="s">
        <v>1089</v>
      </c>
    </row>
    <row r="11539" spans="1:1" x14ac:dyDescent="0.3">
      <c r="A11539" t="s">
        <v>1513</v>
      </c>
    </row>
    <row r="11541" spans="1:1" x14ac:dyDescent="0.3">
      <c r="A11541" t="s">
        <v>1090</v>
      </c>
    </row>
    <row r="11544" spans="1:1" x14ac:dyDescent="0.3">
      <c r="A11544" t="s">
        <v>1085</v>
      </c>
    </row>
    <row r="11547" spans="1:1" x14ac:dyDescent="0.3">
      <c r="A11547" t="s">
        <v>1571</v>
      </c>
    </row>
    <row r="11550" spans="1:1" x14ac:dyDescent="0.3">
      <c r="A11550" t="s">
        <v>1571</v>
      </c>
    </row>
    <row r="11555" spans="1:1" x14ac:dyDescent="0.3">
      <c r="A11555" t="s">
        <v>1515</v>
      </c>
    </row>
    <row r="11557" spans="1:1" x14ac:dyDescent="0.3">
      <c r="A11557" t="s">
        <v>1088</v>
      </c>
    </row>
    <row r="11560" spans="1:1" x14ac:dyDescent="0.3">
      <c r="A11560" t="s">
        <v>1089</v>
      </c>
    </row>
    <row r="11563" spans="1:1" x14ac:dyDescent="0.3">
      <c r="A11563" t="s">
        <v>1089</v>
      </c>
    </row>
    <row r="11568" spans="1:1" x14ac:dyDescent="0.3">
      <c r="A11568" t="s">
        <v>1513</v>
      </c>
    </row>
    <row r="11570" spans="1:1" x14ac:dyDescent="0.3">
      <c r="A11570" t="s">
        <v>1090</v>
      </c>
    </row>
    <row r="11573" spans="1:1" x14ac:dyDescent="0.3">
      <c r="A11573" t="s">
        <v>1085</v>
      </c>
    </row>
    <row r="11576" spans="1:1" x14ac:dyDescent="0.3">
      <c r="A11576" t="s">
        <v>1572</v>
      </c>
    </row>
    <row r="11579" spans="1:1" x14ac:dyDescent="0.3">
      <c r="A11579" t="s">
        <v>1572</v>
      </c>
    </row>
    <row r="11584" spans="1:1" x14ac:dyDescent="0.3">
      <c r="A11584" t="s">
        <v>1515</v>
      </c>
    </row>
    <row r="11586" spans="1:1" x14ac:dyDescent="0.3">
      <c r="A11586" t="s">
        <v>1088</v>
      </c>
    </row>
    <row r="11589" spans="1:1" x14ac:dyDescent="0.3">
      <c r="A11589" t="s">
        <v>1089</v>
      </c>
    </row>
    <row r="11592" spans="1:1" x14ac:dyDescent="0.3">
      <c r="A11592" t="s">
        <v>1089</v>
      </c>
    </row>
    <row r="11597" spans="1:1" x14ac:dyDescent="0.3">
      <c r="A11597" t="s">
        <v>1513</v>
      </c>
    </row>
    <row r="11599" spans="1:1" x14ac:dyDescent="0.3">
      <c r="A11599" t="s">
        <v>1090</v>
      </c>
    </row>
    <row r="11602" spans="1:1" x14ac:dyDescent="0.3">
      <c r="A11602" t="s">
        <v>1085</v>
      </c>
    </row>
    <row r="11605" spans="1:1" x14ac:dyDescent="0.3">
      <c r="A11605" t="s">
        <v>1573</v>
      </c>
    </row>
    <row r="11608" spans="1:1" x14ac:dyDescent="0.3">
      <c r="A11608" t="s">
        <v>1573</v>
      </c>
    </row>
    <row r="11613" spans="1:1" x14ac:dyDescent="0.3">
      <c r="A11613" t="s">
        <v>1515</v>
      </c>
    </row>
    <row r="11615" spans="1:1" x14ac:dyDescent="0.3">
      <c r="A11615" t="s">
        <v>1088</v>
      </c>
    </row>
    <row r="11618" spans="1:1" x14ac:dyDescent="0.3">
      <c r="A11618" t="s">
        <v>1089</v>
      </c>
    </row>
    <row r="11621" spans="1:1" x14ac:dyDescent="0.3">
      <c r="A11621" t="s">
        <v>1089</v>
      </c>
    </row>
    <row r="11626" spans="1:1" x14ac:dyDescent="0.3">
      <c r="A11626" t="s">
        <v>1513</v>
      </c>
    </row>
    <row r="11628" spans="1:1" x14ac:dyDescent="0.3">
      <c r="A11628" t="s">
        <v>1090</v>
      </c>
    </row>
    <row r="11631" spans="1:1" x14ac:dyDescent="0.3">
      <c r="A11631" t="s">
        <v>1085</v>
      </c>
    </row>
    <row r="11634" spans="1:1" x14ac:dyDescent="0.3">
      <c r="A11634" t="s">
        <v>1574</v>
      </c>
    </row>
    <row r="11637" spans="1:1" x14ac:dyDescent="0.3">
      <c r="A11637" t="s">
        <v>1574</v>
      </c>
    </row>
    <row r="11642" spans="1:1" x14ac:dyDescent="0.3">
      <c r="A11642" t="s">
        <v>1515</v>
      </c>
    </row>
    <row r="11644" spans="1:1" x14ac:dyDescent="0.3">
      <c r="A11644" t="s">
        <v>1088</v>
      </c>
    </row>
    <row r="11647" spans="1:1" x14ac:dyDescent="0.3">
      <c r="A11647" t="s">
        <v>1089</v>
      </c>
    </row>
    <row r="11650" spans="1:1" x14ac:dyDescent="0.3">
      <c r="A11650" t="s">
        <v>1089</v>
      </c>
    </row>
    <row r="11655" spans="1:1" x14ac:dyDescent="0.3">
      <c r="A11655" t="s">
        <v>1513</v>
      </c>
    </row>
    <row r="11657" spans="1:1" x14ac:dyDescent="0.3">
      <c r="A11657" t="s">
        <v>1090</v>
      </c>
    </row>
    <row r="11660" spans="1:1" x14ac:dyDescent="0.3">
      <c r="A11660" t="s">
        <v>1085</v>
      </c>
    </row>
    <row r="11663" spans="1:1" x14ac:dyDescent="0.3">
      <c r="A11663" t="s">
        <v>1575</v>
      </c>
    </row>
    <row r="11666" spans="1:1" x14ac:dyDescent="0.3">
      <c r="A11666" t="s">
        <v>1575</v>
      </c>
    </row>
    <row r="11671" spans="1:1" x14ac:dyDescent="0.3">
      <c r="A11671" t="s">
        <v>1515</v>
      </c>
    </row>
    <row r="11673" spans="1:1" x14ac:dyDescent="0.3">
      <c r="A11673" t="s">
        <v>1088</v>
      </c>
    </row>
    <row r="11676" spans="1:1" x14ac:dyDescent="0.3">
      <c r="A11676" t="s">
        <v>1085</v>
      </c>
    </row>
    <row r="11679" spans="1:1" x14ac:dyDescent="0.3">
      <c r="A11679" t="s">
        <v>1576</v>
      </c>
    </row>
    <row r="11682" spans="1:1" x14ac:dyDescent="0.3">
      <c r="A11682" t="s">
        <v>1576</v>
      </c>
    </row>
    <row r="11687" spans="1:1" x14ac:dyDescent="0.3">
      <c r="A11687" t="s">
        <v>1515</v>
      </c>
    </row>
    <row r="11689" spans="1:1" x14ac:dyDescent="0.3">
      <c r="A11689" t="s">
        <v>1088</v>
      </c>
    </row>
    <row r="11692" spans="1:1" x14ac:dyDescent="0.3">
      <c r="A11692" t="s">
        <v>1089</v>
      </c>
    </row>
    <row r="11695" spans="1:1" x14ac:dyDescent="0.3">
      <c r="A11695" t="s">
        <v>1089</v>
      </c>
    </row>
    <row r="11700" spans="1:1" x14ac:dyDescent="0.3">
      <c r="A11700" t="s">
        <v>1513</v>
      </c>
    </row>
    <row r="11702" spans="1:1" x14ac:dyDescent="0.3">
      <c r="A11702" t="s">
        <v>1090</v>
      </c>
    </row>
    <row r="11705" spans="1:1" x14ac:dyDescent="0.3">
      <c r="A11705" t="s">
        <v>1085</v>
      </c>
    </row>
    <row r="11708" spans="1:1" x14ac:dyDescent="0.3">
      <c r="A11708" t="s">
        <v>1577</v>
      </c>
    </row>
    <row r="11711" spans="1:1" x14ac:dyDescent="0.3">
      <c r="A11711" t="s">
        <v>1577</v>
      </c>
    </row>
    <row r="11716" spans="1:1" x14ac:dyDescent="0.3">
      <c r="A11716" t="s">
        <v>1515</v>
      </c>
    </row>
    <row r="11718" spans="1:1" x14ac:dyDescent="0.3">
      <c r="A11718" t="s">
        <v>1088</v>
      </c>
    </row>
    <row r="11721" spans="1:1" x14ac:dyDescent="0.3">
      <c r="A11721" t="s">
        <v>1111</v>
      </c>
    </row>
    <row r="11724" spans="1:1" x14ac:dyDescent="0.3">
      <c r="A11724" t="s">
        <v>1111</v>
      </c>
    </row>
    <row r="11729" spans="1:1" x14ac:dyDescent="0.3">
      <c r="A11729" t="s">
        <v>1513</v>
      </c>
    </row>
    <row r="11731" spans="1:1" x14ac:dyDescent="0.3">
      <c r="A11731" t="s">
        <v>1090</v>
      </c>
    </row>
    <row r="11734" spans="1:1" x14ac:dyDescent="0.3">
      <c r="A11734" t="s">
        <v>1085</v>
      </c>
    </row>
    <row r="11737" spans="1:1" x14ac:dyDescent="0.3">
      <c r="A11737" t="s">
        <v>1578</v>
      </c>
    </row>
    <row r="11740" spans="1:1" x14ac:dyDescent="0.3">
      <c r="A11740" t="s">
        <v>1578</v>
      </c>
    </row>
    <row r="11745" spans="1:1" x14ac:dyDescent="0.3">
      <c r="A11745" t="s">
        <v>1515</v>
      </c>
    </row>
    <row r="11747" spans="1:1" x14ac:dyDescent="0.3">
      <c r="A11747" t="s">
        <v>1088</v>
      </c>
    </row>
    <row r="11750" spans="1:1" x14ac:dyDescent="0.3">
      <c r="A11750" t="s">
        <v>1113</v>
      </c>
    </row>
    <row r="11753" spans="1:1" x14ac:dyDescent="0.3">
      <c r="A11753" t="s">
        <v>1113</v>
      </c>
    </row>
    <row r="11758" spans="1:1" x14ac:dyDescent="0.3">
      <c r="A11758" t="s">
        <v>1513</v>
      </c>
    </row>
    <row r="11760" spans="1:1" x14ac:dyDescent="0.3">
      <c r="A11760" t="s">
        <v>1090</v>
      </c>
    </row>
    <row r="11763" spans="1:1" x14ac:dyDescent="0.3">
      <c r="A11763" t="s">
        <v>1085</v>
      </c>
    </row>
    <row r="11766" spans="1:1" x14ac:dyDescent="0.3">
      <c r="A11766" t="s">
        <v>1579</v>
      </c>
    </row>
    <row r="11769" spans="1:1" x14ac:dyDescent="0.3">
      <c r="A11769" t="s">
        <v>1579</v>
      </c>
    </row>
    <row r="11774" spans="1:1" x14ac:dyDescent="0.3">
      <c r="A11774" t="s">
        <v>1515</v>
      </c>
    </row>
    <row r="11776" spans="1:1" x14ac:dyDescent="0.3">
      <c r="A11776" t="s">
        <v>1088</v>
      </c>
    </row>
    <row r="11779" spans="1:1" x14ac:dyDescent="0.3">
      <c r="A11779" t="s">
        <v>1113</v>
      </c>
    </row>
    <row r="11782" spans="1:1" x14ac:dyDescent="0.3">
      <c r="A11782" t="s">
        <v>1113</v>
      </c>
    </row>
    <row r="11787" spans="1:1" x14ac:dyDescent="0.3">
      <c r="A11787" t="s">
        <v>1513</v>
      </c>
    </row>
    <row r="11789" spans="1:1" x14ac:dyDescent="0.3">
      <c r="A11789" t="s">
        <v>1090</v>
      </c>
    </row>
    <row r="11792" spans="1:1" x14ac:dyDescent="0.3">
      <c r="A11792" t="s">
        <v>1085</v>
      </c>
    </row>
    <row r="11795" spans="1:1" x14ac:dyDescent="0.3">
      <c r="A11795" t="s">
        <v>1580</v>
      </c>
    </row>
    <row r="11798" spans="1:1" x14ac:dyDescent="0.3">
      <c r="A11798" t="s">
        <v>1580</v>
      </c>
    </row>
    <row r="11803" spans="1:1" x14ac:dyDescent="0.3">
      <c r="A11803" t="s">
        <v>1515</v>
      </c>
    </row>
    <row r="11805" spans="1:1" x14ac:dyDescent="0.3">
      <c r="A11805" t="s">
        <v>1088</v>
      </c>
    </row>
    <row r="11808" spans="1:1" x14ac:dyDescent="0.3">
      <c r="A11808" t="s">
        <v>1111</v>
      </c>
    </row>
    <row r="11811" spans="1:1" x14ac:dyDescent="0.3">
      <c r="A11811" t="s">
        <v>1111</v>
      </c>
    </row>
    <row r="11816" spans="1:1" x14ac:dyDescent="0.3">
      <c r="A11816" t="s">
        <v>1513</v>
      </c>
    </row>
    <row r="11818" spans="1:1" x14ac:dyDescent="0.3">
      <c r="A11818" t="s">
        <v>1090</v>
      </c>
    </row>
    <row r="11821" spans="1:1" x14ac:dyDescent="0.3">
      <c r="A11821" t="s">
        <v>1085</v>
      </c>
    </row>
    <row r="11824" spans="1:1" x14ac:dyDescent="0.3">
      <c r="A11824" t="s">
        <v>1581</v>
      </c>
    </row>
    <row r="11827" spans="1:1" x14ac:dyDescent="0.3">
      <c r="A11827" t="s">
        <v>1581</v>
      </c>
    </row>
    <row r="11832" spans="1:1" x14ac:dyDescent="0.3">
      <c r="A11832" t="s">
        <v>1515</v>
      </c>
    </row>
    <row r="11834" spans="1:1" x14ac:dyDescent="0.3">
      <c r="A11834" t="s">
        <v>1088</v>
      </c>
    </row>
    <row r="11837" spans="1:1" x14ac:dyDescent="0.3">
      <c r="A11837" t="s">
        <v>1116</v>
      </c>
    </row>
    <row r="11840" spans="1:1" x14ac:dyDescent="0.3">
      <c r="A11840" t="s">
        <v>1116</v>
      </c>
    </row>
    <row r="11845" spans="1:1" x14ac:dyDescent="0.3">
      <c r="A11845" t="s">
        <v>1513</v>
      </c>
    </row>
    <row r="11847" spans="1:1" x14ac:dyDescent="0.3">
      <c r="A11847" t="s">
        <v>1090</v>
      </c>
    </row>
    <row r="11850" spans="1:1" x14ac:dyDescent="0.3">
      <c r="A11850" t="s">
        <v>1085</v>
      </c>
    </row>
    <row r="11853" spans="1:1" x14ac:dyDescent="0.3">
      <c r="A11853" t="s">
        <v>1582</v>
      </c>
    </row>
    <row r="11856" spans="1:1" x14ac:dyDescent="0.3">
      <c r="A11856" t="s">
        <v>1582</v>
      </c>
    </row>
    <row r="11861" spans="1:1" x14ac:dyDescent="0.3">
      <c r="A11861" t="s">
        <v>1515</v>
      </c>
    </row>
    <row r="11863" spans="1:1" x14ac:dyDescent="0.3">
      <c r="A11863" t="s">
        <v>1088</v>
      </c>
    </row>
    <row r="11866" spans="1:1" x14ac:dyDescent="0.3">
      <c r="A11866" t="s">
        <v>1113</v>
      </c>
    </row>
    <row r="11869" spans="1:1" x14ac:dyDescent="0.3">
      <c r="A11869" t="s">
        <v>1113</v>
      </c>
    </row>
    <row r="11874" spans="1:1" x14ac:dyDescent="0.3">
      <c r="A11874" t="s">
        <v>1513</v>
      </c>
    </row>
    <row r="11876" spans="1:1" x14ac:dyDescent="0.3">
      <c r="A11876" t="s">
        <v>1090</v>
      </c>
    </row>
    <row r="11879" spans="1:1" x14ac:dyDescent="0.3">
      <c r="A11879" t="s">
        <v>1085</v>
      </c>
    </row>
    <row r="11882" spans="1:1" x14ac:dyDescent="0.3">
      <c r="A11882" t="s">
        <v>1583</v>
      </c>
    </row>
    <row r="11885" spans="1:1" x14ac:dyDescent="0.3">
      <c r="A11885" t="s">
        <v>1583</v>
      </c>
    </row>
    <row r="11890" spans="1:1" x14ac:dyDescent="0.3">
      <c r="A11890" t="s">
        <v>1515</v>
      </c>
    </row>
    <row r="11892" spans="1:1" x14ac:dyDescent="0.3">
      <c r="A11892" t="s">
        <v>1113</v>
      </c>
    </row>
    <row r="11895" spans="1:1" x14ac:dyDescent="0.3">
      <c r="A11895" t="s">
        <v>1113</v>
      </c>
    </row>
    <row r="11900" spans="1:1" x14ac:dyDescent="0.3">
      <c r="A11900" t="s">
        <v>1513</v>
      </c>
    </row>
    <row r="11902" spans="1:1" x14ac:dyDescent="0.3">
      <c r="A11902" t="s">
        <v>1090</v>
      </c>
    </row>
    <row r="11905" spans="1:1" x14ac:dyDescent="0.3">
      <c r="A11905" t="s">
        <v>1085</v>
      </c>
    </row>
    <row r="11908" spans="1:1" x14ac:dyDescent="0.3">
      <c r="A11908" t="s">
        <v>1584</v>
      </c>
    </row>
    <row r="11911" spans="1:1" x14ac:dyDescent="0.3">
      <c r="A11911" t="s">
        <v>1584</v>
      </c>
    </row>
    <row r="11916" spans="1:1" x14ac:dyDescent="0.3">
      <c r="A11916" t="s">
        <v>1515</v>
      </c>
    </row>
    <row r="11918" spans="1:1" x14ac:dyDescent="0.3">
      <c r="A11918" t="s">
        <v>1088</v>
      </c>
    </row>
    <row r="11921" spans="1:1" x14ac:dyDescent="0.3">
      <c r="A11921" t="s">
        <v>1135</v>
      </c>
    </row>
    <row r="11924" spans="1:1" x14ac:dyDescent="0.3">
      <c r="A11924" t="s">
        <v>1135</v>
      </c>
    </row>
    <row r="11929" spans="1:1" x14ac:dyDescent="0.3">
      <c r="A11929" t="s">
        <v>1513</v>
      </c>
    </row>
    <row r="11931" spans="1:1" x14ac:dyDescent="0.3">
      <c r="A11931" t="s">
        <v>1090</v>
      </c>
    </row>
    <row r="11934" spans="1:1" x14ac:dyDescent="0.3">
      <c r="A11934" t="s">
        <v>1085</v>
      </c>
    </row>
    <row r="11937" spans="1:1" x14ac:dyDescent="0.3">
      <c r="A11937" t="s">
        <v>1585</v>
      </c>
    </row>
    <row r="11940" spans="1:1" x14ac:dyDescent="0.3">
      <c r="A11940" t="s">
        <v>1585</v>
      </c>
    </row>
    <row r="11945" spans="1:1" x14ac:dyDescent="0.3">
      <c r="A11945" t="s">
        <v>1515</v>
      </c>
    </row>
    <row r="11947" spans="1:1" x14ac:dyDescent="0.3">
      <c r="A11947" t="s">
        <v>1088</v>
      </c>
    </row>
    <row r="11950" spans="1:1" x14ac:dyDescent="0.3">
      <c r="A11950" t="s">
        <v>1113</v>
      </c>
    </row>
    <row r="11953" spans="1:1" x14ac:dyDescent="0.3">
      <c r="A11953" t="s">
        <v>1113</v>
      </c>
    </row>
    <row r="11958" spans="1:1" x14ac:dyDescent="0.3">
      <c r="A11958" t="s">
        <v>1513</v>
      </c>
    </row>
    <row r="11960" spans="1:1" x14ac:dyDescent="0.3">
      <c r="A11960" t="s">
        <v>1090</v>
      </c>
    </row>
    <row r="11963" spans="1:1" x14ac:dyDescent="0.3">
      <c r="A11963" t="s">
        <v>1085</v>
      </c>
    </row>
    <row r="11966" spans="1:1" x14ac:dyDescent="0.3">
      <c r="A11966" t="s">
        <v>1586</v>
      </c>
    </row>
    <row r="11969" spans="1:1" x14ac:dyDescent="0.3">
      <c r="A11969" t="s">
        <v>1586</v>
      </c>
    </row>
    <row r="11974" spans="1:1" x14ac:dyDescent="0.3">
      <c r="A11974" t="s">
        <v>1515</v>
      </c>
    </row>
    <row r="11976" spans="1:1" x14ac:dyDescent="0.3">
      <c r="A11976" t="s">
        <v>1088</v>
      </c>
    </row>
    <row r="11979" spans="1:1" x14ac:dyDescent="0.3">
      <c r="A11979" t="s">
        <v>1113</v>
      </c>
    </row>
    <row r="11982" spans="1:1" x14ac:dyDescent="0.3">
      <c r="A11982" t="s">
        <v>1113</v>
      </c>
    </row>
    <row r="11987" spans="1:1" x14ac:dyDescent="0.3">
      <c r="A11987" t="s">
        <v>1513</v>
      </c>
    </row>
    <row r="11989" spans="1:1" x14ac:dyDescent="0.3">
      <c r="A11989" t="s">
        <v>1090</v>
      </c>
    </row>
    <row r="11992" spans="1:1" x14ac:dyDescent="0.3">
      <c r="A11992" t="s">
        <v>1085</v>
      </c>
    </row>
    <row r="11995" spans="1:1" x14ac:dyDescent="0.3">
      <c r="A11995" t="s">
        <v>1587</v>
      </c>
    </row>
    <row r="11998" spans="1:1" x14ac:dyDescent="0.3">
      <c r="A11998" t="s">
        <v>1587</v>
      </c>
    </row>
    <row r="12003" spans="1:1" x14ac:dyDescent="0.3">
      <c r="A12003" t="s">
        <v>1515</v>
      </c>
    </row>
    <row r="12005" spans="1:1" x14ac:dyDescent="0.3">
      <c r="A12005" t="s">
        <v>1088</v>
      </c>
    </row>
    <row r="12008" spans="1:1" x14ac:dyDescent="0.3">
      <c r="A12008" t="s">
        <v>1113</v>
      </c>
    </row>
    <row r="12011" spans="1:1" x14ac:dyDescent="0.3">
      <c r="A12011" t="s">
        <v>1113</v>
      </c>
    </row>
    <row r="12016" spans="1:1" x14ac:dyDescent="0.3">
      <c r="A12016" t="s">
        <v>1513</v>
      </c>
    </row>
    <row r="12018" spans="1:1" x14ac:dyDescent="0.3">
      <c r="A12018" t="s">
        <v>1090</v>
      </c>
    </row>
    <row r="12021" spans="1:1" x14ac:dyDescent="0.3">
      <c r="A12021" t="s">
        <v>1085</v>
      </c>
    </row>
    <row r="12024" spans="1:1" x14ac:dyDescent="0.3">
      <c r="A12024" t="s">
        <v>1588</v>
      </c>
    </row>
    <row r="12027" spans="1:1" x14ac:dyDescent="0.3">
      <c r="A12027" t="s">
        <v>1588</v>
      </c>
    </row>
    <row r="12032" spans="1:1" x14ac:dyDescent="0.3">
      <c r="A12032" t="s">
        <v>1515</v>
      </c>
    </row>
    <row r="12034" spans="1:1" x14ac:dyDescent="0.3">
      <c r="A12034" t="s">
        <v>1088</v>
      </c>
    </row>
    <row r="12037" spans="1:1" x14ac:dyDescent="0.3">
      <c r="A12037" t="s">
        <v>1111</v>
      </c>
    </row>
    <row r="12040" spans="1:1" x14ac:dyDescent="0.3">
      <c r="A12040" t="s">
        <v>1111</v>
      </c>
    </row>
    <row r="12045" spans="1:1" x14ac:dyDescent="0.3">
      <c r="A12045" t="s">
        <v>1513</v>
      </c>
    </row>
    <row r="12047" spans="1:1" x14ac:dyDescent="0.3">
      <c r="A12047" t="s">
        <v>1090</v>
      </c>
    </row>
    <row r="12050" spans="1:1" x14ac:dyDescent="0.3">
      <c r="A12050" t="s">
        <v>1085</v>
      </c>
    </row>
    <row r="12053" spans="1:1" x14ac:dyDescent="0.3">
      <c r="A12053" t="s">
        <v>1589</v>
      </c>
    </row>
    <row r="12056" spans="1:1" x14ac:dyDescent="0.3">
      <c r="A12056" t="s">
        <v>1589</v>
      </c>
    </row>
    <row r="12061" spans="1:1" x14ac:dyDescent="0.3">
      <c r="A12061" t="s">
        <v>1515</v>
      </c>
    </row>
    <row r="12063" spans="1:1" x14ac:dyDescent="0.3">
      <c r="A12063" t="s">
        <v>1088</v>
      </c>
    </row>
    <row r="12066" spans="1:1" x14ac:dyDescent="0.3">
      <c r="A12066" t="s">
        <v>1111</v>
      </c>
    </row>
    <row r="12069" spans="1:1" x14ac:dyDescent="0.3">
      <c r="A12069" t="s">
        <v>1111</v>
      </c>
    </row>
    <row r="12074" spans="1:1" x14ac:dyDescent="0.3">
      <c r="A12074" t="s">
        <v>1513</v>
      </c>
    </row>
    <row r="12076" spans="1:1" x14ac:dyDescent="0.3">
      <c r="A12076" t="s">
        <v>1090</v>
      </c>
    </row>
    <row r="12079" spans="1:1" x14ac:dyDescent="0.3">
      <c r="A12079" t="s">
        <v>1085</v>
      </c>
    </row>
    <row r="12082" spans="1:1" x14ac:dyDescent="0.3">
      <c r="A12082" t="s">
        <v>1590</v>
      </c>
    </row>
    <row r="12085" spans="1:1" x14ac:dyDescent="0.3">
      <c r="A12085" t="s">
        <v>1590</v>
      </c>
    </row>
    <row r="12090" spans="1:1" x14ac:dyDescent="0.3">
      <c r="A12090" t="s">
        <v>1515</v>
      </c>
    </row>
    <row r="12092" spans="1:1" x14ac:dyDescent="0.3">
      <c r="A12092" t="s">
        <v>1088</v>
      </c>
    </row>
    <row r="12095" spans="1:1" x14ac:dyDescent="0.3">
      <c r="A12095" t="s">
        <v>1116</v>
      </c>
    </row>
    <row r="12098" spans="1:1" x14ac:dyDescent="0.3">
      <c r="A12098" t="s">
        <v>1116</v>
      </c>
    </row>
    <row r="12103" spans="1:1" x14ac:dyDescent="0.3">
      <c r="A12103" t="s">
        <v>1513</v>
      </c>
    </row>
    <row r="12105" spans="1:1" x14ac:dyDescent="0.3">
      <c r="A12105" t="s">
        <v>1090</v>
      </c>
    </row>
    <row r="12108" spans="1:1" x14ac:dyDescent="0.3">
      <c r="A12108" t="s">
        <v>1085</v>
      </c>
    </row>
    <row r="12111" spans="1:1" x14ac:dyDescent="0.3">
      <c r="A12111" t="s">
        <v>1591</v>
      </c>
    </row>
    <row r="12114" spans="1:1" x14ac:dyDescent="0.3">
      <c r="A12114" t="s">
        <v>1591</v>
      </c>
    </row>
    <row r="12119" spans="1:1" x14ac:dyDescent="0.3">
      <c r="A12119" t="s">
        <v>1515</v>
      </c>
    </row>
    <row r="12121" spans="1:1" x14ac:dyDescent="0.3">
      <c r="A12121" t="s">
        <v>1088</v>
      </c>
    </row>
    <row r="12124" spans="1:1" x14ac:dyDescent="0.3">
      <c r="A12124" t="s">
        <v>1116</v>
      </c>
    </row>
    <row r="12127" spans="1:1" x14ac:dyDescent="0.3">
      <c r="A12127" t="s">
        <v>1116</v>
      </c>
    </row>
    <row r="12132" spans="1:1" x14ac:dyDescent="0.3">
      <c r="A12132" t="s">
        <v>1513</v>
      </c>
    </row>
    <row r="12134" spans="1:1" x14ac:dyDescent="0.3">
      <c r="A12134" t="s">
        <v>1090</v>
      </c>
    </row>
    <row r="12137" spans="1:1" x14ac:dyDescent="0.3">
      <c r="A12137" t="s">
        <v>1085</v>
      </c>
    </row>
    <row r="12140" spans="1:1" x14ac:dyDescent="0.3">
      <c r="A12140" t="s">
        <v>1592</v>
      </c>
    </row>
    <row r="12143" spans="1:1" x14ac:dyDescent="0.3">
      <c r="A12143" t="s">
        <v>1592</v>
      </c>
    </row>
    <row r="12148" spans="1:1" x14ac:dyDescent="0.3">
      <c r="A12148" t="s">
        <v>1515</v>
      </c>
    </row>
    <row r="12150" spans="1:1" x14ac:dyDescent="0.3">
      <c r="A12150" t="s">
        <v>1088</v>
      </c>
    </row>
    <row r="12153" spans="1:1" x14ac:dyDescent="0.3">
      <c r="A12153" t="s">
        <v>1116</v>
      </c>
    </row>
    <row r="12156" spans="1:1" x14ac:dyDescent="0.3">
      <c r="A12156" t="s">
        <v>1116</v>
      </c>
    </row>
    <row r="12161" spans="1:1" x14ac:dyDescent="0.3">
      <c r="A12161" t="s">
        <v>1513</v>
      </c>
    </row>
    <row r="12163" spans="1:1" x14ac:dyDescent="0.3">
      <c r="A12163" t="s">
        <v>1090</v>
      </c>
    </row>
    <row r="12166" spans="1:1" x14ac:dyDescent="0.3">
      <c r="A12166" t="s">
        <v>1085</v>
      </c>
    </row>
    <row r="12169" spans="1:1" x14ac:dyDescent="0.3">
      <c r="A12169" t="s">
        <v>1593</v>
      </c>
    </row>
    <row r="12172" spans="1:1" x14ac:dyDescent="0.3">
      <c r="A12172" t="s">
        <v>1593</v>
      </c>
    </row>
    <row r="12177" spans="1:1" x14ac:dyDescent="0.3">
      <c r="A12177" t="s">
        <v>1515</v>
      </c>
    </row>
    <row r="12179" spans="1:1" x14ac:dyDescent="0.3">
      <c r="A12179" t="s">
        <v>1088</v>
      </c>
    </row>
    <row r="12182" spans="1:1" x14ac:dyDescent="0.3">
      <c r="A12182" t="s">
        <v>1111</v>
      </c>
    </row>
    <row r="12185" spans="1:1" x14ac:dyDescent="0.3">
      <c r="A12185" t="s">
        <v>1111</v>
      </c>
    </row>
    <row r="12190" spans="1:1" x14ac:dyDescent="0.3">
      <c r="A12190" t="s">
        <v>1513</v>
      </c>
    </row>
    <row r="12192" spans="1:1" x14ac:dyDescent="0.3">
      <c r="A12192" t="s">
        <v>1090</v>
      </c>
    </row>
    <row r="12195" spans="1:1" x14ac:dyDescent="0.3">
      <c r="A12195" t="s">
        <v>1085</v>
      </c>
    </row>
    <row r="12198" spans="1:1" x14ac:dyDescent="0.3">
      <c r="A12198" t="s">
        <v>1594</v>
      </c>
    </row>
    <row r="12201" spans="1:1" x14ac:dyDescent="0.3">
      <c r="A12201" t="s">
        <v>1594</v>
      </c>
    </row>
    <row r="12206" spans="1:1" x14ac:dyDescent="0.3">
      <c r="A12206" t="s">
        <v>1515</v>
      </c>
    </row>
    <row r="12208" spans="1:1" x14ac:dyDescent="0.3">
      <c r="A12208" t="s">
        <v>1088</v>
      </c>
    </row>
    <row r="12211" spans="1:1" x14ac:dyDescent="0.3">
      <c r="A12211" t="s">
        <v>1089</v>
      </c>
    </row>
    <row r="12214" spans="1:1" x14ac:dyDescent="0.3">
      <c r="A12214" t="s">
        <v>1089</v>
      </c>
    </row>
    <row r="12219" spans="1:1" x14ac:dyDescent="0.3">
      <c r="A12219" t="s">
        <v>1513</v>
      </c>
    </row>
    <row r="12221" spans="1:1" x14ac:dyDescent="0.3">
      <c r="A12221" t="s">
        <v>1090</v>
      </c>
    </row>
    <row r="12224" spans="1:1" x14ac:dyDescent="0.3">
      <c r="A12224" t="s">
        <v>1085</v>
      </c>
    </row>
    <row r="12227" spans="1:1" x14ac:dyDescent="0.3">
      <c r="A12227" t="s">
        <v>1595</v>
      </c>
    </row>
    <row r="12230" spans="1:1" x14ac:dyDescent="0.3">
      <c r="A12230" t="s">
        <v>1595</v>
      </c>
    </row>
    <row r="12235" spans="1:1" x14ac:dyDescent="0.3">
      <c r="A12235" t="s">
        <v>1515</v>
      </c>
    </row>
    <row r="12237" spans="1:1" x14ac:dyDescent="0.3">
      <c r="A12237" t="s">
        <v>1088</v>
      </c>
    </row>
    <row r="12240" spans="1:1" x14ac:dyDescent="0.3">
      <c r="A12240" t="s">
        <v>1089</v>
      </c>
    </row>
    <row r="12243" spans="1:1" x14ac:dyDescent="0.3">
      <c r="A12243" t="s">
        <v>1089</v>
      </c>
    </row>
    <row r="12248" spans="1:1" x14ac:dyDescent="0.3">
      <c r="A12248" t="s">
        <v>1513</v>
      </c>
    </row>
    <row r="12250" spans="1:1" x14ac:dyDescent="0.3">
      <c r="A12250" t="s">
        <v>1090</v>
      </c>
    </row>
    <row r="12253" spans="1:1" x14ac:dyDescent="0.3">
      <c r="A12253" t="s">
        <v>1085</v>
      </c>
    </row>
    <row r="12256" spans="1:1" x14ac:dyDescent="0.3">
      <c r="A12256" t="s">
        <v>1596</v>
      </c>
    </row>
    <row r="12259" spans="1:1" x14ac:dyDescent="0.3">
      <c r="A12259" t="s">
        <v>1596</v>
      </c>
    </row>
    <row r="12264" spans="1:1" x14ac:dyDescent="0.3">
      <c r="A12264" t="s">
        <v>1515</v>
      </c>
    </row>
    <row r="12266" spans="1:1" x14ac:dyDescent="0.3">
      <c r="A12266" t="s">
        <v>1088</v>
      </c>
    </row>
    <row r="12269" spans="1:1" x14ac:dyDescent="0.3">
      <c r="A12269" t="s">
        <v>1097</v>
      </c>
    </row>
    <row r="12272" spans="1:1" x14ac:dyDescent="0.3">
      <c r="A12272" t="s">
        <v>1097</v>
      </c>
    </row>
    <row r="12277" spans="1:1" x14ac:dyDescent="0.3">
      <c r="A12277" t="s">
        <v>1513</v>
      </c>
    </row>
    <row r="12279" spans="1:1" x14ac:dyDescent="0.3">
      <c r="A12279" t="s">
        <v>1090</v>
      </c>
    </row>
    <row r="12282" spans="1:1" x14ac:dyDescent="0.3">
      <c r="A12282" t="s">
        <v>1085</v>
      </c>
    </row>
    <row r="12285" spans="1:1" x14ac:dyDescent="0.3">
      <c r="A12285" t="s">
        <v>1597</v>
      </c>
    </row>
    <row r="12288" spans="1:1" x14ac:dyDescent="0.3">
      <c r="A12288" t="s">
        <v>1597</v>
      </c>
    </row>
    <row r="12293" spans="1:1" x14ac:dyDescent="0.3">
      <c r="A12293" t="s">
        <v>1515</v>
      </c>
    </row>
    <row r="12295" spans="1:1" x14ac:dyDescent="0.3">
      <c r="A12295" t="s">
        <v>1088</v>
      </c>
    </row>
    <row r="12298" spans="1:1" x14ac:dyDescent="0.3">
      <c r="A12298" t="s">
        <v>1116</v>
      </c>
    </row>
    <row r="12301" spans="1:1" x14ac:dyDescent="0.3">
      <c r="A12301" t="s">
        <v>1116</v>
      </c>
    </row>
    <row r="12306" spans="1:1" x14ac:dyDescent="0.3">
      <c r="A12306" t="s">
        <v>1513</v>
      </c>
    </row>
    <row r="12308" spans="1:1" x14ac:dyDescent="0.3">
      <c r="A12308" t="s">
        <v>1090</v>
      </c>
    </row>
    <row r="12311" spans="1:1" x14ac:dyDescent="0.3">
      <c r="A12311" t="s">
        <v>1085</v>
      </c>
    </row>
    <row r="12314" spans="1:1" x14ac:dyDescent="0.3">
      <c r="A12314" t="s">
        <v>1598</v>
      </c>
    </row>
    <row r="12317" spans="1:1" x14ac:dyDescent="0.3">
      <c r="A12317" t="s">
        <v>1598</v>
      </c>
    </row>
    <row r="12322" spans="1:1" x14ac:dyDescent="0.3">
      <c r="A12322" t="s">
        <v>1515</v>
      </c>
    </row>
    <row r="12324" spans="1:1" x14ac:dyDescent="0.3">
      <c r="A12324" t="s">
        <v>1088</v>
      </c>
    </row>
    <row r="12327" spans="1:1" x14ac:dyDescent="0.3">
      <c r="A12327" t="s">
        <v>1116</v>
      </c>
    </row>
    <row r="12330" spans="1:1" x14ac:dyDescent="0.3">
      <c r="A12330" t="s">
        <v>1116</v>
      </c>
    </row>
    <row r="12335" spans="1:1" x14ac:dyDescent="0.3">
      <c r="A12335" t="s">
        <v>1513</v>
      </c>
    </row>
    <row r="12337" spans="1:1" x14ac:dyDescent="0.3">
      <c r="A12337" t="s">
        <v>1090</v>
      </c>
    </row>
    <row r="12340" spans="1:1" x14ac:dyDescent="0.3">
      <c r="A12340" t="s">
        <v>1085</v>
      </c>
    </row>
    <row r="12343" spans="1:1" x14ac:dyDescent="0.3">
      <c r="A12343" t="s">
        <v>1599</v>
      </c>
    </row>
    <row r="12346" spans="1:1" x14ac:dyDescent="0.3">
      <c r="A12346" t="s">
        <v>1599</v>
      </c>
    </row>
    <row r="12351" spans="1:1" x14ac:dyDescent="0.3">
      <c r="A12351" t="s">
        <v>1515</v>
      </c>
    </row>
    <row r="12353" spans="1:1" x14ac:dyDescent="0.3">
      <c r="A12353" t="s">
        <v>1088</v>
      </c>
    </row>
    <row r="12356" spans="1:1" x14ac:dyDescent="0.3">
      <c r="A12356" t="s">
        <v>1116</v>
      </c>
    </row>
    <row r="12359" spans="1:1" x14ac:dyDescent="0.3">
      <c r="A12359" t="s">
        <v>1116</v>
      </c>
    </row>
    <row r="12364" spans="1:1" x14ac:dyDescent="0.3">
      <c r="A12364" t="s">
        <v>1513</v>
      </c>
    </row>
    <row r="12366" spans="1:1" x14ac:dyDescent="0.3">
      <c r="A12366" t="s">
        <v>1090</v>
      </c>
    </row>
    <row r="12369" spans="1:1" x14ac:dyDescent="0.3">
      <c r="A12369" t="s">
        <v>1085</v>
      </c>
    </row>
    <row r="12372" spans="1:1" x14ac:dyDescent="0.3">
      <c r="A12372" t="s">
        <v>1600</v>
      </c>
    </row>
    <row r="12375" spans="1:1" x14ac:dyDescent="0.3">
      <c r="A12375" t="s">
        <v>1600</v>
      </c>
    </row>
    <row r="12380" spans="1:1" x14ac:dyDescent="0.3">
      <c r="A12380" t="s">
        <v>1515</v>
      </c>
    </row>
    <row r="12382" spans="1:1" x14ac:dyDescent="0.3">
      <c r="A12382" t="s">
        <v>1088</v>
      </c>
    </row>
    <row r="12385" spans="1:1" x14ac:dyDescent="0.3">
      <c r="A12385" t="s">
        <v>1116</v>
      </c>
    </row>
    <row r="12388" spans="1:1" x14ac:dyDescent="0.3">
      <c r="A12388" t="s">
        <v>1116</v>
      </c>
    </row>
    <row r="12393" spans="1:1" x14ac:dyDescent="0.3">
      <c r="A12393" t="s">
        <v>1513</v>
      </c>
    </row>
    <row r="12395" spans="1:1" x14ac:dyDescent="0.3">
      <c r="A12395" t="s">
        <v>1090</v>
      </c>
    </row>
    <row r="12398" spans="1:1" x14ac:dyDescent="0.3">
      <c r="A12398" t="s">
        <v>1085</v>
      </c>
    </row>
    <row r="12401" spans="1:1" x14ac:dyDescent="0.3">
      <c r="A12401" t="s">
        <v>1601</v>
      </c>
    </row>
    <row r="12404" spans="1:1" x14ac:dyDescent="0.3">
      <c r="A12404" t="s">
        <v>1601</v>
      </c>
    </row>
    <row r="12409" spans="1:1" x14ac:dyDescent="0.3">
      <c r="A12409" t="s">
        <v>1515</v>
      </c>
    </row>
    <row r="12411" spans="1:1" x14ac:dyDescent="0.3">
      <c r="A12411" t="s">
        <v>1088</v>
      </c>
    </row>
    <row r="12414" spans="1:1" x14ac:dyDescent="0.3">
      <c r="A12414" t="s">
        <v>1097</v>
      </c>
    </row>
    <row r="12417" spans="1:1" x14ac:dyDescent="0.3">
      <c r="A12417" t="s">
        <v>1097</v>
      </c>
    </row>
    <row r="12422" spans="1:1" x14ac:dyDescent="0.3">
      <c r="A12422" t="s">
        <v>1513</v>
      </c>
    </row>
    <row r="12424" spans="1:1" x14ac:dyDescent="0.3">
      <c r="A12424" t="s">
        <v>1090</v>
      </c>
    </row>
    <row r="12427" spans="1:1" x14ac:dyDescent="0.3">
      <c r="A12427" t="s">
        <v>1085</v>
      </c>
    </row>
    <row r="12430" spans="1:1" x14ac:dyDescent="0.3">
      <c r="A12430" t="s">
        <v>1602</v>
      </c>
    </row>
    <row r="12433" spans="1:1" x14ac:dyDescent="0.3">
      <c r="A12433" t="s">
        <v>1602</v>
      </c>
    </row>
    <row r="12438" spans="1:1" x14ac:dyDescent="0.3">
      <c r="A12438" t="s">
        <v>1515</v>
      </c>
    </row>
    <row r="12440" spans="1:1" x14ac:dyDescent="0.3">
      <c r="A12440" t="s">
        <v>1088</v>
      </c>
    </row>
    <row r="12443" spans="1:1" x14ac:dyDescent="0.3">
      <c r="A12443" t="s">
        <v>1111</v>
      </c>
    </row>
    <row r="12446" spans="1:1" x14ac:dyDescent="0.3">
      <c r="A12446" t="s">
        <v>1111</v>
      </c>
    </row>
    <row r="12451" spans="1:1" x14ac:dyDescent="0.3">
      <c r="A12451" t="s">
        <v>1513</v>
      </c>
    </row>
    <row r="12453" spans="1:1" x14ac:dyDescent="0.3">
      <c r="A12453" t="s">
        <v>1090</v>
      </c>
    </row>
    <row r="12456" spans="1:1" x14ac:dyDescent="0.3">
      <c r="A12456" t="s">
        <v>1085</v>
      </c>
    </row>
    <row r="12459" spans="1:1" x14ac:dyDescent="0.3">
      <c r="A12459" t="s">
        <v>1603</v>
      </c>
    </row>
    <row r="12462" spans="1:1" x14ac:dyDescent="0.3">
      <c r="A12462" t="s">
        <v>1603</v>
      </c>
    </row>
    <row r="12467" spans="1:1" x14ac:dyDescent="0.3">
      <c r="A12467" t="s">
        <v>1515</v>
      </c>
    </row>
    <row r="12469" spans="1:1" x14ac:dyDescent="0.3">
      <c r="A12469" t="s">
        <v>1088</v>
      </c>
    </row>
    <row r="12472" spans="1:1" x14ac:dyDescent="0.3">
      <c r="A12472" t="s">
        <v>1113</v>
      </c>
    </row>
    <row r="12475" spans="1:1" x14ac:dyDescent="0.3">
      <c r="A12475" t="s">
        <v>1113</v>
      </c>
    </row>
    <row r="12480" spans="1:1" x14ac:dyDescent="0.3">
      <c r="A12480" t="s">
        <v>1513</v>
      </c>
    </row>
    <row r="12482" spans="1:1" x14ac:dyDescent="0.3">
      <c r="A12482" t="s">
        <v>1090</v>
      </c>
    </row>
    <row r="12485" spans="1:1" x14ac:dyDescent="0.3">
      <c r="A12485" t="s">
        <v>1085</v>
      </c>
    </row>
    <row r="12488" spans="1:1" x14ac:dyDescent="0.3">
      <c r="A12488" t="s">
        <v>1604</v>
      </c>
    </row>
    <row r="12491" spans="1:1" x14ac:dyDescent="0.3">
      <c r="A12491" t="s">
        <v>1604</v>
      </c>
    </row>
    <row r="12496" spans="1:1" x14ac:dyDescent="0.3">
      <c r="A12496" t="s">
        <v>1515</v>
      </c>
    </row>
    <row r="12498" spans="1:1" x14ac:dyDescent="0.3">
      <c r="A12498" t="s">
        <v>1088</v>
      </c>
    </row>
    <row r="12501" spans="1:1" x14ac:dyDescent="0.3">
      <c r="A12501" t="s">
        <v>1097</v>
      </c>
    </row>
    <row r="12504" spans="1:1" x14ac:dyDescent="0.3">
      <c r="A12504" t="s">
        <v>1097</v>
      </c>
    </row>
    <row r="12509" spans="1:1" x14ac:dyDescent="0.3">
      <c r="A12509" t="s">
        <v>1513</v>
      </c>
    </row>
    <row r="12511" spans="1:1" x14ac:dyDescent="0.3">
      <c r="A12511" t="s">
        <v>1090</v>
      </c>
    </row>
    <row r="12514" spans="1:1" x14ac:dyDescent="0.3">
      <c r="A12514" t="s">
        <v>1085</v>
      </c>
    </row>
    <row r="12517" spans="1:1" x14ac:dyDescent="0.3">
      <c r="A12517" t="s">
        <v>1605</v>
      </c>
    </row>
    <row r="12520" spans="1:1" x14ac:dyDescent="0.3">
      <c r="A12520" t="s">
        <v>1605</v>
      </c>
    </row>
    <row r="12525" spans="1:1" x14ac:dyDescent="0.3">
      <c r="A12525" t="s">
        <v>1515</v>
      </c>
    </row>
    <row r="12527" spans="1:1" x14ac:dyDescent="0.3">
      <c r="A12527" t="s">
        <v>1088</v>
      </c>
    </row>
    <row r="12530" spans="1:1" x14ac:dyDescent="0.3">
      <c r="A12530" t="s">
        <v>1097</v>
      </c>
    </row>
    <row r="12533" spans="1:1" x14ac:dyDescent="0.3">
      <c r="A12533" t="s">
        <v>1097</v>
      </c>
    </row>
    <row r="12538" spans="1:1" x14ac:dyDescent="0.3">
      <c r="A12538" t="s">
        <v>1513</v>
      </c>
    </row>
    <row r="12540" spans="1:1" x14ac:dyDescent="0.3">
      <c r="A12540" t="s">
        <v>1090</v>
      </c>
    </row>
    <row r="12543" spans="1:1" x14ac:dyDescent="0.3">
      <c r="A12543" t="s">
        <v>1085</v>
      </c>
    </row>
    <row r="12546" spans="1:1" x14ac:dyDescent="0.3">
      <c r="A12546" t="s">
        <v>1606</v>
      </c>
    </row>
    <row r="12549" spans="1:1" x14ac:dyDescent="0.3">
      <c r="A12549" t="s">
        <v>1606</v>
      </c>
    </row>
    <row r="12554" spans="1:1" x14ac:dyDescent="0.3">
      <c r="A12554" t="s">
        <v>1515</v>
      </c>
    </row>
    <row r="12556" spans="1:1" x14ac:dyDescent="0.3">
      <c r="A12556" t="s">
        <v>1088</v>
      </c>
    </row>
    <row r="12559" spans="1:1" x14ac:dyDescent="0.3">
      <c r="A12559" t="s">
        <v>1113</v>
      </c>
    </row>
    <row r="12562" spans="1:1" x14ac:dyDescent="0.3">
      <c r="A12562" t="s">
        <v>1113</v>
      </c>
    </row>
    <row r="12567" spans="1:1" x14ac:dyDescent="0.3">
      <c r="A12567" t="s">
        <v>1513</v>
      </c>
    </row>
    <row r="12569" spans="1:1" x14ac:dyDescent="0.3">
      <c r="A12569" t="s">
        <v>1090</v>
      </c>
    </row>
    <row r="12572" spans="1:1" x14ac:dyDescent="0.3">
      <c r="A12572" t="s">
        <v>1085</v>
      </c>
    </row>
    <row r="12575" spans="1:1" x14ac:dyDescent="0.3">
      <c r="A12575" t="s">
        <v>1607</v>
      </c>
    </row>
    <row r="12578" spans="1:1" x14ac:dyDescent="0.3">
      <c r="A12578" t="s">
        <v>1607</v>
      </c>
    </row>
    <row r="12583" spans="1:1" x14ac:dyDescent="0.3">
      <c r="A12583" t="s">
        <v>1515</v>
      </c>
    </row>
    <row r="12585" spans="1:1" x14ac:dyDescent="0.3">
      <c r="A12585" t="s">
        <v>1088</v>
      </c>
    </row>
    <row r="12588" spans="1:1" x14ac:dyDescent="0.3">
      <c r="A12588" t="s">
        <v>1097</v>
      </c>
    </row>
    <row r="12591" spans="1:1" x14ac:dyDescent="0.3">
      <c r="A12591" t="s">
        <v>1097</v>
      </c>
    </row>
    <row r="12596" spans="1:1" x14ac:dyDescent="0.3">
      <c r="A12596" t="s">
        <v>1513</v>
      </c>
    </row>
    <row r="12598" spans="1:1" x14ac:dyDescent="0.3">
      <c r="A12598" t="s">
        <v>1090</v>
      </c>
    </row>
    <row r="12601" spans="1:1" x14ac:dyDescent="0.3">
      <c r="A12601" t="s">
        <v>1085</v>
      </c>
    </row>
    <row r="12604" spans="1:1" x14ac:dyDescent="0.3">
      <c r="A12604" t="s">
        <v>1608</v>
      </c>
    </row>
    <row r="12607" spans="1:1" x14ac:dyDescent="0.3">
      <c r="A12607" t="s">
        <v>1608</v>
      </c>
    </row>
    <row r="12612" spans="1:1" x14ac:dyDescent="0.3">
      <c r="A12612" t="s">
        <v>1515</v>
      </c>
    </row>
    <row r="12614" spans="1:1" x14ac:dyDescent="0.3">
      <c r="A12614" t="s">
        <v>1088</v>
      </c>
    </row>
    <row r="12617" spans="1:1" x14ac:dyDescent="0.3">
      <c r="A12617" t="s">
        <v>1097</v>
      </c>
    </row>
    <row r="12620" spans="1:1" x14ac:dyDescent="0.3">
      <c r="A12620" t="s">
        <v>1097</v>
      </c>
    </row>
    <row r="12625" spans="1:1" x14ac:dyDescent="0.3">
      <c r="A12625" t="s">
        <v>1513</v>
      </c>
    </row>
    <row r="12627" spans="1:1" x14ac:dyDescent="0.3">
      <c r="A12627" t="s">
        <v>1090</v>
      </c>
    </row>
    <row r="12630" spans="1:1" x14ac:dyDescent="0.3">
      <c r="A12630" t="s">
        <v>1085</v>
      </c>
    </row>
    <row r="12633" spans="1:1" x14ac:dyDescent="0.3">
      <c r="A12633" t="s">
        <v>1609</v>
      </c>
    </row>
    <row r="12636" spans="1:1" x14ac:dyDescent="0.3">
      <c r="A12636" t="s">
        <v>1609</v>
      </c>
    </row>
    <row r="12641" spans="1:1" x14ac:dyDescent="0.3">
      <c r="A12641" t="s">
        <v>1515</v>
      </c>
    </row>
    <row r="12643" spans="1:1" x14ac:dyDescent="0.3">
      <c r="A12643" t="s">
        <v>1088</v>
      </c>
    </row>
    <row r="12646" spans="1:1" x14ac:dyDescent="0.3">
      <c r="A12646" t="s">
        <v>1097</v>
      </c>
    </row>
    <row r="12649" spans="1:1" x14ac:dyDescent="0.3">
      <c r="A12649" t="s">
        <v>1097</v>
      </c>
    </row>
    <row r="12654" spans="1:1" x14ac:dyDescent="0.3">
      <c r="A12654" t="s">
        <v>1513</v>
      </c>
    </row>
    <row r="12656" spans="1:1" x14ac:dyDescent="0.3">
      <c r="A12656" t="s">
        <v>1090</v>
      </c>
    </row>
    <row r="12659" spans="1:1" x14ac:dyDescent="0.3">
      <c r="A12659" t="s">
        <v>1085</v>
      </c>
    </row>
    <row r="12662" spans="1:1" x14ac:dyDescent="0.3">
      <c r="A12662" t="s">
        <v>1610</v>
      </c>
    </row>
    <row r="12665" spans="1:1" x14ac:dyDescent="0.3">
      <c r="A12665" t="s">
        <v>1610</v>
      </c>
    </row>
    <row r="12670" spans="1:1" x14ac:dyDescent="0.3">
      <c r="A12670" t="s">
        <v>1515</v>
      </c>
    </row>
    <row r="12672" spans="1:1" x14ac:dyDescent="0.3">
      <c r="A12672" t="s">
        <v>1088</v>
      </c>
    </row>
    <row r="12675" spans="1:1" x14ac:dyDescent="0.3">
      <c r="A12675" t="s">
        <v>1097</v>
      </c>
    </row>
    <row r="12678" spans="1:1" x14ac:dyDescent="0.3">
      <c r="A12678" t="s">
        <v>1097</v>
      </c>
    </row>
    <row r="12683" spans="1:1" x14ac:dyDescent="0.3">
      <c r="A12683" t="s">
        <v>1513</v>
      </c>
    </row>
    <row r="12685" spans="1:1" x14ac:dyDescent="0.3">
      <c r="A12685" t="s">
        <v>1090</v>
      </c>
    </row>
    <row r="12688" spans="1:1" x14ac:dyDescent="0.3">
      <c r="A12688" t="s">
        <v>1085</v>
      </c>
    </row>
    <row r="12691" spans="1:1" x14ac:dyDescent="0.3">
      <c r="A12691" t="s">
        <v>1611</v>
      </c>
    </row>
    <row r="12694" spans="1:1" x14ac:dyDescent="0.3">
      <c r="A12694" t="s">
        <v>1611</v>
      </c>
    </row>
    <row r="12699" spans="1:1" x14ac:dyDescent="0.3">
      <c r="A12699" t="s">
        <v>1515</v>
      </c>
    </row>
    <row r="12701" spans="1:1" x14ac:dyDescent="0.3">
      <c r="A12701" t="s">
        <v>1088</v>
      </c>
    </row>
    <row r="12704" spans="1:1" x14ac:dyDescent="0.3">
      <c r="A12704" t="s">
        <v>1089</v>
      </c>
    </row>
    <row r="12707" spans="1:1" x14ac:dyDescent="0.3">
      <c r="A12707" t="s">
        <v>1089</v>
      </c>
    </row>
    <row r="12712" spans="1:1" x14ac:dyDescent="0.3">
      <c r="A12712" t="s">
        <v>1513</v>
      </c>
    </row>
    <row r="12714" spans="1:1" x14ac:dyDescent="0.3">
      <c r="A12714" t="s">
        <v>1090</v>
      </c>
    </row>
    <row r="12717" spans="1:1" x14ac:dyDescent="0.3">
      <c r="A12717" t="s">
        <v>1085</v>
      </c>
    </row>
    <row r="12720" spans="1:1" x14ac:dyDescent="0.3">
      <c r="A12720" t="s">
        <v>1612</v>
      </c>
    </row>
    <row r="12723" spans="1:1" x14ac:dyDescent="0.3">
      <c r="A12723" t="s">
        <v>1612</v>
      </c>
    </row>
    <row r="12728" spans="1:1" x14ac:dyDescent="0.3">
      <c r="A12728" t="s">
        <v>1515</v>
      </c>
    </row>
    <row r="12730" spans="1:1" x14ac:dyDescent="0.3">
      <c r="A12730" t="s">
        <v>1088</v>
      </c>
    </row>
    <row r="12733" spans="1:1" x14ac:dyDescent="0.3">
      <c r="A12733" t="s">
        <v>1089</v>
      </c>
    </row>
    <row r="12736" spans="1:1" x14ac:dyDescent="0.3">
      <c r="A12736" t="s">
        <v>1089</v>
      </c>
    </row>
    <row r="12741" spans="1:1" x14ac:dyDescent="0.3">
      <c r="A12741" t="s">
        <v>1513</v>
      </c>
    </row>
    <row r="12743" spans="1:1" x14ac:dyDescent="0.3">
      <c r="A12743" t="s">
        <v>1090</v>
      </c>
    </row>
    <row r="12746" spans="1:1" x14ac:dyDescent="0.3">
      <c r="A12746" t="s">
        <v>1085</v>
      </c>
    </row>
    <row r="12749" spans="1:1" x14ac:dyDescent="0.3">
      <c r="A12749" t="s">
        <v>1613</v>
      </c>
    </row>
    <row r="12752" spans="1:1" x14ac:dyDescent="0.3">
      <c r="A12752" t="s">
        <v>1613</v>
      </c>
    </row>
    <row r="12757" spans="1:1" x14ac:dyDescent="0.3">
      <c r="A12757" t="s">
        <v>1515</v>
      </c>
    </row>
    <row r="12759" spans="1:1" x14ac:dyDescent="0.3">
      <c r="A12759" t="s">
        <v>1088</v>
      </c>
    </row>
    <row r="12762" spans="1:1" x14ac:dyDescent="0.3">
      <c r="A12762" t="s">
        <v>1089</v>
      </c>
    </row>
    <row r="12765" spans="1:1" x14ac:dyDescent="0.3">
      <c r="A12765" t="s">
        <v>1089</v>
      </c>
    </row>
    <row r="12770" spans="1:1" x14ac:dyDescent="0.3">
      <c r="A12770" t="s">
        <v>1513</v>
      </c>
    </row>
    <row r="12772" spans="1:1" x14ac:dyDescent="0.3">
      <c r="A12772" t="s">
        <v>1090</v>
      </c>
    </row>
    <row r="12775" spans="1:1" x14ac:dyDescent="0.3">
      <c r="A12775" t="s">
        <v>1085</v>
      </c>
    </row>
    <row r="12778" spans="1:1" x14ac:dyDescent="0.3">
      <c r="A12778" t="s">
        <v>1614</v>
      </c>
    </row>
    <row r="12781" spans="1:1" x14ac:dyDescent="0.3">
      <c r="A12781" t="s">
        <v>1614</v>
      </c>
    </row>
    <row r="12786" spans="1:1" x14ac:dyDescent="0.3">
      <c r="A12786" t="s">
        <v>1515</v>
      </c>
    </row>
    <row r="12788" spans="1:1" x14ac:dyDescent="0.3">
      <c r="A12788" t="s">
        <v>1088</v>
      </c>
    </row>
    <row r="12791" spans="1:1" x14ac:dyDescent="0.3">
      <c r="A12791" t="s">
        <v>1089</v>
      </c>
    </row>
    <row r="12794" spans="1:1" x14ac:dyDescent="0.3">
      <c r="A12794" t="s">
        <v>1089</v>
      </c>
    </row>
    <row r="12799" spans="1:1" x14ac:dyDescent="0.3">
      <c r="A12799" t="s">
        <v>1513</v>
      </c>
    </row>
    <row r="12801" spans="1:1" x14ac:dyDescent="0.3">
      <c r="A12801" t="s">
        <v>1090</v>
      </c>
    </row>
    <row r="12804" spans="1:1" x14ac:dyDescent="0.3">
      <c r="A12804" t="s">
        <v>1085</v>
      </c>
    </row>
    <row r="12807" spans="1:1" x14ac:dyDescent="0.3">
      <c r="A12807" t="s">
        <v>1615</v>
      </c>
    </row>
    <row r="12810" spans="1:1" x14ac:dyDescent="0.3">
      <c r="A12810" t="s">
        <v>1615</v>
      </c>
    </row>
    <row r="12815" spans="1:1" x14ac:dyDescent="0.3">
      <c r="A12815" t="s">
        <v>1515</v>
      </c>
    </row>
    <row r="12817" spans="1:1" x14ac:dyDescent="0.3">
      <c r="A12817" t="s">
        <v>1088</v>
      </c>
    </row>
    <row r="12820" spans="1:1" x14ac:dyDescent="0.3">
      <c r="A12820" t="s">
        <v>1089</v>
      </c>
    </row>
    <row r="12823" spans="1:1" x14ac:dyDescent="0.3">
      <c r="A12823" t="s">
        <v>1089</v>
      </c>
    </row>
    <row r="12828" spans="1:1" x14ac:dyDescent="0.3">
      <c r="A12828" t="s">
        <v>1513</v>
      </c>
    </row>
    <row r="12830" spans="1:1" x14ac:dyDescent="0.3">
      <c r="A12830" t="s">
        <v>1090</v>
      </c>
    </row>
    <row r="12833" spans="1:1" x14ac:dyDescent="0.3">
      <c r="A12833" t="s">
        <v>1085</v>
      </c>
    </row>
    <row r="12836" spans="1:1" x14ac:dyDescent="0.3">
      <c r="A12836" t="s">
        <v>1616</v>
      </c>
    </row>
    <row r="12839" spans="1:1" x14ac:dyDescent="0.3">
      <c r="A12839" t="s">
        <v>1616</v>
      </c>
    </row>
    <row r="12844" spans="1:1" x14ac:dyDescent="0.3">
      <c r="A12844" t="s">
        <v>1515</v>
      </c>
    </row>
    <row r="12846" spans="1:1" x14ac:dyDescent="0.3">
      <c r="A12846" t="s">
        <v>1088</v>
      </c>
    </row>
    <row r="12849" spans="1:1" x14ac:dyDescent="0.3">
      <c r="A12849" t="s">
        <v>1089</v>
      </c>
    </row>
    <row r="12852" spans="1:1" x14ac:dyDescent="0.3">
      <c r="A12852" t="s">
        <v>1089</v>
      </c>
    </row>
    <row r="12857" spans="1:1" x14ac:dyDescent="0.3">
      <c r="A12857" t="s">
        <v>1513</v>
      </c>
    </row>
    <row r="12859" spans="1:1" x14ac:dyDescent="0.3">
      <c r="A12859" t="s">
        <v>1090</v>
      </c>
    </row>
    <row r="12862" spans="1:1" x14ac:dyDescent="0.3">
      <c r="A12862" t="s">
        <v>1085</v>
      </c>
    </row>
    <row r="12865" spans="1:1" x14ac:dyDescent="0.3">
      <c r="A12865" t="s">
        <v>1617</v>
      </c>
    </row>
    <row r="12868" spans="1:1" x14ac:dyDescent="0.3">
      <c r="A12868" t="s">
        <v>1617</v>
      </c>
    </row>
    <row r="12873" spans="1:1" x14ac:dyDescent="0.3">
      <c r="A12873" t="s">
        <v>1515</v>
      </c>
    </row>
    <row r="12875" spans="1:1" x14ac:dyDescent="0.3">
      <c r="A12875" t="s">
        <v>1088</v>
      </c>
    </row>
    <row r="12878" spans="1:1" x14ac:dyDescent="0.3">
      <c r="A12878" t="s">
        <v>1089</v>
      </c>
    </row>
    <row r="12881" spans="1:1" x14ac:dyDescent="0.3">
      <c r="A12881" t="s">
        <v>1089</v>
      </c>
    </row>
    <row r="12886" spans="1:1" x14ac:dyDescent="0.3">
      <c r="A12886" t="s">
        <v>1513</v>
      </c>
    </row>
    <row r="12888" spans="1:1" x14ac:dyDescent="0.3">
      <c r="A12888" t="s">
        <v>1090</v>
      </c>
    </row>
    <row r="12891" spans="1:1" x14ac:dyDescent="0.3">
      <c r="A12891" t="s">
        <v>1085</v>
      </c>
    </row>
    <row r="12894" spans="1:1" x14ac:dyDescent="0.3">
      <c r="A12894" t="s">
        <v>1618</v>
      </c>
    </row>
    <row r="12897" spans="1:1" x14ac:dyDescent="0.3">
      <c r="A12897" t="s">
        <v>1618</v>
      </c>
    </row>
    <row r="12902" spans="1:1" x14ac:dyDescent="0.3">
      <c r="A12902" t="s">
        <v>1515</v>
      </c>
    </row>
    <row r="12904" spans="1:1" x14ac:dyDescent="0.3">
      <c r="A12904" t="s">
        <v>1088</v>
      </c>
    </row>
    <row r="12907" spans="1:1" x14ac:dyDescent="0.3">
      <c r="A12907" t="s">
        <v>1089</v>
      </c>
    </row>
    <row r="12910" spans="1:1" x14ac:dyDescent="0.3">
      <c r="A12910" t="s">
        <v>1089</v>
      </c>
    </row>
    <row r="12915" spans="1:1" x14ac:dyDescent="0.3">
      <c r="A12915" t="s">
        <v>1513</v>
      </c>
    </row>
    <row r="12917" spans="1:1" x14ac:dyDescent="0.3">
      <c r="A12917" t="s">
        <v>1090</v>
      </c>
    </row>
    <row r="12920" spans="1:1" x14ac:dyDescent="0.3">
      <c r="A12920" t="s">
        <v>1085</v>
      </c>
    </row>
    <row r="12923" spans="1:1" x14ac:dyDescent="0.3">
      <c r="A12923" t="s">
        <v>1619</v>
      </c>
    </row>
    <row r="12926" spans="1:1" x14ac:dyDescent="0.3">
      <c r="A12926" t="s">
        <v>1619</v>
      </c>
    </row>
    <row r="12931" spans="1:1" x14ac:dyDescent="0.3">
      <c r="A12931" t="s">
        <v>1515</v>
      </c>
    </row>
    <row r="12933" spans="1:1" x14ac:dyDescent="0.3">
      <c r="A12933" t="s">
        <v>1088</v>
      </c>
    </row>
    <row r="12936" spans="1:1" x14ac:dyDescent="0.3">
      <c r="A12936" t="s">
        <v>1089</v>
      </c>
    </row>
    <row r="12939" spans="1:1" x14ac:dyDescent="0.3">
      <c r="A12939" t="s">
        <v>1089</v>
      </c>
    </row>
    <row r="12944" spans="1:1" x14ac:dyDescent="0.3">
      <c r="A12944" t="s">
        <v>1513</v>
      </c>
    </row>
    <row r="12946" spans="1:1" x14ac:dyDescent="0.3">
      <c r="A12946" t="s">
        <v>1090</v>
      </c>
    </row>
    <row r="12949" spans="1:1" x14ac:dyDescent="0.3">
      <c r="A12949" t="s">
        <v>1085</v>
      </c>
    </row>
    <row r="12952" spans="1:1" x14ac:dyDescent="0.3">
      <c r="A12952" t="s">
        <v>1620</v>
      </c>
    </row>
    <row r="12955" spans="1:1" x14ac:dyDescent="0.3">
      <c r="A12955" t="s">
        <v>1620</v>
      </c>
    </row>
    <row r="12960" spans="1:1" x14ac:dyDescent="0.3">
      <c r="A12960" t="s">
        <v>1515</v>
      </c>
    </row>
    <row r="12962" spans="1:1" x14ac:dyDescent="0.3">
      <c r="A12962" t="s">
        <v>1088</v>
      </c>
    </row>
    <row r="12965" spans="1:1" x14ac:dyDescent="0.3">
      <c r="A12965" t="s">
        <v>1089</v>
      </c>
    </row>
    <row r="12968" spans="1:1" x14ac:dyDescent="0.3">
      <c r="A12968" t="s">
        <v>1089</v>
      </c>
    </row>
    <row r="12973" spans="1:1" x14ac:dyDescent="0.3">
      <c r="A12973" t="s">
        <v>1513</v>
      </c>
    </row>
    <row r="12975" spans="1:1" x14ac:dyDescent="0.3">
      <c r="A12975" t="s">
        <v>1090</v>
      </c>
    </row>
    <row r="12978" spans="1:1" x14ac:dyDescent="0.3">
      <c r="A12978" t="s">
        <v>1085</v>
      </c>
    </row>
    <row r="12981" spans="1:1" x14ac:dyDescent="0.3">
      <c r="A12981" t="s">
        <v>1621</v>
      </c>
    </row>
    <row r="12984" spans="1:1" x14ac:dyDescent="0.3">
      <c r="A12984" t="s">
        <v>1621</v>
      </c>
    </row>
    <row r="12989" spans="1:1" x14ac:dyDescent="0.3">
      <c r="A12989" t="s">
        <v>1515</v>
      </c>
    </row>
    <row r="12991" spans="1:1" x14ac:dyDescent="0.3">
      <c r="A12991" t="s">
        <v>1088</v>
      </c>
    </row>
    <row r="12994" spans="1:1" x14ac:dyDescent="0.3">
      <c r="A12994" t="s">
        <v>1089</v>
      </c>
    </row>
    <row r="12997" spans="1:1" x14ac:dyDescent="0.3">
      <c r="A12997" t="s">
        <v>1089</v>
      </c>
    </row>
    <row r="13002" spans="1:1" x14ac:dyDescent="0.3">
      <c r="A13002" t="s">
        <v>1513</v>
      </c>
    </row>
    <row r="13004" spans="1:1" x14ac:dyDescent="0.3">
      <c r="A13004" t="s">
        <v>1090</v>
      </c>
    </row>
    <row r="13007" spans="1:1" x14ac:dyDescent="0.3">
      <c r="A13007" t="s">
        <v>1085</v>
      </c>
    </row>
    <row r="13010" spans="1:1" x14ac:dyDescent="0.3">
      <c r="A13010" t="s">
        <v>1622</v>
      </c>
    </row>
    <row r="13013" spans="1:1" x14ac:dyDescent="0.3">
      <c r="A13013" t="s">
        <v>1622</v>
      </c>
    </row>
    <row r="13018" spans="1:1" x14ac:dyDescent="0.3">
      <c r="A13018" t="s">
        <v>1515</v>
      </c>
    </row>
    <row r="13020" spans="1:1" x14ac:dyDescent="0.3">
      <c r="A13020" t="s">
        <v>1088</v>
      </c>
    </row>
    <row r="13023" spans="1:1" x14ac:dyDescent="0.3">
      <c r="A13023" t="s">
        <v>1089</v>
      </c>
    </row>
    <row r="13026" spans="1:1" x14ac:dyDescent="0.3">
      <c r="A13026" t="s">
        <v>1089</v>
      </c>
    </row>
    <row r="13031" spans="1:1" x14ac:dyDescent="0.3">
      <c r="A13031" t="s">
        <v>1513</v>
      </c>
    </row>
    <row r="13033" spans="1:1" x14ac:dyDescent="0.3">
      <c r="A13033" t="s">
        <v>1090</v>
      </c>
    </row>
    <row r="13036" spans="1:1" x14ac:dyDescent="0.3">
      <c r="A13036" t="s">
        <v>1085</v>
      </c>
    </row>
    <row r="13039" spans="1:1" x14ac:dyDescent="0.3">
      <c r="A13039" t="s">
        <v>1623</v>
      </c>
    </row>
    <row r="13042" spans="1:1" x14ac:dyDescent="0.3">
      <c r="A13042" t="s">
        <v>1623</v>
      </c>
    </row>
    <row r="13047" spans="1:1" x14ac:dyDescent="0.3">
      <c r="A13047" t="s">
        <v>1515</v>
      </c>
    </row>
    <row r="13049" spans="1:1" x14ac:dyDescent="0.3">
      <c r="A13049" t="s">
        <v>1088</v>
      </c>
    </row>
    <row r="13052" spans="1:1" x14ac:dyDescent="0.3">
      <c r="A13052" t="s">
        <v>1097</v>
      </c>
    </row>
    <row r="13055" spans="1:1" x14ac:dyDescent="0.3">
      <c r="A13055" t="s">
        <v>1097</v>
      </c>
    </row>
    <row r="13060" spans="1:1" x14ac:dyDescent="0.3">
      <c r="A13060" t="s">
        <v>1513</v>
      </c>
    </row>
    <row r="13062" spans="1:1" x14ac:dyDescent="0.3">
      <c r="A13062" t="s">
        <v>1090</v>
      </c>
    </row>
    <row r="13065" spans="1:1" x14ac:dyDescent="0.3">
      <c r="A13065" t="s">
        <v>1085</v>
      </c>
    </row>
    <row r="13068" spans="1:1" x14ac:dyDescent="0.3">
      <c r="A13068" t="s">
        <v>1624</v>
      </c>
    </row>
    <row r="13071" spans="1:1" x14ac:dyDescent="0.3">
      <c r="A13071" t="s">
        <v>1624</v>
      </c>
    </row>
    <row r="13076" spans="1:1" x14ac:dyDescent="0.3">
      <c r="A13076" t="s">
        <v>1515</v>
      </c>
    </row>
    <row r="13078" spans="1:1" x14ac:dyDescent="0.3">
      <c r="A13078" t="s">
        <v>1088</v>
      </c>
    </row>
    <row r="13081" spans="1:1" x14ac:dyDescent="0.3">
      <c r="A13081" t="s">
        <v>1097</v>
      </c>
    </row>
    <row r="13084" spans="1:1" x14ac:dyDescent="0.3">
      <c r="A13084" t="s">
        <v>1097</v>
      </c>
    </row>
    <row r="13089" spans="1:1" x14ac:dyDescent="0.3">
      <c r="A13089" t="s">
        <v>1513</v>
      </c>
    </row>
    <row r="13091" spans="1:1" x14ac:dyDescent="0.3">
      <c r="A13091" t="s">
        <v>1090</v>
      </c>
    </row>
    <row r="13094" spans="1:1" x14ac:dyDescent="0.3">
      <c r="A13094" t="s">
        <v>1085</v>
      </c>
    </row>
    <row r="13097" spans="1:1" x14ac:dyDescent="0.3">
      <c r="A13097" t="s">
        <v>1625</v>
      </c>
    </row>
    <row r="13100" spans="1:1" x14ac:dyDescent="0.3">
      <c r="A13100" t="s">
        <v>1625</v>
      </c>
    </row>
    <row r="13105" spans="1:1" x14ac:dyDescent="0.3">
      <c r="A13105" t="s">
        <v>1515</v>
      </c>
    </row>
    <row r="13107" spans="1:1" x14ac:dyDescent="0.3">
      <c r="A13107" t="s">
        <v>1088</v>
      </c>
    </row>
    <row r="13110" spans="1:1" x14ac:dyDescent="0.3">
      <c r="A13110" t="s">
        <v>1116</v>
      </c>
    </row>
    <row r="13113" spans="1:1" x14ac:dyDescent="0.3">
      <c r="A13113" t="s">
        <v>1116</v>
      </c>
    </row>
    <row r="13118" spans="1:1" x14ac:dyDescent="0.3">
      <c r="A13118" t="s">
        <v>1513</v>
      </c>
    </row>
    <row r="13120" spans="1:1" x14ac:dyDescent="0.3">
      <c r="A13120" t="s">
        <v>1090</v>
      </c>
    </row>
    <row r="13123" spans="1:1" x14ac:dyDescent="0.3">
      <c r="A13123" t="s">
        <v>1085</v>
      </c>
    </row>
    <row r="13126" spans="1:1" x14ac:dyDescent="0.3">
      <c r="A13126" t="s">
        <v>1626</v>
      </c>
    </row>
    <row r="13129" spans="1:1" x14ac:dyDescent="0.3">
      <c r="A13129" t="s">
        <v>1626</v>
      </c>
    </row>
    <row r="13134" spans="1:1" x14ac:dyDescent="0.3">
      <c r="A13134" t="s">
        <v>1515</v>
      </c>
    </row>
    <row r="13136" spans="1:1" x14ac:dyDescent="0.3">
      <c r="A13136" t="s">
        <v>1088</v>
      </c>
    </row>
    <row r="13139" spans="1:1" x14ac:dyDescent="0.3">
      <c r="A13139" t="s">
        <v>1113</v>
      </c>
    </row>
    <row r="13142" spans="1:1" x14ac:dyDescent="0.3">
      <c r="A13142" t="s">
        <v>1113</v>
      </c>
    </row>
    <row r="13147" spans="1:1" x14ac:dyDescent="0.3">
      <c r="A13147" t="s">
        <v>1513</v>
      </c>
    </row>
    <row r="13149" spans="1:1" x14ac:dyDescent="0.3">
      <c r="A13149" t="s">
        <v>1090</v>
      </c>
    </row>
    <row r="13152" spans="1:1" x14ac:dyDescent="0.3">
      <c r="A13152" t="s">
        <v>1085</v>
      </c>
    </row>
    <row r="13155" spans="1:1" x14ac:dyDescent="0.3">
      <c r="A13155" t="s">
        <v>1627</v>
      </c>
    </row>
    <row r="13158" spans="1:1" x14ac:dyDescent="0.3">
      <c r="A13158" t="s">
        <v>1627</v>
      </c>
    </row>
    <row r="13163" spans="1:1" x14ac:dyDescent="0.3">
      <c r="A13163" t="s">
        <v>1515</v>
      </c>
    </row>
    <row r="13165" spans="1:1" x14ac:dyDescent="0.3">
      <c r="A13165" t="s">
        <v>1088</v>
      </c>
    </row>
    <row r="13168" spans="1:1" x14ac:dyDescent="0.3">
      <c r="A13168" t="s">
        <v>1116</v>
      </c>
    </row>
    <row r="13171" spans="1:1" x14ac:dyDescent="0.3">
      <c r="A13171" t="s">
        <v>1116</v>
      </c>
    </row>
    <row r="13176" spans="1:1" x14ac:dyDescent="0.3">
      <c r="A13176" t="s">
        <v>1513</v>
      </c>
    </row>
    <row r="13178" spans="1:1" x14ac:dyDescent="0.3">
      <c r="A13178" t="s">
        <v>1090</v>
      </c>
    </row>
    <row r="13181" spans="1:1" x14ac:dyDescent="0.3">
      <c r="A13181" t="s">
        <v>1085</v>
      </c>
    </row>
    <row r="13184" spans="1:1" x14ac:dyDescent="0.3">
      <c r="A13184" t="s">
        <v>1628</v>
      </c>
    </row>
    <row r="13187" spans="1:1" x14ac:dyDescent="0.3">
      <c r="A13187" t="s">
        <v>1628</v>
      </c>
    </row>
    <row r="13192" spans="1:1" x14ac:dyDescent="0.3">
      <c r="A13192" t="s">
        <v>1515</v>
      </c>
    </row>
    <row r="13194" spans="1:1" x14ac:dyDescent="0.3">
      <c r="A13194" t="s">
        <v>1088</v>
      </c>
    </row>
    <row r="13197" spans="1:1" x14ac:dyDescent="0.3">
      <c r="A13197" t="s">
        <v>1113</v>
      </c>
    </row>
    <row r="13200" spans="1:1" x14ac:dyDescent="0.3">
      <c r="A13200" t="s">
        <v>1113</v>
      </c>
    </row>
    <row r="13205" spans="1:1" x14ac:dyDescent="0.3">
      <c r="A13205" t="s">
        <v>1513</v>
      </c>
    </row>
    <row r="13207" spans="1:1" x14ac:dyDescent="0.3">
      <c r="A13207" t="s">
        <v>1090</v>
      </c>
    </row>
    <row r="13210" spans="1:1" x14ac:dyDescent="0.3">
      <c r="A13210" t="s">
        <v>1085</v>
      </c>
    </row>
    <row r="13213" spans="1:1" x14ac:dyDescent="0.3">
      <c r="A13213" t="s">
        <v>1629</v>
      </c>
    </row>
    <row r="13216" spans="1:1" x14ac:dyDescent="0.3">
      <c r="A13216" t="s">
        <v>1629</v>
      </c>
    </row>
    <row r="13221" spans="1:1" x14ac:dyDescent="0.3">
      <c r="A13221" t="s">
        <v>1515</v>
      </c>
    </row>
    <row r="13223" spans="1:1" x14ac:dyDescent="0.3">
      <c r="A13223" t="s">
        <v>1088</v>
      </c>
    </row>
    <row r="13226" spans="1:1" x14ac:dyDescent="0.3">
      <c r="A13226" t="s">
        <v>1116</v>
      </c>
    </row>
    <row r="13229" spans="1:1" x14ac:dyDescent="0.3">
      <c r="A13229" t="s">
        <v>1116</v>
      </c>
    </row>
    <row r="13234" spans="1:1" x14ac:dyDescent="0.3">
      <c r="A13234" t="s">
        <v>1513</v>
      </c>
    </row>
    <row r="13236" spans="1:1" x14ac:dyDescent="0.3">
      <c r="A13236" t="s">
        <v>1090</v>
      </c>
    </row>
    <row r="13239" spans="1:1" x14ac:dyDescent="0.3">
      <c r="A13239" t="s">
        <v>1085</v>
      </c>
    </row>
    <row r="13242" spans="1:1" x14ac:dyDescent="0.3">
      <c r="A13242" t="s">
        <v>1630</v>
      </c>
    </row>
    <row r="13245" spans="1:1" x14ac:dyDescent="0.3">
      <c r="A13245" t="s">
        <v>1630</v>
      </c>
    </row>
    <row r="13250" spans="1:1" x14ac:dyDescent="0.3">
      <c r="A13250" t="s">
        <v>1515</v>
      </c>
    </row>
    <row r="13252" spans="1:1" x14ac:dyDescent="0.3">
      <c r="A13252" t="s">
        <v>1088</v>
      </c>
    </row>
    <row r="13255" spans="1:1" x14ac:dyDescent="0.3">
      <c r="A13255" t="s">
        <v>1097</v>
      </c>
    </row>
    <row r="13258" spans="1:1" x14ac:dyDescent="0.3">
      <c r="A13258" t="s">
        <v>1097</v>
      </c>
    </row>
    <row r="13263" spans="1:1" x14ac:dyDescent="0.3">
      <c r="A13263" t="s">
        <v>1513</v>
      </c>
    </row>
    <row r="13265" spans="1:1" x14ac:dyDescent="0.3">
      <c r="A13265" t="s">
        <v>1090</v>
      </c>
    </row>
    <row r="13268" spans="1:1" x14ac:dyDescent="0.3">
      <c r="A13268" t="s">
        <v>1085</v>
      </c>
    </row>
    <row r="13271" spans="1:1" x14ac:dyDescent="0.3">
      <c r="A13271" t="s">
        <v>1631</v>
      </c>
    </row>
    <row r="13274" spans="1:1" x14ac:dyDescent="0.3">
      <c r="A13274" t="s">
        <v>1631</v>
      </c>
    </row>
    <row r="13279" spans="1:1" x14ac:dyDescent="0.3">
      <c r="A13279" t="s">
        <v>1515</v>
      </c>
    </row>
    <row r="13281" spans="1:1" x14ac:dyDescent="0.3">
      <c r="A13281" t="s">
        <v>1088</v>
      </c>
    </row>
    <row r="13284" spans="1:1" x14ac:dyDescent="0.3">
      <c r="A13284" t="s">
        <v>1113</v>
      </c>
    </row>
    <row r="13287" spans="1:1" x14ac:dyDescent="0.3">
      <c r="A13287" t="s">
        <v>1113</v>
      </c>
    </row>
    <row r="13292" spans="1:1" x14ac:dyDescent="0.3">
      <c r="A13292" t="s">
        <v>1513</v>
      </c>
    </row>
    <row r="13294" spans="1:1" x14ac:dyDescent="0.3">
      <c r="A13294" t="s">
        <v>1090</v>
      </c>
    </row>
    <row r="13297" spans="1:1" x14ac:dyDescent="0.3">
      <c r="A13297" t="s">
        <v>1085</v>
      </c>
    </row>
    <row r="13300" spans="1:1" x14ac:dyDescent="0.3">
      <c r="A13300" t="s">
        <v>1632</v>
      </c>
    </row>
    <row r="13303" spans="1:1" x14ac:dyDescent="0.3">
      <c r="A13303" t="s">
        <v>1632</v>
      </c>
    </row>
    <row r="13308" spans="1:1" x14ac:dyDescent="0.3">
      <c r="A13308" t="s">
        <v>1515</v>
      </c>
    </row>
    <row r="13310" spans="1:1" x14ac:dyDescent="0.3">
      <c r="A13310" t="s">
        <v>1088</v>
      </c>
    </row>
    <row r="13313" spans="1:1" x14ac:dyDescent="0.3">
      <c r="A13313" t="s">
        <v>1116</v>
      </c>
    </row>
    <row r="13316" spans="1:1" x14ac:dyDescent="0.3">
      <c r="A13316" t="s">
        <v>1116</v>
      </c>
    </row>
    <row r="13321" spans="1:1" x14ac:dyDescent="0.3">
      <c r="A13321" t="s">
        <v>1513</v>
      </c>
    </row>
    <row r="13323" spans="1:1" x14ac:dyDescent="0.3">
      <c r="A13323" t="s">
        <v>1090</v>
      </c>
    </row>
    <row r="13326" spans="1:1" x14ac:dyDescent="0.3">
      <c r="A13326" t="s">
        <v>1085</v>
      </c>
    </row>
    <row r="13329" spans="1:1" x14ac:dyDescent="0.3">
      <c r="A13329" t="s">
        <v>1633</v>
      </c>
    </row>
    <row r="13332" spans="1:1" x14ac:dyDescent="0.3">
      <c r="A13332" t="s">
        <v>1633</v>
      </c>
    </row>
    <row r="13337" spans="1:1" x14ac:dyDescent="0.3">
      <c r="A13337" t="s">
        <v>1515</v>
      </c>
    </row>
    <row r="13339" spans="1:1" x14ac:dyDescent="0.3">
      <c r="A13339" t="s">
        <v>1088</v>
      </c>
    </row>
    <row r="13342" spans="1:1" x14ac:dyDescent="0.3">
      <c r="A13342" t="s">
        <v>1113</v>
      </c>
    </row>
    <row r="13345" spans="1:1" x14ac:dyDescent="0.3">
      <c r="A13345" t="s">
        <v>1113</v>
      </c>
    </row>
    <row r="13350" spans="1:1" x14ac:dyDescent="0.3">
      <c r="A13350" t="s">
        <v>1513</v>
      </c>
    </row>
    <row r="13352" spans="1:1" x14ac:dyDescent="0.3">
      <c r="A13352" t="s">
        <v>1090</v>
      </c>
    </row>
    <row r="13355" spans="1:1" x14ac:dyDescent="0.3">
      <c r="A13355" t="s">
        <v>1085</v>
      </c>
    </row>
    <row r="13358" spans="1:1" x14ac:dyDescent="0.3">
      <c r="A13358" t="s">
        <v>1634</v>
      </c>
    </row>
    <row r="13361" spans="1:1" x14ac:dyDescent="0.3">
      <c r="A13361" t="s">
        <v>1634</v>
      </c>
    </row>
    <row r="13366" spans="1:1" x14ac:dyDescent="0.3">
      <c r="A13366" t="s">
        <v>1515</v>
      </c>
    </row>
    <row r="13368" spans="1:1" x14ac:dyDescent="0.3">
      <c r="A13368" t="s">
        <v>1088</v>
      </c>
    </row>
    <row r="13371" spans="1:1" x14ac:dyDescent="0.3">
      <c r="A13371" t="s">
        <v>1113</v>
      </c>
    </row>
    <row r="13374" spans="1:1" x14ac:dyDescent="0.3">
      <c r="A13374" t="s">
        <v>1113</v>
      </c>
    </row>
    <row r="13379" spans="1:1" x14ac:dyDescent="0.3">
      <c r="A13379" t="s">
        <v>1513</v>
      </c>
    </row>
    <row r="13381" spans="1:1" x14ac:dyDescent="0.3">
      <c r="A13381" t="s">
        <v>1090</v>
      </c>
    </row>
    <row r="13384" spans="1:1" x14ac:dyDescent="0.3">
      <c r="A13384" t="s">
        <v>1085</v>
      </c>
    </row>
    <row r="13387" spans="1:1" x14ac:dyDescent="0.3">
      <c r="A13387" t="s">
        <v>1635</v>
      </c>
    </row>
    <row r="13390" spans="1:1" x14ac:dyDescent="0.3">
      <c r="A13390" t="s">
        <v>1635</v>
      </c>
    </row>
    <row r="13395" spans="1:1" x14ac:dyDescent="0.3">
      <c r="A13395" t="s">
        <v>1515</v>
      </c>
    </row>
    <row r="13397" spans="1:1" x14ac:dyDescent="0.3">
      <c r="A13397" t="s">
        <v>1088</v>
      </c>
    </row>
    <row r="13400" spans="1:1" x14ac:dyDescent="0.3">
      <c r="A13400" t="s">
        <v>1113</v>
      </c>
    </row>
    <row r="13403" spans="1:1" x14ac:dyDescent="0.3">
      <c r="A13403" t="s">
        <v>1113</v>
      </c>
    </row>
    <row r="13408" spans="1:1" x14ac:dyDescent="0.3">
      <c r="A13408" t="s">
        <v>1513</v>
      </c>
    </row>
    <row r="13410" spans="1:1" x14ac:dyDescent="0.3">
      <c r="A13410" t="s">
        <v>1090</v>
      </c>
    </row>
    <row r="13413" spans="1:1" x14ac:dyDescent="0.3">
      <c r="A13413" t="s">
        <v>1085</v>
      </c>
    </row>
    <row r="13416" spans="1:1" x14ac:dyDescent="0.3">
      <c r="A13416" t="s">
        <v>1636</v>
      </c>
    </row>
    <row r="13419" spans="1:1" x14ac:dyDescent="0.3">
      <c r="A13419" t="s">
        <v>1636</v>
      </c>
    </row>
    <row r="13424" spans="1:1" x14ac:dyDescent="0.3">
      <c r="A13424" t="s">
        <v>1515</v>
      </c>
    </row>
    <row r="13426" spans="1:1" x14ac:dyDescent="0.3">
      <c r="A13426" t="s">
        <v>1088</v>
      </c>
    </row>
    <row r="13429" spans="1:1" x14ac:dyDescent="0.3">
      <c r="A13429" t="s">
        <v>1135</v>
      </c>
    </row>
    <row r="13432" spans="1:1" x14ac:dyDescent="0.3">
      <c r="A13432" t="s">
        <v>1135</v>
      </c>
    </row>
    <row r="13437" spans="1:1" x14ac:dyDescent="0.3">
      <c r="A13437" t="s">
        <v>1513</v>
      </c>
    </row>
    <row r="13439" spans="1:1" x14ac:dyDescent="0.3">
      <c r="A13439" t="s">
        <v>1090</v>
      </c>
    </row>
    <row r="13442" spans="1:1" x14ac:dyDescent="0.3">
      <c r="A13442" t="s">
        <v>1085</v>
      </c>
    </row>
    <row r="13445" spans="1:1" x14ac:dyDescent="0.3">
      <c r="A13445" t="s">
        <v>1637</v>
      </c>
    </row>
    <row r="13448" spans="1:1" x14ac:dyDescent="0.3">
      <c r="A13448" t="s">
        <v>1637</v>
      </c>
    </row>
    <row r="13453" spans="1:1" x14ac:dyDescent="0.3">
      <c r="A13453" t="s">
        <v>1515</v>
      </c>
    </row>
    <row r="13455" spans="1:1" x14ac:dyDescent="0.3">
      <c r="A13455" t="s">
        <v>1088</v>
      </c>
    </row>
    <row r="13458" spans="1:1" x14ac:dyDescent="0.3">
      <c r="A13458" t="s">
        <v>1113</v>
      </c>
    </row>
    <row r="13461" spans="1:1" x14ac:dyDescent="0.3">
      <c r="A13461" t="s">
        <v>1113</v>
      </c>
    </row>
    <row r="13466" spans="1:1" x14ac:dyDescent="0.3">
      <c r="A13466" t="s">
        <v>1513</v>
      </c>
    </row>
    <row r="13468" spans="1:1" x14ac:dyDescent="0.3">
      <c r="A13468" t="s">
        <v>1090</v>
      </c>
    </row>
    <row r="13471" spans="1:1" x14ac:dyDescent="0.3">
      <c r="A13471" t="s">
        <v>1085</v>
      </c>
    </row>
    <row r="13474" spans="1:1" x14ac:dyDescent="0.3">
      <c r="A13474" t="s">
        <v>1638</v>
      </c>
    </row>
    <row r="13477" spans="1:1" x14ac:dyDescent="0.3">
      <c r="A13477" t="s">
        <v>1638</v>
      </c>
    </row>
    <row r="13482" spans="1:1" x14ac:dyDescent="0.3">
      <c r="A13482" t="s">
        <v>1515</v>
      </c>
    </row>
    <row r="13484" spans="1:1" x14ac:dyDescent="0.3">
      <c r="A13484" t="s">
        <v>1088</v>
      </c>
    </row>
    <row r="13487" spans="1:1" x14ac:dyDescent="0.3">
      <c r="A13487" t="s">
        <v>1111</v>
      </c>
    </row>
    <row r="13490" spans="1:1" x14ac:dyDescent="0.3">
      <c r="A13490" t="s">
        <v>1111</v>
      </c>
    </row>
    <row r="13495" spans="1:1" x14ac:dyDescent="0.3">
      <c r="A13495" t="s">
        <v>1513</v>
      </c>
    </row>
    <row r="13497" spans="1:1" x14ac:dyDescent="0.3">
      <c r="A13497" t="s">
        <v>1090</v>
      </c>
    </row>
    <row r="13500" spans="1:1" x14ac:dyDescent="0.3">
      <c r="A13500" t="s">
        <v>1085</v>
      </c>
    </row>
    <row r="13503" spans="1:1" x14ac:dyDescent="0.3">
      <c r="A13503" t="s">
        <v>1639</v>
      </c>
    </row>
    <row r="13506" spans="1:1" x14ac:dyDescent="0.3">
      <c r="A13506" t="s">
        <v>1639</v>
      </c>
    </row>
    <row r="13511" spans="1:1" x14ac:dyDescent="0.3">
      <c r="A13511" t="s">
        <v>1515</v>
      </c>
    </row>
    <row r="13513" spans="1:1" x14ac:dyDescent="0.3">
      <c r="A13513" t="s">
        <v>1088</v>
      </c>
    </row>
    <row r="13516" spans="1:1" x14ac:dyDescent="0.3">
      <c r="A13516" t="s">
        <v>1116</v>
      </c>
    </row>
    <row r="13519" spans="1:1" x14ac:dyDescent="0.3">
      <c r="A13519" t="s">
        <v>1116</v>
      </c>
    </row>
    <row r="13524" spans="1:1" x14ac:dyDescent="0.3">
      <c r="A13524" t="s">
        <v>1513</v>
      </c>
    </row>
    <row r="13526" spans="1:1" x14ac:dyDescent="0.3">
      <c r="A13526" t="s">
        <v>1090</v>
      </c>
    </row>
    <row r="13529" spans="1:1" x14ac:dyDescent="0.3">
      <c r="A13529" t="s">
        <v>1085</v>
      </c>
    </row>
    <row r="13532" spans="1:1" x14ac:dyDescent="0.3">
      <c r="A13532" t="s">
        <v>1640</v>
      </c>
    </row>
    <row r="13535" spans="1:1" x14ac:dyDescent="0.3">
      <c r="A13535" t="s">
        <v>1640</v>
      </c>
    </row>
    <row r="13540" spans="1:1" x14ac:dyDescent="0.3">
      <c r="A13540" t="s">
        <v>1515</v>
      </c>
    </row>
    <row r="13542" spans="1:1" x14ac:dyDescent="0.3">
      <c r="A13542" t="s">
        <v>1088</v>
      </c>
    </row>
    <row r="13545" spans="1:1" x14ac:dyDescent="0.3">
      <c r="A13545" t="s">
        <v>1111</v>
      </c>
    </row>
    <row r="13548" spans="1:1" x14ac:dyDescent="0.3">
      <c r="A13548" t="s">
        <v>1111</v>
      </c>
    </row>
    <row r="13553" spans="1:1" x14ac:dyDescent="0.3">
      <c r="A13553" t="s">
        <v>1513</v>
      </c>
    </row>
    <row r="13555" spans="1:1" x14ac:dyDescent="0.3">
      <c r="A13555" t="s">
        <v>1090</v>
      </c>
    </row>
    <row r="13558" spans="1:1" x14ac:dyDescent="0.3">
      <c r="A13558" t="s">
        <v>1085</v>
      </c>
    </row>
    <row r="13561" spans="1:1" x14ac:dyDescent="0.3">
      <c r="A13561" t="s">
        <v>1641</v>
      </c>
    </row>
    <row r="13564" spans="1:1" x14ac:dyDescent="0.3">
      <c r="A13564" t="s">
        <v>1641</v>
      </c>
    </row>
    <row r="13569" spans="1:1" x14ac:dyDescent="0.3">
      <c r="A13569" t="s">
        <v>1515</v>
      </c>
    </row>
    <row r="13571" spans="1:1" x14ac:dyDescent="0.3">
      <c r="A13571" t="s">
        <v>1088</v>
      </c>
    </row>
    <row r="13574" spans="1:1" x14ac:dyDescent="0.3">
      <c r="A13574" t="s">
        <v>1111</v>
      </c>
    </row>
    <row r="13577" spans="1:1" x14ac:dyDescent="0.3">
      <c r="A13577" t="s">
        <v>1111</v>
      </c>
    </row>
    <row r="13582" spans="1:1" x14ac:dyDescent="0.3">
      <c r="A13582" t="s">
        <v>1513</v>
      </c>
    </row>
    <row r="13584" spans="1:1" x14ac:dyDescent="0.3">
      <c r="A13584" t="s">
        <v>1090</v>
      </c>
    </row>
    <row r="13587" spans="1:1" x14ac:dyDescent="0.3">
      <c r="A13587" t="s">
        <v>1085</v>
      </c>
    </row>
    <row r="13590" spans="1:1" x14ac:dyDescent="0.3">
      <c r="A13590" t="s">
        <v>1642</v>
      </c>
    </row>
    <row r="13593" spans="1:1" x14ac:dyDescent="0.3">
      <c r="A13593" t="s">
        <v>1642</v>
      </c>
    </row>
    <row r="13598" spans="1:1" x14ac:dyDescent="0.3">
      <c r="A13598" t="s">
        <v>1515</v>
      </c>
    </row>
    <row r="13600" spans="1:1" x14ac:dyDescent="0.3">
      <c r="A13600" t="s">
        <v>1088</v>
      </c>
    </row>
    <row r="13603" spans="1:1" x14ac:dyDescent="0.3">
      <c r="A13603" t="s">
        <v>1116</v>
      </c>
    </row>
    <row r="13606" spans="1:1" x14ac:dyDescent="0.3">
      <c r="A13606" t="s">
        <v>1116</v>
      </c>
    </row>
    <row r="13611" spans="1:1" x14ac:dyDescent="0.3">
      <c r="A13611" t="s">
        <v>1513</v>
      </c>
    </row>
    <row r="13613" spans="1:1" x14ac:dyDescent="0.3">
      <c r="A13613" t="s">
        <v>1090</v>
      </c>
    </row>
    <row r="13616" spans="1:1" x14ac:dyDescent="0.3">
      <c r="A13616" t="s">
        <v>1085</v>
      </c>
    </row>
    <row r="13619" spans="1:1" x14ac:dyDescent="0.3">
      <c r="A13619" t="s">
        <v>1643</v>
      </c>
    </row>
    <row r="13622" spans="1:1" x14ac:dyDescent="0.3">
      <c r="A13622" t="s">
        <v>1643</v>
      </c>
    </row>
    <row r="13627" spans="1:1" x14ac:dyDescent="0.3">
      <c r="A13627" t="s">
        <v>1515</v>
      </c>
    </row>
    <row r="13629" spans="1:1" x14ac:dyDescent="0.3">
      <c r="A13629" t="s">
        <v>1088</v>
      </c>
    </row>
    <row r="13632" spans="1:1" x14ac:dyDescent="0.3">
      <c r="A13632" t="s">
        <v>1097</v>
      </c>
    </row>
    <row r="13635" spans="1:1" x14ac:dyDescent="0.3">
      <c r="A13635" t="s">
        <v>1097</v>
      </c>
    </row>
    <row r="13640" spans="1:1" x14ac:dyDescent="0.3">
      <c r="A13640" t="s">
        <v>1513</v>
      </c>
    </row>
    <row r="13642" spans="1:1" x14ac:dyDescent="0.3">
      <c r="A13642" t="s">
        <v>1090</v>
      </c>
    </row>
    <row r="13645" spans="1:1" x14ac:dyDescent="0.3">
      <c r="A13645" t="s">
        <v>1085</v>
      </c>
    </row>
    <row r="13648" spans="1:1" x14ac:dyDescent="0.3">
      <c r="A13648" t="s">
        <v>1644</v>
      </c>
    </row>
    <row r="13651" spans="1:1" x14ac:dyDescent="0.3">
      <c r="A13651" t="s">
        <v>1644</v>
      </c>
    </row>
    <row r="13656" spans="1:1" x14ac:dyDescent="0.3">
      <c r="A13656" t="s">
        <v>1515</v>
      </c>
    </row>
    <row r="13658" spans="1:1" x14ac:dyDescent="0.3">
      <c r="A13658" t="s">
        <v>1088</v>
      </c>
    </row>
    <row r="13661" spans="1:1" x14ac:dyDescent="0.3">
      <c r="A13661" t="s">
        <v>1097</v>
      </c>
    </row>
    <row r="13664" spans="1:1" x14ac:dyDescent="0.3">
      <c r="A13664" t="s">
        <v>1097</v>
      </c>
    </row>
    <row r="13669" spans="1:1" x14ac:dyDescent="0.3">
      <c r="A13669" t="s">
        <v>1513</v>
      </c>
    </row>
    <row r="13671" spans="1:1" x14ac:dyDescent="0.3">
      <c r="A13671" t="s">
        <v>1090</v>
      </c>
    </row>
    <row r="13674" spans="1:1" x14ac:dyDescent="0.3">
      <c r="A13674" t="s">
        <v>1085</v>
      </c>
    </row>
    <row r="13677" spans="1:1" x14ac:dyDescent="0.3">
      <c r="A13677" t="s">
        <v>1645</v>
      </c>
    </row>
    <row r="13680" spans="1:1" x14ac:dyDescent="0.3">
      <c r="A13680" t="s">
        <v>1645</v>
      </c>
    </row>
    <row r="13685" spans="1:1" x14ac:dyDescent="0.3">
      <c r="A13685" t="s">
        <v>1515</v>
      </c>
    </row>
    <row r="13687" spans="1:1" x14ac:dyDescent="0.3">
      <c r="A13687" t="s">
        <v>1088</v>
      </c>
    </row>
    <row r="13690" spans="1:1" x14ac:dyDescent="0.3">
      <c r="A13690" t="s">
        <v>1116</v>
      </c>
    </row>
    <row r="13693" spans="1:1" x14ac:dyDescent="0.3">
      <c r="A13693" t="s">
        <v>1116</v>
      </c>
    </row>
    <row r="13698" spans="1:1" x14ac:dyDescent="0.3">
      <c r="A13698" t="s">
        <v>1513</v>
      </c>
    </row>
    <row r="13700" spans="1:1" x14ac:dyDescent="0.3">
      <c r="A13700" t="s">
        <v>1090</v>
      </c>
    </row>
    <row r="13703" spans="1:1" x14ac:dyDescent="0.3">
      <c r="A13703" t="s">
        <v>1085</v>
      </c>
    </row>
    <row r="13706" spans="1:1" x14ac:dyDescent="0.3">
      <c r="A13706" t="s">
        <v>1646</v>
      </c>
    </row>
    <row r="13709" spans="1:1" x14ac:dyDescent="0.3">
      <c r="A13709" t="s">
        <v>1646</v>
      </c>
    </row>
    <row r="13714" spans="1:1" x14ac:dyDescent="0.3">
      <c r="A13714" t="s">
        <v>1515</v>
      </c>
    </row>
    <row r="13716" spans="1:1" x14ac:dyDescent="0.3">
      <c r="A13716" t="s">
        <v>1088</v>
      </c>
    </row>
    <row r="13719" spans="1:1" x14ac:dyDescent="0.3">
      <c r="A13719" t="s">
        <v>1116</v>
      </c>
    </row>
    <row r="13722" spans="1:1" x14ac:dyDescent="0.3">
      <c r="A13722" t="s">
        <v>1116</v>
      </c>
    </row>
    <row r="13727" spans="1:1" x14ac:dyDescent="0.3">
      <c r="A13727" t="s">
        <v>1513</v>
      </c>
    </row>
    <row r="13729" spans="1:1" x14ac:dyDescent="0.3">
      <c r="A13729" t="s">
        <v>1090</v>
      </c>
    </row>
    <row r="13732" spans="1:1" x14ac:dyDescent="0.3">
      <c r="A13732" t="s">
        <v>1085</v>
      </c>
    </row>
    <row r="13735" spans="1:1" x14ac:dyDescent="0.3">
      <c r="A13735" t="s">
        <v>1647</v>
      </c>
    </row>
    <row r="13738" spans="1:1" x14ac:dyDescent="0.3">
      <c r="A13738" t="s">
        <v>1647</v>
      </c>
    </row>
    <row r="13743" spans="1:1" x14ac:dyDescent="0.3">
      <c r="A13743" t="s">
        <v>1515</v>
      </c>
    </row>
    <row r="13745" spans="1:1" x14ac:dyDescent="0.3">
      <c r="A13745" t="s">
        <v>1088</v>
      </c>
    </row>
    <row r="13748" spans="1:1" x14ac:dyDescent="0.3">
      <c r="A13748" t="s">
        <v>1097</v>
      </c>
    </row>
    <row r="13751" spans="1:1" x14ac:dyDescent="0.3">
      <c r="A13751" t="s">
        <v>1513</v>
      </c>
    </row>
    <row r="13753" spans="1:1" x14ac:dyDescent="0.3">
      <c r="A13753" t="s">
        <v>1085</v>
      </c>
    </row>
    <row r="13756" spans="1:1" x14ac:dyDescent="0.3">
      <c r="A13756" t="s">
        <v>1648</v>
      </c>
    </row>
    <row r="13759" spans="1:1" x14ac:dyDescent="0.3">
      <c r="A13759" t="s">
        <v>1648</v>
      </c>
    </row>
    <row r="13764" spans="1:1" x14ac:dyDescent="0.3">
      <c r="A13764" t="s">
        <v>1515</v>
      </c>
    </row>
    <row r="13766" spans="1:1" x14ac:dyDescent="0.3">
      <c r="A13766" t="s">
        <v>1088</v>
      </c>
    </row>
    <row r="13769" spans="1:1" x14ac:dyDescent="0.3">
      <c r="A13769" t="s">
        <v>1116</v>
      </c>
    </row>
    <row r="13772" spans="1:1" x14ac:dyDescent="0.3">
      <c r="A13772" t="s">
        <v>1116</v>
      </c>
    </row>
    <row r="13777" spans="1:1" x14ac:dyDescent="0.3">
      <c r="A13777" t="s">
        <v>1513</v>
      </c>
    </row>
    <row r="13779" spans="1:1" x14ac:dyDescent="0.3">
      <c r="A13779" t="s">
        <v>1090</v>
      </c>
    </row>
    <row r="13782" spans="1:1" x14ac:dyDescent="0.3">
      <c r="A13782" t="s">
        <v>1085</v>
      </c>
    </row>
    <row r="13785" spans="1:1" x14ac:dyDescent="0.3">
      <c r="A13785" t="s">
        <v>1649</v>
      </c>
    </row>
    <row r="13788" spans="1:1" x14ac:dyDescent="0.3">
      <c r="A13788" t="s">
        <v>1649</v>
      </c>
    </row>
    <row r="13793" spans="1:1" x14ac:dyDescent="0.3">
      <c r="A13793" t="s">
        <v>1515</v>
      </c>
    </row>
    <row r="13795" spans="1:1" x14ac:dyDescent="0.3">
      <c r="A13795" t="s">
        <v>1088</v>
      </c>
    </row>
    <row r="13798" spans="1:1" x14ac:dyDescent="0.3">
      <c r="A13798" t="s">
        <v>1113</v>
      </c>
    </row>
    <row r="13801" spans="1:1" x14ac:dyDescent="0.3">
      <c r="A13801" t="s">
        <v>1113</v>
      </c>
    </row>
    <row r="13806" spans="1:1" x14ac:dyDescent="0.3">
      <c r="A13806" t="s">
        <v>1513</v>
      </c>
    </row>
    <row r="13808" spans="1:1" x14ac:dyDescent="0.3">
      <c r="A13808" t="s">
        <v>1090</v>
      </c>
    </row>
    <row r="13811" spans="1:1" x14ac:dyDescent="0.3">
      <c r="A13811" t="s">
        <v>1085</v>
      </c>
    </row>
    <row r="13814" spans="1:1" x14ac:dyDescent="0.3">
      <c r="A13814" t="s">
        <v>1650</v>
      </c>
    </row>
    <row r="13817" spans="1:1" x14ac:dyDescent="0.3">
      <c r="A13817" t="s">
        <v>1650</v>
      </c>
    </row>
    <row r="13822" spans="1:1" x14ac:dyDescent="0.3">
      <c r="A13822" t="s">
        <v>1515</v>
      </c>
    </row>
    <row r="13824" spans="1:1" x14ac:dyDescent="0.3">
      <c r="A13824" t="s">
        <v>1088</v>
      </c>
    </row>
    <row r="13827" spans="1:1" x14ac:dyDescent="0.3">
      <c r="A13827" t="s">
        <v>1113</v>
      </c>
    </row>
    <row r="13830" spans="1:1" x14ac:dyDescent="0.3">
      <c r="A13830" t="s">
        <v>1113</v>
      </c>
    </row>
    <row r="13835" spans="1:1" x14ac:dyDescent="0.3">
      <c r="A13835" t="s">
        <v>1513</v>
      </c>
    </row>
    <row r="13837" spans="1:1" x14ac:dyDescent="0.3">
      <c r="A13837" t="s">
        <v>1090</v>
      </c>
    </row>
    <row r="13840" spans="1:1" x14ac:dyDescent="0.3">
      <c r="A13840" t="s">
        <v>1085</v>
      </c>
    </row>
    <row r="13843" spans="1:1" x14ac:dyDescent="0.3">
      <c r="A13843" t="s">
        <v>1651</v>
      </c>
    </row>
    <row r="13846" spans="1:1" x14ac:dyDescent="0.3">
      <c r="A13846" t="s">
        <v>1651</v>
      </c>
    </row>
    <row r="13851" spans="1:1" x14ac:dyDescent="0.3">
      <c r="A13851" t="s">
        <v>1515</v>
      </c>
    </row>
    <row r="13853" spans="1:1" x14ac:dyDescent="0.3">
      <c r="A13853" t="s">
        <v>1088</v>
      </c>
    </row>
    <row r="13856" spans="1:1" x14ac:dyDescent="0.3">
      <c r="A13856" t="s">
        <v>1111</v>
      </c>
    </row>
    <row r="13859" spans="1:1" x14ac:dyDescent="0.3">
      <c r="A13859" t="s">
        <v>1111</v>
      </c>
    </row>
    <row r="13864" spans="1:1" x14ac:dyDescent="0.3">
      <c r="A13864" t="s">
        <v>1513</v>
      </c>
    </row>
    <row r="13866" spans="1:1" x14ac:dyDescent="0.3">
      <c r="A13866" t="s">
        <v>1090</v>
      </c>
    </row>
    <row r="13869" spans="1:1" x14ac:dyDescent="0.3">
      <c r="A13869" t="s">
        <v>1085</v>
      </c>
    </row>
    <row r="13872" spans="1:1" x14ac:dyDescent="0.3">
      <c r="A13872" t="s">
        <v>1652</v>
      </c>
    </row>
    <row r="13875" spans="1:1" x14ac:dyDescent="0.3">
      <c r="A13875" t="s">
        <v>1652</v>
      </c>
    </row>
    <row r="13880" spans="1:1" x14ac:dyDescent="0.3">
      <c r="A13880" t="s">
        <v>1515</v>
      </c>
    </row>
    <row r="13882" spans="1:1" x14ac:dyDescent="0.3">
      <c r="A13882" t="s">
        <v>1088</v>
      </c>
    </row>
    <row r="13885" spans="1:1" x14ac:dyDescent="0.3">
      <c r="A13885" t="s">
        <v>1113</v>
      </c>
    </row>
    <row r="13888" spans="1:1" x14ac:dyDescent="0.3">
      <c r="A13888" t="s">
        <v>1113</v>
      </c>
    </row>
    <row r="13893" spans="1:1" x14ac:dyDescent="0.3">
      <c r="A13893" t="s">
        <v>1513</v>
      </c>
    </row>
    <row r="13895" spans="1:1" x14ac:dyDescent="0.3">
      <c r="A13895" t="s">
        <v>1090</v>
      </c>
    </row>
    <row r="13898" spans="1:1" x14ac:dyDescent="0.3">
      <c r="A13898" t="s">
        <v>1085</v>
      </c>
    </row>
    <row r="13901" spans="1:1" x14ac:dyDescent="0.3">
      <c r="A13901" t="s">
        <v>1653</v>
      </c>
    </row>
    <row r="13904" spans="1:1" x14ac:dyDescent="0.3">
      <c r="A13904" t="s">
        <v>1653</v>
      </c>
    </row>
    <row r="13909" spans="1:1" x14ac:dyDescent="0.3">
      <c r="A13909" t="s">
        <v>1515</v>
      </c>
    </row>
    <row r="13911" spans="1:1" x14ac:dyDescent="0.3">
      <c r="A13911" t="s">
        <v>1088</v>
      </c>
    </row>
    <row r="13914" spans="1:1" x14ac:dyDescent="0.3">
      <c r="A13914" t="s">
        <v>1113</v>
      </c>
    </row>
    <row r="13917" spans="1:1" x14ac:dyDescent="0.3">
      <c r="A13917" t="s">
        <v>1113</v>
      </c>
    </row>
    <row r="13922" spans="1:1" x14ac:dyDescent="0.3">
      <c r="A13922" t="s">
        <v>1513</v>
      </c>
    </row>
    <row r="13924" spans="1:1" x14ac:dyDescent="0.3">
      <c r="A13924" t="s">
        <v>1090</v>
      </c>
    </row>
    <row r="13927" spans="1:1" x14ac:dyDescent="0.3">
      <c r="A13927" t="s">
        <v>1085</v>
      </c>
    </row>
    <row r="13930" spans="1:1" x14ac:dyDescent="0.3">
      <c r="A13930" t="s">
        <v>1654</v>
      </c>
    </row>
    <row r="13933" spans="1:1" x14ac:dyDescent="0.3">
      <c r="A13933" t="s">
        <v>1654</v>
      </c>
    </row>
    <row r="13938" spans="1:1" x14ac:dyDescent="0.3">
      <c r="A13938" t="s">
        <v>1515</v>
      </c>
    </row>
    <row r="13940" spans="1:1" x14ac:dyDescent="0.3">
      <c r="A13940" t="s">
        <v>1088</v>
      </c>
    </row>
    <row r="13943" spans="1:1" x14ac:dyDescent="0.3">
      <c r="A13943" t="s">
        <v>1116</v>
      </c>
    </row>
    <row r="13946" spans="1:1" x14ac:dyDescent="0.3">
      <c r="A13946" t="s">
        <v>1116</v>
      </c>
    </row>
    <row r="13951" spans="1:1" x14ac:dyDescent="0.3">
      <c r="A13951" t="s">
        <v>1513</v>
      </c>
    </row>
    <row r="13953" spans="1:1" x14ac:dyDescent="0.3">
      <c r="A13953" t="s">
        <v>1090</v>
      </c>
    </row>
    <row r="13956" spans="1:1" x14ac:dyDescent="0.3">
      <c r="A13956" t="s">
        <v>1085</v>
      </c>
    </row>
    <row r="13959" spans="1:1" x14ac:dyDescent="0.3">
      <c r="A13959" t="s">
        <v>1655</v>
      </c>
    </row>
    <row r="13962" spans="1:1" x14ac:dyDescent="0.3">
      <c r="A13962" t="s">
        <v>1655</v>
      </c>
    </row>
    <row r="13967" spans="1:1" x14ac:dyDescent="0.3">
      <c r="A13967" t="s">
        <v>1515</v>
      </c>
    </row>
    <row r="13969" spans="1:1" x14ac:dyDescent="0.3">
      <c r="A13969" t="s">
        <v>1088</v>
      </c>
    </row>
    <row r="13972" spans="1:1" x14ac:dyDescent="0.3">
      <c r="A13972" t="s">
        <v>1111</v>
      </c>
    </row>
    <row r="13975" spans="1:1" x14ac:dyDescent="0.3">
      <c r="A13975" t="s">
        <v>1111</v>
      </c>
    </row>
    <row r="13980" spans="1:1" x14ac:dyDescent="0.3">
      <c r="A13980" t="s">
        <v>1513</v>
      </c>
    </row>
    <row r="13982" spans="1:1" x14ac:dyDescent="0.3">
      <c r="A13982" t="s">
        <v>1090</v>
      </c>
    </row>
    <row r="13985" spans="1:1" x14ac:dyDescent="0.3">
      <c r="A13985" t="s">
        <v>1085</v>
      </c>
    </row>
    <row r="13988" spans="1:1" x14ac:dyDescent="0.3">
      <c r="A13988" t="s">
        <v>1656</v>
      </c>
    </row>
    <row r="13991" spans="1:1" x14ac:dyDescent="0.3">
      <c r="A13991" t="s">
        <v>1656</v>
      </c>
    </row>
    <row r="13996" spans="1:1" x14ac:dyDescent="0.3">
      <c r="A13996" t="s">
        <v>1515</v>
      </c>
    </row>
    <row r="13998" spans="1:1" x14ac:dyDescent="0.3">
      <c r="A13998" t="s">
        <v>1088</v>
      </c>
    </row>
    <row r="14001" spans="1:1" x14ac:dyDescent="0.3">
      <c r="A14001" t="s">
        <v>1116</v>
      </c>
    </row>
    <row r="14004" spans="1:1" x14ac:dyDescent="0.3">
      <c r="A14004" t="s">
        <v>1116</v>
      </c>
    </row>
    <row r="14009" spans="1:1" x14ac:dyDescent="0.3">
      <c r="A14009" t="s">
        <v>1513</v>
      </c>
    </row>
    <row r="14011" spans="1:1" x14ac:dyDescent="0.3">
      <c r="A14011" t="s">
        <v>1090</v>
      </c>
    </row>
    <row r="14014" spans="1:1" x14ac:dyDescent="0.3">
      <c r="A14014" t="s">
        <v>1085</v>
      </c>
    </row>
    <row r="14017" spans="1:1" x14ac:dyDescent="0.3">
      <c r="A14017" t="s">
        <v>1657</v>
      </c>
    </row>
    <row r="14020" spans="1:1" x14ac:dyDescent="0.3">
      <c r="A14020" t="s">
        <v>1657</v>
      </c>
    </row>
    <row r="14025" spans="1:1" x14ac:dyDescent="0.3">
      <c r="A14025" t="s">
        <v>1515</v>
      </c>
    </row>
    <row r="14027" spans="1:1" x14ac:dyDescent="0.3">
      <c r="A14027" t="s">
        <v>1088</v>
      </c>
    </row>
    <row r="14030" spans="1:1" x14ac:dyDescent="0.3">
      <c r="A14030" t="s">
        <v>1116</v>
      </c>
    </row>
    <row r="14033" spans="1:1" x14ac:dyDescent="0.3">
      <c r="A14033" t="s">
        <v>1116</v>
      </c>
    </row>
    <row r="14038" spans="1:1" x14ac:dyDescent="0.3">
      <c r="A14038" t="s">
        <v>1513</v>
      </c>
    </row>
    <row r="14040" spans="1:1" x14ac:dyDescent="0.3">
      <c r="A14040" t="s">
        <v>1090</v>
      </c>
    </row>
    <row r="14043" spans="1:1" x14ac:dyDescent="0.3">
      <c r="A14043" t="s">
        <v>1085</v>
      </c>
    </row>
    <row r="14046" spans="1:1" x14ac:dyDescent="0.3">
      <c r="A14046" t="s">
        <v>1658</v>
      </c>
    </row>
    <row r="14049" spans="1:1" x14ac:dyDescent="0.3">
      <c r="A14049" t="s">
        <v>1658</v>
      </c>
    </row>
    <row r="14054" spans="1:1" x14ac:dyDescent="0.3">
      <c r="A14054" t="s">
        <v>1515</v>
      </c>
    </row>
    <row r="14056" spans="1:1" x14ac:dyDescent="0.3">
      <c r="A14056" t="s">
        <v>1088</v>
      </c>
    </row>
    <row r="14059" spans="1:1" x14ac:dyDescent="0.3">
      <c r="A14059" t="s">
        <v>1089</v>
      </c>
    </row>
    <row r="14062" spans="1:1" x14ac:dyDescent="0.3">
      <c r="A14062" t="s">
        <v>1089</v>
      </c>
    </row>
    <row r="14067" spans="1:1" x14ac:dyDescent="0.3">
      <c r="A14067" t="s">
        <v>1513</v>
      </c>
    </row>
    <row r="14069" spans="1:1" x14ac:dyDescent="0.3">
      <c r="A14069" t="s">
        <v>1090</v>
      </c>
    </row>
    <row r="14072" spans="1:1" x14ac:dyDescent="0.3">
      <c r="A14072" t="s">
        <v>1085</v>
      </c>
    </row>
    <row r="14075" spans="1:1" x14ac:dyDescent="0.3">
      <c r="A14075" t="s">
        <v>1659</v>
      </c>
    </row>
    <row r="14078" spans="1:1" x14ac:dyDescent="0.3">
      <c r="A14078" t="s">
        <v>1659</v>
      </c>
    </row>
    <row r="14083" spans="1:1" x14ac:dyDescent="0.3">
      <c r="A14083" t="s">
        <v>1515</v>
      </c>
    </row>
    <row r="14085" spans="1:1" x14ac:dyDescent="0.3">
      <c r="A14085" t="s">
        <v>1088</v>
      </c>
    </row>
    <row r="14088" spans="1:1" x14ac:dyDescent="0.3">
      <c r="A14088" t="s">
        <v>1089</v>
      </c>
    </row>
    <row r="14091" spans="1:1" x14ac:dyDescent="0.3">
      <c r="A14091" t="s">
        <v>1089</v>
      </c>
    </row>
    <row r="14096" spans="1:1" x14ac:dyDescent="0.3">
      <c r="A14096" t="s">
        <v>1513</v>
      </c>
    </row>
    <row r="14098" spans="1:1" x14ac:dyDescent="0.3">
      <c r="A14098" t="s">
        <v>1090</v>
      </c>
    </row>
    <row r="14101" spans="1:1" x14ac:dyDescent="0.3">
      <c r="A14101" t="s">
        <v>1085</v>
      </c>
    </row>
    <row r="14104" spans="1:1" x14ac:dyDescent="0.3">
      <c r="A14104" t="s">
        <v>1660</v>
      </c>
    </row>
    <row r="14107" spans="1:1" x14ac:dyDescent="0.3">
      <c r="A14107" t="s">
        <v>1660</v>
      </c>
    </row>
    <row r="14112" spans="1:1" x14ac:dyDescent="0.3">
      <c r="A14112" t="s">
        <v>1515</v>
      </c>
    </row>
    <row r="14114" spans="1:1" x14ac:dyDescent="0.3">
      <c r="A14114" t="s">
        <v>1088</v>
      </c>
    </row>
    <row r="14117" spans="1:1" x14ac:dyDescent="0.3">
      <c r="A14117" t="s">
        <v>1089</v>
      </c>
    </row>
    <row r="14120" spans="1:1" x14ac:dyDescent="0.3">
      <c r="A14120" t="s">
        <v>1089</v>
      </c>
    </row>
    <row r="14125" spans="1:1" x14ac:dyDescent="0.3">
      <c r="A14125" t="s">
        <v>1513</v>
      </c>
    </row>
    <row r="14127" spans="1:1" x14ac:dyDescent="0.3">
      <c r="A14127" t="s">
        <v>1090</v>
      </c>
    </row>
    <row r="14130" spans="1:1" x14ac:dyDescent="0.3">
      <c r="A14130" t="s">
        <v>1085</v>
      </c>
    </row>
    <row r="14133" spans="1:1" x14ac:dyDescent="0.3">
      <c r="A14133" t="s">
        <v>1661</v>
      </c>
    </row>
    <row r="14136" spans="1:1" x14ac:dyDescent="0.3">
      <c r="A14136" t="s">
        <v>1661</v>
      </c>
    </row>
    <row r="14141" spans="1:1" x14ac:dyDescent="0.3">
      <c r="A14141" t="s">
        <v>1515</v>
      </c>
    </row>
    <row r="14143" spans="1:1" x14ac:dyDescent="0.3">
      <c r="A14143" t="s">
        <v>1088</v>
      </c>
    </row>
    <row r="14146" spans="1:1" x14ac:dyDescent="0.3">
      <c r="A14146" t="s">
        <v>1089</v>
      </c>
    </row>
    <row r="14149" spans="1:1" x14ac:dyDescent="0.3">
      <c r="A14149" t="s">
        <v>1089</v>
      </c>
    </row>
    <row r="14154" spans="1:1" x14ac:dyDescent="0.3">
      <c r="A14154" t="s">
        <v>1513</v>
      </c>
    </row>
    <row r="14156" spans="1:1" x14ac:dyDescent="0.3">
      <c r="A14156" t="s">
        <v>1090</v>
      </c>
    </row>
    <row r="14159" spans="1:1" x14ac:dyDescent="0.3">
      <c r="A14159" t="s">
        <v>1085</v>
      </c>
    </row>
    <row r="14162" spans="1:1" x14ac:dyDescent="0.3">
      <c r="A14162" t="s">
        <v>1662</v>
      </c>
    </row>
    <row r="14165" spans="1:1" x14ac:dyDescent="0.3">
      <c r="A14165" t="s">
        <v>1662</v>
      </c>
    </row>
    <row r="14170" spans="1:1" x14ac:dyDescent="0.3">
      <c r="A14170" t="s">
        <v>1515</v>
      </c>
    </row>
    <row r="14172" spans="1:1" x14ac:dyDescent="0.3">
      <c r="A14172" t="s">
        <v>1088</v>
      </c>
    </row>
    <row r="14175" spans="1:1" x14ac:dyDescent="0.3">
      <c r="A14175" t="s">
        <v>1089</v>
      </c>
    </row>
    <row r="14178" spans="1:1" x14ac:dyDescent="0.3">
      <c r="A14178" t="s">
        <v>1089</v>
      </c>
    </row>
    <row r="14183" spans="1:1" x14ac:dyDescent="0.3">
      <c r="A14183" t="s">
        <v>1513</v>
      </c>
    </row>
    <row r="14185" spans="1:1" x14ac:dyDescent="0.3">
      <c r="A14185" t="s">
        <v>1090</v>
      </c>
    </row>
    <row r="14188" spans="1:1" x14ac:dyDescent="0.3">
      <c r="A14188" t="s">
        <v>1085</v>
      </c>
    </row>
    <row r="14191" spans="1:1" x14ac:dyDescent="0.3">
      <c r="A14191" t="s">
        <v>1663</v>
      </c>
    </row>
    <row r="14194" spans="1:1" x14ac:dyDescent="0.3">
      <c r="A14194" t="s">
        <v>1663</v>
      </c>
    </row>
    <row r="14199" spans="1:1" x14ac:dyDescent="0.3">
      <c r="A14199" t="s">
        <v>1515</v>
      </c>
    </row>
    <row r="14201" spans="1:1" x14ac:dyDescent="0.3">
      <c r="A14201" t="s">
        <v>1088</v>
      </c>
    </row>
    <row r="14204" spans="1:1" x14ac:dyDescent="0.3">
      <c r="A14204" t="s">
        <v>1089</v>
      </c>
    </row>
    <row r="14207" spans="1:1" x14ac:dyDescent="0.3">
      <c r="A14207" t="s">
        <v>1089</v>
      </c>
    </row>
    <row r="14212" spans="1:1" x14ac:dyDescent="0.3">
      <c r="A14212" t="s">
        <v>1513</v>
      </c>
    </row>
    <row r="14214" spans="1:1" x14ac:dyDescent="0.3">
      <c r="A14214" t="s">
        <v>1090</v>
      </c>
    </row>
    <row r="14217" spans="1:1" x14ac:dyDescent="0.3">
      <c r="A14217" t="s">
        <v>1085</v>
      </c>
    </row>
    <row r="14220" spans="1:1" x14ac:dyDescent="0.3">
      <c r="A14220" t="s">
        <v>1664</v>
      </c>
    </row>
    <row r="14223" spans="1:1" x14ac:dyDescent="0.3">
      <c r="A14223" t="s">
        <v>1664</v>
      </c>
    </row>
    <row r="14228" spans="1:1" x14ac:dyDescent="0.3">
      <c r="A14228" t="s">
        <v>1515</v>
      </c>
    </row>
    <row r="14230" spans="1:1" x14ac:dyDescent="0.3">
      <c r="A14230" t="s">
        <v>1088</v>
      </c>
    </row>
    <row r="14233" spans="1:1" x14ac:dyDescent="0.3">
      <c r="A14233" t="s">
        <v>1089</v>
      </c>
    </row>
    <row r="14236" spans="1:1" x14ac:dyDescent="0.3">
      <c r="A14236" t="s">
        <v>1089</v>
      </c>
    </row>
    <row r="14241" spans="1:1" x14ac:dyDescent="0.3">
      <c r="A14241" t="s">
        <v>1513</v>
      </c>
    </row>
    <row r="14243" spans="1:1" x14ac:dyDescent="0.3">
      <c r="A14243" t="s">
        <v>1090</v>
      </c>
    </row>
    <row r="14246" spans="1:1" x14ac:dyDescent="0.3">
      <c r="A14246" t="s">
        <v>1085</v>
      </c>
    </row>
    <row r="14249" spans="1:1" x14ac:dyDescent="0.3">
      <c r="A14249" t="s">
        <v>1665</v>
      </c>
    </row>
    <row r="14252" spans="1:1" x14ac:dyDescent="0.3">
      <c r="A14252" t="s">
        <v>1665</v>
      </c>
    </row>
    <row r="14257" spans="1:1" x14ac:dyDescent="0.3">
      <c r="A14257" t="s">
        <v>1515</v>
      </c>
    </row>
    <row r="14259" spans="1:1" x14ac:dyDescent="0.3">
      <c r="A14259" t="s">
        <v>1088</v>
      </c>
    </row>
    <row r="14262" spans="1:1" x14ac:dyDescent="0.3">
      <c r="A14262" t="s">
        <v>1089</v>
      </c>
    </row>
    <row r="14265" spans="1:1" x14ac:dyDescent="0.3">
      <c r="A14265" t="s">
        <v>1089</v>
      </c>
    </row>
    <row r="14270" spans="1:1" x14ac:dyDescent="0.3">
      <c r="A14270" t="s">
        <v>1513</v>
      </c>
    </row>
    <row r="14272" spans="1:1" x14ac:dyDescent="0.3">
      <c r="A14272" t="s">
        <v>1090</v>
      </c>
    </row>
    <row r="14275" spans="1:1" x14ac:dyDescent="0.3">
      <c r="A14275" t="s">
        <v>1085</v>
      </c>
    </row>
    <row r="14278" spans="1:1" x14ac:dyDescent="0.3">
      <c r="A14278" t="s">
        <v>1666</v>
      </c>
    </row>
    <row r="14281" spans="1:1" x14ac:dyDescent="0.3">
      <c r="A14281" t="s">
        <v>1666</v>
      </c>
    </row>
    <row r="14286" spans="1:1" x14ac:dyDescent="0.3">
      <c r="A14286" t="s">
        <v>1515</v>
      </c>
    </row>
    <row r="14288" spans="1:1" x14ac:dyDescent="0.3">
      <c r="A14288" t="s">
        <v>1088</v>
      </c>
    </row>
    <row r="14291" spans="1:1" x14ac:dyDescent="0.3">
      <c r="A14291" t="s">
        <v>1116</v>
      </c>
    </row>
    <row r="14294" spans="1:1" x14ac:dyDescent="0.3">
      <c r="A14294" t="s">
        <v>1116</v>
      </c>
    </row>
    <row r="14299" spans="1:1" x14ac:dyDescent="0.3">
      <c r="A14299" t="s">
        <v>1513</v>
      </c>
    </row>
    <row r="14301" spans="1:1" x14ac:dyDescent="0.3">
      <c r="A14301" t="s">
        <v>1090</v>
      </c>
    </row>
    <row r="14304" spans="1:1" x14ac:dyDescent="0.3">
      <c r="A14304" t="s">
        <v>1085</v>
      </c>
    </row>
    <row r="14307" spans="1:1" x14ac:dyDescent="0.3">
      <c r="A14307" t="s">
        <v>1667</v>
      </c>
    </row>
    <row r="14310" spans="1:1" x14ac:dyDescent="0.3">
      <c r="A14310" t="s">
        <v>1667</v>
      </c>
    </row>
    <row r="14315" spans="1:1" x14ac:dyDescent="0.3">
      <c r="A14315" t="s">
        <v>1515</v>
      </c>
    </row>
    <row r="14317" spans="1:1" x14ac:dyDescent="0.3">
      <c r="A14317" t="s">
        <v>1088</v>
      </c>
    </row>
    <row r="14320" spans="1:1" x14ac:dyDescent="0.3">
      <c r="A14320" t="s">
        <v>1089</v>
      </c>
    </row>
    <row r="14323" spans="1:1" x14ac:dyDescent="0.3">
      <c r="A14323" t="s">
        <v>1089</v>
      </c>
    </row>
    <row r="14328" spans="1:1" x14ac:dyDescent="0.3">
      <c r="A14328" t="s">
        <v>1513</v>
      </c>
    </row>
    <row r="14330" spans="1:1" x14ac:dyDescent="0.3">
      <c r="A14330" t="s">
        <v>1090</v>
      </c>
    </row>
    <row r="14333" spans="1:1" x14ac:dyDescent="0.3">
      <c r="A14333" t="s">
        <v>1085</v>
      </c>
    </row>
    <row r="14336" spans="1:1" x14ac:dyDescent="0.3">
      <c r="A14336" t="s">
        <v>1668</v>
      </c>
    </row>
    <row r="14339" spans="1:1" x14ac:dyDescent="0.3">
      <c r="A14339" t="s">
        <v>1668</v>
      </c>
    </row>
    <row r="14344" spans="1:1" x14ac:dyDescent="0.3">
      <c r="A14344" t="s">
        <v>1515</v>
      </c>
    </row>
    <row r="14346" spans="1:1" x14ac:dyDescent="0.3">
      <c r="A14346" t="s">
        <v>1097</v>
      </c>
    </row>
    <row r="14349" spans="1:1" x14ac:dyDescent="0.3">
      <c r="A14349" t="s">
        <v>1097</v>
      </c>
    </row>
    <row r="14354" spans="1:1" x14ac:dyDescent="0.3">
      <c r="A14354" t="s">
        <v>1513</v>
      </c>
    </row>
    <row r="14356" spans="1:1" x14ac:dyDescent="0.3">
      <c r="A14356" t="s">
        <v>1090</v>
      </c>
    </row>
    <row r="14359" spans="1:1" x14ac:dyDescent="0.3">
      <c r="A14359" t="s">
        <v>1085</v>
      </c>
    </row>
    <row r="14362" spans="1:1" x14ac:dyDescent="0.3">
      <c r="A14362" t="s">
        <v>1669</v>
      </c>
    </row>
    <row r="14365" spans="1:1" x14ac:dyDescent="0.3">
      <c r="A14365" t="s">
        <v>1669</v>
      </c>
    </row>
    <row r="14370" spans="1:1" x14ac:dyDescent="0.3">
      <c r="A14370" t="s">
        <v>1515</v>
      </c>
    </row>
    <row r="14372" spans="1:1" x14ac:dyDescent="0.3">
      <c r="A14372" t="s">
        <v>1088</v>
      </c>
    </row>
    <row r="14375" spans="1:1" x14ac:dyDescent="0.3">
      <c r="A14375" t="s">
        <v>1089</v>
      </c>
    </row>
    <row r="14378" spans="1:1" x14ac:dyDescent="0.3">
      <c r="A14378" t="s">
        <v>1089</v>
      </c>
    </row>
    <row r="14383" spans="1:1" x14ac:dyDescent="0.3">
      <c r="A14383" t="s">
        <v>1513</v>
      </c>
    </row>
    <row r="14385" spans="1:1" x14ac:dyDescent="0.3">
      <c r="A14385" t="s">
        <v>1090</v>
      </c>
    </row>
    <row r="14388" spans="1:1" x14ac:dyDescent="0.3">
      <c r="A14388" t="s">
        <v>1085</v>
      </c>
    </row>
    <row r="14391" spans="1:1" x14ac:dyDescent="0.3">
      <c r="A14391" t="s">
        <v>1670</v>
      </c>
    </row>
    <row r="14394" spans="1:1" x14ac:dyDescent="0.3">
      <c r="A14394" t="s">
        <v>1670</v>
      </c>
    </row>
    <row r="14399" spans="1:1" x14ac:dyDescent="0.3">
      <c r="A14399" t="s">
        <v>1515</v>
      </c>
    </row>
    <row r="14401" spans="1:1" x14ac:dyDescent="0.3">
      <c r="A14401" t="s">
        <v>1088</v>
      </c>
    </row>
    <row r="14404" spans="1:1" x14ac:dyDescent="0.3">
      <c r="A14404" t="s">
        <v>1089</v>
      </c>
    </row>
    <row r="14407" spans="1:1" x14ac:dyDescent="0.3">
      <c r="A14407" t="s">
        <v>1089</v>
      </c>
    </row>
    <row r="14412" spans="1:1" x14ac:dyDescent="0.3">
      <c r="A14412" t="s">
        <v>1513</v>
      </c>
    </row>
    <row r="14414" spans="1:1" x14ac:dyDescent="0.3">
      <c r="A14414" t="s">
        <v>1090</v>
      </c>
    </row>
    <row r="14417" spans="1:1" x14ac:dyDescent="0.3">
      <c r="A14417" t="s">
        <v>1085</v>
      </c>
    </row>
    <row r="14420" spans="1:1" x14ac:dyDescent="0.3">
      <c r="A14420" t="s">
        <v>1671</v>
      </c>
    </row>
    <row r="14423" spans="1:1" x14ac:dyDescent="0.3">
      <c r="A14423" t="s">
        <v>1671</v>
      </c>
    </row>
    <row r="14428" spans="1:1" x14ac:dyDescent="0.3">
      <c r="A14428" t="s">
        <v>1515</v>
      </c>
    </row>
    <row r="14430" spans="1:1" x14ac:dyDescent="0.3">
      <c r="A14430" t="s">
        <v>1088</v>
      </c>
    </row>
    <row r="14433" spans="1:1" x14ac:dyDescent="0.3">
      <c r="A14433" t="s">
        <v>1089</v>
      </c>
    </row>
    <row r="14436" spans="1:1" x14ac:dyDescent="0.3">
      <c r="A14436" t="s">
        <v>1089</v>
      </c>
    </row>
    <row r="14441" spans="1:1" x14ac:dyDescent="0.3">
      <c r="A14441" t="s">
        <v>1513</v>
      </c>
    </row>
    <row r="14443" spans="1:1" x14ac:dyDescent="0.3">
      <c r="A14443" t="s">
        <v>1090</v>
      </c>
    </row>
    <row r="14446" spans="1:1" x14ac:dyDescent="0.3">
      <c r="A14446" t="s">
        <v>1085</v>
      </c>
    </row>
    <row r="14449" spans="1:1" x14ac:dyDescent="0.3">
      <c r="A14449" t="s">
        <v>1672</v>
      </c>
    </row>
    <row r="14452" spans="1:1" x14ac:dyDescent="0.3">
      <c r="A14452" t="s">
        <v>1672</v>
      </c>
    </row>
    <row r="14457" spans="1:1" x14ac:dyDescent="0.3">
      <c r="A14457" t="s">
        <v>1515</v>
      </c>
    </row>
    <row r="14459" spans="1:1" x14ac:dyDescent="0.3">
      <c r="A14459" t="s">
        <v>1088</v>
      </c>
    </row>
    <row r="14462" spans="1:1" x14ac:dyDescent="0.3">
      <c r="A14462" t="s">
        <v>1089</v>
      </c>
    </row>
    <row r="14465" spans="1:1" x14ac:dyDescent="0.3">
      <c r="A14465" t="s">
        <v>1089</v>
      </c>
    </row>
    <row r="14470" spans="1:1" x14ac:dyDescent="0.3">
      <c r="A14470" t="s">
        <v>1513</v>
      </c>
    </row>
    <row r="14472" spans="1:1" x14ac:dyDescent="0.3">
      <c r="A14472" t="s">
        <v>1090</v>
      </c>
    </row>
    <row r="14475" spans="1:1" x14ac:dyDescent="0.3">
      <c r="A14475" t="s">
        <v>1085</v>
      </c>
    </row>
    <row r="14478" spans="1:1" x14ac:dyDescent="0.3">
      <c r="A14478" t="s">
        <v>1673</v>
      </c>
    </row>
    <row r="14481" spans="1:1" x14ac:dyDescent="0.3">
      <c r="A14481" t="s">
        <v>1673</v>
      </c>
    </row>
    <row r="14486" spans="1:1" x14ac:dyDescent="0.3">
      <c r="A14486" t="s">
        <v>1515</v>
      </c>
    </row>
    <row r="14488" spans="1:1" x14ac:dyDescent="0.3">
      <c r="A14488" t="s">
        <v>1088</v>
      </c>
    </row>
    <row r="14491" spans="1:1" x14ac:dyDescent="0.3">
      <c r="A14491" t="s">
        <v>1089</v>
      </c>
    </row>
    <row r="14494" spans="1:1" x14ac:dyDescent="0.3">
      <c r="A14494" t="s">
        <v>1089</v>
      </c>
    </row>
    <row r="14496" spans="1:1" x14ac:dyDescent="0.3">
      <c r="A14496" t="s">
        <v>1513</v>
      </c>
    </row>
    <row r="14498" spans="1:1" x14ac:dyDescent="0.3">
      <c r="A14498" t="s">
        <v>1090</v>
      </c>
    </row>
    <row r="14501" spans="1:1" x14ac:dyDescent="0.3">
      <c r="A14501" t="s">
        <v>1085</v>
      </c>
    </row>
    <row r="14504" spans="1:1" x14ac:dyDescent="0.3">
      <c r="A14504" t="s">
        <v>1674</v>
      </c>
    </row>
    <row r="14507" spans="1:1" x14ac:dyDescent="0.3">
      <c r="A14507" t="s">
        <v>1674</v>
      </c>
    </row>
    <row r="14512" spans="1:1" x14ac:dyDescent="0.3">
      <c r="A14512" t="s">
        <v>1515</v>
      </c>
    </row>
    <row r="14514" spans="1:1" x14ac:dyDescent="0.3">
      <c r="A14514" t="s">
        <v>1088</v>
      </c>
    </row>
    <row r="14517" spans="1:1" x14ac:dyDescent="0.3">
      <c r="A14517" t="s">
        <v>1097</v>
      </c>
    </row>
    <row r="14520" spans="1:1" x14ac:dyDescent="0.3">
      <c r="A14520" t="s">
        <v>1097</v>
      </c>
    </row>
    <row r="14525" spans="1:1" x14ac:dyDescent="0.3">
      <c r="A14525" t="s">
        <v>1513</v>
      </c>
    </row>
    <row r="14527" spans="1:1" x14ac:dyDescent="0.3">
      <c r="A14527" t="s">
        <v>1090</v>
      </c>
    </row>
    <row r="14530" spans="1:1" x14ac:dyDescent="0.3">
      <c r="A14530" t="s">
        <v>1085</v>
      </c>
    </row>
    <row r="14533" spans="1:1" x14ac:dyDescent="0.3">
      <c r="A14533" t="s">
        <v>1675</v>
      </c>
    </row>
    <row r="14536" spans="1:1" x14ac:dyDescent="0.3">
      <c r="A14536" t="s">
        <v>1675</v>
      </c>
    </row>
    <row r="14541" spans="1:1" x14ac:dyDescent="0.3">
      <c r="A14541" t="s">
        <v>1515</v>
      </c>
    </row>
    <row r="14543" spans="1:1" x14ac:dyDescent="0.3">
      <c r="A14543" t="s">
        <v>1088</v>
      </c>
    </row>
    <row r="14546" spans="1:1" x14ac:dyDescent="0.3">
      <c r="A14546" t="s">
        <v>1111</v>
      </c>
    </row>
    <row r="14549" spans="1:1" x14ac:dyDescent="0.3">
      <c r="A14549" t="s">
        <v>1111</v>
      </c>
    </row>
    <row r="14554" spans="1:1" x14ac:dyDescent="0.3">
      <c r="A14554" t="s">
        <v>1513</v>
      </c>
    </row>
    <row r="14556" spans="1:1" x14ac:dyDescent="0.3">
      <c r="A14556" t="s">
        <v>1090</v>
      </c>
    </row>
    <row r="14559" spans="1:1" x14ac:dyDescent="0.3">
      <c r="A14559" t="s">
        <v>1085</v>
      </c>
    </row>
    <row r="14562" spans="1:1" x14ac:dyDescent="0.3">
      <c r="A14562" t="s">
        <v>1676</v>
      </c>
    </row>
    <row r="14565" spans="1:1" x14ac:dyDescent="0.3">
      <c r="A14565" t="s">
        <v>1676</v>
      </c>
    </row>
    <row r="14570" spans="1:1" x14ac:dyDescent="0.3">
      <c r="A14570" t="s">
        <v>1515</v>
      </c>
    </row>
    <row r="14572" spans="1:1" x14ac:dyDescent="0.3">
      <c r="A14572" t="s">
        <v>1088</v>
      </c>
    </row>
    <row r="14575" spans="1:1" x14ac:dyDescent="0.3">
      <c r="A14575" t="s">
        <v>1113</v>
      </c>
    </row>
    <row r="14578" spans="1:1" x14ac:dyDescent="0.3">
      <c r="A14578" t="s">
        <v>1113</v>
      </c>
    </row>
    <row r="14583" spans="1:1" x14ac:dyDescent="0.3">
      <c r="A14583" t="s">
        <v>1513</v>
      </c>
    </row>
    <row r="14585" spans="1:1" x14ac:dyDescent="0.3">
      <c r="A14585" t="s">
        <v>1090</v>
      </c>
    </row>
    <row r="14588" spans="1:1" x14ac:dyDescent="0.3">
      <c r="A14588" t="s">
        <v>1085</v>
      </c>
    </row>
    <row r="14591" spans="1:1" x14ac:dyDescent="0.3">
      <c r="A14591" t="s">
        <v>1677</v>
      </c>
    </row>
    <row r="14594" spans="1:1" x14ac:dyDescent="0.3">
      <c r="A14594" t="s">
        <v>1677</v>
      </c>
    </row>
    <row r="14599" spans="1:1" x14ac:dyDescent="0.3">
      <c r="A14599" t="s">
        <v>1515</v>
      </c>
    </row>
    <row r="14601" spans="1:1" x14ac:dyDescent="0.3">
      <c r="A14601" t="s">
        <v>1088</v>
      </c>
    </row>
    <row r="14604" spans="1:1" x14ac:dyDescent="0.3">
      <c r="A14604" t="s">
        <v>1111</v>
      </c>
    </row>
    <row r="14607" spans="1:1" x14ac:dyDescent="0.3">
      <c r="A14607" t="s">
        <v>1111</v>
      </c>
    </row>
    <row r="14612" spans="1:1" x14ac:dyDescent="0.3">
      <c r="A14612" t="s">
        <v>1513</v>
      </c>
    </row>
    <row r="14614" spans="1:1" x14ac:dyDescent="0.3">
      <c r="A14614" t="s">
        <v>1090</v>
      </c>
    </row>
    <row r="14617" spans="1:1" x14ac:dyDescent="0.3">
      <c r="A14617" t="s">
        <v>1085</v>
      </c>
    </row>
    <row r="14620" spans="1:1" x14ac:dyDescent="0.3">
      <c r="A14620" t="s">
        <v>1678</v>
      </c>
    </row>
    <row r="14623" spans="1:1" x14ac:dyDescent="0.3">
      <c r="A14623" t="s">
        <v>1678</v>
      </c>
    </row>
    <row r="14628" spans="1:1" x14ac:dyDescent="0.3">
      <c r="A14628" t="s">
        <v>1515</v>
      </c>
    </row>
    <row r="14630" spans="1:1" x14ac:dyDescent="0.3">
      <c r="A14630" t="s">
        <v>1088</v>
      </c>
    </row>
    <row r="14633" spans="1:1" x14ac:dyDescent="0.3">
      <c r="A14633" t="s">
        <v>1111</v>
      </c>
    </row>
    <row r="14636" spans="1:1" x14ac:dyDescent="0.3">
      <c r="A14636" t="s">
        <v>1111</v>
      </c>
    </row>
    <row r="14641" spans="1:1" x14ac:dyDescent="0.3">
      <c r="A14641" t="s">
        <v>1513</v>
      </c>
    </row>
    <row r="14643" spans="1:1" x14ac:dyDescent="0.3">
      <c r="A14643" t="s">
        <v>1090</v>
      </c>
    </row>
    <row r="14646" spans="1:1" x14ac:dyDescent="0.3">
      <c r="A14646" t="s">
        <v>1085</v>
      </c>
    </row>
    <row r="14649" spans="1:1" x14ac:dyDescent="0.3">
      <c r="A14649" t="s">
        <v>1679</v>
      </c>
    </row>
    <row r="14652" spans="1:1" x14ac:dyDescent="0.3">
      <c r="A14652" t="s">
        <v>1679</v>
      </c>
    </row>
    <row r="14657" spans="1:1" x14ac:dyDescent="0.3">
      <c r="A14657" t="s">
        <v>1515</v>
      </c>
    </row>
    <row r="14659" spans="1:1" x14ac:dyDescent="0.3">
      <c r="A14659" t="s">
        <v>1088</v>
      </c>
    </row>
    <row r="14662" spans="1:1" x14ac:dyDescent="0.3">
      <c r="A14662" t="s">
        <v>1113</v>
      </c>
    </row>
    <row r="14665" spans="1:1" x14ac:dyDescent="0.3">
      <c r="A14665" t="s">
        <v>1113</v>
      </c>
    </row>
    <row r="14670" spans="1:1" x14ac:dyDescent="0.3">
      <c r="A14670" t="s">
        <v>1513</v>
      </c>
    </row>
    <row r="14672" spans="1:1" x14ac:dyDescent="0.3">
      <c r="A14672" t="s">
        <v>1090</v>
      </c>
    </row>
    <row r="14675" spans="1:1" x14ac:dyDescent="0.3">
      <c r="A14675" t="s">
        <v>1085</v>
      </c>
    </row>
    <row r="14678" spans="1:1" x14ac:dyDescent="0.3">
      <c r="A14678" t="s">
        <v>1680</v>
      </c>
    </row>
    <row r="14681" spans="1:1" x14ac:dyDescent="0.3">
      <c r="A14681" t="s">
        <v>1680</v>
      </c>
    </row>
    <row r="14686" spans="1:1" x14ac:dyDescent="0.3">
      <c r="A14686" t="s">
        <v>1515</v>
      </c>
    </row>
    <row r="14688" spans="1:1" x14ac:dyDescent="0.3">
      <c r="A14688" t="s">
        <v>1088</v>
      </c>
    </row>
    <row r="14691" spans="1:1" x14ac:dyDescent="0.3">
      <c r="A14691" t="s">
        <v>1113</v>
      </c>
    </row>
    <row r="14694" spans="1:1" x14ac:dyDescent="0.3">
      <c r="A14694" t="s">
        <v>1113</v>
      </c>
    </row>
    <row r="14699" spans="1:1" x14ac:dyDescent="0.3">
      <c r="A14699" t="s">
        <v>1513</v>
      </c>
    </row>
    <row r="14701" spans="1:1" x14ac:dyDescent="0.3">
      <c r="A14701" t="s">
        <v>1090</v>
      </c>
    </row>
    <row r="14704" spans="1:1" x14ac:dyDescent="0.3">
      <c r="A14704" t="s">
        <v>1085</v>
      </c>
    </row>
    <row r="14707" spans="1:1" x14ac:dyDescent="0.3">
      <c r="A14707" t="s">
        <v>1681</v>
      </c>
    </row>
    <row r="14710" spans="1:1" x14ac:dyDescent="0.3">
      <c r="A14710" t="s">
        <v>1681</v>
      </c>
    </row>
    <row r="14715" spans="1:1" x14ac:dyDescent="0.3">
      <c r="A14715" t="s">
        <v>1515</v>
      </c>
    </row>
    <row r="14717" spans="1:1" x14ac:dyDescent="0.3">
      <c r="A14717" t="s">
        <v>1088</v>
      </c>
    </row>
    <row r="14720" spans="1:1" x14ac:dyDescent="0.3">
      <c r="A14720" t="s">
        <v>1113</v>
      </c>
    </row>
    <row r="14723" spans="1:1" x14ac:dyDescent="0.3">
      <c r="A14723" t="s">
        <v>1113</v>
      </c>
    </row>
    <row r="14728" spans="1:1" x14ac:dyDescent="0.3">
      <c r="A14728" t="s">
        <v>1513</v>
      </c>
    </row>
    <row r="14730" spans="1:1" x14ac:dyDescent="0.3">
      <c r="A14730" t="s">
        <v>1090</v>
      </c>
    </row>
    <row r="14733" spans="1:1" x14ac:dyDescent="0.3">
      <c r="A14733" t="s">
        <v>1085</v>
      </c>
    </row>
    <row r="14736" spans="1:1" x14ac:dyDescent="0.3">
      <c r="A14736" t="s">
        <v>1682</v>
      </c>
    </row>
    <row r="14739" spans="1:1" x14ac:dyDescent="0.3">
      <c r="A14739" t="s">
        <v>1682</v>
      </c>
    </row>
    <row r="14744" spans="1:1" x14ac:dyDescent="0.3">
      <c r="A14744" t="s">
        <v>1515</v>
      </c>
    </row>
    <row r="14746" spans="1:1" x14ac:dyDescent="0.3">
      <c r="A14746" t="s">
        <v>1113</v>
      </c>
    </row>
    <row r="14749" spans="1:1" x14ac:dyDescent="0.3">
      <c r="A14749" t="s">
        <v>1113</v>
      </c>
    </row>
    <row r="14754" spans="1:1" x14ac:dyDescent="0.3">
      <c r="A14754" t="s">
        <v>1513</v>
      </c>
    </row>
    <row r="14756" spans="1:1" x14ac:dyDescent="0.3">
      <c r="A14756" t="s">
        <v>1090</v>
      </c>
    </row>
    <row r="14759" spans="1:1" x14ac:dyDescent="0.3">
      <c r="A14759" t="s">
        <v>1085</v>
      </c>
    </row>
    <row r="14762" spans="1:1" x14ac:dyDescent="0.3">
      <c r="A14762" t="s">
        <v>1683</v>
      </c>
    </row>
    <row r="14765" spans="1:1" x14ac:dyDescent="0.3">
      <c r="A14765" t="s">
        <v>1683</v>
      </c>
    </row>
    <row r="14770" spans="1:1" x14ac:dyDescent="0.3">
      <c r="A14770" t="s">
        <v>1515</v>
      </c>
    </row>
    <row r="14772" spans="1:1" x14ac:dyDescent="0.3">
      <c r="A14772" t="s">
        <v>1097</v>
      </c>
    </row>
    <row r="14775" spans="1:1" x14ac:dyDescent="0.3">
      <c r="A14775" t="s">
        <v>1097</v>
      </c>
    </row>
    <row r="14780" spans="1:1" x14ac:dyDescent="0.3">
      <c r="A14780" t="s">
        <v>1090</v>
      </c>
    </row>
    <row r="14783" spans="1:1" x14ac:dyDescent="0.3">
      <c r="A14783" t="s">
        <v>1085</v>
      </c>
    </row>
    <row r="14786" spans="1:1" x14ac:dyDescent="0.3">
      <c r="A14786" t="s">
        <v>1684</v>
      </c>
    </row>
    <row r="14789" spans="1:1" x14ac:dyDescent="0.3">
      <c r="A14789" t="s">
        <v>1684</v>
      </c>
    </row>
    <row r="14794" spans="1:1" x14ac:dyDescent="0.3">
      <c r="A14794" t="s">
        <v>1515</v>
      </c>
    </row>
    <row r="14796" spans="1:1" x14ac:dyDescent="0.3">
      <c r="A14796" t="s">
        <v>1088</v>
      </c>
    </row>
    <row r="14799" spans="1:1" x14ac:dyDescent="0.3">
      <c r="A14799" t="s">
        <v>1097</v>
      </c>
    </row>
    <row r="14802" spans="1:1" x14ac:dyDescent="0.3">
      <c r="A14802" t="s">
        <v>1097</v>
      </c>
    </row>
    <row r="14807" spans="1:1" x14ac:dyDescent="0.3">
      <c r="A14807" t="s">
        <v>1513</v>
      </c>
    </row>
    <row r="14809" spans="1:1" x14ac:dyDescent="0.3">
      <c r="A14809" t="s">
        <v>1090</v>
      </c>
    </row>
    <row r="14812" spans="1:1" x14ac:dyDescent="0.3">
      <c r="A14812" t="s">
        <v>1085</v>
      </c>
    </row>
    <row r="14815" spans="1:1" x14ac:dyDescent="0.3">
      <c r="A14815" t="s">
        <v>1685</v>
      </c>
    </row>
    <row r="14818" spans="1:1" x14ac:dyDescent="0.3">
      <c r="A14818" t="s">
        <v>1685</v>
      </c>
    </row>
    <row r="14823" spans="1:1" x14ac:dyDescent="0.3">
      <c r="A14823" t="s">
        <v>1515</v>
      </c>
    </row>
    <row r="14825" spans="1:1" x14ac:dyDescent="0.3">
      <c r="A14825" t="s">
        <v>1088</v>
      </c>
    </row>
    <row r="14828" spans="1:1" x14ac:dyDescent="0.3">
      <c r="A14828" t="s">
        <v>1089</v>
      </c>
    </row>
    <row r="14831" spans="1:1" x14ac:dyDescent="0.3">
      <c r="A14831" t="s">
        <v>1089</v>
      </c>
    </row>
    <row r="14836" spans="1:1" x14ac:dyDescent="0.3">
      <c r="A14836" t="s">
        <v>1513</v>
      </c>
    </row>
    <row r="14838" spans="1:1" x14ac:dyDescent="0.3">
      <c r="A14838" t="s">
        <v>1090</v>
      </c>
    </row>
    <row r="14841" spans="1:1" x14ac:dyDescent="0.3">
      <c r="A14841" t="s">
        <v>1085</v>
      </c>
    </row>
    <row r="14844" spans="1:1" x14ac:dyDescent="0.3">
      <c r="A14844" t="s">
        <v>1686</v>
      </c>
    </row>
    <row r="14847" spans="1:1" x14ac:dyDescent="0.3">
      <c r="A14847" t="s">
        <v>1686</v>
      </c>
    </row>
    <row r="14852" spans="1:1" x14ac:dyDescent="0.3">
      <c r="A14852" t="s">
        <v>1515</v>
      </c>
    </row>
    <row r="14854" spans="1:1" x14ac:dyDescent="0.3">
      <c r="A14854" t="s">
        <v>1088</v>
      </c>
    </row>
    <row r="14857" spans="1:1" x14ac:dyDescent="0.3">
      <c r="A14857" t="s">
        <v>1089</v>
      </c>
    </row>
    <row r="14860" spans="1:1" x14ac:dyDescent="0.3">
      <c r="A14860" t="s">
        <v>1089</v>
      </c>
    </row>
    <row r="14865" spans="1:1" x14ac:dyDescent="0.3">
      <c r="A14865" t="s">
        <v>1513</v>
      </c>
    </row>
    <row r="14867" spans="1:1" x14ac:dyDescent="0.3">
      <c r="A14867" t="s">
        <v>1090</v>
      </c>
    </row>
    <row r="14870" spans="1:1" x14ac:dyDescent="0.3">
      <c r="A14870" t="s">
        <v>1085</v>
      </c>
    </row>
    <row r="14873" spans="1:1" x14ac:dyDescent="0.3">
      <c r="A14873" t="s">
        <v>1687</v>
      </c>
    </row>
    <row r="14876" spans="1:1" x14ac:dyDescent="0.3">
      <c r="A14876" t="s">
        <v>1687</v>
      </c>
    </row>
    <row r="14881" spans="1:1" x14ac:dyDescent="0.3">
      <c r="A14881" t="s">
        <v>1515</v>
      </c>
    </row>
    <row r="14883" spans="1:1" x14ac:dyDescent="0.3">
      <c r="A14883" t="s">
        <v>1088</v>
      </c>
    </row>
    <row r="14886" spans="1:1" x14ac:dyDescent="0.3">
      <c r="A14886" t="s">
        <v>1089</v>
      </c>
    </row>
    <row r="14889" spans="1:1" x14ac:dyDescent="0.3">
      <c r="A14889" t="s">
        <v>1089</v>
      </c>
    </row>
    <row r="14894" spans="1:1" x14ac:dyDescent="0.3">
      <c r="A14894" t="s">
        <v>1513</v>
      </c>
    </row>
    <row r="14896" spans="1:1" x14ac:dyDescent="0.3">
      <c r="A14896" t="s">
        <v>1090</v>
      </c>
    </row>
    <row r="14899" spans="1:1" x14ac:dyDescent="0.3">
      <c r="A14899" t="s">
        <v>1085</v>
      </c>
    </row>
    <row r="14902" spans="1:1" x14ac:dyDescent="0.3">
      <c r="A14902" t="s">
        <v>1688</v>
      </c>
    </row>
    <row r="14905" spans="1:1" x14ac:dyDescent="0.3">
      <c r="A14905" t="s">
        <v>1688</v>
      </c>
    </row>
    <row r="14910" spans="1:1" x14ac:dyDescent="0.3">
      <c r="A14910" t="s">
        <v>1515</v>
      </c>
    </row>
    <row r="14912" spans="1:1" x14ac:dyDescent="0.3">
      <c r="A14912" t="s">
        <v>1088</v>
      </c>
    </row>
    <row r="14915" spans="1:1" x14ac:dyDescent="0.3">
      <c r="A14915" t="s">
        <v>1097</v>
      </c>
    </row>
    <row r="14918" spans="1:1" x14ac:dyDescent="0.3">
      <c r="A14918" t="s">
        <v>1097</v>
      </c>
    </row>
    <row r="14923" spans="1:1" x14ac:dyDescent="0.3">
      <c r="A14923" t="s">
        <v>1513</v>
      </c>
    </row>
    <row r="14925" spans="1:1" x14ac:dyDescent="0.3">
      <c r="A14925" t="s">
        <v>1090</v>
      </c>
    </row>
    <row r="14928" spans="1:1" x14ac:dyDescent="0.3">
      <c r="A14928" t="s">
        <v>1085</v>
      </c>
    </row>
    <row r="14931" spans="1:1" x14ac:dyDescent="0.3">
      <c r="A14931" t="s">
        <v>1689</v>
      </c>
    </row>
    <row r="14934" spans="1:1" x14ac:dyDescent="0.3">
      <c r="A14934" t="s">
        <v>1689</v>
      </c>
    </row>
    <row r="14939" spans="1:1" x14ac:dyDescent="0.3">
      <c r="A14939" t="s">
        <v>1515</v>
      </c>
    </row>
    <row r="14941" spans="1:1" x14ac:dyDescent="0.3">
      <c r="A14941" t="s">
        <v>1088</v>
      </c>
    </row>
    <row r="14944" spans="1:1" x14ac:dyDescent="0.3">
      <c r="A14944" t="s">
        <v>1097</v>
      </c>
    </row>
    <row r="14947" spans="1:1" x14ac:dyDescent="0.3">
      <c r="A14947" t="s">
        <v>1097</v>
      </c>
    </row>
    <row r="14952" spans="1:1" x14ac:dyDescent="0.3">
      <c r="A14952" t="s">
        <v>1513</v>
      </c>
    </row>
    <row r="14954" spans="1:1" x14ac:dyDescent="0.3">
      <c r="A14954" t="s">
        <v>1090</v>
      </c>
    </row>
    <row r="14957" spans="1:1" x14ac:dyDescent="0.3">
      <c r="A14957" t="s">
        <v>1085</v>
      </c>
    </row>
    <row r="14960" spans="1:1" x14ac:dyDescent="0.3">
      <c r="A14960" t="s">
        <v>1690</v>
      </c>
    </row>
    <row r="14963" spans="1:1" x14ac:dyDescent="0.3">
      <c r="A14963" t="s">
        <v>1690</v>
      </c>
    </row>
    <row r="14968" spans="1:1" x14ac:dyDescent="0.3">
      <c r="A14968" t="s">
        <v>1515</v>
      </c>
    </row>
    <row r="14970" spans="1:1" x14ac:dyDescent="0.3">
      <c r="A14970" t="s">
        <v>1088</v>
      </c>
    </row>
    <row r="14973" spans="1:1" x14ac:dyDescent="0.3">
      <c r="A14973" t="s">
        <v>1089</v>
      </c>
    </row>
    <row r="14976" spans="1:1" x14ac:dyDescent="0.3">
      <c r="A14976" t="s">
        <v>1089</v>
      </c>
    </row>
    <row r="14981" spans="1:1" x14ac:dyDescent="0.3">
      <c r="A14981" t="s">
        <v>1513</v>
      </c>
    </row>
    <row r="14983" spans="1:1" x14ac:dyDescent="0.3">
      <c r="A14983" t="s">
        <v>1090</v>
      </c>
    </row>
    <row r="14986" spans="1:1" x14ac:dyDescent="0.3">
      <c r="A14986" t="s">
        <v>1085</v>
      </c>
    </row>
    <row r="14989" spans="1:1" x14ac:dyDescent="0.3">
      <c r="A14989" t="s">
        <v>1691</v>
      </c>
    </row>
    <row r="14992" spans="1:1" x14ac:dyDescent="0.3">
      <c r="A14992" t="s">
        <v>1691</v>
      </c>
    </row>
    <row r="14997" spans="1:1" x14ac:dyDescent="0.3">
      <c r="A14997" t="s">
        <v>1515</v>
      </c>
    </row>
    <row r="14999" spans="1:1" x14ac:dyDescent="0.3">
      <c r="A14999" t="s">
        <v>1088</v>
      </c>
    </row>
    <row r="15002" spans="1:1" x14ac:dyDescent="0.3">
      <c r="A15002" t="s">
        <v>1097</v>
      </c>
    </row>
    <row r="15005" spans="1:1" x14ac:dyDescent="0.3">
      <c r="A15005" t="s">
        <v>1097</v>
      </c>
    </row>
    <row r="15010" spans="1:1" x14ac:dyDescent="0.3">
      <c r="A15010" t="s">
        <v>1513</v>
      </c>
    </row>
    <row r="15012" spans="1:1" x14ac:dyDescent="0.3">
      <c r="A15012" t="s">
        <v>1090</v>
      </c>
    </row>
    <row r="15015" spans="1:1" x14ac:dyDescent="0.3">
      <c r="A15015" t="s">
        <v>1085</v>
      </c>
    </row>
    <row r="15018" spans="1:1" x14ac:dyDescent="0.3">
      <c r="A15018" t="s">
        <v>1692</v>
      </c>
    </row>
    <row r="15021" spans="1:1" x14ac:dyDescent="0.3">
      <c r="A15021" t="s">
        <v>1692</v>
      </c>
    </row>
    <row r="15026" spans="1:1" x14ac:dyDescent="0.3">
      <c r="A15026" t="s">
        <v>1515</v>
      </c>
    </row>
    <row r="15028" spans="1:1" x14ac:dyDescent="0.3">
      <c r="A15028" t="s">
        <v>1088</v>
      </c>
    </row>
    <row r="15031" spans="1:1" x14ac:dyDescent="0.3">
      <c r="A15031" t="s">
        <v>1089</v>
      </c>
    </row>
    <row r="15034" spans="1:1" x14ac:dyDescent="0.3">
      <c r="A15034" t="s">
        <v>1089</v>
      </c>
    </row>
    <row r="15039" spans="1:1" x14ac:dyDescent="0.3">
      <c r="A15039" t="s">
        <v>1513</v>
      </c>
    </row>
    <row r="15041" spans="1:1" x14ac:dyDescent="0.3">
      <c r="A15041" t="s">
        <v>1090</v>
      </c>
    </row>
    <row r="15044" spans="1:1" x14ac:dyDescent="0.3">
      <c r="A15044" t="s">
        <v>1085</v>
      </c>
    </row>
    <row r="15047" spans="1:1" x14ac:dyDescent="0.3">
      <c r="A15047" t="s">
        <v>1693</v>
      </c>
    </row>
    <row r="15050" spans="1:1" x14ac:dyDescent="0.3">
      <c r="A15050" t="s">
        <v>1693</v>
      </c>
    </row>
    <row r="15055" spans="1:1" x14ac:dyDescent="0.3">
      <c r="A15055" t="s">
        <v>1515</v>
      </c>
    </row>
    <row r="15057" spans="1:1" x14ac:dyDescent="0.3">
      <c r="A15057" t="s">
        <v>1088</v>
      </c>
    </row>
    <row r="15060" spans="1:1" x14ac:dyDescent="0.3">
      <c r="A15060" t="s">
        <v>1097</v>
      </c>
    </row>
    <row r="15063" spans="1:1" x14ac:dyDescent="0.3">
      <c r="A15063" t="s">
        <v>1097</v>
      </c>
    </row>
    <row r="15068" spans="1:1" x14ac:dyDescent="0.3">
      <c r="A15068" t="s">
        <v>1513</v>
      </c>
    </row>
    <row r="15070" spans="1:1" x14ac:dyDescent="0.3">
      <c r="A15070" t="s">
        <v>1090</v>
      </c>
    </row>
    <row r="15073" spans="1:1" x14ac:dyDescent="0.3">
      <c r="A15073" t="s">
        <v>1085</v>
      </c>
    </row>
    <row r="15076" spans="1:1" x14ac:dyDescent="0.3">
      <c r="A15076" t="s">
        <v>1694</v>
      </c>
    </row>
    <row r="15079" spans="1:1" x14ac:dyDescent="0.3">
      <c r="A15079" t="s">
        <v>1694</v>
      </c>
    </row>
    <row r="15084" spans="1:1" x14ac:dyDescent="0.3">
      <c r="A15084" t="s">
        <v>1515</v>
      </c>
    </row>
    <row r="15086" spans="1:1" x14ac:dyDescent="0.3">
      <c r="A15086" t="s">
        <v>1088</v>
      </c>
    </row>
    <row r="15089" spans="1:1" x14ac:dyDescent="0.3">
      <c r="A15089" t="s">
        <v>1089</v>
      </c>
    </row>
    <row r="15092" spans="1:1" x14ac:dyDescent="0.3">
      <c r="A15092" t="s">
        <v>1089</v>
      </c>
    </row>
    <row r="15097" spans="1:1" x14ac:dyDescent="0.3">
      <c r="A15097" t="s">
        <v>1513</v>
      </c>
    </row>
    <row r="15099" spans="1:1" x14ac:dyDescent="0.3">
      <c r="A15099" t="s">
        <v>1090</v>
      </c>
    </row>
    <row r="15102" spans="1:1" x14ac:dyDescent="0.3">
      <c r="A15102" t="s">
        <v>1085</v>
      </c>
    </row>
    <row r="15105" spans="1:1" x14ac:dyDescent="0.3">
      <c r="A15105" t="s">
        <v>1695</v>
      </c>
    </row>
    <row r="15108" spans="1:1" x14ac:dyDescent="0.3">
      <c r="A15108" t="s">
        <v>1695</v>
      </c>
    </row>
    <row r="15113" spans="1:1" x14ac:dyDescent="0.3">
      <c r="A15113" t="s">
        <v>1515</v>
      </c>
    </row>
    <row r="15115" spans="1:1" x14ac:dyDescent="0.3">
      <c r="A15115" t="s">
        <v>1088</v>
      </c>
    </row>
    <row r="15118" spans="1:1" x14ac:dyDescent="0.3">
      <c r="A15118" t="s">
        <v>1089</v>
      </c>
    </row>
    <row r="15121" spans="1:1" x14ac:dyDescent="0.3">
      <c r="A15121" t="s">
        <v>1089</v>
      </c>
    </row>
    <row r="15126" spans="1:1" x14ac:dyDescent="0.3">
      <c r="A15126" t="s">
        <v>1513</v>
      </c>
    </row>
    <row r="15128" spans="1:1" x14ac:dyDescent="0.3">
      <c r="A15128" t="s">
        <v>1090</v>
      </c>
    </row>
    <row r="15131" spans="1:1" x14ac:dyDescent="0.3">
      <c r="A15131" t="s">
        <v>1085</v>
      </c>
    </row>
    <row r="15134" spans="1:1" x14ac:dyDescent="0.3">
      <c r="A15134" t="s">
        <v>1696</v>
      </c>
    </row>
    <row r="15137" spans="1:1" x14ac:dyDescent="0.3">
      <c r="A15137" t="s">
        <v>1696</v>
      </c>
    </row>
    <row r="15142" spans="1:1" x14ac:dyDescent="0.3">
      <c r="A15142" t="s">
        <v>1515</v>
      </c>
    </row>
    <row r="15144" spans="1:1" x14ac:dyDescent="0.3">
      <c r="A15144" t="s">
        <v>1088</v>
      </c>
    </row>
    <row r="15147" spans="1:1" x14ac:dyDescent="0.3">
      <c r="A15147" t="s">
        <v>1113</v>
      </c>
    </row>
    <row r="15150" spans="1:1" x14ac:dyDescent="0.3">
      <c r="A15150" t="s">
        <v>1113</v>
      </c>
    </row>
    <row r="15155" spans="1:1" x14ac:dyDescent="0.3">
      <c r="A15155" t="s">
        <v>1513</v>
      </c>
    </row>
    <row r="15157" spans="1:1" x14ac:dyDescent="0.3">
      <c r="A15157" t="s">
        <v>1090</v>
      </c>
    </row>
    <row r="15160" spans="1:1" x14ac:dyDescent="0.3">
      <c r="A15160" t="s">
        <v>1085</v>
      </c>
    </row>
    <row r="15163" spans="1:1" x14ac:dyDescent="0.3">
      <c r="A15163" t="s">
        <v>1697</v>
      </c>
    </row>
    <row r="15166" spans="1:1" x14ac:dyDescent="0.3">
      <c r="A15166" t="s">
        <v>1697</v>
      </c>
    </row>
    <row r="15171" spans="1:1" x14ac:dyDescent="0.3">
      <c r="A15171" t="s">
        <v>1515</v>
      </c>
    </row>
    <row r="15173" spans="1:1" x14ac:dyDescent="0.3">
      <c r="A15173" t="s">
        <v>1088</v>
      </c>
    </row>
    <row r="15176" spans="1:1" x14ac:dyDescent="0.3">
      <c r="A15176" t="s">
        <v>1089</v>
      </c>
    </row>
    <row r="15179" spans="1:1" x14ac:dyDescent="0.3">
      <c r="A15179" t="s">
        <v>1089</v>
      </c>
    </row>
    <row r="15184" spans="1:1" x14ac:dyDescent="0.3">
      <c r="A15184" t="s">
        <v>1513</v>
      </c>
    </row>
    <row r="15186" spans="1:1" x14ac:dyDescent="0.3">
      <c r="A15186" t="s">
        <v>1090</v>
      </c>
    </row>
    <row r="15189" spans="1:1" x14ac:dyDescent="0.3">
      <c r="A15189" t="s">
        <v>1085</v>
      </c>
    </row>
    <row r="15192" spans="1:1" x14ac:dyDescent="0.3">
      <c r="A15192" t="s">
        <v>1698</v>
      </c>
    </row>
    <row r="15195" spans="1:1" x14ac:dyDescent="0.3">
      <c r="A15195" t="s">
        <v>1698</v>
      </c>
    </row>
    <row r="15200" spans="1:1" x14ac:dyDescent="0.3">
      <c r="A15200" t="s">
        <v>1515</v>
      </c>
    </row>
    <row r="15202" spans="1:1" x14ac:dyDescent="0.3">
      <c r="A15202" t="s">
        <v>1088</v>
      </c>
    </row>
    <row r="15205" spans="1:1" x14ac:dyDescent="0.3">
      <c r="A15205" t="s">
        <v>1116</v>
      </c>
    </row>
    <row r="15208" spans="1:1" x14ac:dyDescent="0.3">
      <c r="A15208" t="s">
        <v>1116</v>
      </c>
    </row>
    <row r="15213" spans="1:1" x14ac:dyDescent="0.3">
      <c r="A15213" t="s">
        <v>1513</v>
      </c>
    </row>
    <row r="15215" spans="1:1" x14ac:dyDescent="0.3">
      <c r="A15215" t="s">
        <v>1090</v>
      </c>
    </row>
    <row r="15218" spans="1:1" x14ac:dyDescent="0.3">
      <c r="A15218" t="s">
        <v>1085</v>
      </c>
    </row>
    <row r="15221" spans="1:1" x14ac:dyDescent="0.3">
      <c r="A15221" t="s">
        <v>1699</v>
      </c>
    </row>
    <row r="15224" spans="1:1" x14ac:dyDescent="0.3">
      <c r="A15224" t="s">
        <v>1699</v>
      </c>
    </row>
    <row r="15229" spans="1:1" x14ac:dyDescent="0.3">
      <c r="A15229" t="s">
        <v>1515</v>
      </c>
    </row>
    <row r="15231" spans="1:1" x14ac:dyDescent="0.3">
      <c r="A15231" t="s">
        <v>1088</v>
      </c>
    </row>
    <row r="15234" spans="1:1" x14ac:dyDescent="0.3">
      <c r="A15234" t="s">
        <v>1113</v>
      </c>
    </row>
    <row r="15237" spans="1:1" x14ac:dyDescent="0.3">
      <c r="A15237" t="s">
        <v>1113</v>
      </c>
    </row>
    <row r="15242" spans="1:1" x14ac:dyDescent="0.3">
      <c r="A15242" t="s">
        <v>1513</v>
      </c>
    </row>
    <row r="15244" spans="1:1" x14ac:dyDescent="0.3">
      <c r="A15244" t="s">
        <v>1090</v>
      </c>
    </row>
    <row r="15247" spans="1:1" x14ac:dyDescent="0.3">
      <c r="A15247" t="s">
        <v>1085</v>
      </c>
    </row>
    <row r="15250" spans="1:1" x14ac:dyDescent="0.3">
      <c r="A15250" t="s">
        <v>1700</v>
      </c>
    </row>
    <row r="15253" spans="1:1" x14ac:dyDescent="0.3">
      <c r="A15253" t="s">
        <v>1700</v>
      </c>
    </row>
    <row r="15258" spans="1:1" x14ac:dyDescent="0.3">
      <c r="A15258" t="s">
        <v>1515</v>
      </c>
    </row>
    <row r="15260" spans="1:1" x14ac:dyDescent="0.3">
      <c r="A15260" t="s">
        <v>1088</v>
      </c>
    </row>
    <row r="15263" spans="1:1" x14ac:dyDescent="0.3">
      <c r="A15263" t="s">
        <v>1097</v>
      </c>
    </row>
    <row r="15266" spans="1:1" x14ac:dyDescent="0.3">
      <c r="A15266" t="s">
        <v>1097</v>
      </c>
    </row>
    <row r="15271" spans="1:1" x14ac:dyDescent="0.3">
      <c r="A15271" t="s">
        <v>1513</v>
      </c>
    </row>
    <row r="15273" spans="1:1" x14ac:dyDescent="0.3">
      <c r="A15273" t="s">
        <v>1090</v>
      </c>
    </row>
    <row r="15276" spans="1:1" x14ac:dyDescent="0.3">
      <c r="A15276" t="s">
        <v>1085</v>
      </c>
    </row>
    <row r="15279" spans="1:1" x14ac:dyDescent="0.3">
      <c r="A15279" t="s">
        <v>1701</v>
      </c>
    </row>
    <row r="15282" spans="1:1" x14ac:dyDescent="0.3">
      <c r="A15282" t="s">
        <v>1701</v>
      </c>
    </row>
    <row r="15287" spans="1:1" x14ac:dyDescent="0.3">
      <c r="A15287" t="s">
        <v>1515</v>
      </c>
    </row>
    <row r="15289" spans="1:1" x14ac:dyDescent="0.3">
      <c r="A15289" t="s">
        <v>1088</v>
      </c>
    </row>
    <row r="15292" spans="1:1" x14ac:dyDescent="0.3">
      <c r="A15292" t="s">
        <v>1089</v>
      </c>
    </row>
    <row r="15295" spans="1:1" x14ac:dyDescent="0.3">
      <c r="A15295" t="s">
        <v>1089</v>
      </c>
    </row>
    <row r="15300" spans="1:1" x14ac:dyDescent="0.3">
      <c r="A15300" t="s">
        <v>1513</v>
      </c>
    </row>
    <row r="15302" spans="1:1" x14ac:dyDescent="0.3">
      <c r="A15302" t="s">
        <v>1090</v>
      </c>
    </row>
    <row r="15305" spans="1:1" x14ac:dyDescent="0.3">
      <c r="A15305" t="s">
        <v>1085</v>
      </c>
    </row>
    <row r="15308" spans="1:1" x14ac:dyDescent="0.3">
      <c r="A15308" t="s">
        <v>1702</v>
      </c>
    </row>
    <row r="15311" spans="1:1" x14ac:dyDescent="0.3">
      <c r="A15311" t="s">
        <v>1702</v>
      </c>
    </row>
    <row r="15316" spans="1:1" x14ac:dyDescent="0.3">
      <c r="A15316" t="s">
        <v>1515</v>
      </c>
    </row>
    <row r="15318" spans="1:1" x14ac:dyDescent="0.3">
      <c r="A15318" t="s">
        <v>1088</v>
      </c>
    </row>
    <row r="15321" spans="1:1" x14ac:dyDescent="0.3">
      <c r="A15321" t="s">
        <v>1097</v>
      </c>
    </row>
    <row r="15324" spans="1:1" x14ac:dyDescent="0.3">
      <c r="A15324" t="s">
        <v>1097</v>
      </c>
    </row>
    <row r="15329" spans="1:1" x14ac:dyDescent="0.3">
      <c r="A15329" t="s">
        <v>1513</v>
      </c>
    </row>
    <row r="15331" spans="1:1" x14ac:dyDescent="0.3">
      <c r="A15331" t="s">
        <v>1090</v>
      </c>
    </row>
    <row r="15334" spans="1:1" x14ac:dyDescent="0.3">
      <c r="A15334" t="s">
        <v>1085</v>
      </c>
    </row>
    <row r="15337" spans="1:1" x14ac:dyDescent="0.3">
      <c r="A15337" t="s">
        <v>1703</v>
      </c>
    </row>
    <row r="15340" spans="1:1" x14ac:dyDescent="0.3">
      <c r="A15340" t="s">
        <v>1703</v>
      </c>
    </row>
    <row r="15345" spans="1:1" x14ac:dyDescent="0.3">
      <c r="A15345" t="s">
        <v>1515</v>
      </c>
    </row>
    <row r="15347" spans="1:1" x14ac:dyDescent="0.3">
      <c r="A15347" t="s">
        <v>1088</v>
      </c>
    </row>
    <row r="15350" spans="1:1" x14ac:dyDescent="0.3">
      <c r="A15350" t="s">
        <v>1089</v>
      </c>
    </row>
    <row r="15353" spans="1:1" x14ac:dyDescent="0.3">
      <c r="A15353" t="s">
        <v>1089</v>
      </c>
    </row>
    <row r="15358" spans="1:1" x14ac:dyDescent="0.3">
      <c r="A15358" t="s">
        <v>1513</v>
      </c>
    </row>
    <row r="15360" spans="1:1" x14ac:dyDescent="0.3">
      <c r="A15360" t="s">
        <v>1090</v>
      </c>
    </row>
    <row r="15363" spans="1:1" x14ac:dyDescent="0.3">
      <c r="A15363" t="s">
        <v>1085</v>
      </c>
    </row>
    <row r="15366" spans="1:1" x14ac:dyDescent="0.3">
      <c r="A15366" t="s">
        <v>1704</v>
      </c>
    </row>
    <row r="15369" spans="1:1" x14ac:dyDescent="0.3">
      <c r="A15369" t="s">
        <v>1704</v>
      </c>
    </row>
    <row r="15374" spans="1:1" x14ac:dyDescent="0.3">
      <c r="A15374" t="s">
        <v>1515</v>
      </c>
    </row>
    <row r="15376" spans="1:1" x14ac:dyDescent="0.3">
      <c r="A15376" t="s">
        <v>1088</v>
      </c>
    </row>
    <row r="15379" spans="1:1" x14ac:dyDescent="0.3">
      <c r="A15379" t="s">
        <v>1089</v>
      </c>
    </row>
    <row r="15382" spans="1:1" x14ac:dyDescent="0.3">
      <c r="A15382" t="s">
        <v>1089</v>
      </c>
    </row>
    <row r="15387" spans="1:1" x14ac:dyDescent="0.3">
      <c r="A15387" t="s">
        <v>1513</v>
      </c>
    </row>
    <row r="15390" spans="1:1" x14ac:dyDescent="0.3">
      <c r="A15390" t="s">
        <v>1085</v>
      </c>
    </row>
    <row r="15393" spans="1:1" x14ac:dyDescent="0.3">
      <c r="A15393" t="s">
        <v>1705</v>
      </c>
    </row>
    <row r="15396" spans="1:1" x14ac:dyDescent="0.3">
      <c r="A15396" t="s">
        <v>1705</v>
      </c>
    </row>
    <row r="15401" spans="1:1" x14ac:dyDescent="0.3">
      <c r="A15401" t="s">
        <v>1515</v>
      </c>
    </row>
    <row r="15403" spans="1:1" x14ac:dyDescent="0.3">
      <c r="A15403" t="s">
        <v>1088</v>
      </c>
    </row>
    <row r="15406" spans="1:1" x14ac:dyDescent="0.3">
      <c r="A15406" t="s">
        <v>1097</v>
      </c>
    </row>
    <row r="15409" spans="1:1" x14ac:dyDescent="0.3">
      <c r="A15409" t="s">
        <v>1097</v>
      </c>
    </row>
    <row r="15414" spans="1:1" x14ac:dyDescent="0.3">
      <c r="A15414" t="s">
        <v>1513</v>
      </c>
    </row>
    <row r="15416" spans="1:1" x14ac:dyDescent="0.3">
      <c r="A15416" t="s">
        <v>1090</v>
      </c>
    </row>
    <row r="15419" spans="1:1" x14ac:dyDescent="0.3">
      <c r="A15419" t="s">
        <v>1085</v>
      </c>
    </row>
    <row r="15422" spans="1:1" x14ac:dyDescent="0.3">
      <c r="A15422" t="s">
        <v>1706</v>
      </c>
    </row>
    <row r="15425" spans="1:1" x14ac:dyDescent="0.3">
      <c r="A15425" t="s">
        <v>1706</v>
      </c>
    </row>
    <row r="15430" spans="1:1" x14ac:dyDescent="0.3">
      <c r="A15430" t="s">
        <v>1515</v>
      </c>
    </row>
    <row r="15432" spans="1:1" x14ac:dyDescent="0.3">
      <c r="A15432" t="s">
        <v>1088</v>
      </c>
    </row>
    <row r="15435" spans="1:1" x14ac:dyDescent="0.3">
      <c r="A15435" t="s">
        <v>1097</v>
      </c>
    </row>
    <row r="15438" spans="1:1" x14ac:dyDescent="0.3">
      <c r="A15438" t="s">
        <v>1097</v>
      </c>
    </row>
    <row r="15443" spans="1:1" x14ac:dyDescent="0.3">
      <c r="A15443" t="s">
        <v>1513</v>
      </c>
    </row>
    <row r="15445" spans="1:1" x14ac:dyDescent="0.3">
      <c r="A15445" t="s">
        <v>1090</v>
      </c>
    </row>
    <row r="15448" spans="1:1" x14ac:dyDescent="0.3">
      <c r="A15448" t="s">
        <v>1085</v>
      </c>
    </row>
    <row r="15451" spans="1:1" x14ac:dyDescent="0.3">
      <c r="A15451" t="s">
        <v>1707</v>
      </c>
    </row>
    <row r="15454" spans="1:1" x14ac:dyDescent="0.3">
      <c r="A15454" t="s">
        <v>1707</v>
      </c>
    </row>
    <row r="15459" spans="1:1" x14ac:dyDescent="0.3">
      <c r="A15459" t="s">
        <v>1515</v>
      </c>
    </row>
    <row r="15461" spans="1:1" x14ac:dyDescent="0.3">
      <c r="A15461" t="s">
        <v>1088</v>
      </c>
    </row>
    <row r="15464" spans="1:1" x14ac:dyDescent="0.3">
      <c r="A15464" t="s">
        <v>1089</v>
      </c>
    </row>
    <row r="15467" spans="1:1" x14ac:dyDescent="0.3">
      <c r="A15467" t="s">
        <v>1089</v>
      </c>
    </row>
    <row r="15472" spans="1:1" x14ac:dyDescent="0.3">
      <c r="A15472" t="s">
        <v>1513</v>
      </c>
    </row>
    <row r="15474" spans="1:1" x14ac:dyDescent="0.3">
      <c r="A15474" t="s">
        <v>1090</v>
      </c>
    </row>
    <row r="15477" spans="1:1" x14ac:dyDescent="0.3">
      <c r="A15477" t="s">
        <v>1085</v>
      </c>
    </row>
    <row r="15480" spans="1:1" x14ac:dyDescent="0.3">
      <c r="A15480" t="s">
        <v>1708</v>
      </c>
    </row>
    <row r="15483" spans="1:1" x14ac:dyDescent="0.3">
      <c r="A15483" t="s">
        <v>1708</v>
      </c>
    </row>
    <row r="15488" spans="1:1" x14ac:dyDescent="0.3">
      <c r="A15488" t="s">
        <v>1515</v>
      </c>
    </row>
    <row r="15490" spans="1:1" x14ac:dyDescent="0.3">
      <c r="A15490" t="s">
        <v>1088</v>
      </c>
    </row>
    <row r="15493" spans="1:1" x14ac:dyDescent="0.3">
      <c r="A15493" t="s">
        <v>1089</v>
      </c>
    </row>
    <row r="15496" spans="1:1" x14ac:dyDescent="0.3">
      <c r="A15496" t="s">
        <v>1089</v>
      </c>
    </row>
    <row r="15501" spans="1:1" x14ac:dyDescent="0.3">
      <c r="A15501" t="s">
        <v>1513</v>
      </c>
    </row>
    <row r="15503" spans="1:1" x14ac:dyDescent="0.3">
      <c r="A15503" t="s">
        <v>1090</v>
      </c>
    </row>
    <row r="15506" spans="1:1" x14ac:dyDescent="0.3">
      <c r="A15506" t="s">
        <v>1085</v>
      </c>
    </row>
    <row r="15509" spans="1:1" x14ac:dyDescent="0.3">
      <c r="A15509" t="s">
        <v>1709</v>
      </c>
    </row>
    <row r="15512" spans="1:1" x14ac:dyDescent="0.3">
      <c r="A15512" t="s">
        <v>1709</v>
      </c>
    </row>
    <row r="15517" spans="1:1" x14ac:dyDescent="0.3">
      <c r="A15517" t="s">
        <v>1515</v>
      </c>
    </row>
    <row r="15519" spans="1:1" x14ac:dyDescent="0.3">
      <c r="A15519" t="s">
        <v>1088</v>
      </c>
    </row>
    <row r="15522" spans="1:1" x14ac:dyDescent="0.3">
      <c r="A15522" t="s">
        <v>1089</v>
      </c>
    </row>
    <row r="15525" spans="1:1" x14ac:dyDescent="0.3">
      <c r="A15525" t="s">
        <v>1089</v>
      </c>
    </row>
    <row r="15530" spans="1:1" x14ac:dyDescent="0.3">
      <c r="A15530" t="s">
        <v>1513</v>
      </c>
    </row>
    <row r="15532" spans="1:1" x14ac:dyDescent="0.3">
      <c r="A15532" t="s">
        <v>1090</v>
      </c>
    </row>
    <row r="15535" spans="1:1" x14ac:dyDescent="0.3">
      <c r="A15535" t="s">
        <v>1085</v>
      </c>
    </row>
    <row r="15538" spans="1:1" x14ac:dyDescent="0.3">
      <c r="A15538" t="s">
        <v>1710</v>
      </c>
    </row>
    <row r="15541" spans="1:1" x14ac:dyDescent="0.3">
      <c r="A15541" t="s">
        <v>1710</v>
      </c>
    </row>
    <row r="15546" spans="1:1" x14ac:dyDescent="0.3">
      <c r="A15546" t="s">
        <v>1515</v>
      </c>
    </row>
    <row r="15548" spans="1:1" x14ac:dyDescent="0.3">
      <c r="A15548" t="s">
        <v>1088</v>
      </c>
    </row>
    <row r="15551" spans="1:1" x14ac:dyDescent="0.3">
      <c r="A15551" t="s">
        <v>1089</v>
      </c>
    </row>
    <row r="15554" spans="1:1" x14ac:dyDescent="0.3">
      <c r="A15554" t="s">
        <v>1089</v>
      </c>
    </row>
    <row r="15559" spans="1:1" x14ac:dyDescent="0.3">
      <c r="A15559" t="s">
        <v>1513</v>
      </c>
    </row>
    <row r="15561" spans="1:1" x14ac:dyDescent="0.3">
      <c r="A15561" t="s">
        <v>1090</v>
      </c>
    </row>
    <row r="15564" spans="1:1" x14ac:dyDescent="0.3">
      <c r="A15564" t="s">
        <v>1085</v>
      </c>
    </row>
    <row r="15567" spans="1:1" x14ac:dyDescent="0.3">
      <c r="A15567" t="s">
        <v>1711</v>
      </c>
    </row>
    <row r="15570" spans="1:1" x14ac:dyDescent="0.3">
      <c r="A15570" t="s">
        <v>1711</v>
      </c>
    </row>
    <row r="15575" spans="1:1" x14ac:dyDescent="0.3">
      <c r="A15575" t="s">
        <v>1515</v>
      </c>
    </row>
    <row r="15577" spans="1:1" x14ac:dyDescent="0.3">
      <c r="A15577" t="s">
        <v>1088</v>
      </c>
    </row>
    <row r="15580" spans="1:1" x14ac:dyDescent="0.3">
      <c r="A15580" t="s">
        <v>1089</v>
      </c>
    </row>
    <row r="15583" spans="1:1" x14ac:dyDescent="0.3">
      <c r="A15583" t="s">
        <v>1089</v>
      </c>
    </row>
    <row r="15588" spans="1:1" x14ac:dyDescent="0.3">
      <c r="A15588" t="s">
        <v>1513</v>
      </c>
    </row>
    <row r="15590" spans="1:1" x14ac:dyDescent="0.3">
      <c r="A15590" t="s">
        <v>1090</v>
      </c>
    </row>
    <row r="15593" spans="1:1" x14ac:dyDescent="0.3">
      <c r="A15593" t="s">
        <v>1085</v>
      </c>
    </row>
    <row r="15596" spans="1:1" x14ac:dyDescent="0.3">
      <c r="A15596" t="s">
        <v>1712</v>
      </c>
    </row>
    <row r="15599" spans="1:1" x14ac:dyDescent="0.3">
      <c r="A15599" t="s">
        <v>1712</v>
      </c>
    </row>
    <row r="15604" spans="1:1" x14ac:dyDescent="0.3">
      <c r="A15604" t="s">
        <v>1515</v>
      </c>
    </row>
    <row r="15606" spans="1:1" x14ac:dyDescent="0.3">
      <c r="A15606" t="s">
        <v>1088</v>
      </c>
    </row>
    <row r="15609" spans="1:1" x14ac:dyDescent="0.3">
      <c r="A15609" t="s">
        <v>1089</v>
      </c>
    </row>
    <row r="15612" spans="1:1" x14ac:dyDescent="0.3">
      <c r="A15612" t="s">
        <v>1089</v>
      </c>
    </row>
    <row r="15617" spans="1:1" x14ac:dyDescent="0.3">
      <c r="A15617" t="s">
        <v>1513</v>
      </c>
    </row>
    <row r="15619" spans="1:1" x14ac:dyDescent="0.3">
      <c r="A15619" t="s">
        <v>1090</v>
      </c>
    </row>
    <row r="15622" spans="1:1" x14ac:dyDescent="0.3">
      <c r="A15622" t="s">
        <v>1085</v>
      </c>
    </row>
    <row r="15625" spans="1:1" x14ac:dyDescent="0.3">
      <c r="A15625" t="s">
        <v>1713</v>
      </c>
    </row>
    <row r="15628" spans="1:1" x14ac:dyDescent="0.3">
      <c r="A15628" t="s">
        <v>1713</v>
      </c>
    </row>
    <row r="15633" spans="1:1" x14ac:dyDescent="0.3">
      <c r="A15633" t="s">
        <v>1515</v>
      </c>
    </row>
    <row r="15635" spans="1:1" x14ac:dyDescent="0.3">
      <c r="A15635" t="s">
        <v>1088</v>
      </c>
    </row>
    <row r="15638" spans="1:1" x14ac:dyDescent="0.3">
      <c r="A15638" t="s">
        <v>1089</v>
      </c>
    </row>
    <row r="15641" spans="1:1" x14ac:dyDescent="0.3">
      <c r="A15641" t="s">
        <v>1089</v>
      </c>
    </row>
    <row r="15646" spans="1:1" x14ac:dyDescent="0.3">
      <c r="A15646" t="s">
        <v>1513</v>
      </c>
    </row>
    <row r="15648" spans="1:1" x14ac:dyDescent="0.3">
      <c r="A15648" t="s">
        <v>1090</v>
      </c>
    </row>
    <row r="15651" spans="1:1" x14ac:dyDescent="0.3">
      <c r="A15651" t="s">
        <v>1085</v>
      </c>
    </row>
    <row r="15654" spans="1:1" x14ac:dyDescent="0.3">
      <c r="A15654" t="s">
        <v>1714</v>
      </c>
    </row>
    <row r="15657" spans="1:1" x14ac:dyDescent="0.3">
      <c r="A15657" t="s">
        <v>1714</v>
      </c>
    </row>
    <row r="15662" spans="1:1" x14ac:dyDescent="0.3">
      <c r="A15662" t="s">
        <v>1515</v>
      </c>
    </row>
    <row r="15664" spans="1:1" x14ac:dyDescent="0.3">
      <c r="A15664" t="s">
        <v>1088</v>
      </c>
    </row>
    <row r="15667" spans="1:1" x14ac:dyDescent="0.3">
      <c r="A15667" t="s">
        <v>1097</v>
      </c>
    </row>
    <row r="15672" spans="1:1" x14ac:dyDescent="0.3">
      <c r="A15672" t="s">
        <v>1513</v>
      </c>
    </row>
    <row r="15674" spans="1:1" x14ac:dyDescent="0.3">
      <c r="A15674" t="s">
        <v>1090</v>
      </c>
    </row>
    <row r="15677" spans="1:1" x14ac:dyDescent="0.3">
      <c r="A15677" t="s">
        <v>1085</v>
      </c>
    </row>
    <row r="15680" spans="1:1" x14ac:dyDescent="0.3">
      <c r="A15680" t="s">
        <v>1715</v>
      </c>
    </row>
    <row r="15683" spans="1:1" x14ac:dyDescent="0.3">
      <c r="A15683" t="s">
        <v>1715</v>
      </c>
    </row>
    <row r="15688" spans="1:1" x14ac:dyDescent="0.3">
      <c r="A15688" t="s">
        <v>1515</v>
      </c>
    </row>
    <row r="15690" spans="1:1" x14ac:dyDescent="0.3">
      <c r="A15690" t="s">
        <v>1088</v>
      </c>
    </row>
    <row r="15693" spans="1:1" x14ac:dyDescent="0.3">
      <c r="A15693" t="s">
        <v>1089</v>
      </c>
    </row>
    <row r="15696" spans="1:1" x14ac:dyDescent="0.3">
      <c r="A15696" t="s">
        <v>1089</v>
      </c>
    </row>
    <row r="15701" spans="1:1" x14ac:dyDescent="0.3">
      <c r="A15701" t="s">
        <v>1513</v>
      </c>
    </row>
    <row r="15703" spans="1:1" x14ac:dyDescent="0.3">
      <c r="A15703" t="s">
        <v>1090</v>
      </c>
    </row>
    <row r="15706" spans="1:1" x14ac:dyDescent="0.3">
      <c r="A15706" t="s">
        <v>1085</v>
      </c>
    </row>
    <row r="15709" spans="1:1" x14ac:dyDescent="0.3">
      <c r="A15709" t="s">
        <v>1716</v>
      </c>
    </row>
    <row r="15712" spans="1:1" x14ac:dyDescent="0.3">
      <c r="A15712" t="s">
        <v>1716</v>
      </c>
    </row>
    <row r="15717" spans="1:1" x14ac:dyDescent="0.3">
      <c r="A15717" t="s">
        <v>1515</v>
      </c>
    </row>
    <row r="15719" spans="1:1" x14ac:dyDescent="0.3">
      <c r="A15719" t="s">
        <v>1088</v>
      </c>
    </row>
    <row r="15722" spans="1:1" x14ac:dyDescent="0.3">
      <c r="A15722" t="s">
        <v>1097</v>
      </c>
    </row>
    <row r="15725" spans="1:1" x14ac:dyDescent="0.3">
      <c r="A15725" t="s">
        <v>1097</v>
      </c>
    </row>
    <row r="15730" spans="1:1" x14ac:dyDescent="0.3">
      <c r="A15730" t="s">
        <v>1513</v>
      </c>
    </row>
    <row r="15732" spans="1:1" x14ac:dyDescent="0.3">
      <c r="A15732" t="s">
        <v>1090</v>
      </c>
    </row>
    <row r="15735" spans="1:1" x14ac:dyDescent="0.3">
      <c r="A15735" t="s">
        <v>1085</v>
      </c>
    </row>
    <row r="15738" spans="1:1" x14ac:dyDescent="0.3">
      <c r="A15738" t="s">
        <v>1717</v>
      </c>
    </row>
    <row r="15741" spans="1:1" x14ac:dyDescent="0.3">
      <c r="A15741" t="s">
        <v>1089</v>
      </c>
    </row>
    <row r="15744" spans="1:1" x14ac:dyDescent="0.3">
      <c r="A15744" t="s">
        <v>1089</v>
      </c>
    </row>
    <row r="15749" spans="1:1" x14ac:dyDescent="0.3">
      <c r="A15749" t="s">
        <v>1513</v>
      </c>
    </row>
    <row r="15751" spans="1:1" x14ac:dyDescent="0.3">
      <c r="A15751" t="s">
        <v>1090</v>
      </c>
    </row>
    <row r="15754" spans="1:1" x14ac:dyDescent="0.3">
      <c r="A15754" t="s">
        <v>1085</v>
      </c>
    </row>
    <row r="15757" spans="1:1" x14ac:dyDescent="0.3">
      <c r="A15757" t="s">
        <v>1718</v>
      </c>
    </row>
    <row r="15760" spans="1:1" x14ac:dyDescent="0.3">
      <c r="A15760" t="s">
        <v>1718</v>
      </c>
    </row>
    <row r="15765" spans="1:1" x14ac:dyDescent="0.3">
      <c r="A15765" t="s">
        <v>1515</v>
      </c>
    </row>
    <row r="15767" spans="1:1" x14ac:dyDescent="0.3">
      <c r="A15767" t="s">
        <v>1088</v>
      </c>
    </row>
    <row r="15770" spans="1:1" x14ac:dyDescent="0.3">
      <c r="A15770" t="s">
        <v>1089</v>
      </c>
    </row>
    <row r="15773" spans="1:1" x14ac:dyDescent="0.3">
      <c r="A15773" t="s">
        <v>1089</v>
      </c>
    </row>
    <row r="15778" spans="1:1" x14ac:dyDescent="0.3">
      <c r="A15778" t="s">
        <v>1513</v>
      </c>
    </row>
    <row r="15780" spans="1:1" x14ac:dyDescent="0.3">
      <c r="A15780" t="s">
        <v>1090</v>
      </c>
    </row>
    <row r="15783" spans="1:1" x14ac:dyDescent="0.3">
      <c r="A15783" t="s">
        <v>1085</v>
      </c>
    </row>
    <row r="15786" spans="1:1" x14ac:dyDescent="0.3">
      <c r="A15786" t="s">
        <v>1719</v>
      </c>
    </row>
    <row r="15789" spans="1:1" x14ac:dyDescent="0.3">
      <c r="A15789" t="s">
        <v>1719</v>
      </c>
    </row>
    <row r="15794" spans="1:1" x14ac:dyDescent="0.3">
      <c r="A15794" t="s">
        <v>1515</v>
      </c>
    </row>
    <row r="15796" spans="1:1" x14ac:dyDescent="0.3">
      <c r="A15796" t="s">
        <v>1088</v>
      </c>
    </row>
    <row r="15799" spans="1:1" x14ac:dyDescent="0.3">
      <c r="A15799" t="s">
        <v>1089</v>
      </c>
    </row>
    <row r="15802" spans="1:1" x14ac:dyDescent="0.3">
      <c r="A15802" t="s">
        <v>1089</v>
      </c>
    </row>
    <row r="15807" spans="1:1" x14ac:dyDescent="0.3">
      <c r="A15807" t="s">
        <v>1513</v>
      </c>
    </row>
    <row r="15809" spans="1:1" x14ac:dyDescent="0.3">
      <c r="A15809" t="s">
        <v>1090</v>
      </c>
    </row>
    <row r="15812" spans="1:1" x14ac:dyDescent="0.3">
      <c r="A15812" t="s">
        <v>1085</v>
      </c>
    </row>
    <row r="15815" spans="1:1" x14ac:dyDescent="0.3">
      <c r="A15815" t="s">
        <v>1720</v>
      </c>
    </row>
    <row r="15818" spans="1:1" x14ac:dyDescent="0.3">
      <c r="A15818" t="s">
        <v>1720</v>
      </c>
    </row>
    <row r="15823" spans="1:1" x14ac:dyDescent="0.3">
      <c r="A15823" t="s">
        <v>1515</v>
      </c>
    </row>
    <row r="15825" spans="1:1" x14ac:dyDescent="0.3">
      <c r="A15825" t="s">
        <v>1088</v>
      </c>
    </row>
    <row r="15828" spans="1:1" x14ac:dyDescent="0.3">
      <c r="A15828" t="s">
        <v>1089</v>
      </c>
    </row>
    <row r="15831" spans="1:1" x14ac:dyDescent="0.3">
      <c r="A15831" t="s">
        <v>1089</v>
      </c>
    </row>
    <row r="15836" spans="1:1" x14ac:dyDescent="0.3">
      <c r="A15836" t="s">
        <v>1513</v>
      </c>
    </row>
    <row r="15838" spans="1:1" x14ac:dyDescent="0.3">
      <c r="A15838" t="s">
        <v>1090</v>
      </c>
    </row>
    <row r="15841" spans="1:1" x14ac:dyDescent="0.3">
      <c r="A15841" t="s">
        <v>1085</v>
      </c>
    </row>
    <row r="15844" spans="1:1" x14ac:dyDescent="0.3">
      <c r="A15844" t="s">
        <v>1721</v>
      </c>
    </row>
    <row r="15847" spans="1:1" x14ac:dyDescent="0.3">
      <c r="A15847" t="s">
        <v>1721</v>
      </c>
    </row>
    <row r="15852" spans="1:1" x14ac:dyDescent="0.3">
      <c r="A15852" t="s">
        <v>1515</v>
      </c>
    </row>
    <row r="15854" spans="1:1" x14ac:dyDescent="0.3">
      <c r="A15854" t="s">
        <v>1088</v>
      </c>
    </row>
    <row r="15857" spans="1:1" x14ac:dyDescent="0.3">
      <c r="A15857" t="s">
        <v>1097</v>
      </c>
    </row>
    <row r="15860" spans="1:1" x14ac:dyDescent="0.3">
      <c r="A15860" t="s">
        <v>1097</v>
      </c>
    </row>
    <row r="15865" spans="1:1" x14ac:dyDescent="0.3">
      <c r="A15865" t="s">
        <v>1513</v>
      </c>
    </row>
    <row r="15867" spans="1:1" x14ac:dyDescent="0.3">
      <c r="A15867" t="s">
        <v>1090</v>
      </c>
    </row>
    <row r="15870" spans="1:1" x14ac:dyDescent="0.3">
      <c r="A15870" t="s">
        <v>1085</v>
      </c>
    </row>
    <row r="15873" spans="1:1" x14ac:dyDescent="0.3">
      <c r="A15873" t="s">
        <v>1722</v>
      </c>
    </row>
    <row r="15876" spans="1:1" x14ac:dyDescent="0.3">
      <c r="A15876" t="s">
        <v>1722</v>
      </c>
    </row>
    <row r="15881" spans="1:1" x14ac:dyDescent="0.3">
      <c r="A15881" t="s">
        <v>1515</v>
      </c>
    </row>
    <row r="15883" spans="1:1" x14ac:dyDescent="0.3">
      <c r="A15883" t="s">
        <v>1088</v>
      </c>
    </row>
    <row r="15886" spans="1:1" x14ac:dyDescent="0.3">
      <c r="A15886" t="s">
        <v>1111</v>
      </c>
    </row>
    <row r="15889" spans="1:1" x14ac:dyDescent="0.3">
      <c r="A15889" t="s">
        <v>1111</v>
      </c>
    </row>
    <row r="15894" spans="1:1" x14ac:dyDescent="0.3">
      <c r="A15894" t="s">
        <v>1513</v>
      </c>
    </row>
    <row r="15896" spans="1:1" x14ac:dyDescent="0.3">
      <c r="A15896" t="s">
        <v>1090</v>
      </c>
    </row>
    <row r="15899" spans="1:1" x14ac:dyDescent="0.3">
      <c r="A15899" t="s">
        <v>1085</v>
      </c>
    </row>
    <row r="15902" spans="1:1" x14ac:dyDescent="0.3">
      <c r="A15902" t="s">
        <v>1723</v>
      </c>
    </row>
    <row r="15905" spans="1:1" x14ac:dyDescent="0.3">
      <c r="A15905" t="s">
        <v>1723</v>
      </c>
    </row>
    <row r="15910" spans="1:1" x14ac:dyDescent="0.3">
      <c r="A15910" t="s">
        <v>1515</v>
      </c>
    </row>
    <row r="15912" spans="1:1" x14ac:dyDescent="0.3">
      <c r="A15912" t="s">
        <v>1088</v>
      </c>
    </row>
    <row r="15915" spans="1:1" x14ac:dyDescent="0.3">
      <c r="A15915" t="s">
        <v>1116</v>
      </c>
    </row>
    <row r="15918" spans="1:1" x14ac:dyDescent="0.3">
      <c r="A15918" t="s">
        <v>1116</v>
      </c>
    </row>
    <row r="15923" spans="1:1" x14ac:dyDescent="0.3">
      <c r="A15923" t="s">
        <v>1513</v>
      </c>
    </row>
    <row r="15925" spans="1:1" x14ac:dyDescent="0.3">
      <c r="A15925" t="s">
        <v>1090</v>
      </c>
    </row>
    <row r="15928" spans="1:1" x14ac:dyDescent="0.3">
      <c r="A15928" t="s">
        <v>1085</v>
      </c>
    </row>
    <row r="15930" spans="1:1" x14ac:dyDescent="0.3">
      <c r="A15930" t="s">
        <v>1724</v>
      </c>
    </row>
    <row r="15931" spans="1:1" x14ac:dyDescent="0.3">
      <c r="A15931" t="s">
        <v>1725</v>
      </c>
    </row>
    <row r="15932" spans="1:1" x14ac:dyDescent="0.3">
      <c r="A15932" t="s">
        <v>1726</v>
      </c>
    </row>
    <row r="15933" spans="1:1" x14ac:dyDescent="0.3">
      <c r="A15933" t="s">
        <v>1727</v>
      </c>
    </row>
    <row r="15934" spans="1:1" x14ac:dyDescent="0.3">
      <c r="A15934" t="s">
        <v>1728</v>
      </c>
    </row>
    <row r="15935" spans="1:1" x14ac:dyDescent="0.3">
      <c r="A15935" t="s">
        <v>1296</v>
      </c>
    </row>
    <row r="15936" spans="1:1" x14ac:dyDescent="0.3">
      <c r="A15936" t="s">
        <v>1729</v>
      </c>
    </row>
    <row r="15937" spans="1:1" x14ac:dyDescent="0.3">
      <c r="A15937" t="s">
        <v>1298</v>
      </c>
    </row>
    <row r="15938" spans="1:1" x14ac:dyDescent="0.3">
      <c r="A15938" t="s">
        <v>1730</v>
      </c>
    </row>
    <row r="15939" spans="1:1" x14ac:dyDescent="0.3">
      <c r="A15939" t="s">
        <v>1731</v>
      </c>
    </row>
    <row r="15940" spans="1:1" x14ac:dyDescent="0.3">
      <c r="A15940" t="s">
        <v>1732</v>
      </c>
    </row>
    <row r="15941" spans="1:1" x14ac:dyDescent="0.3">
      <c r="A15941" t="s">
        <v>1301</v>
      </c>
    </row>
    <row r="15942" spans="1:1" x14ac:dyDescent="0.3">
      <c r="A15942" t="s">
        <v>1511</v>
      </c>
    </row>
    <row r="15943" spans="1:1" x14ac:dyDescent="0.3">
      <c r="A15943" t="s">
        <v>1302</v>
      </c>
    </row>
    <row r="15944" spans="1:1" x14ac:dyDescent="0.3">
      <c r="A15944" t="s">
        <v>1733</v>
      </c>
    </row>
    <row r="15945" spans="1:1" x14ac:dyDescent="0.3">
      <c r="A15945" t="s">
        <v>1734</v>
      </c>
    </row>
    <row r="15946" spans="1:1" x14ac:dyDescent="0.3">
      <c r="A15946" t="s">
        <v>1735</v>
      </c>
    </row>
    <row r="15947" spans="1:1" x14ac:dyDescent="0.3">
      <c r="A15947" t="s">
        <v>1736</v>
      </c>
    </row>
    <row r="15948" spans="1:1" x14ac:dyDescent="0.3">
      <c r="A15948" t="s">
        <v>1307</v>
      </c>
    </row>
    <row r="15949" spans="1:1" x14ac:dyDescent="0.3">
      <c r="A15949" t="s">
        <v>1308</v>
      </c>
    </row>
    <row r="15950" spans="1:1" x14ac:dyDescent="0.3">
      <c r="A15950" t="s">
        <v>1737</v>
      </c>
    </row>
    <row r="15951" spans="1:1" x14ac:dyDescent="0.3">
      <c r="A15951" t="s">
        <v>1738</v>
      </c>
    </row>
    <row r="15952" spans="1:1" x14ac:dyDescent="0.3">
      <c r="A15952" t="s">
        <v>1015</v>
      </c>
    </row>
    <row r="15953" spans="1:1" x14ac:dyDescent="0.3">
      <c r="A15953" t="s">
        <v>1016</v>
      </c>
    </row>
    <row r="15954" spans="1:1" x14ac:dyDescent="0.3">
      <c r="A15954" t="s">
        <v>1739</v>
      </c>
    </row>
    <row r="15955" spans="1:1" x14ac:dyDescent="0.3">
      <c r="A15955" t="s">
        <v>1017</v>
      </c>
    </row>
    <row r="15956" spans="1:1" x14ac:dyDescent="0.3">
      <c r="A15956" t="s">
        <v>1740</v>
      </c>
    </row>
    <row r="15958" spans="1:1" x14ac:dyDescent="0.3">
      <c r="A15958" t="s">
        <v>1741</v>
      </c>
    </row>
    <row r="15961" spans="1:1" x14ac:dyDescent="0.3">
      <c r="A15961" t="s">
        <v>1741</v>
      </c>
    </row>
    <row r="15963" spans="1:1" x14ac:dyDescent="0.3">
      <c r="A15963" t="s">
        <v>1515</v>
      </c>
    </row>
    <row r="15965" spans="1:1" x14ac:dyDescent="0.3">
      <c r="A15965" t="s">
        <v>1113</v>
      </c>
    </row>
    <row r="15968" spans="1:1" x14ac:dyDescent="0.3">
      <c r="A15968" t="s">
        <v>1113</v>
      </c>
    </row>
    <row r="15973" spans="1:1" x14ac:dyDescent="0.3">
      <c r="A15973" t="s">
        <v>1513</v>
      </c>
    </row>
    <row r="15975" spans="1:1" x14ac:dyDescent="0.3">
      <c r="A15975" t="s">
        <v>1090</v>
      </c>
    </row>
    <row r="15978" spans="1:1" x14ac:dyDescent="0.3">
      <c r="A15978" t="s">
        <v>1085</v>
      </c>
    </row>
    <row r="15981" spans="1:1" x14ac:dyDescent="0.3">
      <c r="A15981" t="s">
        <v>1742</v>
      </c>
    </row>
    <row r="15984" spans="1:1" x14ac:dyDescent="0.3">
      <c r="A15984" t="s">
        <v>1742</v>
      </c>
    </row>
    <row r="15989" spans="1:1" x14ac:dyDescent="0.3">
      <c r="A15989" t="s">
        <v>1515</v>
      </c>
    </row>
    <row r="15991" spans="1:1" x14ac:dyDescent="0.3">
      <c r="A15991" t="s">
        <v>1088</v>
      </c>
    </row>
    <row r="15994" spans="1:1" x14ac:dyDescent="0.3">
      <c r="A15994" t="s">
        <v>1113</v>
      </c>
    </row>
    <row r="15997" spans="1:1" x14ac:dyDescent="0.3">
      <c r="A15997" t="s">
        <v>1113</v>
      </c>
    </row>
    <row r="16002" spans="1:1" x14ac:dyDescent="0.3">
      <c r="A16002" t="s">
        <v>1513</v>
      </c>
    </row>
    <row r="16004" spans="1:1" x14ac:dyDescent="0.3">
      <c r="A16004" t="s">
        <v>1090</v>
      </c>
    </row>
    <row r="16007" spans="1:1" x14ac:dyDescent="0.3">
      <c r="A16007" t="s">
        <v>1085</v>
      </c>
    </row>
    <row r="16010" spans="1:1" x14ac:dyDescent="0.3">
      <c r="A16010" t="s">
        <v>1743</v>
      </c>
    </row>
    <row r="16013" spans="1:1" x14ac:dyDescent="0.3">
      <c r="A16013" t="s">
        <v>1743</v>
      </c>
    </row>
    <row r="16018" spans="1:1" x14ac:dyDescent="0.3">
      <c r="A16018" t="s">
        <v>1515</v>
      </c>
    </row>
    <row r="16020" spans="1:1" x14ac:dyDescent="0.3">
      <c r="A16020" t="s">
        <v>1088</v>
      </c>
    </row>
    <row r="16023" spans="1:1" x14ac:dyDescent="0.3">
      <c r="A16023" t="s">
        <v>1113</v>
      </c>
    </row>
    <row r="16026" spans="1:1" x14ac:dyDescent="0.3">
      <c r="A16026" t="s">
        <v>1113</v>
      </c>
    </row>
    <row r="16031" spans="1:1" x14ac:dyDescent="0.3">
      <c r="A16031" t="s">
        <v>1513</v>
      </c>
    </row>
    <row r="16033" spans="1:1" x14ac:dyDescent="0.3">
      <c r="A16033" t="s">
        <v>1090</v>
      </c>
    </row>
    <row r="16036" spans="1:1" x14ac:dyDescent="0.3">
      <c r="A16036" t="s">
        <v>1085</v>
      </c>
    </row>
    <row r="16039" spans="1:1" x14ac:dyDescent="0.3">
      <c r="A16039" t="s">
        <v>1744</v>
      </c>
    </row>
    <row r="16042" spans="1:1" x14ac:dyDescent="0.3">
      <c r="A16042" t="s">
        <v>1744</v>
      </c>
    </row>
    <row r="16047" spans="1:1" x14ac:dyDescent="0.3">
      <c r="A16047" t="s">
        <v>1515</v>
      </c>
    </row>
    <row r="16049" spans="1:1" x14ac:dyDescent="0.3">
      <c r="A16049" t="s">
        <v>1088</v>
      </c>
    </row>
    <row r="16052" spans="1:1" x14ac:dyDescent="0.3">
      <c r="A16052" t="s">
        <v>1113</v>
      </c>
    </row>
    <row r="16055" spans="1:1" x14ac:dyDescent="0.3">
      <c r="A16055" t="s">
        <v>1113</v>
      </c>
    </row>
    <row r="16060" spans="1:1" x14ac:dyDescent="0.3">
      <c r="A16060" t="s">
        <v>1513</v>
      </c>
    </row>
    <row r="16062" spans="1:1" x14ac:dyDescent="0.3">
      <c r="A16062" t="s">
        <v>1090</v>
      </c>
    </row>
    <row r="16065" spans="1:1" x14ac:dyDescent="0.3">
      <c r="A16065" t="s">
        <v>1085</v>
      </c>
    </row>
    <row r="16068" spans="1:1" x14ac:dyDescent="0.3">
      <c r="A16068" t="s">
        <v>1745</v>
      </c>
    </row>
    <row r="16071" spans="1:1" x14ac:dyDescent="0.3">
      <c r="A16071" t="s">
        <v>1745</v>
      </c>
    </row>
    <row r="16076" spans="1:1" x14ac:dyDescent="0.3">
      <c r="A16076" t="s">
        <v>1515</v>
      </c>
    </row>
    <row r="16078" spans="1:1" x14ac:dyDescent="0.3">
      <c r="A16078" t="s">
        <v>1088</v>
      </c>
    </row>
    <row r="16081" spans="1:1" x14ac:dyDescent="0.3">
      <c r="A16081" t="s">
        <v>1113</v>
      </c>
    </row>
    <row r="16084" spans="1:1" x14ac:dyDescent="0.3">
      <c r="A16084" t="s">
        <v>1113</v>
      </c>
    </row>
    <row r="16089" spans="1:1" x14ac:dyDescent="0.3">
      <c r="A16089" t="s">
        <v>1513</v>
      </c>
    </row>
    <row r="16091" spans="1:1" x14ac:dyDescent="0.3">
      <c r="A16091" t="s">
        <v>1090</v>
      </c>
    </row>
    <row r="16094" spans="1:1" x14ac:dyDescent="0.3">
      <c r="A16094" t="s">
        <v>1085</v>
      </c>
    </row>
    <row r="16097" spans="1:1" x14ac:dyDescent="0.3">
      <c r="A16097" t="s">
        <v>1746</v>
      </c>
    </row>
    <row r="16100" spans="1:1" x14ac:dyDescent="0.3">
      <c r="A16100" t="s">
        <v>1746</v>
      </c>
    </row>
    <row r="16105" spans="1:1" x14ac:dyDescent="0.3">
      <c r="A16105" t="s">
        <v>1515</v>
      </c>
    </row>
    <row r="16107" spans="1:1" x14ac:dyDescent="0.3">
      <c r="A16107" t="s">
        <v>1088</v>
      </c>
    </row>
    <row r="16110" spans="1:1" x14ac:dyDescent="0.3">
      <c r="A16110" t="s">
        <v>1113</v>
      </c>
    </row>
    <row r="16113" spans="1:1" x14ac:dyDescent="0.3">
      <c r="A16113" t="s">
        <v>1113</v>
      </c>
    </row>
    <row r="16118" spans="1:1" x14ac:dyDescent="0.3">
      <c r="A16118" t="s">
        <v>1513</v>
      </c>
    </row>
    <row r="16120" spans="1:1" x14ac:dyDescent="0.3">
      <c r="A16120" t="s">
        <v>1090</v>
      </c>
    </row>
    <row r="16123" spans="1:1" x14ac:dyDescent="0.3">
      <c r="A16123" t="s">
        <v>1085</v>
      </c>
    </row>
    <row r="16126" spans="1:1" x14ac:dyDescent="0.3">
      <c r="A16126" t="s">
        <v>1747</v>
      </c>
    </row>
    <row r="16129" spans="1:1" x14ac:dyDescent="0.3">
      <c r="A16129" t="s">
        <v>1747</v>
      </c>
    </row>
    <row r="16134" spans="1:1" x14ac:dyDescent="0.3">
      <c r="A16134" t="s">
        <v>1515</v>
      </c>
    </row>
    <row r="16136" spans="1:1" x14ac:dyDescent="0.3">
      <c r="A16136" t="s">
        <v>1088</v>
      </c>
    </row>
    <row r="16139" spans="1:1" x14ac:dyDescent="0.3">
      <c r="A16139" t="s">
        <v>1113</v>
      </c>
    </row>
    <row r="16142" spans="1:1" x14ac:dyDescent="0.3">
      <c r="A16142" t="s">
        <v>1113</v>
      </c>
    </row>
    <row r="16147" spans="1:1" x14ac:dyDescent="0.3">
      <c r="A16147" t="s">
        <v>1513</v>
      </c>
    </row>
    <row r="16149" spans="1:1" x14ac:dyDescent="0.3">
      <c r="A16149" t="s">
        <v>1090</v>
      </c>
    </row>
    <row r="16152" spans="1:1" x14ac:dyDescent="0.3">
      <c r="A16152" t="s">
        <v>1085</v>
      </c>
    </row>
    <row r="16155" spans="1:1" x14ac:dyDescent="0.3">
      <c r="A16155" t="s">
        <v>1748</v>
      </c>
    </row>
    <row r="16158" spans="1:1" x14ac:dyDescent="0.3">
      <c r="A16158" t="s">
        <v>1748</v>
      </c>
    </row>
    <row r="16163" spans="1:1" x14ac:dyDescent="0.3">
      <c r="A16163" t="s">
        <v>1515</v>
      </c>
    </row>
    <row r="16165" spans="1:1" x14ac:dyDescent="0.3">
      <c r="A16165" t="s">
        <v>1113</v>
      </c>
    </row>
    <row r="16168" spans="1:1" x14ac:dyDescent="0.3">
      <c r="A16168" t="s">
        <v>1113</v>
      </c>
    </row>
    <row r="16173" spans="1:1" x14ac:dyDescent="0.3">
      <c r="A16173" t="s">
        <v>1513</v>
      </c>
    </row>
    <row r="16175" spans="1:1" x14ac:dyDescent="0.3">
      <c r="A16175" t="s">
        <v>1090</v>
      </c>
    </row>
    <row r="16178" spans="1:1" x14ac:dyDescent="0.3">
      <c r="A16178" t="s">
        <v>1085</v>
      </c>
    </row>
    <row r="16181" spans="1:1" x14ac:dyDescent="0.3">
      <c r="A16181" t="s">
        <v>1749</v>
      </c>
    </row>
    <row r="16184" spans="1:1" x14ac:dyDescent="0.3">
      <c r="A16184" t="s">
        <v>1749</v>
      </c>
    </row>
    <row r="16189" spans="1:1" x14ac:dyDescent="0.3">
      <c r="A16189" t="s">
        <v>1515</v>
      </c>
    </row>
    <row r="16191" spans="1:1" x14ac:dyDescent="0.3">
      <c r="A16191" t="s">
        <v>1088</v>
      </c>
    </row>
    <row r="16194" spans="1:1" x14ac:dyDescent="0.3">
      <c r="A16194" t="s">
        <v>1113</v>
      </c>
    </row>
    <row r="16197" spans="1:1" x14ac:dyDescent="0.3">
      <c r="A16197" t="s">
        <v>1113</v>
      </c>
    </row>
    <row r="16202" spans="1:1" x14ac:dyDescent="0.3">
      <c r="A16202" t="s">
        <v>1513</v>
      </c>
    </row>
    <row r="16204" spans="1:1" x14ac:dyDescent="0.3">
      <c r="A16204" t="s">
        <v>1090</v>
      </c>
    </row>
    <row r="16207" spans="1:1" x14ac:dyDescent="0.3">
      <c r="A16207" t="s">
        <v>1085</v>
      </c>
    </row>
    <row r="16210" spans="1:1" x14ac:dyDescent="0.3">
      <c r="A16210" t="s">
        <v>1750</v>
      </c>
    </row>
    <row r="16213" spans="1:1" x14ac:dyDescent="0.3">
      <c r="A16213" t="s">
        <v>1750</v>
      </c>
    </row>
    <row r="16218" spans="1:1" x14ac:dyDescent="0.3">
      <c r="A16218" t="s">
        <v>1515</v>
      </c>
    </row>
    <row r="16220" spans="1:1" x14ac:dyDescent="0.3">
      <c r="A16220" t="s">
        <v>1088</v>
      </c>
    </row>
    <row r="16223" spans="1:1" x14ac:dyDescent="0.3">
      <c r="A16223" t="s">
        <v>1113</v>
      </c>
    </row>
    <row r="16226" spans="1:1" x14ac:dyDescent="0.3">
      <c r="A16226" t="s">
        <v>1113</v>
      </c>
    </row>
    <row r="16231" spans="1:1" x14ac:dyDescent="0.3">
      <c r="A16231" t="s">
        <v>1513</v>
      </c>
    </row>
    <row r="16233" spans="1:1" x14ac:dyDescent="0.3">
      <c r="A16233" t="s">
        <v>1090</v>
      </c>
    </row>
    <row r="16236" spans="1:1" x14ac:dyDescent="0.3">
      <c r="A16236" t="s">
        <v>1085</v>
      </c>
    </row>
    <row r="16239" spans="1:1" x14ac:dyDescent="0.3">
      <c r="A16239" t="s">
        <v>1751</v>
      </c>
    </row>
    <row r="16242" spans="1:1" x14ac:dyDescent="0.3">
      <c r="A16242" t="s">
        <v>1751</v>
      </c>
    </row>
    <row r="16247" spans="1:1" x14ac:dyDescent="0.3">
      <c r="A16247" t="s">
        <v>1515</v>
      </c>
    </row>
    <row r="16249" spans="1:1" x14ac:dyDescent="0.3">
      <c r="A16249" t="s">
        <v>1088</v>
      </c>
    </row>
    <row r="16252" spans="1:1" x14ac:dyDescent="0.3">
      <c r="A16252" t="s">
        <v>1113</v>
      </c>
    </row>
    <row r="16255" spans="1:1" x14ac:dyDescent="0.3">
      <c r="A16255" t="s">
        <v>1113</v>
      </c>
    </row>
    <row r="16260" spans="1:1" x14ac:dyDescent="0.3">
      <c r="A16260" t="s">
        <v>1513</v>
      </c>
    </row>
    <row r="16262" spans="1:1" x14ac:dyDescent="0.3">
      <c r="A16262" t="s">
        <v>1090</v>
      </c>
    </row>
    <row r="16265" spans="1:1" x14ac:dyDescent="0.3">
      <c r="A16265" t="s">
        <v>1085</v>
      </c>
    </row>
    <row r="16268" spans="1:1" x14ac:dyDescent="0.3">
      <c r="A16268" t="s">
        <v>1752</v>
      </c>
    </row>
    <row r="16271" spans="1:1" x14ac:dyDescent="0.3">
      <c r="A16271" t="s">
        <v>1752</v>
      </c>
    </row>
    <row r="16276" spans="1:1" x14ac:dyDescent="0.3">
      <c r="A16276" t="s">
        <v>1515</v>
      </c>
    </row>
    <row r="16278" spans="1:1" x14ac:dyDescent="0.3">
      <c r="A16278" t="s">
        <v>1088</v>
      </c>
    </row>
    <row r="16281" spans="1:1" x14ac:dyDescent="0.3">
      <c r="A16281" t="s">
        <v>1113</v>
      </c>
    </row>
    <row r="16284" spans="1:1" x14ac:dyDescent="0.3">
      <c r="A16284" t="s">
        <v>1113</v>
      </c>
    </row>
    <row r="16289" spans="1:1" x14ac:dyDescent="0.3">
      <c r="A16289" t="s">
        <v>1513</v>
      </c>
    </row>
    <row r="16291" spans="1:1" x14ac:dyDescent="0.3">
      <c r="A16291" t="s">
        <v>1090</v>
      </c>
    </row>
    <row r="16294" spans="1:1" x14ac:dyDescent="0.3">
      <c r="A16294" t="s">
        <v>1085</v>
      </c>
    </row>
    <row r="16297" spans="1:1" x14ac:dyDescent="0.3">
      <c r="A16297" t="s">
        <v>1753</v>
      </c>
    </row>
    <row r="16300" spans="1:1" x14ac:dyDescent="0.3">
      <c r="A16300" t="s">
        <v>1753</v>
      </c>
    </row>
    <row r="16305" spans="1:1" x14ac:dyDescent="0.3">
      <c r="A16305" t="s">
        <v>1515</v>
      </c>
    </row>
    <row r="16307" spans="1:1" x14ac:dyDescent="0.3">
      <c r="A16307" t="s">
        <v>1088</v>
      </c>
    </row>
    <row r="16310" spans="1:1" x14ac:dyDescent="0.3">
      <c r="A16310" t="s">
        <v>1135</v>
      </c>
    </row>
    <row r="16313" spans="1:1" x14ac:dyDescent="0.3">
      <c r="A16313" t="s">
        <v>1135</v>
      </c>
    </row>
    <row r="16318" spans="1:1" x14ac:dyDescent="0.3">
      <c r="A16318" t="s">
        <v>1513</v>
      </c>
    </row>
    <row r="16320" spans="1:1" x14ac:dyDescent="0.3">
      <c r="A16320" t="s">
        <v>1090</v>
      </c>
    </row>
    <row r="16323" spans="1:1" x14ac:dyDescent="0.3">
      <c r="A16323" t="s">
        <v>1085</v>
      </c>
    </row>
    <row r="16326" spans="1:1" x14ac:dyDescent="0.3">
      <c r="A16326" t="s">
        <v>1754</v>
      </c>
    </row>
    <row r="16329" spans="1:1" x14ac:dyDescent="0.3">
      <c r="A16329" t="s">
        <v>1754</v>
      </c>
    </row>
    <row r="16334" spans="1:1" x14ac:dyDescent="0.3">
      <c r="A16334" t="s">
        <v>1515</v>
      </c>
    </row>
    <row r="16336" spans="1:1" x14ac:dyDescent="0.3">
      <c r="A16336" t="s">
        <v>1088</v>
      </c>
    </row>
    <row r="16339" spans="1:1" x14ac:dyDescent="0.3">
      <c r="A16339" t="s">
        <v>1111</v>
      </c>
    </row>
    <row r="16342" spans="1:1" x14ac:dyDescent="0.3">
      <c r="A16342" t="s">
        <v>1111</v>
      </c>
    </row>
    <row r="16347" spans="1:1" x14ac:dyDescent="0.3">
      <c r="A16347" t="s">
        <v>1513</v>
      </c>
    </row>
    <row r="16349" spans="1:1" x14ac:dyDescent="0.3">
      <c r="A16349" t="s">
        <v>1090</v>
      </c>
    </row>
    <row r="16352" spans="1:1" x14ac:dyDescent="0.3">
      <c r="A16352" t="s">
        <v>1085</v>
      </c>
    </row>
    <row r="16355" spans="1:1" x14ac:dyDescent="0.3">
      <c r="A16355" t="s">
        <v>1755</v>
      </c>
    </row>
    <row r="16358" spans="1:1" x14ac:dyDescent="0.3">
      <c r="A16358" t="s">
        <v>1755</v>
      </c>
    </row>
    <row r="16363" spans="1:1" x14ac:dyDescent="0.3">
      <c r="A16363" t="s">
        <v>1515</v>
      </c>
    </row>
    <row r="16365" spans="1:1" x14ac:dyDescent="0.3">
      <c r="A16365" t="s">
        <v>1088</v>
      </c>
    </row>
    <row r="16368" spans="1:1" x14ac:dyDescent="0.3">
      <c r="A16368" t="s">
        <v>1116</v>
      </c>
    </row>
    <row r="16371" spans="1:1" x14ac:dyDescent="0.3">
      <c r="A16371" t="s">
        <v>1116</v>
      </c>
    </row>
    <row r="16376" spans="1:1" x14ac:dyDescent="0.3">
      <c r="A16376" t="s">
        <v>1513</v>
      </c>
    </row>
    <row r="16378" spans="1:1" x14ac:dyDescent="0.3">
      <c r="A16378" t="s">
        <v>1090</v>
      </c>
    </row>
    <row r="16381" spans="1:1" x14ac:dyDescent="0.3">
      <c r="A16381" t="s">
        <v>1085</v>
      </c>
    </row>
    <row r="16384" spans="1:1" x14ac:dyDescent="0.3">
      <c r="A16384" t="s">
        <v>1756</v>
      </c>
    </row>
    <row r="16387" spans="1:1" x14ac:dyDescent="0.3">
      <c r="A16387" t="s">
        <v>1756</v>
      </c>
    </row>
    <row r="16392" spans="1:1" x14ac:dyDescent="0.3">
      <c r="A16392" t="s">
        <v>1515</v>
      </c>
    </row>
    <row r="16394" spans="1:1" x14ac:dyDescent="0.3">
      <c r="A16394" t="s">
        <v>1088</v>
      </c>
    </row>
    <row r="16397" spans="1:1" x14ac:dyDescent="0.3">
      <c r="A16397" t="s">
        <v>1116</v>
      </c>
    </row>
    <row r="16400" spans="1:1" x14ac:dyDescent="0.3">
      <c r="A16400" t="s">
        <v>1116</v>
      </c>
    </row>
    <row r="16405" spans="1:1" x14ac:dyDescent="0.3">
      <c r="A16405" t="s">
        <v>1513</v>
      </c>
    </row>
    <row r="16407" spans="1:1" x14ac:dyDescent="0.3">
      <c r="A16407" t="s">
        <v>1085</v>
      </c>
    </row>
    <row r="16410" spans="1:1" x14ac:dyDescent="0.3">
      <c r="A16410" t="s">
        <v>1757</v>
      </c>
    </row>
    <row r="16413" spans="1:1" x14ac:dyDescent="0.3">
      <c r="A16413" t="s">
        <v>1757</v>
      </c>
    </row>
    <row r="16418" spans="1:1" x14ac:dyDescent="0.3">
      <c r="A16418" t="s">
        <v>1515</v>
      </c>
    </row>
    <row r="16420" spans="1:1" x14ac:dyDescent="0.3">
      <c r="A16420" t="s">
        <v>1088</v>
      </c>
    </row>
    <row r="16423" spans="1:1" x14ac:dyDescent="0.3">
      <c r="A16423" t="s">
        <v>1113</v>
      </c>
    </row>
    <row r="16426" spans="1:1" x14ac:dyDescent="0.3">
      <c r="A16426" t="s">
        <v>1113</v>
      </c>
    </row>
    <row r="16431" spans="1:1" x14ac:dyDescent="0.3">
      <c r="A16431" t="s">
        <v>1090</v>
      </c>
    </row>
    <row r="16434" spans="1:1" x14ac:dyDescent="0.3">
      <c r="A16434" t="s">
        <v>1085</v>
      </c>
    </row>
    <row r="16437" spans="1:1" x14ac:dyDescent="0.3">
      <c r="A16437" t="s">
        <v>1758</v>
      </c>
    </row>
    <row r="16440" spans="1:1" x14ac:dyDescent="0.3">
      <c r="A16440" t="s">
        <v>1758</v>
      </c>
    </row>
    <row r="16445" spans="1:1" x14ac:dyDescent="0.3">
      <c r="A16445" t="s">
        <v>1515</v>
      </c>
    </row>
    <row r="16447" spans="1:1" x14ac:dyDescent="0.3">
      <c r="A16447" t="s">
        <v>1088</v>
      </c>
    </row>
    <row r="16450" spans="1:1" x14ac:dyDescent="0.3">
      <c r="A16450" t="s">
        <v>1113</v>
      </c>
    </row>
    <row r="16453" spans="1:1" x14ac:dyDescent="0.3">
      <c r="A16453" t="s">
        <v>1113</v>
      </c>
    </row>
    <row r="16458" spans="1:1" x14ac:dyDescent="0.3">
      <c r="A16458" t="s">
        <v>1513</v>
      </c>
    </row>
    <row r="16460" spans="1:1" x14ac:dyDescent="0.3">
      <c r="A16460" t="s">
        <v>1090</v>
      </c>
    </row>
    <row r="16463" spans="1:1" x14ac:dyDescent="0.3">
      <c r="A16463" t="s">
        <v>1085</v>
      </c>
    </row>
    <row r="16466" spans="1:1" x14ac:dyDescent="0.3">
      <c r="A16466" t="s">
        <v>1759</v>
      </c>
    </row>
    <row r="16469" spans="1:1" x14ac:dyDescent="0.3">
      <c r="A16469" t="s">
        <v>1759</v>
      </c>
    </row>
    <row r="16474" spans="1:1" x14ac:dyDescent="0.3">
      <c r="A16474" t="s">
        <v>1515</v>
      </c>
    </row>
    <row r="16476" spans="1:1" x14ac:dyDescent="0.3">
      <c r="A16476" t="s">
        <v>1088</v>
      </c>
    </row>
    <row r="16479" spans="1:1" x14ac:dyDescent="0.3">
      <c r="A16479" t="s">
        <v>1113</v>
      </c>
    </row>
    <row r="16482" spans="1:1" x14ac:dyDescent="0.3">
      <c r="A16482" t="s">
        <v>1113</v>
      </c>
    </row>
    <row r="16487" spans="1:1" x14ac:dyDescent="0.3">
      <c r="A16487" t="s">
        <v>1513</v>
      </c>
    </row>
    <row r="16489" spans="1:1" x14ac:dyDescent="0.3">
      <c r="A16489" t="s">
        <v>1090</v>
      </c>
    </row>
    <row r="16492" spans="1:1" x14ac:dyDescent="0.3">
      <c r="A16492" t="s">
        <v>1085</v>
      </c>
    </row>
    <row r="16495" spans="1:1" x14ac:dyDescent="0.3">
      <c r="A16495" t="s">
        <v>1760</v>
      </c>
    </row>
    <row r="16498" spans="1:1" x14ac:dyDescent="0.3">
      <c r="A16498" t="s">
        <v>1760</v>
      </c>
    </row>
    <row r="16503" spans="1:1" x14ac:dyDescent="0.3">
      <c r="A16503" t="s">
        <v>1515</v>
      </c>
    </row>
    <row r="16505" spans="1:1" x14ac:dyDescent="0.3">
      <c r="A16505" t="s">
        <v>1088</v>
      </c>
    </row>
    <row r="16508" spans="1:1" x14ac:dyDescent="0.3">
      <c r="A16508" t="s">
        <v>1113</v>
      </c>
    </row>
    <row r="16511" spans="1:1" x14ac:dyDescent="0.3">
      <c r="A16511" t="s">
        <v>1113</v>
      </c>
    </row>
    <row r="16516" spans="1:1" x14ac:dyDescent="0.3">
      <c r="A16516" t="s">
        <v>1513</v>
      </c>
    </row>
    <row r="16518" spans="1:1" x14ac:dyDescent="0.3">
      <c r="A16518" t="s">
        <v>1090</v>
      </c>
    </row>
    <row r="16521" spans="1:1" x14ac:dyDescent="0.3">
      <c r="A16521" t="s">
        <v>1085</v>
      </c>
    </row>
    <row r="16524" spans="1:1" x14ac:dyDescent="0.3">
      <c r="A16524" t="s">
        <v>1761</v>
      </c>
    </row>
    <row r="16527" spans="1:1" x14ac:dyDescent="0.3">
      <c r="A16527" t="s">
        <v>1761</v>
      </c>
    </row>
    <row r="16532" spans="1:1" x14ac:dyDescent="0.3">
      <c r="A16532" t="s">
        <v>1515</v>
      </c>
    </row>
    <row r="16534" spans="1:1" x14ac:dyDescent="0.3">
      <c r="A16534" t="s">
        <v>1088</v>
      </c>
    </row>
    <row r="16537" spans="1:1" x14ac:dyDescent="0.3">
      <c r="A16537" t="s">
        <v>1135</v>
      </c>
    </row>
    <row r="16540" spans="1:1" x14ac:dyDescent="0.3">
      <c r="A16540" t="s">
        <v>1135</v>
      </c>
    </row>
    <row r="16545" spans="1:1" x14ac:dyDescent="0.3">
      <c r="A16545" t="s">
        <v>1513</v>
      </c>
    </row>
    <row r="16547" spans="1:1" x14ac:dyDescent="0.3">
      <c r="A16547" t="s">
        <v>1090</v>
      </c>
    </row>
    <row r="16550" spans="1:1" x14ac:dyDescent="0.3">
      <c r="A16550" t="s">
        <v>1085</v>
      </c>
    </row>
    <row r="16553" spans="1:1" x14ac:dyDescent="0.3">
      <c r="A16553" t="s">
        <v>1762</v>
      </c>
    </row>
    <row r="16556" spans="1:1" x14ac:dyDescent="0.3">
      <c r="A16556" t="s">
        <v>1762</v>
      </c>
    </row>
    <row r="16561" spans="1:1" x14ac:dyDescent="0.3">
      <c r="A16561" t="s">
        <v>1515</v>
      </c>
    </row>
    <row r="16563" spans="1:1" x14ac:dyDescent="0.3">
      <c r="A16563" t="s">
        <v>1088</v>
      </c>
    </row>
    <row r="16565" spans="1:1" x14ac:dyDescent="0.3">
      <c r="A16565" t="s">
        <v>1513</v>
      </c>
    </row>
    <row r="16566" spans="1:1" x14ac:dyDescent="0.3">
      <c r="A16566" t="s">
        <v>1515</v>
      </c>
    </row>
    <row r="16567" spans="1:1" x14ac:dyDescent="0.3">
      <c r="A16567" t="s">
        <v>1513</v>
      </c>
    </row>
    <row r="16568" spans="1:1" x14ac:dyDescent="0.3">
      <c r="A16568" t="s">
        <v>1515</v>
      </c>
    </row>
    <row r="16569" spans="1:1" x14ac:dyDescent="0.3">
      <c r="A16569" t="s">
        <v>1513</v>
      </c>
    </row>
    <row r="16570" spans="1:1" x14ac:dyDescent="0.3">
      <c r="A16570" t="s">
        <v>1515</v>
      </c>
    </row>
    <row r="16571" spans="1:1" x14ac:dyDescent="0.3">
      <c r="A16571" t="s">
        <v>1513</v>
      </c>
    </row>
    <row r="16572" spans="1:1" x14ac:dyDescent="0.3">
      <c r="A16572" t="s">
        <v>1515</v>
      </c>
    </row>
    <row r="16574" spans="1:1" x14ac:dyDescent="0.3">
      <c r="A16574" t="s">
        <v>1763</v>
      </c>
    </row>
    <row r="16576" spans="1:1" x14ac:dyDescent="0.3">
      <c r="A16576" t="s">
        <v>1513</v>
      </c>
    </row>
    <row r="16578" spans="1:1" x14ac:dyDescent="0.3">
      <c r="A16578" t="s">
        <v>1090</v>
      </c>
    </row>
    <row r="16581" spans="1:1" x14ac:dyDescent="0.3">
      <c r="A16581" t="s">
        <v>1085</v>
      </c>
    </row>
    <row r="16584" spans="1:1" x14ac:dyDescent="0.3">
      <c r="A16584" t="s">
        <v>1764</v>
      </c>
    </row>
    <row r="16587" spans="1:1" x14ac:dyDescent="0.3">
      <c r="A16587" t="s">
        <v>1764</v>
      </c>
    </row>
    <row r="16592" spans="1:1" x14ac:dyDescent="0.3">
      <c r="A16592" t="s">
        <v>1515</v>
      </c>
    </row>
    <row r="16594" spans="1:1" x14ac:dyDescent="0.3">
      <c r="A16594" t="s">
        <v>1088</v>
      </c>
    </row>
    <row r="16597" spans="1:1" x14ac:dyDescent="0.3">
      <c r="A16597" t="s">
        <v>1097</v>
      </c>
    </row>
    <row r="16600" spans="1:1" x14ac:dyDescent="0.3">
      <c r="A16600" t="s">
        <v>1097</v>
      </c>
    </row>
    <row r="16605" spans="1:1" x14ac:dyDescent="0.3">
      <c r="A16605" t="s">
        <v>1513</v>
      </c>
    </row>
    <row r="16607" spans="1:1" x14ac:dyDescent="0.3">
      <c r="A16607" t="s">
        <v>1090</v>
      </c>
    </row>
    <row r="16610" spans="1:1" x14ac:dyDescent="0.3">
      <c r="A16610" t="s">
        <v>1085</v>
      </c>
    </row>
    <row r="16613" spans="1:1" x14ac:dyDescent="0.3">
      <c r="A16613" t="s">
        <v>1765</v>
      </c>
    </row>
    <row r="16616" spans="1:1" x14ac:dyDescent="0.3">
      <c r="A16616" t="s">
        <v>1765</v>
      </c>
    </row>
    <row r="16621" spans="1:1" x14ac:dyDescent="0.3">
      <c r="A16621" t="s">
        <v>1515</v>
      </c>
    </row>
    <row r="16623" spans="1:1" x14ac:dyDescent="0.3">
      <c r="A16623" t="s">
        <v>1088</v>
      </c>
    </row>
    <row r="16626" spans="1:1" x14ac:dyDescent="0.3">
      <c r="A16626" t="s">
        <v>1111</v>
      </c>
    </row>
    <row r="16629" spans="1:1" x14ac:dyDescent="0.3">
      <c r="A16629" t="s">
        <v>1111</v>
      </c>
    </row>
    <row r="16634" spans="1:1" x14ac:dyDescent="0.3">
      <c r="A16634" t="s">
        <v>1513</v>
      </c>
    </row>
    <row r="16636" spans="1:1" x14ac:dyDescent="0.3">
      <c r="A16636" t="s">
        <v>1090</v>
      </c>
    </row>
    <row r="16639" spans="1:1" x14ac:dyDescent="0.3">
      <c r="A16639" t="s">
        <v>1085</v>
      </c>
    </row>
    <row r="16642" spans="1:1" x14ac:dyDescent="0.3">
      <c r="A16642" t="s">
        <v>1766</v>
      </c>
    </row>
    <row r="16645" spans="1:1" x14ac:dyDescent="0.3">
      <c r="A16645" t="s">
        <v>1766</v>
      </c>
    </row>
    <row r="16650" spans="1:1" x14ac:dyDescent="0.3">
      <c r="A16650" t="s">
        <v>1515</v>
      </c>
    </row>
    <row r="16652" spans="1:1" x14ac:dyDescent="0.3">
      <c r="A16652" t="s">
        <v>1088</v>
      </c>
    </row>
    <row r="16655" spans="1:1" x14ac:dyDescent="0.3">
      <c r="A16655" t="s">
        <v>1111</v>
      </c>
    </row>
    <row r="16658" spans="1:1" x14ac:dyDescent="0.3">
      <c r="A16658" t="s">
        <v>1111</v>
      </c>
    </row>
    <row r="16663" spans="1:1" x14ac:dyDescent="0.3">
      <c r="A16663" t="s">
        <v>1513</v>
      </c>
    </row>
    <row r="16665" spans="1:1" x14ac:dyDescent="0.3">
      <c r="A16665" t="s">
        <v>1090</v>
      </c>
    </row>
    <row r="16668" spans="1:1" x14ac:dyDescent="0.3">
      <c r="A16668" t="s">
        <v>1085</v>
      </c>
    </row>
    <row r="16671" spans="1:1" x14ac:dyDescent="0.3">
      <c r="A16671" t="s">
        <v>1767</v>
      </c>
    </row>
    <row r="16674" spans="1:1" x14ac:dyDescent="0.3">
      <c r="A16674" t="s">
        <v>1116</v>
      </c>
    </row>
    <row r="16677" spans="1:1" x14ac:dyDescent="0.3">
      <c r="A16677" t="s">
        <v>1116</v>
      </c>
    </row>
    <row r="16682" spans="1:1" x14ac:dyDescent="0.3">
      <c r="A16682" t="s">
        <v>1513</v>
      </c>
    </row>
    <row r="16684" spans="1:1" x14ac:dyDescent="0.3">
      <c r="A16684" t="s">
        <v>1090</v>
      </c>
    </row>
    <row r="16687" spans="1:1" x14ac:dyDescent="0.3">
      <c r="A16687" t="s">
        <v>1085</v>
      </c>
    </row>
    <row r="16690" spans="1:1" x14ac:dyDescent="0.3">
      <c r="A16690" t="s">
        <v>1768</v>
      </c>
    </row>
    <row r="16693" spans="1:1" x14ac:dyDescent="0.3">
      <c r="A16693" t="s">
        <v>1768</v>
      </c>
    </row>
    <row r="16698" spans="1:1" x14ac:dyDescent="0.3">
      <c r="A16698" t="s">
        <v>1515</v>
      </c>
    </row>
    <row r="16700" spans="1:1" x14ac:dyDescent="0.3">
      <c r="A16700" t="s">
        <v>1088</v>
      </c>
    </row>
    <row r="16703" spans="1:1" x14ac:dyDescent="0.3">
      <c r="A16703" t="s">
        <v>1097</v>
      </c>
    </row>
    <row r="16706" spans="1:1" x14ac:dyDescent="0.3">
      <c r="A16706" t="s">
        <v>1097</v>
      </c>
    </row>
    <row r="16711" spans="1:1" x14ac:dyDescent="0.3">
      <c r="A16711" t="s">
        <v>1513</v>
      </c>
    </row>
    <row r="16713" spans="1:1" x14ac:dyDescent="0.3">
      <c r="A16713" t="s">
        <v>1090</v>
      </c>
    </row>
    <row r="16716" spans="1:1" x14ac:dyDescent="0.3">
      <c r="A16716" t="s">
        <v>1085</v>
      </c>
    </row>
    <row r="16719" spans="1:1" x14ac:dyDescent="0.3">
      <c r="A16719" t="s">
        <v>1769</v>
      </c>
    </row>
    <row r="16722" spans="1:1" x14ac:dyDescent="0.3">
      <c r="A16722" t="s">
        <v>1769</v>
      </c>
    </row>
    <row r="16727" spans="1:1" x14ac:dyDescent="0.3">
      <c r="A16727" t="s">
        <v>1515</v>
      </c>
    </row>
    <row r="16729" spans="1:1" x14ac:dyDescent="0.3">
      <c r="A16729" t="s">
        <v>1088</v>
      </c>
    </row>
    <row r="16732" spans="1:1" x14ac:dyDescent="0.3">
      <c r="A16732" t="s">
        <v>1111</v>
      </c>
    </row>
    <row r="16735" spans="1:1" x14ac:dyDescent="0.3">
      <c r="A16735" t="s">
        <v>1111</v>
      </c>
    </row>
    <row r="16740" spans="1:1" x14ac:dyDescent="0.3">
      <c r="A16740" t="s">
        <v>1513</v>
      </c>
    </row>
    <row r="16742" spans="1:1" x14ac:dyDescent="0.3">
      <c r="A16742" t="s">
        <v>1090</v>
      </c>
    </row>
    <row r="16745" spans="1:1" x14ac:dyDescent="0.3">
      <c r="A16745" t="s">
        <v>1085</v>
      </c>
    </row>
    <row r="16748" spans="1:1" x14ac:dyDescent="0.3">
      <c r="A16748" t="s">
        <v>1770</v>
      </c>
    </row>
    <row r="16751" spans="1:1" x14ac:dyDescent="0.3">
      <c r="A16751" t="s">
        <v>1770</v>
      </c>
    </row>
    <row r="16756" spans="1:1" x14ac:dyDescent="0.3">
      <c r="A16756" t="s">
        <v>1515</v>
      </c>
    </row>
    <row r="16758" spans="1:1" x14ac:dyDescent="0.3">
      <c r="A16758" t="s">
        <v>1088</v>
      </c>
    </row>
    <row r="16761" spans="1:1" x14ac:dyDescent="0.3">
      <c r="A16761" t="s">
        <v>1116</v>
      </c>
    </row>
    <row r="16764" spans="1:1" x14ac:dyDescent="0.3">
      <c r="A16764" t="s">
        <v>1116</v>
      </c>
    </row>
    <row r="16769" spans="1:1" x14ac:dyDescent="0.3">
      <c r="A16769" t="s">
        <v>1513</v>
      </c>
    </row>
    <row r="16771" spans="1:1" x14ac:dyDescent="0.3">
      <c r="A16771" t="s">
        <v>1090</v>
      </c>
    </row>
    <row r="16774" spans="1:1" x14ac:dyDescent="0.3">
      <c r="A16774" t="s">
        <v>1085</v>
      </c>
    </row>
    <row r="16777" spans="1:1" x14ac:dyDescent="0.3">
      <c r="A16777" t="s">
        <v>1771</v>
      </c>
    </row>
    <row r="16779" spans="1:1" x14ac:dyDescent="0.3">
      <c r="A16779" t="s">
        <v>1515</v>
      </c>
    </row>
    <row r="16781" spans="1:1" x14ac:dyDescent="0.3">
      <c r="A16781" t="s">
        <v>1089</v>
      </c>
    </row>
    <row r="16783" spans="1:1" x14ac:dyDescent="0.3">
      <c r="A16783" t="s">
        <v>1513</v>
      </c>
    </row>
    <row r="16785" spans="1:1" x14ac:dyDescent="0.3">
      <c r="A16785" t="s">
        <v>1085</v>
      </c>
    </row>
    <row r="16788" spans="1:1" x14ac:dyDescent="0.3">
      <c r="A16788" t="s">
        <v>1772</v>
      </c>
    </row>
    <row r="16791" spans="1:1" x14ac:dyDescent="0.3">
      <c r="A16791" t="s">
        <v>1772</v>
      </c>
    </row>
    <row r="16796" spans="1:1" x14ac:dyDescent="0.3">
      <c r="A16796" t="s">
        <v>1515</v>
      </c>
    </row>
    <row r="16798" spans="1:1" x14ac:dyDescent="0.3">
      <c r="A16798" t="s">
        <v>1088</v>
      </c>
    </row>
    <row r="16801" spans="1:1" x14ac:dyDescent="0.3">
      <c r="A16801" t="s">
        <v>1089</v>
      </c>
    </row>
    <row r="16804" spans="1:1" x14ac:dyDescent="0.3">
      <c r="A16804" t="s">
        <v>1089</v>
      </c>
    </row>
    <row r="16809" spans="1:1" x14ac:dyDescent="0.3">
      <c r="A16809" t="s">
        <v>1513</v>
      </c>
    </row>
    <row r="16811" spans="1:1" x14ac:dyDescent="0.3">
      <c r="A16811" t="s">
        <v>1090</v>
      </c>
    </row>
    <row r="16814" spans="1:1" x14ac:dyDescent="0.3">
      <c r="A16814" t="s">
        <v>1085</v>
      </c>
    </row>
    <row r="16817" spans="1:1" x14ac:dyDescent="0.3">
      <c r="A16817" t="s">
        <v>1773</v>
      </c>
    </row>
    <row r="16820" spans="1:1" x14ac:dyDescent="0.3">
      <c r="A16820" t="s">
        <v>1773</v>
      </c>
    </row>
    <row r="16825" spans="1:1" x14ac:dyDescent="0.3">
      <c r="A16825" t="s">
        <v>1515</v>
      </c>
    </row>
    <row r="16827" spans="1:1" x14ac:dyDescent="0.3">
      <c r="A16827" t="s">
        <v>1088</v>
      </c>
    </row>
    <row r="16830" spans="1:1" x14ac:dyDescent="0.3">
      <c r="A16830" t="s">
        <v>1089</v>
      </c>
    </row>
    <row r="16833" spans="1:1" x14ac:dyDescent="0.3">
      <c r="A16833" t="s">
        <v>1513</v>
      </c>
    </row>
    <row r="16835" spans="1:1" x14ac:dyDescent="0.3">
      <c r="A16835" t="s">
        <v>1085</v>
      </c>
    </row>
    <row r="16838" spans="1:1" x14ac:dyDescent="0.3">
      <c r="A16838" t="s">
        <v>1774</v>
      </c>
    </row>
    <row r="16841" spans="1:1" x14ac:dyDescent="0.3">
      <c r="A16841" t="s">
        <v>1774</v>
      </c>
    </row>
    <row r="16846" spans="1:1" x14ac:dyDescent="0.3">
      <c r="A16846" t="s">
        <v>1515</v>
      </c>
    </row>
    <row r="16848" spans="1:1" x14ac:dyDescent="0.3">
      <c r="A16848" t="s">
        <v>1088</v>
      </c>
    </row>
    <row r="16851" spans="1:1" x14ac:dyDescent="0.3">
      <c r="A16851" t="s">
        <v>1097</v>
      </c>
    </row>
    <row r="16854" spans="1:1" x14ac:dyDescent="0.3">
      <c r="A16854" t="s">
        <v>1097</v>
      </c>
    </row>
    <row r="16859" spans="1:1" x14ac:dyDescent="0.3">
      <c r="A16859" t="s">
        <v>1513</v>
      </c>
    </row>
    <row r="16861" spans="1:1" x14ac:dyDescent="0.3">
      <c r="A16861" t="s">
        <v>1090</v>
      </c>
    </row>
    <row r="16864" spans="1:1" x14ac:dyDescent="0.3">
      <c r="A16864" t="s">
        <v>1085</v>
      </c>
    </row>
    <row r="16867" spans="1:1" x14ac:dyDescent="0.3">
      <c r="A16867" t="s">
        <v>1775</v>
      </c>
    </row>
    <row r="16870" spans="1:1" x14ac:dyDescent="0.3">
      <c r="A16870" t="s">
        <v>1775</v>
      </c>
    </row>
    <row r="16875" spans="1:1" x14ac:dyDescent="0.3">
      <c r="A16875" t="s">
        <v>1515</v>
      </c>
    </row>
    <row r="16877" spans="1:1" x14ac:dyDescent="0.3">
      <c r="A16877" t="s">
        <v>1088</v>
      </c>
    </row>
    <row r="16880" spans="1:1" x14ac:dyDescent="0.3">
      <c r="A16880" t="s">
        <v>1116</v>
      </c>
    </row>
    <row r="16883" spans="1:1" x14ac:dyDescent="0.3">
      <c r="A16883" t="s">
        <v>1116</v>
      </c>
    </row>
    <row r="16888" spans="1:1" x14ac:dyDescent="0.3">
      <c r="A16888" t="s">
        <v>1513</v>
      </c>
    </row>
    <row r="16890" spans="1:1" x14ac:dyDescent="0.3">
      <c r="A16890" t="s">
        <v>1090</v>
      </c>
    </row>
    <row r="16893" spans="1:1" x14ac:dyDescent="0.3">
      <c r="A16893" t="s">
        <v>1085</v>
      </c>
    </row>
    <row r="16896" spans="1:1" x14ac:dyDescent="0.3">
      <c r="A16896" t="s">
        <v>1776</v>
      </c>
    </row>
    <row r="16899" spans="1:1" x14ac:dyDescent="0.3">
      <c r="A16899" t="s">
        <v>1776</v>
      </c>
    </row>
    <row r="16904" spans="1:1" x14ac:dyDescent="0.3">
      <c r="A16904" t="s">
        <v>1515</v>
      </c>
    </row>
    <row r="16906" spans="1:1" x14ac:dyDescent="0.3">
      <c r="A16906" t="s">
        <v>1088</v>
      </c>
    </row>
    <row r="16909" spans="1:1" x14ac:dyDescent="0.3">
      <c r="A16909" t="s">
        <v>1089</v>
      </c>
    </row>
    <row r="16912" spans="1:1" x14ac:dyDescent="0.3">
      <c r="A16912" t="s">
        <v>1089</v>
      </c>
    </row>
    <row r="16917" spans="1:1" x14ac:dyDescent="0.3">
      <c r="A16917" t="s">
        <v>1513</v>
      </c>
    </row>
    <row r="16919" spans="1:1" x14ac:dyDescent="0.3">
      <c r="A16919" t="s">
        <v>1090</v>
      </c>
    </row>
    <row r="16922" spans="1:1" x14ac:dyDescent="0.3">
      <c r="A16922" t="s">
        <v>1085</v>
      </c>
    </row>
    <row r="16925" spans="1:1" x14ac:dyDescent="0.3">
      <c r="A16925" t="s">
        <v>1777</v>
      </c>
    </row>
    <row r="16928" spans="1:1" x14ac:dyDescent="0.3">
      <c r="A16928" t="s">
        <v>1777</v>
      </c>
    </row>
    <row r="16933" spans="1:1" x14ac:dyDescent="0.3">
      <c r="A16933" t="s">
        <v>1515</v>
      </c>
    </row>
    <row r="16935" spans="1:1" x14ac:dyDescent="0.3">
      <c r="A16935" t="s">
        <v>1088</v>
      </c>
    </row>
    <row r="16938" spans="1:1" x14ac:dyDescent="0.3">
      <c r="A16938" t="s">
        <v>1089</v>
      </c>
    </row>
    <row r="16941" spans="1:1" x14ac:dyDescent="0.3">
      <c r="A16941" t="s">
        <v>1089</v>
      </c>
    </row>
    <row r="16946" spans="1:1" x14ac:dyDescent="0.3">
      <c r="A16946" t="s">
        <v>1513</v>
      </c>
    </row>
    <row r="16948" spans="1:1" x14ac:dyDescent="0.3">
      <c r="A16948" t="s">
        <v>1090</v>
      </c>
    </row>
    <row r="16951" spans="1:1" x14ac:dyDescent="0.3">
      <c r="A16951" t="s">
        <v>1085</v>
      </c>
    </row>
    <row r="16954" spans="1:1" x14ac:dyDescent="0.3">
      <c r="A16954" t="s">
        <v>1778</v>
      </c>
    </row>
    <row r="16957" spans="1:1" x14ac:dyDescent="0.3">
      <c r="A16957" t="s">
        <v>1778</v>
      </c>
    </row>
    <row r="16962" spans="1:1" x14ac:dyDescent="0.3">
      <c r="A16962" t="s">
        <v>1515</v>
      </c>
    </row>
    <row r="16964" spans="1:1" x14ac:dyDescent="0.3">
      <c r="A16964" t="s">
        <v>1088</v>
      </c>
    </row>
    <row r="16967" spans="1:1" x14ac:dyDescent="0.3">
      <c r="A16967" t="s">
        <v>1089</v>
      </c>
    </row>
    <row r="16970" spans="1:1" x14ac:dyDescent="0.3">
      <c r="A16970" t="s">
        <v>1089</v>
      </c>
    </row>
    <row r="16975" spans="1:1" x14ac:dyDescent="0.3">
      <c r="A16975" t="s">
        <v>1513</v>
      </c>
    </row>
    <row r="16977" spans="1:1" x14ac:dyDescent="0.3">
      <c r="A16977" t="s">
        <v>1085</v>
      </c>
    </row>
    <row r="16980" spans="1:1" x14ac:dyDescent="0.3">
      <c r="A16980" t="s">
        <v>1779</v>
      </c>
    </row>
    <row r="16983" spans="1:1" x14ac:dyDescent="0.3">
      <c r="A16983" t="s">
        <v>1779</v>
      </c>
    </row>
    <row r="16988" spans="1:1" x14ac:dyDescent="0.3">
      <c r="A16988" t="s">
        <v>1515</v>
      </c>
    </row>
    <row r="16990" spans="1:1" x14ac:dyDescent="0.3">
      <c r="A16990" t="s">
        <v>1088</v>
      </c>
    </row>
    <row r="16993" spans="1:1" x14ac:dyDescent="0.3">
      <c r="A16993" t="s">
        <v>1089</v>
      </c>
    </row>
    <row r="16996" spans="1:1" x14ac:dyDescent="0.3">
      <c r="A16996" t="s">
        <v>1089</v>
      </c>
    </row>
    <row r="17001" spans="1:1" x14ac:dyDescent="0.3">
      <c r="A17001" t="s">
        <v>1513</v>
      </c>
    </row>
    <row r="17003" spans="1:1" x14ac:dyDescent="0.3">
      <c r="A17003" t="s">
        <v>1090</v>
      </c>
    </row>
    <row r="17006" spans="1:1" x14ac:dyDescent="0.3">
      <c r="A17006" t="s">
        <v>1085</v>
      </c>
    </row>
    <row r="17009" spans="1:1" x14ac:dyDescent="0.3">
      <c r="A17009" t="s">
        <v>1780</v>
      </c>
    </row>
    <row r="17012" spans="1:1" x14ac:dyDescent="0.3">
      <c r="A17012" t="s">
        <v>1780</v>
      </c>
    </row>
    <row r="17017" spans="1:1" x14ac:dyDescent="0.3">
      <c r="A17017" t="s">
        <v>1515</v>
      </c>
    </row>
    <row r="17019" spans="1:1" x14ac:dyDescent="0.3">
      <c r="A17019" t="s">
        <v>1088</v>
      </c>
    </row>
    <row r="17022" spans="1:1" x14ac:dyDescent="0.3">
      <c r="A17022" t="s">
        <v>1116</v>
      </c>
    </row>
    <row r="17025" spans="1:1" x14ac:dyDescent="0.3">
      <c r="A17025" t="s">
        <v>1116</v>
      </c>
    </row>
    <row r="17030" spans="1:1" x14ac:dyDescent="0.3">
      <c r="A17030" t="s">
        <v>1513</v>
      </c>
    </row>
    <row r="17032" spans="1:1" x14ac:dyDescent="0.3">
      <c r="A17032" t="s">
        <v>1090</v>
      </c>
    </row>
    <row r="17035" spans="1:1" x14ac:dyDescent="0.3">
      <c r="A17035" t="s">
        <v>1085</v>
      </c>
    </row>
    <row r="17038" spans="1:1" x14ac:dyDescent="0.3">
      <c r="A17038" t="s">
        <v>1781</v>
      </c>
    </row>
    <row r="17041" spans="1:1" x14ac:dyDescent="0.3">
      <c r="A17041" t="s">
        <v>1781</v>
      </c>
    </row>
    <row r="17046" spans="1:1" x14ac:dyDescent="0.3">
      <c r="A17046" t="s">
        <v>1515</v>
      </c>
    </row>
    <row r="17048" spans="1:1" x14ac:dyDescent="0.3">
      <c r="A17048" t="s">
        <v>1088</v>
      </c>
    </row>
    <row r="17051" spans="1:1" x14ac:dyDescent="0.3">
      <c r="A17051" t="s">
        <v>1135</v>
      </c>
    </row>
    <row r="17054" spans="1:1" x14ac:dyDescent="0.3">
      <c r="A17054" t="s">
        <v>1135</v>
      </c>
    </row>
    <row r="17059" spans="1:1" x14ac:dyDescent="0.3">
      <c r="A17059" t="s">
        <v>1513</v>
      </c>
    </row>
    <row r="17061" spans="1:1" x14ac:dyDescent="0.3">
      <c r="A17061" t="s">
        <v>1090</v>
      </c>
    </row>
    <row r="17064" spans="1:1" x14ac:dyDescent="0.3">
      <c r="A17064" t="s">
        <v>1085</v>
      </c>
    </row>
    <row r="17067" spans="1:1" x14ac:dyDescent="0.3">
      <c r="A17067" t="s">
        <v>1782</v>
      </c>
    </row>
    <row r="17070" spans="1:1" x14ac:dyDescent="0.3">
      <c r="A17070" t="s">
        <v>1782</v>
      </c>
    </row>
    <row r="17075" spans="1:1" x14ac:dyDescent="0.3">
      <c r="A17075" t="s">
        <v>1515</v>
      </c>
    </row>
    <row r="17077" spans="1:1" x14ac:dyDescent="0.3">
      <c r="A17077" t="s">
        <v>1088</v>
      </c>
    </row>
    <row r="17080" spans="1:1" x14ac:dyDescent="0.3">
      <c r="A17080" t="s">
        <v>1135</v>
      </c>
    </row>
    <row r="17083" spans="1:1" x14ac:dyDescent="0.3">
      <c r="A17083" t="s">
        <v>1135</v>
      </c>
    </row>
    <row r="17088" spans="1:1" x14ac:dyDescent="0.3">
      <c r="A17088" t="s">
        <v>1513</v>
      </c>
    </row>
    <row r="17090" spans="1:1" x14ac:dyDescent="0.3">
      <c r="A17090" t="s">
        <v>1090</v>
      </c>
    </row>
    <row r="17093" spans="1:1" x14ac:dyDescent="0.3">
      <c r="A17093" t="s">
        <v>1085</v>
      </c>
    </row>
    <row r="17096" spans="1:1" x14ac:dyDescent="0.3">
      <c r="A17096" t="s">
        <v>1783</v>
      </c>
    </row>
    <row r="17099" spans="1:1" x14ac:dyDescent="0.3">
      <c r="A17099" t="s">
        <v>1783</v>
      </c>
    </row>
    <row r="17104" spans="1:1" x14ac:dyDescent="0.3">
      <c r="A17104" t="s">
        <v>1515</v>
      </c>
    </row>
    <row r="17106" spans="1:1" x14ac:dyDescent="0.3">
      <c r="A17106" t="s">
        <v>1088</v>
      </c>
    </row>
    <row r="17109" spans="1:1" x14ac:dyDescent="0.3">
      <c r="A17109" t="s">
        <v>1113</v>
      </c>
    </row>
    <row r="17112" spans="1:1" x14ac:dyDescent="0.3">
      <c r="A17112" t="s">
        <v>1113</v>
      </c>
    </row>
    <row r="17117" spans="1:1" x14ac:dyDescent="0.3">
      <c r="A17117" t="s">
        <v>1513</v>
      </c>
    </row>
    <row r="17119" spans="1:1" x14ac:dyDescent="0.3">
      <c r="A17119" t="s">
        <v>1090</v>
      </c>
    </row>
    <row r="17122" spans="1:1" x14ac:dyDescent="0.3">
      <c r="A17122" t="s">
        <v>1085</v>
      </c>
    </row>
    <row r="17125" spans="1:1" x14ac:dyDescent="0.3">
      <c r="A17125" t="s">
        <v>1784</v>
      </c>
    </row>
    <row r="17128" spans="1:1" x14ac:dyDescent="0.3">
      <c r="A17128" t="s">
        <v>1784</v>
      </c>
    </row>
    <row r="17133" spans="1:1" x14ac:dyDescent="0.3">
      <c r="A17133" t="s">
        <v>1515</v>
      </c>
    </row>
    <row r="17135" spans="1:1" x14ac:dyDescent="0.3">
      <c r="A17135" t="s">
        <v>1088</v>
      </c>
    </row>
    <row r="17138" spans="1:1" x14ac:dyDescent="0.3">
      <c r="A17138" t="s">
        <v>1113</v>
      </c>
    </row>
    <row r="17141" spans="1:1" x14ac:dyDescent="0.3">
      <c r="A17141" t="s">
        <v>1113</v>
      </c>
    </row>
    <row r="17146" spans="1:1" x14ac:dyDescent="0.3">
      <c r="A17146" t="s">
        <v>1513</v>
      </c>
    </row>
    <row r="17148" spans="1:1" x14ac:dyDescent="0.3">
      <c r="A17148" t="s">
        <v>1090</v>
      </c>
    </row>
    <row r="17151" spans="1:1" x14ac:dyDescent="0.3">
      <c r="A17151" t="s">
        <v>1085</v>
      </c>
    </row>
    <row r="17154" spans="1:1" x14ac:dyDescent="0.3">
      <c r="A17154" t="s">
        <v>1785</v>
      </c>
    </row>
    <row r="17157" spans="1:1" x14ac:dyDescent="0.3">
      <c r="A17157" t="s">
        <v>1785</v>
      </c>
    </row>
    <row r="17162" spans="1:1" x14ac:dyDescent="0.3">
      <c r="A17162" t="s">
        <v>1515</v>
      </c>
    </row>
    <row r="17164" spans="1:1" x14ac:dyDescent="0.3">
      <c r="A17164" t="s">
        <v>1088</v>
      </c>
    </row>
    <row r="17167" spans="1:1" x14ac:dyDescent="0.3">
      <c r="A17167" t="s">
        <v>1113</v>
      </c>
    </row>
    <row r="17170" spans="1:1" x14ac:dyDescent="0.3">
      <c r="A17170" t="s">
        <v>1113</v>
      </c>
    </row>
    <row r="17175" spans="1:1" x14ac:dyDescent="0.3">
      <c r="A17175" t="s">
        <v>1513</v>
      </c>
    </row>
    <row r="17177" spans="1:1" x14ac:dyDescent="0.3">
      <c r="A17177" t="s">
        <v>1090</v>
      </c>
    </row>
    <row r="17180" spans="1:1" x14ac:dyDescent="0.3">
      <c r="A17180" t="s">
        <v>1085</v>
      </c>
    </row>
    <row r="17183" spans="1:1" x14ac:dyDescent="0.3">
      <c r="A17183" t="s">
        <v>1786</v>
      </c>
    </row>
    <row r="17186" spans="1:1" x14ac:dyDescent="0.3">
      <c r="A17186" t="s">
        <v>1786</v>
      </c>
    </row>
    <row r="17191" spans="1:1" x14ac:dyDescent="0.3">
      <c r="A17191" t="s">
        <v>1515</v>
      </c>
    </row>
    <row r="17193" spans="1:1" x14ac:dyDescent="0.3">
      <c r="A17193" t="s">
        <v>1088</v>
      </c>
    </row>
    <row r="17196" spans="1:1" x14ac:dyDescent="0.3">
      <c r="A17196" t="s">
        <v>1113</v>
      </c>
    </row>
    <row r="17199" spans="1:1" x14ac:dyDescent="0.3">
      <c r="A17199" t="s">
        <v>1113</v>
      </c>
    </row>
    <row r="17204" spans="1:1" x14ac:dyDescent="0.3">
      <c r="A17204" t="s">
        <v>1513</v>
      </c>
    </row>
    <row r="17206" spans="1:1" x14ac:dyDescent="0.3">
      <c r="A17206" t="s">
        <v>1090</v>
      </c>
    </row>
    <row r="17209" spans="1:1" x14ac:dyDescent="0.3">
      <c r="A17209" t="s">
        <v>1085</v>
      </c>
    </row>
    <row r="17212" spans="1:1" x14ac:dyDescent="0.3">
      <c r="A17212" t="s">
        <v>1787</v>
      </c>
    </row>
    <row r="17215" spans="1:1" x14ac:dyDescent="0.3">
      <c r="A17215" t="s">
        <v>1787</v>
      </c>
    </row>
    <row r="17220" spans="1:1" x14ac:dyDescent="0.3">
      <c r="A17220" t="s">
        <v>1515</v>
      </c>
    </row>
    <row r="17222" spans="1:1" x14ac:dyDescent="0.3">
      <c r="A17222" t="s">
        <v>1088</v>
      </c>
    </row>
    <row r="17225" spans="1:1" x14ac:dyDescent="0.3">
      <c r="A17225" t="s">
        <v>1113</v>
      </c>
    </row>
    <row r="17228" spans="1:1" x14ac:dyDescent="0.3">
      <c r="A17228" t="s">
        <v>1113</v>
      </c>
    </row>
    <row r="17233" spans="1:1" x14ac:dyDescent="0.3">
      <c r="A17233" t="s">
        <v>1513</v>
      </c>
    </row>
    <row r="17235" spans="1:1" x14ac:dyDescent="0.3">
      <c r="A17235" t="s">
        <v>1090</v>
      </c>
    </row>
    <row r="17238" spans="1:1" x14ac:dyDescent="0.3">
      <c r="A17238" t="s">
        <v>1085</v>
      </c>
    </row>
    <row r="17241" spans="1:1" x14ac:dyDescent="0.3">
      <c r="A17241" t="s">
        <v>1788</v>
      </c>
    </row>
    <row r="17244" spans="1:1" x14ac:dyDescent="0.3">
      <c r="A17244" t="s">
        <v>1788</v>
      </c>
    </row>
    <row r="17249" spans="1:1" x14ac:dyDescent="0.3">
      <c r="A17249" t="s">
        <v>1515</v>
      </c>
    </row>
    <row r="17251" spans="1:1" x14ac:dyDescent="0.3">
      <c r="A17251" t="s">
        <v>1088</v>
      </c>
    </row>
    <row r="17254" spans="1:1" x14ac:dyDescent="0.3">
      <c r="A17254" t="s">
        <v>1111</v>
      </c>
    </row>
    <row r="17257" spans="1:1" x14ac:dyDescent="0.3">
      <c r="A17257" t="s">
        <v>1111</v>
      </c>
    </row>
    <row r="17262" spans="1:1" x14ac:dyDescent="0.3">
      <c r="A17262" t="s">
        <v>1513</v>
      </c>
    </row>
    <row r="17264" spans="1:1" x14ac:dyDescent="0.3">
      <c r="A17264" t="s">
        <v>1090</v>
      </c>
    </row>
    <row r="17267" spans="1:1" x14ac:dyDescent="0.3">
      <c r="A17267" t="s">
        <v>1085</v>
      </c>
    </row>
    <row r="17270" spans="1:1" x14ac:dyDescent="0.3">
      <c r="A17270" t="s">
        <v>1789</v>
      </c>
    </row>
    <row r="17273" spans="1:1" x14ac:dyDescent="0.3">
      <c r="A17273" t="s">
        <v>1789</v>
      </c>
    </row>
    <row r="17278" spans="1:1" x14ac:dyDescent="0.3">
      <c r="A17278" t="s">
        <v>1515</v>
      </c>
    </row>
    <row r="17280" spans="1:1" x14ac:dyDescent="0.3">
      <c r="A17280" t="s">
        <v>1088</v>
      </c>
    </row>
    <row r="17283" spans="1:1" x14ac:dyDescent="0.3">
      <c r="A17283" t="s">
        <v>1113</v>
      </c>
    </row>
    <row r="17286" spans="1:1" x14ac:dyDescent="0.3">
      <c r="A17286" t="s">
        <v>1113</v>
      </c>
    </row>
    <row r="17291" spans="1:1" x14ac:dyDescent="0.3">
      <c r="A17291" t="s">
        <v>1513</v>
      </c>
    </row>
    <row r="17293" spans="1:1" x14ac:dyDescent="0.3">
      <c r="A17293" t="s">
        <v>1090</v>
      </c>
    </row>
    <row r="17296" spans="1:1" x14ac:dyDescent="0.3">
      <c r="A17296" t="s">
        <v>1085</v>
      </c>
    </row>
    <row r="17299" spans="1:1" x14ac:dyDescent="0.3">
      <c r="A17299" t="s">
        <v>1790</v>
      </c>
    </row>
    <row r="17302" spans="1:1" x14ac:dyDescent="0.3">
      <c r="A17302" t="s">
        <v>1790</v>
      </c>
    </row>
    <row r="17307" spans="1:1" x14ac:dyDescent="0.3">
      <c r="A17307" t="s">
        <v>1515</v>
      </c>
    </row>
    <row r="17309" spans="1:1" x14ac:dyDescent="0.3">
      <c r="A17309" t="s">
        <v>1088</v>
      </c>
    </row>
    <row r="17312" spans="1:1" x14ac:dyDescent="0.3">
      <c r="A17312" t="s">
        <v>1113</v>
      </c>
    </row>
    <row r="17315" spans="1:1" x14ac:dyDescent="0.3">
      <c r="A17315" t="s">
        <v>1113</v>
      </c>
    </row>
    <row r="17320" spans="1:1" x14ac:dyDescent="0.3">
      <c r="A17320" t="s">
        <v>1513</v>
      </c>
    </row>
    <row r="17322" spans="1:1" x14ac:dyDescent="0.3">
      <c r="A17322" t="s">
        <v>1090</v>
      </c>
    </row>
    <row r="17325" spans="1:1" x14ac:dyDescent="0.3">
      <c r="A17325" t="s">
        <v>1085</v>
      </c>
    </row>
    <row r="17328" spans="1:1" x14ac:dyDescent="0.3">
      <c r="A17328" t="s">
        <v>1791</v>
      </c>
    </row>
    <row r="17331" spans="1:1" x14ac:dyDescent="0.3">
      <c r="A17331" t="s">
        <v>1791</v>
      </c>
    </row>
    <row r="17336" spans="1:1" x14ac:dyDescent="0.3">
      <c r="A17336" t="s">
        <v>1515</v>
      </c>
    </row>
    <row r="17338" spans="1:1" x14ac:dyDescent="0.3">
      <c r="A17338" t="s">
        <v>1088</v>
      </c>
    </row>
    <row r="17341" spans="1:1" x14ac:dyDescent="0.3">
      <c r="A17341" t="s">
        <v>1089</v>
      </c>
    </row>
    <row r="17344" spans="1:1" x14ac:dyDescent="0.3">
      <c r="A17344" t="s">
        <v>1089</v>
      </c>
    </row>
    <row r="17349" spans="1:1" x14ac:dyDescent="0.3">
      <c r="A17349" t="s">
        <v>1513</v>
      </c>
    </row>
    <row r="17351" spans="1:1" x14ac:dyDescent="0.3">
      <c r="A17351" t="s">
        <v>1090</v>
      </c>
    </row>
    <row r="17354" spans="1:1" x14ac:dyDescent="0.3">
      <c r="A17354" t="s">
        <v>1085</v>
      </c>
    </row>
    <row r="17357" spans="1:1" x14ac:dyDescent="0.3">
      <c r="A17357" t="s">
        <v>1792</v>
      </c>
    </row>
    <row r="17360" spans="1:1" x14ac:dyDescent="0.3">
      <c r="A17360" t="s">
        <v>1792</v>
      </c>
    </row>
    <row r="17365" spans="1:1" x14ac:dyDescent="0.3">
      <c r="A17365" t="s">
        <v>1515</v>
      </c>
    </row>
    <row r="17367" spans="1:1" x14ac:dyDescent="0.3">
      <c r="A17367" t="s">
        <v>1088</v>
      </c>
    </row>
    <row r="17370" spans="1:1" x14ac:dyDescent="0.3">
      <c r="A17370" t="s">
        <v>1089</v>
      </c>
    </row>
    <row r="17373" spans="1:1" x14ac:dyDescent="0.3">
      <c r="A17373" t="s">
        <v>1089</v>
      </c>
    </row>
    <row r="17378" spans="1:1" x14ac:dyDescent="0.3">
      <c r="A17378" t="s">
        <v>1513</v>
      </c>
    </row>
    <row r="17380" spans="1:1" x14ac:dyDescent="0.3">
      <c r="A17380" t="s">
        <v>1090</v>
      </c>
    </row>
    <row r="17383" spans="1:1" x14ac:dyDescent="0.3">
      <c r="A17383" t="s">
        <v>1085</v>
      </c>
    </row>
    <row r="17386" spans="1:1" x14ac:dyDescent="0.3">
      <c r="A17386" t="s">
        <v>1793</v>
      </c>
    </row>
    <row r="17389" spans="1:1" x14ac:dyDescent="0.3">
      <c r="A17389" t="s">
        <v>1793</v>
      </c>
    </row>
    <row r="17394" spans="1:1" x14ac:dyDescent="0.3">
      <c r="A17394" t="s">
        <v>1515</v>
      </c>
    </row>
    <row r="17396" spans="1:1" x14ac:dyDescent="0.3">
      <c r="A17396" t="s">
        <v>1088</v>
      </c>
    </row>
    <row r="17399" spans="1:1" x14ac:dyDescent="0.3">
      <c r="A17399" t="s">
        <v>1097</v>
      </c>
    </row>
    <row r="17402" spans="1:1" x14ac:dyDescent="0.3">
      <c r="A17402" t="s">
        <v>1097</v>
      </c>
    </row>
    <row r="17407" spans="1:1" x14ac:dyDescent="0.3">
      <c r="A17407" t="s">
        <v>1513</v>
      </c>
    </row>
    <row r="17409" spans="1:1" x14ac:dyDescent="0.3">
      <c r="A17409" t="s">
        <v>1090</v>
      </c>
    </row>
    <row r="17412" spans="1:1" x14ac:dyDescent="0.3">
      <c r="A17412" t="s">
        <v>1085</v>
      </c>
    </row>
    <row r="17415" spans="1:1" x14ac:dyDescent="0.3">
      <c r="A17415" t="s">
        <v>1794</v>
      </c>
    </row>
    <row r="17418" spans="1:1" x14ac:dyDescent="0.3">
      <c r="A17418" t="s">
        <v>1794</v>
      </c>
    </row>
    <row r="17423" spans="1:1" x14ac:dyDescent="0.3">
      <c r="A17423" t="s">
        <v>1515</v>
      </c>
    </row>
    <row r="17425" spans="1:1" x14ac:dyDescent="0.3">
      <c r="A17425" t="s">
        <v>1088</v>
      </c>
    </row>
    <row r="17428" spans="1:1" x14ac:dyDescent="0.3">
      <c r="A17428" t="s">
        <v>1089</v>
      </c>
    </row>
    <row r="17431" spans="1:1" x14ac:dyDescent="0.3">
      <c r="A17431" t="s">
        <v>1089</v>
      </c>
    </row>
    <row r="17436" spans="1:1" x14ac:dyDescent="0.3">
      <c r="A17436" t="s">
        <v>1513</v>
      </c>
    </row>
    <row r="17438" spans="1:1" x14ac:dyDescent="0.3">
      <c r="A17438" t="s">
        <v>1090</v>
      </c>
    </row>
    <row r="17441" spans="1:1" x14ac:dyDescent="0.3">
      <c r="A17441" t="s">
        <v>1085</v>
      </c>
    </row>
    <row r="17444" spans="1:1" x14ac:dyDescent="0.3">
      <c r="A17444" t="s">
        <v>1795</v>
      </c>
    </row>
    <row r="17447" spans="1:1" x14ac:dyDescent="0.3">
      <c r="A17447" t="s">
        <v>1795</v>
      </c>
    </row>
    <row r="17452" spans="1:1" x14ac:dyDescent="0.3">
      <c r="A17452" t="s">
        <v>1515</v>
      </c>
    </row>
    <row r="17454" spans="1:1" x14ac:dyDescent="0.3">
      <c r="A17454" t="s">
        <v>1088</v>
      </c>
    </row>
    <row r="17457" spans="1:1" x14ac:dyDescent="0.3">
      <c r="A17457" t="s">
        <v>1089</v>
      </c>
    </row>
    <row r="17460" spans="1:1" x14ac:dyDescent="0.3">
      <c r="A17460" t="s">
        <v>1089</v>
      </c>
    </row>
    <row r="17465" spans="1:1" x14ac:dyDescent="0.3">
      <c r="A17465" t="s">
        <v>1513</v>
      </c>
    </row>
    <row r="17467" spans="1:1" x14ac:dyDescent="0.3">
      <c r="A17467" t="s">
        <v>1090</v>
      </c>
    </row>
    <row r="17470" spans="1:1" x14ac:dyDescent="0.3">
      <c r="A17470" t="s">
        <v>1085</v>
      </c>
    </row>
    <row r="17473" spans="1:1" x14ac:dyDescent="0.3">
      <c r="A17473" t="s">
        <v>1796</v>
      </c>
    </row>
    <row r="17476" spans="1:1" x14ac:dyDescent="0.3">
      <c r="A17476" t="s">
        <v>1796</v>
      </c>
    </row>
    <row r="17481" spans="1:1" x14ac:dyDescent="0.3">
      <c r="A17481" t="s">
        <v>1515</v>
      </c>
    </row>
    <row r="17483" spans="1:1" x14ac:dyDescent="0.3">
      <c r="A17483" t="s">
        <v>1088</v>
      </c>
    </row>
    <row r="17486" spans="1:1" x14ac:dyDescent="0.3">
      <c r="A17486" t="s">
        <v>1089</v>
      </c>
    </row>
    <row r="17489" spans="1:1" x14ac:dyDescent="0.3">
      <c r="A17489" t="s">
        <v>1089</v>
      </c>
    </row>
    <row r="17494" spans="1:1" x14ac:dyDescent="0.3">
      <c r="A17494" t="s">
        <v>1513</v>
      </c>
    </row>
    <row r="17496" spans="1:1" x14ac:dyDescent="0.3">
      <c r="A17496" t="s">
        <v>1090</v>
      </c>
    </row>
    <row r="17499" spans="1:1" x14ac:dyDescent="0.3">
      <c r="A17499" t="s">
        <v>1085</v>
      </c>
    </row>
    <row r="17502" spans="1:1" x14ac:dyDescent="0.3">
      <c r="A17502" t="s">
        <v>1797</v>
      </c>
    </row>
    <row r="17505" spans="1:1" x14ac:dyDescent="0.3">
      <c r="A17505" t="s">
        <v>1797</v>
      </c>
    </row>
    <row r="17510" spans="1:1" x14ac:dyDescent="0.3">
      <c r="A17510" t="s">
        <v>1515</v>
      </c>
    </row>
    <row r="17512" spans="1:1" x14ac:dyDescent="0.3">
      <c r="A17512" t="s">
        <v>1088</v>
      </c>
    </row>
    <row r="17515" spans="1:1" x14ac:dyDescent="0.3">
      <c r="A17515" t="s">
        <v>1116</v>
      </c>
    </row>
    <row r="17518" spans="1:1" x14ac:dyDescent="0.3">
      <c r="A17518" t="s">
        <v>1116</v>
      </c>
    </row>
    <row r="17523" spans="1:1" x14ac:dyDescent="0.3">
      <c r="A17523" t="s">
        <v>1513</v>
      </c>
    </row>
    <row r="17525" spans="1:1" x14ac:dyDescent="0.3">
      <c r="A17525" t="s">
        <v>1090</v>
      </c>
    </row>
    <row r="17528" spans="1:1" x14ac:dyDescent="0.3">
      <c r="A17528" t="s">
        <v>1085</v>
      </c>
    </row>
    <row r="17531" spans="1:1" x14ac:dyDescent="0.3">
      <c r="A17531" t="s">
        <v>1798</v>
      </c>
    </row>
    <row r="17534" spans="1:1" x14ac:dyDescent="0.3">
      <c r="A17534" t="s">
        <v>1798</v>
      </c>
    </row>
    <row r="17539" spans="1:1" x14ac:dyDescent="0.3">
      <c r="A17539" t="s">
        <v>1515</v>
      </c>
    </row>
    <row r="17541" spans="1:1" x14ac:dyDescent="0.3">
      <c r="A17541" t="s">
        <v>1088</v>
      </c>
    </row>
    <row r="17544" spans="1:1" x14ac:dyDescent="0.3">
      <c r="A17544" t="s">
        <v>1097</v>
      </c>
    </row>
    <row r="17547" spans="1:1" x14ac:dyDescent="0.3">
      <c r="A17547" t="s">
        <v>1097</v>
      </c>
    </row>
    <row r="17552" spans="1:1" x14ac:dyDescent="0.3">
      <c r="A17552" t="s">
        <v>1513</v>
      </c>
    </row>
    <row r="17554" spans="1:1" x14ac:dyDescent="0.3">
      <c r="A17554" t="s">
        <v>1090</v>
      </c>
    </row>
    <row r="17557" spans="1:1" x14ac:dyDescent="0.3">
      <c r="A17557" t="s">
        <v>1085</v>
      </c>
    </row>
    <row r="17560" spans="1:1" x14ac:dyDescent="0.3">
      <c r="A17560" t="s">
        <v>1799</v>
      </c>
    </row>
    <row r="17563" spans="1:1" x14ac:dyDescent="0.3">
      <c r="A17563" t="s">
        <v>1799</v>
      </c>
    </row>
    <row r="17568" spans="1:1" x14ac:dyDescent="0.3">
      <c r="A17568" t="s">
        <v>1515</v>
      </c>
    </row>
    <row r="17570" spans="1:1" x14ac:dyDescent="0.3">
      <c r="A17570" t="s">
        <v>1088</v>
      </c>
    </row>
    <row r="17573" spans="1:1" x14ac:dyDescent="0.3">
      <c r="A17573" t="s">
        <v>1097</v>
      </c>
    </row>
    <row r="17576" spans="1:1" x14ac:dyDescent="0.3">
      <c r="A17576" t="s">
        <v>1097</v>
      </c>
    </row>
    <row r="17581" spans="1:1" x14ac:dyDescent="0.3">
      <c r="A17581" t="s">
        <v>1513</v>
      </c>
    </row>
    <row r="17583" spans="1:1" x14ac:dyDescent="0.3">
      <c r="A17583" t="s">
        <v>1090</v>
      </c>
    </row>
    <row r="17586" spans="1:1" x14ac:dyDescent="0.3">
      <c r="A17586" t="s">
        <v>1085</v>
      </c>
    </row>
    <row r="17589" spans="1:1" x14ac:dyDescent="0.3">
      <c r="A17589" t="s">
        <v>1800</v>
      </c>
    </row>
    <row r="17592" spans="1:1" x14ac:dyDescent="0.3">
      <c r="A17592" t="s">
        <v>1800</v>
      </c>
    </row>
    <row r="17597" spans="1:1" x14ac:dyDescent="0.3">
      <c r="A17597" t="s">
        <v>1515</v>
      </c>
    </row>
    <row r="17599" spans="1:1" x14ac:dyDescent="0.3">
      <c r="A17599" t="s">
        <v>1088</v>
      </c>
    </row>
    <row r="17602" spans="1:1" x14ac:dyDescent="0.3">
      <c r="A17602" t="s">
        <v>1097</v>
      </c>
    </row>
    <row r="17605" spans="1:1" x14ac:dyDescent="0.3">
      <c r="A17605" t="s">
        <v>1097</v>
      </c>
    </row>
    <row r="17610" spans="1:1" x14ac:dyDescent="0.3">
      <c r="A17610" t="s">
        <v>1513</v>
      </c>
    </row>
    <row r="17612" spans="1:1" x14ac:dyDescent="0.3">
      <c r="A17612" t="s">
        <v>1090</v>
      </c>
    </row>
    <row r="17615" spans="1:1" x14ac:dyDescent="0.3">
      <c r="A17615" t="s">
        <v>1085</v>
      </c>
    </row>
    <row r="17618" spans="1:1" x14ac:dyDescent="0.3">
      <c r="A17618" t="s">
        <v>1801</v>
      </c>
    </row>
    <row r="17621" spans="1:1" x14ac:dyDescent="0.3">
      <c r="A17621" t="s">
        <v>1801</v>
      </c>
    </row>
    <row r="17626" spans="1:1" x14ac:dyDescent="0.3">
      <c r="A17626" t="s">
        <v>1515</v>
      </c>
    </row>
    <row r="17628" spans="1:1" x14ac:dyDescent="0.3">
      <c r="A17628" t="s">
        <v>1088</v>
      </c>
    </row>
    <row r="17631" spans="1:1" x14ac:dyDescent="0.3">
      <c r="A17631" t="s">
        <v>1089</v>
      </c>
    </row>
    <row r="17634" spans="1:1" x14ac:dyDescent="0.3">
      <c r="A17634" t="s">
        <v>1089</v>
      </c>
    </row>
    <row r="17639" spans="1:1" x14ac:dyDescent="0.3">
      <c r="A17639" t="s">
        <v>1513</v>
      </c>
    </row>
    <row r="17641" spans="1:1" x14ac:dyDescent="0.3">
      <c r="A17641" t="s">
        <v>1090</v>
      </c>
    </row>
    <row r="17644" spans="1:1" x14ac:dyDescent="0.3">
      <c r="A17644" t="s">
        <v>1085</v>
      </c>
    </row>
    <row r="17647" spans="1:1" x14ac:dyDescent="0.3">
      <c r="A17647" t="s">
        <v>1802</v>
      </c>
    </row>
    <row r="17650" spans="1:1" x14ac:dyDescent="0.3">
      <c r="A17650" t="s">
        <v>1802</v>
      </c>
    </row>
    <row r="17655" spans="1:1" x14ac:dyDescent="0.3">
      <c r="A17655" t="s">
        <v>1515</v>
      </c>
    </row>
    <row r="17657" spans="1:1" x14ac:dyDescent="0.3">
      <c r="A17657" t="s">
        <v>1088</v>
      </c>
    </row>
    <row r="17660" spans="1:1" x14ac:dyDescent="0.3">
      <c r="A17660" t="s">
        <v>1097</v>
      </c>
    </row>
    <row r="17663" spans="1:1" x14ac:dyDescent="0.3">
      <c r="A17663" t="s">
        <v>1097</v>
      </c>
    </row>
    <row r="17668" spans="1:1" x14ac:dyDescent="0.3">
      <c r="A17668" t="s">
        <v>1513</v>
      </c>
    </row>
    <row r="17670" spans="1:1" x14ac:dyDescent="0.3">
      <c r="A17670" t="s">
        <v>1090</v>
      </c>
    </row>
    <row r="17673" spans="1:1" x14ac:dyDescent="0.3">
      <c r="A17673" t="s">
        <v>1085</v>
      </c>
    </row>
    <row r="17676" spans="1:1" x14ac:dyDescent="0.3">
      <c r="A17676" t="s">
        <v>1803</v>
      </c>
    </row>
    <row r="17679" spans="1:1" x14ac:dyDescent="0.3">
      <c r="A17679" t="s">
        <v>1803</v>
      </c>
    </row>
    <row r="17684" spans="1:1" x14ac:dyDescent="0.3">
      <c r="A17684" t="s">
        <v>1515</v>
      </c>
    </row>
    <row r="17686" spans="1:1" x14ac:dyDescent="0.3">
      <c r="A17686" t="s">
        <v>1088</v>
      </c>
    </row>
    <row r="17689" spans="1:1" x14ac:dyDescent="0.3">
      <c r="A17689" t="s">
        <v>1089</v>
      </c>
    </row>
    <row r="17692" spans="1:1" x14ac:dyDescent="0.3">
      <c r="A17692" t="s">
        <v>1089</v>
      </c>
    </row>
    <row r="17697" spans="1:1" x14ac:dyDescent="0.3">
      <c r="A17697" t="s">
        <v>1513</v>
      </c>
    </row>
    <row r="17699" spans="1:1" x14ac:dyDescent="0.3">
      <c r="A17699" t="s">
        <v>1090</v>
      </c>
    </row>
    <row r="17702" spans="1:1" x14ac:dyDescent="0.3">
      <c r="A17702" t="s">
        <v>1085</v>
      </c>
    </row>
    <row r="17705" spans="1:1" x14ac:dyDescent="0.3">
      <c r="A17705" t="s">
        <v>1804</v>
      </c>
    </row>
    <row r="17708" spans="1:1" x14ac:dyDescent="0.3">
      <c r="A17708" t="s">
        <v>1804</v>
      </c>
    </row>
    <row r="17713" spans="1:1" x14ac:dyDescent="0.3">
      <c r="A17713" t="s">
        <v>1515</v>
      </c>
    </row>
    <row r="17715" spans="1:1" x14ac:dyDescent="0.3">
      <c r="A17715" t="s">
        <v>1088</v>
      </c>
    </row>
    <row r="17718" spans="1:1" x14ac:dyDescent="0.3">
      <c r="A17718" t="s">
        <v>1097</v>
      </c>
    </row>
    <row r="17721" spans="1:1" x14ac:dyDescent="0.3">
      <c r="A17721" t="s">
        <v>1097</v>
      </c>
    </row>
    <row r="17726" spans="1:1" x14ac:dyDescent="0.3">
      <c r="A17726" t="s">
        <v>1513</v>
      </c>
    </row>
    <row r="17728" spans="1:1" x14ac:dyDescent="0.3">
      <c r="A17728" t="s">
        <v>1090</v>
      </c>
    </row>
    <row r="17731" spans="1:1" x14ac:dyDescent="0.3">
      <c r="A17731" t="s">
        <v>1085</v>
      </c>
    </row>
    <row r="17734" spans="1:1" x14ac:dyDescent="0.3">
      <c r="A17734" t="s">
        <v>1805</v>
      </c>
    </row>
    <row r="17737" spans="1:1" x14ac:dyDescent="0.3">
      <c r="A17737" t="s">
        <v>1805</v>
      </c>
    </row>
    <row r="17742" spans="1:1" x14ac:dyDescent="0.3">
      <c r="A17742" t="s">
        <v>1515</v>
      </c>
    </row>
    <row r="17744" spans="1:1" x14ac:dyDescent="0.3">
      <c r="A17744" t="s">
        <v>1088</v>
      </c>
    </row>
    <row r="17747" spans="1:1" x14ac:dyDescent="0.3">
      <c r="A17747" t="s">
        <v>1089</v>
      </c>
    </row>
    <row r="17750" spans="1:1" x14ac:dyDescent="0.3">
      <c r="A17750" t="s">
        <v>1089</v>
      </c>
    </row>
    <row r="17755" spans="1:1" x14ac:dyDescent="0.3">
      <c r="A17755" t="s">
        <v>1513</v>
      </c>
    </row>
    <row r="17757" spans="1:1" x14ac:dyDescent="0.3">
      <c r="A17757" t="s">
        <v>1090</v>
      </c>
    </row>
    <row r="17760" spans="1:1" x14ac:dyDescent="0.3">
      <c r="A17760" t="s">
        <v>1085</v>
      </c>
    </row>
    <row r="17763" spans="1:1" x14ac:dyDescent="0.3">
      <c r="A17763" t="s">
        <v>1806</v>
      </c>
    </row>
    <row r="17766" spans="1:1" x14ac:dyDescent="0.3">
      <c r="A17766" t="s">
        <v>1806</v>
      </c>
    </row>
    <row r="17771" spans="1:1" x14ac:dyDescent="0.3">
      <c r="A17771" t="s">
        <v>1515</v>
      </c>
    </row>
    <row r="17773" spans="1:1" x14ac:dyDescent="0.3">
      <c r="A17773" t="s">
        <v>1088</v>
      </c>
    </row>
    <row r="17776" spans="1:1" x14ac:dyDescent="0.3">
      <c r="A17776" t="s">
        <v>1097</v>
      </c>
    </row>
    <row r="17779" spans="1:1" x14ac:dyDescent="0.3">
      <c r="A17779" t="s">
        <v>1097</v>
      </c>
    </row>
    <row r="17784" spans="1:1" x14ac:dyDescent="0.3">
      <c r="A17784" t="s">
        <v>1513</v>
      </c>
    </row>
    <row r="17786" spans="1:1" x14ac:dyDescent="0.3">
      <c r="A17786" t="s">
        <v>1090</v>
      </c>
    </row>
    <row r="17789" spans="1:1" x14ac:dyDescent="0.3">
      <c r="A17789" t="s">
        <v>1085</v>
      </c>
    </row>
    <row r="17792" spans="1:1" x14ac:dyDescent="0.3">
      <c r="A17792" t="s">
        <v>1807</v>
      </c>
    </row>
    <row r="17795" spans="1:1" x14ac:dyDescent="0.3">
      <c r="A17795" t="s">
        <v>1807</v>
      </c>
    </row>
    <row r="17800" spans="1:1" x14ac:dyDescent="0.3">
      <c r="A17800" t="s">
        <v>1515</v>
      </c>
    </row>
    <row r="17802" spans="1:1" x14ac:dyDescent="0.3">
      <c r="A17802" t="s">
        <v>1088</v>
      </c>
    </row>
    <row r="17805" spans="1:1" x14ac:dyDescent="0.3">
      <c r="A17805" t="s">
        <v>1116</v>
      </c>
    </row>
    <row r="17808" spans="1:1" x14ac:dyDescent="0.3">
      <c r="A17808" t="s">
        <v>1116</v>
      </c>
    </row>
    <row r="17813" spans="1:1" x14ac:dyDescent="0.3">
      <c r="A17813" t="s">
        <v>1513</v>
      </c>
    </row>
    <row r="17815" spans="1:1" x14ac:dyDescent="0.3">
      <c r="A17815" t="s">
        <v>1090</v>
      </c>
    </row>
    <row r="17818" spans="1:1" x14ac:dyDescent="0.3">
      <c r="A17818" t="s">
        <v>1085</v>
      </c>
    </row>
    <row r="17821" spans="1:1" x14ac:dyDescent="0.3">
      <c r="A17821" t="s">
        <v>1808</v>
      </c>
    </row>
    <row r="17824" spans="1:1" x14ac:dyDescent="0.3">
      <c r="A17824" t="s">
        <v>1808</v>
      </c>
    </row>
    <row r="17829" spans="1:1" x14ac:dyDescent="0.3">
      <c r="A17829" t="s">
        <v>1515</v>
      </c>
    </row>
    <row r="17831" spans="1:1" x14ac:dyDescent="0.3">
      <c r="A17831" t="s">
        <v>1088</v>
      </c>
    </row>
    <row r="17834" spans="1:1" x14ac:dyDescent="0.3">
      <c r="A17834" t="s">
        <v>1116</v>
      </c>
    </row>
    <row r="17837" spans="1:1" x14ac:dyDescent="0.3">
      <c r="A17837" t="s">
        <v>1116</v>
      </c>
    </row>
    <row r="17842" spans="1:1" x14ac:dyDescent="0.3">
      <c r="A17842" t="s">
        <v>1513</v>
      </c>
    </row>
    <row r="17844" spans="1:1" x14ac:dyDescent="0.3">
      <c r="A17844" t="s">
        <v>1090</v>
      </c>
    </row>
    <row r="17847" spans="1:1" x14ac:dyDescent="0.3">
      <c r="A17847" t="s">
        <v>1085</v>
      </c>
    </row>
    <row r="17850" spans="1:1" x14ac:dyDescent="0.3">
      <c r="A17850" t="s">
        <v>1809</v>
      </c>
    </row>
    <row r="17853" spans="1:1" x14ac:dyDescent="0.3">
      <c r="A17853" t="s">
        <v>1809</v>
      </c>
    </row>
    <row r="17858" spans="1:1" x14ac:dyDescent="0.3">
      <c r="A17858" t="s">
        <v>1515</v>
      </c>
    </row>
    <row r="17860" spans="1:1" x14ac:dyDescent="0.3">
      <c r="A17860" t="s">
        <v>1088</v>
      </c>
    </row>
    <row r="17863" spans="1:1" x14ac:dyDescent="0.3">
      <c r="A17863" t="s">
        <v>1097</v>
      </c>
    </row>
    <row r="17866" spans="1:1" x14ac:dyDescent="0.3">
      <c r="A17866" t="s">
        <v>1097</v>
      </c>
    </row>
    <row r="17871" spans="1:1" x14ac:dyDescent="0.3">
      <c r="A17871" t="s">
        <v>1513</v>
      </c>
    </row>
    <row r="17873" spans="1:1" x14ac:dyDescent="0.3">
      <c r="A17873" t="s">
        <v>1090</v>
      </c>
    </row>
    <row r="17876" spans="1:1" x14ac:dyDescent="0.3">
      <c r="A17876" t="s">
        <v>1085</v>
      </c>
    </row>
    <row r="17879" spans="1:1" x14ac:dyDescent="0.3">
      <c r="A17879" t="s">
        <v>1810</v>
      </c>
    </row>
    <row r="17882" spans="1:1" x14ac:dyDescent="0.3">
      <c r="A17882" t="s">
        <v>1810</v>
      </c>
    </row>
    <row r="17887" spans="1:1" x14ac:dyDescent="0.3">
      <c r="A17887" t="s">
        <v>1515</v>
      </c>
    </row>
    <row r="17889" spans="1:1" x14ac:dyDescent="0.3">
      <c r="A17889" t="s">
        <v>1088</v>
      </c>
    </row>
    <row r="17892" spans="1:1" x14ac:dyDescent="0.3">
      <c r="A17892" t="s">
        <v>1089</v>
      </c>
    </row>
    <row r="17895" spans="1:1" x14ac:dyDescent="0.3">
      <c r="A17895" t="s">
        <v>1089</v>
      </c>
    </row>
    <row r="17900" spans="1:1" x14ac:dyDescent="0.3">
      <c r="A17900" t="s">
        <v>1513</v>
      </c>
    </row>
    <row r="17902" spans="1:1" x14ac:dyDescent="0.3">
      <c r="A17902" t="s">
        <v>1090</v>
      </c>
    </row>
    <row r="17905" spans="1:1" x14ac:dyDescent="0.3">
      <c r="A17905" t="s">
        <v>1085</v>
      </c>
    </row>
    <row r="17908" spans="1:1" x14ac:dyDescent="0.3">
      <c r="A17908" t="s">
        <v>1811</v>
      </c>
    </row>
    <row r="17911" spans="1:1" x14ac:dyDescent="0.3">
      <c r="A17911" t="s">
        <v>1811</v>
      </c>
    </row>
    <row r="17916" spans="1:1" x14ac:dyDescent="0.3">
      <c r="A17916" t="s">
        <v>1515</v>
      </c>
    </row>
    <row r="17918" spans="1:1" x14ac:dyDescent="0.3">
      <c r="A17918" t="s">
        <v>1088</v>
      </c>
    </row>
    <row r="17921" spans="1:1" x14ac:dyDescent="0.3">
      <c r="A17921" t="s">
        <v>1089</v>
      </c>
    </row>
    <row r="17924" spans="1:1" x14ac:dyDescent="0.3">
      <c r="A17924" t="s">
        <v>1089</v>
      </c>
    </row>
    <row r="17929" spans="1:1" x14ac:dyDescent="0.3">
      <c r="A17929" t="s">
        <v>1513</v>
      </c>
    </row>
    <row r="17931" spans="1:1" x14ac:dyDescent="0.3">
      <c r="A17931" t="s">
        <v>1090</v>
      </c>
    </row>
    <row r="17934" spans="1:1" x14ac:dyDescent="0.3">
      <c r="A17934" t="s">
        <v>1085</v>
      </c>
    </row>
    <row r="17937" spans="1:1" x14ac:dyDescent="0.3">
      <c r="A17937" t="s">
        <v>1812</v>
      </c>
    </row>
    <row r="17940" spans="1:1" x14ac:dyDescent="0.3">
      <c r="A17940" t="s">
        <v>1812</v>
      </c>
    </row>
    <row r="17945" spans="1:1" x14ac:dyDescent="0.3">
      <c r="A17945" t="s">
        <v>1515</v>
      </c>
    </row>
    <row r="17947" spans="1:1" x14ac:dyDescent="0.3">
      <c r="A17947" t="s">
        <v>1088</v>
      </c>
    </row>
    <row r="17950" spans="1:1" x14ac:dyDescent="0.3">
      <c r="A17950" t="s">
        <v>1089</v>
      </c>
    </row>
    <row r="17953" spans="1:1" x14ac:dyDescent="0.3">
      <c r="A17953" t="s">
        <v>1089</v>
      </c>
    </row>
    <row r="17958" spans="1:1" x14ac:dyDescent="0.3">
      <c r="A17958" t="s">
        <v>1513</v>
      </c>
    </row>
    <row r="17960" spans="1:1" x14ac:dyDescent="0.3">
      <c r="A17960" t="s">
        <v>1090</v>
      </c>
    </row>
    <row r="17963" spans="1:1" x14ac:dyDescent="0.3">
      <c r="A17963" t="s">
        <v>1085</v>
      </c>
    </row>
    <row r="17966" spans="1:1" x14ac:dyDescent="0.3">
      <c r="A17966" t="s">
        <v>1813</v>
      </c>
    </row>
    <row r="17969" spans="1:1" x14ac:dyDescent="0.3">
      <c r="A17969" t="s">
        <v>1813</v>
      </c>
    </row>
    <row r="17974" spans="1:1" x14ac:dyDescent="0.3">
      <c r="A17974" t="s">
        <v>1515</v>
      </c>
    </row>
    <row r="17976" spans="1:1" x14ac:dyDescent="0.3">
      <c r="A17976" t="s">
        <v>1088</v>
      </c>
    </row>
    <row r="17979" spans="1:1" x14ac:dyDescent="0.3">
      <c r="A17979" t="s">
        <v>1089</v>
      </c>
    </row>
    <row r="17982" spans="1:1" x14ac:dyDescent="0.3">
      <c r="A17982" t="s">
        <v>1089</v>
      </c>
    </row>
    <row r="17987" spans="1:1" x14ac:dyDescent="0.3">
      <c r="A17987" t="s">
        <v>1513</v>
      </c>
    </row>
    <row r="17989" spans="1:1" x14ac:dyDescent="0.3">
      <c r="A17989" t="s">
        <v>1090</v>
      </c>
    </row>
    <row r="17992" spans="1:1" x14ac:dyDescent="0.3">
      <c r="A17992" t="s">
        <v>1085</v>
      </c>
    </row>
    <row r="17995" spans="1:1" x14ac:dyDescent="0.3">
      <c r="A17995" t="s">
        <v>1814</v>
      </c>
    </row>
    <row r="17998" spans="1:1" x14ac:dyDescent="0.3">
      <c r="A17998" t="s">
        <v>1814</v>
      </c>
    </row>
    <row r="18003" spans="1:1" x14ac:dyDescent="0.3">
      <c r="A18003" t="s">
        <v>1515</v>
      </c>
    </row>
    <row r="18005" spans="1:1" x14ac:dyDescent="0.3">
      <c r="A18005" t="s">
        <v>1088</v>
      </c>
    </row>
    <row r="18008" spans="1:1" x14ac:dyDescent="0.3">
      <c r="A18008" t="s">
        <v>1089</v>
      </c>
    </row>
    <row r="18011" spans="1:1" x14ac:dyDescent="0.3">
      <c r="A18011" t="s">
        <v>1089</v>
      </c>
    </row>
    <row r="18016" spans="1:1" x14ac:dyDescent="0.3">
      <c r="A18016" t="s">
        <v>1513</v>
      </c>
    </row>
    <row r="18018" spans="1:1" x14ac:dyDescent="0.3">
      <c r="A18018" t="s">
        <v>1090</v>
      </c>
    </row>
    <row r="18021" spans="1:1" x14ac:dyDescent="0.3">
      <c r="A18021" t="s">
        <v>1085</v>
      </c>
    </row>
    <row r="18024" spans="1:1" x14ac:dyDescent="0.3">
      <c r="A18024" t="s">
        <v>1815</v>
      </c>
    </row>
    <row r="18027" spans="1:1" x14ac:dyDescent="0.3">
      <c r="A18027" t="s">
        <v>1815</v>
      </c>
    </row>
    <row r="18032" spans="1:1" x14ac:dyDescent="0.3">
      <c r="A18032" t="s">
        <v>1515</v>
      </c>
    </row>
    <row r="18034" spans="1:1" x14ac:dyDescent="0.3">
      <c r="A18034" t="s">
        <v>1088</v>
      </c>
    </row>
    <row r="18037" spans="1:1" x14ac:dyDescent="0.3">
      <c r="A18037" t="s">
        <v>1089</v>
      </c>
    </row>
    <row r="18040" spans="1:1" x14ac:dyDescent="0.3">
      <c r="A18040" t="s">
        <v>1089</v>
      </c>
    </row>
    <row r="18045" spans="1:1" x14ac:dyDescent="0.3">
      <c r="A18045" t="s">
        <v>1513</v>
      </c>
    </row>
    <row r="18047" spans="1:1" x14ac:dyDescent="0.3">
      <c r="A18047" t="s">
        <v>1090</v>
      </c>
    </row>
    <row r="18050" spans="1:1" x14ac:dyDescent="0.3">
      <c r="A18050" t="s">
        <v>1085</v>
      </c>
    </row>
    <row r="18053" spans="1:1" x14ac:dyDescent="0.3">
      <c r="A18053" t="s">
        <v>1816</v>
      </c>
    </row>
    <row r="18056" spans="1:1" x14ac:dyDescent="0.3">
      <c r="A18056" t="s">
        <v>1816</v>
      </c>
    </row>
    <row r="18061" spans="1:1" x14ac:dyDescent="0.3">
      <c r="A18061" t="s">
        <v>1515</v>
      </c>
    </row>
    <row r="18063" spans="1:1" x14ac:dyDescent="0.3">
      <c r="A18063" t="s">
        <v>1088</v>
      </c>
    </row>
    <row r="18066" spans="1:1" x14ac:dyDescent="0.3">
      <c r="A18066" t="s">
        <v>1089</v>
      </c>
    </row>
    <row r="18069" spans="1:1" x14ac:dyDescent="0.3">
      <c r="A18069" t="s">
        <v>1089</v>
      </c>
    </row>
    <row r="18074" spans="1:1" x14ac:dyDescent="0.3">
      <c r="A18074" t="s">
        <v>1513</v>
      </c>
    </row>
    <row r="18076" spans="1:1" x14ac:dyDescent="0.3">
      <c r="A18076" t="s">
        <v>1085</v>
      </c>
    </row>
    <row r="18079" spans="1:1" x14ac:dyDescent="0.3">
      <c r="A18079" t="s">
        <v>1817</v>
      </c>
    </row>
    <row r="18082" spans="1:1" x14ac:dyDescent="0.3">
      <c r="A18082" t="s">
        <v>1817</v>
      </c>
    </row>
    <row r="18087" spans="1:1" x14ac:dyDescent="0.3">
      <c r="A18087" t="s">
        <v>1515</v>
      </c>
    </row>
    <row r="18089" spans="1:1" x14ac:dyDescent="0.3">
      <c r="A18089" t="s">
        <v>1088</v>
      </c>
    </row>
    <row r="18092" spans="1:1" x14ac:dyDescent="0.3">
      <c r="A18092" t="s">
        <v>1089</v>
      </c>
    </row>
    <row r="18095" spans="1:1" x14ac:dyDescent="0.3">
      <c r="A18095" t="s">
        <v>1089</v>
      </c>
    </row>
    <row r="18100" spans="1:1" x14ac:dyDescent="0.3">
      <c r="A18100" t="s">
        <v>1513</v>
      </c>
    </row>
    <row r="18102" spans="1:1" x14ac:dyDescent="0.3">
      <c r="A18102" t="s">
        <v>1090</v>
      </c>
    </row>
    <row r="18105" spans="1:1" x14ac:dyDescent="0.3">
      <c r="A18105" t="s">
        <v>1085</v>
      </c>
    </row>
    <row r="18108" spans="1:1" x14ac:dyDescent="0.3">
      <c r="A18108" t="s">
        <v>1818</v>
      </c>
    </row>
    <row r="18111" spans="1:1" x14ac:dyDescent="0.3">
      <c r="A18111" t="s">
        <v>1818</v>
      </c>
    </row>
    <row r="18116" spans="1:1" x14ac:dyDescent="0.3">
      <c r="A18116" t="s">
        <v>1515</v>
      </c>
    </row>
    <row r="18118" spans="1:1" x14ac:dyDescent="0.3">
      <c r="A18118" t="s">
        <v>1088</v>
      </c>
    </row>
    <row r="18121" spans="1:1" x14ac:dyDescent="0.3">
      <c r="A18121" t="s">
        <v>1089</v>
      </c>
    </row>
    <row r="18124" spans="1:1" x14ac:dyDescent="0.3">
      <c r="A18124" t="s">
        <v>1089</v>
      </c>
    </row>
    <row r="18129" spans="1:1" x14ac:dyDescent="0.3">
      <c r="A18129" t="s">
        <v>1513</v>
      </c>
    </row>
    <row r="18131" spans="1:1" x14ac:dyDescent="0.3">
      <c r="A18131" t="s">
        <v>1090</v>
      </c>
    </row>
    <row r="18134" spans="1:1" x14ac:dyDescent="0.3">
      <c r="A18134" t="s">
        <v>1085</v>
      </c>
    </row>
    <row r="18137" spans="1:1" x14ac:dyDescent="0.3">
      <c r="A18137" t="s">
        <v>1819</v>
      </c>
    </row>
    <row r="18140" spans="1:1" x14ac:dyDescent="0.3">
      <c r="A18140" t="s">
        <v>1819</v>
      </c>
    </row>
    <row r="18145" spans="1:1" x14ac:dyDescent="0.3">
      <c r="A18145" t="s">
        <v>1515</v>
      </c>
    </row>
    <row r="18147" spans="1:1" x14ac:dyDescent="0.3">
      <c r="A18147" t="s">
        <v>1088</v>
      </c>
    </row>
    <row r="18150" spans="1:1" x14ac:dyDescent="0.3">
      <c r="A18150" t="s">
        <v>1097</v>
      </c>
    </row>
    <row r="18153" spans="1:1" x14ac:dyDescent="0.3">
      <c r="A18153" t="s">
        <v>1097</v>
      </c>
    </row>
    <row r="18158" spans="1:1" x14ac:dyDescent="0.3">
      <c r="A18158" t="s">
        <v>1513</v>
      </c>
    </row>
    <row r="18160" spans="1:1" x14ac:dyDescent="0.3">
      <c r="A18160" t="s">
        <v>1090</v>
      </c>
    </row>
    <row r="18163" spans="1:1" x14ac:dyDescent="0.3">
      <c r="A18163" t="s">
        <v>1085</v>
      </c>
    </row>
    <row r="18166" spans="1:1" x14ac:dyDescent="0.3">
      <c r="A18166" t="s">
        <v>1820</v>
      </c>
    </row>
    <row r="18169" spans="1:1" x14ac:dyDescent="0.3">
      <c r="A18169" t="s">
        <v>1820</v>
      </c>
    </row>
    <row r="18174" spans="1:1" x14ac:dyDescent="0.3">
      <c r="A18174" t="s">
        <v>1515</v>
      </c>
    </row>
    <row r="18176" spans="1:1" x14ac:dyDescent="0.3">
      <c r="A18176" t="s">
        <v>1088</v>
      </c>
    </row>
    <row r="18179" spans="1:1" x14ac:dyDescent="0.3">
      <c r="A18179" t="s">
        <v>1089</v>
      </c>
    </row>
    <row r="18182" spans="1:1" x14ac:dyDescent="0.3">
      <c r="A18182" t="s">
        <v>1089</v>
      </c>
    </row>
    <row r="18187" spans="1:1" x14ac:dyDescent="0.3">
      <c r="A18187" t="s">
        <v>1513</v>
      </c>
    </row>
    <row r="18189" spans="1:1" x14ac:dyDescent="0.3">
      <c r="A18189" t="s">
        <v>1090</v>
      </c>
    </row>
    <row r="18192" spans="1:1" x14ac:dyDescent="0.3">
      <c r="A18192" t="s">
        <v>1085</v>
      </c>
    </row>
    <row r="18195" spans="1:1" x14ac:dyDescent="0.3">
      <c r="A18195" t="s">
        <v>1821</v>
      </c>
    </row>
    <row r="18198" spans="1:1" x14ac:dyDescent="0.3">
      <c r="A18198" t="s">
        <v>1821</v>
      </c>
    </row>
    <row r="18203" spans="1:1" x14ac:dyDescent="0.3">
      <c r="A18203" t="s">
        <v>1515</v>
      </c>
    </row>
    <row r="18205" spans="1:1" x14ac:dyDescent="0.3">
      <c r="A18205" t="s">
        <v>1088</v>
      </c>
    </row>
    <row r="18208" spans="1:1" x14ac:dyDescent="0.3">
      <c r="A18208" t="s">
        <v>1097</v>
      </c>
    </row>
    <row r="18211" spans="1:1" x14ac:dyDescent="0.3">
      <c r="A18211" t="s">
        <v>1097</v>
      </c>
    </row>
    <row r="18216" spans="1:1" x14ac:dyDescent="0.3">
      <c r="A18216" t="s">
        <v>1513</v>
      </c>
    </row>
    <row r="18218" spans="1:1" x14ac:dyDescent="0.3">
      <c r="A18218" t="s">
        <v>1090</v>
      </c>
    </row>
    <row r="18221" spans="1:1" x14ac:dyDescent="0.3">
      <c r="A18221" t="s">
        <v>1085</v>
      </c>
    </row>
    <row r="18224" spans="1:1" x14ac:dyDescent="0.3">
      <c r="A18224" t="s">
        <v>1822</v>
      </c>
    </row>
    <row r="18227" spans="1:1" x14ac:dyDescent="0.3">
      <c r="A18227" t="s">
        <v>1822</v>
      </c>
    </row>
    <row r="18232" spans="1:1" x14ac:dyDescent="0.3">
      <c r="A18232" t="s">
        <v>1515</v>
      </c>
    </row>
    <row r="18234" spans="1:1" x14ac:dyDescent="0.3">
      <c r="A18234" t="s">
        <v>1088</v>
      </c>
    </row>
    <row r="18237" spans="1:1" x14ac:dyDescent="0.3">
      <c r="A18237" t="s">
        <v>1097</v>
      </c>
    </row>
    <row r="18240" spans="1:1" x14ac:dyDescent="0.3">
      <c r="A18240" t="s">
        <v>1097</v>
      </c>
    </row>
    <row r="18245" spans="1:1" x14ac:dyDescent="0.3">
      <c r="A18245" t="s">
        <v>1513</v>
      </c>
    </row>
    <row r="18247" spans="1:1" x14ac:dyDescent="0.3">
      <c r="A18247" t="s">
        <v>1090</v>
      </c>
    </row>
    <row r="18250" spans="1:1" x14ac:dyDescent="0.3">
      <c r="A18250" t="s">
        <v>1085</v>
      </c>
    </row>
    <row r="18253" spans="1:1" x14ac:dyDescent="0.3">
      <c r="A18253" t="s">
        <v>1823</v>
      </c>
    </row>
    <row r="18256" spans="1:1" x14ac:dyDescent="0.3">
      <c r="A18256" t="s">
        <v>1823</v>
      </c>
    </row>
    <row r="18261" spans="1:1" x14ac:dyDescent="0.3">
      <c r="A18261" t="s">
        <v>1515</v>
      </c>
    </row>
    <row r="18263" spans="1:1" x14ac:dyDescent="0.3">
      <c r="A18263" t="s">
        <v>1088</v>
      </c>
    </row>
    <row r="18266" spans="1:1" x14ac:dyDescent="0.3">
      <c r="A18266" t="s">
        <v>1097</v>
      </c>
    </row>
    <row r="18269" spans="1:1" x14ac:dyDescent="0.3">
      <c r="A18269" t="s">
        <v>1097</v>
      </c>
    </row>
    <row r="18274" spans="1:1" x14ac:dyDescent="0.3">
      <c r="A18274" t="s">
        <v>1513</v>
      </c>
    </row>
    <row r="18276" spans="1:1" x14ac:dyDescent="0.3">
      <c r="A18276" t="s">
        <v>1090</v>
      </c>
    </row>
    <row r="18279" spans="1:1" x14ac:dyDescent="0.3">
      <c r="A18279" t="s">
        <v>1085</v>
      </c>
    </row>
    <row r="18282" spans="1:1" x14ac:dyDescent="0.3">
      <c r="A18282" t="s">
        <v>1824</v>
      </c>
    </row>
    <row r="18285" spans="1:1" x14ac:dyDescent="0.3">
      <c r="A18285" t="s">
        <v>1824</v>
      </c>
    </row>
    <row r="18290" spans="1:1" x14ac:dyDescent="0.3">
      <c r="A18290" t="s">
        <v>1515</v>
      </c>
    </row>
    <row r="18292" spans="1:1" x14ac:dyDescent="0.3">
      <c r="A18292" t="s">
        <v>1088</v>
      </c>
    </row>
    <row r="18295" spans="1:1" x14ac:dyDescent="0.3">
      <c r="A18295" t="s">
        <v>1089</v>
      </c>
    </row>
    <row r="18298" spans="1:1" x14ac:dyDescent="0.3">
      <c r="A18298" t="s">
        <v>1089</v>
      </c>
    </row>
    <row r="18303" spans="1:1" x14ac:dyDescent="0.3">
      <c r="A18303" t="s">
        <v>1513</v>
      </c>
    </row>
    <row r="18305" spans="1:1" x14ac:dyDescent="0.3">
      <c r="A18305" t="s">
        <v>1090</v>
      </c>
    </row>
    <row r="18308" spans="1:1" x14ac:dyDescent="0.3">
      <c r="A18308" t="s">
        <v>1085</v>
      </c>
    </row>
    <row r="18311" spans="1:1" x14ac:dyDescent="0.3">
      <c r="A18311" t="s">
        <v>1825</v>
      </c>
    </row>
    <row r="18314" spans="1:1" x14ac:dyDescent="0.3">
      <c r="A18314" t="s">
        <v>1825</v>
      </c>
    </row>
    <row r="18319" spans="1:1" x14ac:dyDescent="0.3">
      <c r="A18319" t="s">
        <v>1515</v>
      </c>
    </row>
    <row r="18321" spans="1:1" x14ac:dyDescent="0.3">
      <c r="A18321" t="s">
        <v>1088</v>
      </c>
    </row>
    <row r="18324" spans="1:1" x14ac:dyDescent="0.3">
      <c r="A18324" t="s">
        <v>1097</v>
      </c>
    </row>
    <row r="18327" spans="1:1" x14ac:dyDescent="0.3">
      <c r="A18327" t="s">
        <v>1097</v>
      </c>
    </row>
    <row r="18332" spans="1:1" x14ac:dyDescent="0.3">
      <c r="A18332" t="s">
        <v>1513</v>
      </c>
    </row>
    <row r="18334" spans="1:1" x14ac:dyDescent="0.3">
      <c r="A18334" t="s">
        <v>1090</v>
      </c>
    </row>
    <row r="18337" spans="1:1" x14ac:dyDescent="0.3">
      <c r="A18337" t="s">
        <v>1085</v>
      </c>
    </row>
    <row r="18340" spans="1:1" x14ac:dyDescent="0.3">
      <c r="A18340" t="s">
        <v>1826</v>
      </c>
    </row>
    <row r="18343" spans="1:1" x14ac:dyDescent="0.3">
      <c r="A18343" t="s">
        <v>1826</v>
      </c>
    </row>
    <row r="18348" spans="1:1" x14ac:dyDescent="0.3">
      <c r="A18348" t="s">
        <v>1515</v>
      </c>
    </row>
    <row r="18350" spans="1:1" x14ac:dyDescent="0.3">
      <c r="A18350" t="s">
        <v>1088</v>
      </c>
    </row>
    <row r="18353" spans="1:1" x14ac:dyDescent="0.3">
      <c r="A18353" t="s">
        <v>1097</v>
      </c>
    </row>
    <row r="18356" spans="1:1" x14ac:dyDescent="0.3">
      <c r="A18356" t="s">
        <v>1097</v>
      </c>
    </row>
    <row r="18361" spans="1:1" x14ac:dyDescent="0.3">
      <c r="A18361" t="s">
        <v>1513</v>
      </c>
    </row>
    <row r="18363" spans="1:1" x14ac:dyDescent="0.3">
      <c r="A18363" t="s">
        <v>1090</v>
      </c>
    </row>
    <row r="18366" spans="1:1" x14ac:dyDescent="0.3">
      <c r="A18366" t="s">
        <v>1085</v>
      </c>
    </row>
    <row r="18369" spans="1:1" x14ac:dyDescent="0.3">
      <c r="A18369" t="s">
        <v>1827</v>
      </c>
    </row>
    <row r="18372" spans="1:1" x14ac:dyDescent="0.3">
      <c r="A18372" t="s">
        <v>1827</v>
      </c>
    </row>
    <row r="18377" spans="1:1" x14ac:dyDescent="0.3">
      <c r="A18377" t="s">
        <v>1515</v>
      </c>
    </row>
    <row r="18379" spans="1:1" x14ac:dyDescent="0.3">
      <c r="A18379" t="s">
        <v>1088</v>
      </c>
    </row>
    <row r="18382" spans="1:1" x14ac:dyDescent="0.3">
      <c r="A18382" t="s">
        <v>1097</v>
      </c>
    </row>
    <row r="18385" spans="1:1" x14ac:dyDescent="0.3">
      <c r="A18385" t="s">
        <v>1097</v>
      </c>
    </row>
    <row r="18390" spans="1:1" x14ac:dyDescent="0.3">
      <c r="A18390" t="s">
        <v>1513</v>
      </c>
    </row>
    <row r="18392" spans="1:1" x14ac:dyDescent="0.3">
      <c r="A18392" t="s">
        <v>1090</v>
      </c>
    </row>
    <row r="18395" spans="1:1" x14ac:dyDescent="0.3">
      <c r="A18395" t="s">
        <v>1085</v>
      </c>
    </row>
    <row r="18398" spans="1:1" x14ac:dyDescent="0.3">
      <c r="A18398" t="s">
        <v>1828</v>
      </c>
    </row>
    <row r="18401" spans="1:1" x14ac:dyDescent="0.3">
      <c r="A18401" t="s">
        <v>1828</v>
      </c>
    </row>
    <row r="18406" spans="1:1" x14ac:dyDescent="0.3">
      <c r="A18406" t="s">
        <v>1515</v>
      </c>
    </row>
    <row r="18408" spans="1:1" x14ac:dyDescent="0.3">
      <c r="A18408" t="s">
        <v>1088</v>
      </c>
    </row>
    <row r="18411" spans="1:1" x14ac:dyDescent="0.3">
      <c r="A18411" t="s">
        <v>1111</v>
      </c>
    </row>
    <row r="18414" spans="1:1" x14ac:dyDescent="0.3">
      <c r="A18414" t="s">
        <v>1111</v>
      </c>
    </row>
    <row r="18419" spans="1:1" x14ac:dyDescent="0.3">
      <c r="A18419" t="s">
        <v>1513</v>
      </c>
    </row>
    <row r="18421" spans="1:1" x14ac:dyDescent="0.3">
      <c r="A18421" t="s">
        <v>1090</v>
      </c>
    </row>
    <row r="18424" spans="1:1" x14ac:dyDescent="0.3">
      <c r="A18424" t="s">
        <v>1085</v>
      </c>
    </row>
    <row r="18427" spans="1:1" x14ac:dyDescent="0.3">
      <c r="A18427" t="s">
        <v>1829</v>
      </c>
    </row>
    <row r="18430" spans="1:1" x14ac:dyDescent="0.3">
      <c r="A18430" t="s">
        <v>1829</v>
      </c>
    </row>
    <row r="18435" spans="1:1" x14ac:dyDescent="0.3">
      <c r="A18435" t="s">
        <v>1515</v>
      </c>
    </row>
    <row r="18437" spans="1:1" x14ac:dyDescent="0.3">
      <c r="A18437" t="s">
        <v>1088</v>
      </c>
    </row>
    <row r="18440" spans="1:1" x14ac:dyDescent="0.3">
      <c r="A18440" t="s">
        <v>1097</v>
      </c>
    </row>
    <row r="18443" spans="1:1" x14ac:dyDescent="0.3">
      <c r="A18443" t="s">
        <v>1097</v>
      </c>
    </row>
    <row r="18448" spans="1:1" x14ac:dyDescent="0.3">
      <c r="A18448" t="s">
        <v>1513</v>
      </c>
    </row>
    <row r="18450" spans="1:1" x14ac:dyDescent="0.3">
      <c r="A18450" t="s">
        <v>1090</v>
      </c>
    </row>
    <row r="18453" spans="1:1" x14ac:dyDescent="0.3">
      <c r="A18453" t="s">
        <v>1085</v>
      </c>
    </row>
    <row r="18456" spans="1:1" x14ac:dyDescent="0.3">
      <c r="A18456" t="s">
        <v>1830</v>
      </c>
    </row>
    <row r="18459" spans="1:1" x14ac:dyDescent="0.3">
      <c r="A18459" t="s">
        <v>1830</v>
      </c>
    </row>
    <row r="18464" spans="1:1" x14ac:dyDescent="0.3">
      <c r="A18464" t="s">
        <v>1515</v>
      </c>
    </row>
    <row r="18466" spans="1:1" x14ac:dyDescent="0.3">
      <c r="A18466" t="s">
        <v>1088</v>
      </c>
    </row>
    <row r="18469" spans="1:1" x14ac:dyDescent="0.3">
      <c r="A18469" t="s">
        <v>1111</v>
      </c>
    </row>
    <row r="18472" spans="1:1" x14ac:dyDescent="0.3">
      <c r="A18472" t="s">
        <v>1111</v>
      </c>
    </row>
    <row r="18477" spans="1:1" x14ac:dyDescent="0.3">
      <c r="A18477" t="s">
        <v>1513</v>
      </c>
    </row>
    <row r="18479" spans="1:1" x14ac:dyDescent="0.3">
      <c r="A18479" t="s">
        <v>1090</v>
      </c>
    </row>
    <row r="18482" spans="1:1" x14ac:dyDescent="0.3">
      <c r="A18482" t="s">
        <v>1085</v>
      </c>
    </row>
    <row r="18485" spans="1:1" x14ac:dyDescent="0.3">
      <c r="A18485" t="s">
        <v>1831</v>
      </c>
    </row>
    <row r="18488" spans="1:1" x14ac:dyDescent="0.3">
      <c r="A18488" t="s">
        <v>1831</v>
      </c>
    </row>
    <row r="18493" spans="1:1" x14ac:dyDescent="0.3">
      <c r="A18493" t="s">
        <v>1515</v>
      </c>
    </row>
    <row r="18495" spans="1:1" x14ac:dyDescent="0.3">
      <c r="A18495" t="s">
        <v>1088</v>
      </c>
    </row>
    <row r="18498" spans="1:1" x14ac:dyDescent="0.3">
      <c r="A18498" t="s">
        <v>1113</v>
      </c>
    </row>
    <row r="18501" spans="1:1" x14ac:dyDescent="0.3">
      <c r="A18501" t="s">
        <v>1113</v>
      </c>
    </row>
    <row r="18506" spans="1:1" x14ac:dyDescent="0.3">
      <c r="A18506" t="s">
        <v>1513</v>
      </c>
    </row>
    <row r="18508" spans="1:1" x14ac:dyDescent="0.3">
      <c r="A18508" t="s">
        <v>1090</v>
      </c>
    </row>
    <row r="18511" spans="1:1" x14ac:dyDescent="0.3">
      <c r="A18511" t="s">
        <v>1085</v>
      </c>
    </row>
    <row r="18514" spans="1:1" x14ac:dyDescent="0.3">
      <c r="A18514" t="s">
        <v>1832</v>
      </c>
    </row>
    <row r="18517" spans="1:1" x14ac:dyDescent="0.3">
      <c r="A18517" t="s">
        <v>1832</v>
      </c>
    </row>
    <row r="18522" spans="1:1" x14ac:dyDescent="0.3">
      <c r="A18522" t="s">
        <v>1515</v>
      </c>
    </row>
    <row r="18524" spans="1:1" x14ac:dyDescent="0.3">
      <c r="A18524" t="s">
        <v>1088</v>
      </c>
    </row>
    <row r="18527" spans="1:1" x14ac:dyDescent="0.3">
      <c r="A18527" t="s">
        <v>1113</v>
      </c>
    </row>
    <row r="18530" spans="1:1" x14ac:dyDescent="0.3">
      <c r="A18530" t="s">
        <v>1113</v>
      </c>
    </row>
    <row r="18535" spans="1:1" x14ac:dyDescent="0.3">
      <c r="A18535" t="s">
        <v>1513</v>
      </c>
    </row>
    <row r="18537" spans="1:1" x14ac:dyDescent="0.3">
      <c r="A18537" t="s">
        <v>1090</v>
      </c>
    </row>
    <row r="18540" spans="1:1" x14ac:dyDescent="0.3">
      <c r="A18540" t="s">
        <v>1085</v>
      </c>
    </row>
    <row r="18543" spans="1:1" x14ac:dyDescent="0.3">
      <c r="A18543" t="s">
        <v>1833</v>
      </c>
    </row>
    <row r="18546" spans="1:1" x14ac:dyDescent="0.3">
      <c r="A18546" t="s">
        <v>1833</v>
      </c>
    </row>
    <row r="18551" spans="1:1" x14ac:dyDescent="0.3">
      <c r="A18551" t="s">
        <v>1515</v>
      </c>
    </row>
    <row r="18553" spans="1:1" x14ac:dyDescent="0.3">
      <c r="A18553" t="s">
        <v>1088</v>
      </c>
    </row>
    <row r="18556" spans="1:1" x14ac:dyDescent="0.3">
      <c r="A18556" t="s">
        <v>1113</v>
      </c>
    </row>
    <row r="18559" spans="1:1" x14ac:dyDescent="0.3">
      <c r="A18559" t="s">
        <v>1113</v>
      </c>
    </row>
    <row r="18561" spans="1:1" x14ac:dyDescent="0.3">
      <c r="A18561" t="s">
        <v>1513</v>
      </c>
    </row>
    <row r="18563" spans="1:1" x14ac:dyDescent="0.3">
      <c r="A18563" t="s">
        <v>1085</v>
      </c>
    </row>
    <row r="18566" spans="1:1" x14ac:dyDescent="0.3">
      <c r="A18566" t="s">
        <v>1834</v>
      </c>
    </row>
    <row r="18569" spans="1:1" x14ac:dyDescent="0.3">
      <c r="A18569" t="s">
        <v>1834</v>
      </c>
    </row>
    <row r="18574" spans="1:1" x14ac:dyDescent="0.3">
      <c r="A18574" t="s">
        <v>1515</v>
      </c>
    </row>
    <row r="18576" spans="1:1" x14ac:dyDescent="0.3">
      <c r="A18576" t="s">
        <v>1088</v>
      </c>
    </row>
    <row r="18579" spans="1:1" x14ac:dyDescent="0.3">
      <c r="A18579" t="s">
        <v>1113</v>
      </c>
    </row>
    <row r="18582" spans="1:1" x14ac:dyDescent="0.3">
      <c r="A18582" t="s">
        <v>1113</v>
      </c>
    </row>
    <row r="18587" spans="1:1" x14ac:dyDescent="0.3">
      <c r="A18587" t="s">
        <v>1513</v>
      </c>
    </row>
    <row r="18589" spans="1:1" x14ac:dyDescent="0.3">
      <c r="A18589" t="s">
        <v>1090</v>
      </c>
    </row>
    <row r="18592" spans="1:1" x14ac:dyDescent="0.3">
      <c r="A18592" t="s">
        <v>1085</v>
      </c>
    </row>
    <row r="18595" spans="1:1" x14ac:dyDescent="0.3">
      <c r="A18595" t="s">
        <v>1835</v>
      </c>
    </row>
    <row r="18598" spans="1:1" x14ac:dyDescent="0.3">
      <c r="A18598" t="s">
        <v>1835</v>
      </c>
    </row>
    <row r="18603" spans="1:1" x14ac:dyDescent="0.3">
      <c r="A18603" t="s">
        <v>1515</v>
      </c>
    </row>
    <row r="18605" spans="1:1" x14ac:dyDescent="0.3">
      <c r="A18605" t="s">
        <v>1088</v>
      </c>
    </row>
    <row r="18608" spans="1:1" x14ac:dyDescent="0.3">
      <c r="A18608" t="s">
        <v>1113</v>
      </c>
    </row>
    <row r="18611" spans="1:1" x14ac:dyDescent="0.3">
      <c r="A18611" t="s">
        <v>1113</v>
      </c>
    </row>
    <row r="18616" spans="1:1" x14ac:dyDescent="0.3">
      <c r="A18616" t="s">
        <v>1513</v>
      </c>
    </row>
    <row r="18618" spans="1:1" x14ac:dyDescent="0.3">
      <c r="A18618" t="s">
        <v>1090</v>
      </c>
    </row>
    <row r="18621" spans="1:1" x14ac:dyDescent="0.3">
      <c r="A18621" t="s">
        <v>1085</v>
      </c>
    </row>
    <row r="18624" spans="1:1" x14ac:dyDescent="0.3">
      <c r="A18624" t="s">
        <v>1836</v>
      </c>
    </row>
    <row r="18627" spans="1:1" x14ac:dyDescent="0.3">
      <c r="A18627" t="s">
        <v>1836</v>
      </c>
    </row>
    <row r="18632" spans="1:1" x14ac:dyDescent="0.3">
      <c r="A18632" t="s">
        <v>1515</v>
      </c>
    </row>
    <row r="18634" spans="1:1" x14ac:dyDescent="0.3">
      <c r="A18634" t="s">
        <v>1088</v>
      </c>
    </row>
    <row r="18637" spans="1:1" x14ac:dyDescent="0.3">
      <c r="A18637" t="s">
        <v>1113</v>
      </c>
    </row>
    <row r="18640" spans="1:1" x14ac:dyDescent="0.3">
      <c r="A18640" t="s">
        <v>1113</v>
      </c>
    </row>
    <row r="18645" spans="1:1" x14ac:dyDescent="0.3">
      <c r="A18645" t="s">
        <v>1513</v>
      </c>
    </row>
    <row r="18647" spans="1:1" x14ac:dyDescent="0.3">
      <c r="A18647" t="s">
        <v>1090</v>
      </c>
    </row>
    <row r="18650" spans="1:1" x14ac:dyDescent="0.3">
      <c r="A18650" t="s">
        <v>1085</v>
      </c>
    </row>
    <row r="18653" spans="1:1" x14ac:dyDescent="0.3">
      <c r="A18653" t="s">
        <v>1837</v>
      </c>
    </row>
    <row r="18656" spans="1:1" x14ac:dyDescent="0.3">
      <c r="A18656" t="s">
        <v>1837</v>
      </c>
    </row>
    <row r="18659" spans="1:1" x14ac:dyDescent="0.3">
      <c r="A18659" t="s">
        <v>1515</v>
      </c>
    </row>
    <row r="18661" spans="1:1" x14ac:dyDescent="0.3">
      <c r="A18661" t="s">
        <v>1113</v>
      </c>
    </row>
    <row r="18664" spans="1:1" x14ac:dyDescent="0.3">
      <c r="A18664" t="s">
        <v>1113</v>
      </c>
    </row>
    <row r="18669" spans="1:1" x14ac:dyDescent="0.3">
      <c r="A18669" t="s">
        <v>1513</v>
      </c>
    </row>
    <row r="18671" spans="1:1" x14ac:dyDescent="0.3">
      <c r="A18671" t="s">
        <v>1090</v>
      </c>
    </row>
    <row r="18674" spans="1:1" x14ac:dyDescent="0.3">
      <c r="A18674" t="s">
        <v>1085</v>
      </c>
    </row>
    <row r="18677" spans="1:1" x14ac:dyDescent="0.3">
      <c r="A18677" t="s">
        <v>1838</v>
      </c>
    </row>
    <row r="18680" spans="1:1" x14ac:dyDescent="0.3">
      <c r="A18680" t="s">
        <v>1838</v>
      </c>
    </row>
    <row r="18685" spans="1:1" x14ac:dyDescent="0.3">
      <c r="A18685" t="s">
        <v>1515</v>
      </c>
    </row>
    <row r="18687" spans="1:1" x14ac:dyDescent="0.3">
      <c r="A18687" t="s">
        <v>1088</v>
      </c>
    </row>
    <row r="18690" spans="1:1" x14ac:dyDescent="0.3">
      <c r="A18690" t="s">
        <v>1116</v>
      </c>
    </row>
    <row r="18693" spans="1:1" x14ac:dyDescent="0.3">
      <c r="A18693" t="s">
        <v>1116</v>
      </c>
    </row>
    <row r="18698" spans="1:1" x14ac:dyDescent="0.3">
      <c r="A18698" t="s">
        <v>1513</v>
      </c>
    </row>
    <row r="18700" spans="1:1" x14ac:dyDescent="0.3">
      <c r="A18700" t="s">
        <v>1090</v>
      </c>
    </row>
    <row r="18703" spans="1:1" x14ac:dyDescent="0.3">
      <c r="A18703" t="s">
        <v>1085</v>
      </c>
    </row>
    <row r="18706" spans="1:1" x14ac:dyDescent="0.3">
      <c r="A18706" t="s">
        <v>1839</v>
      </c>
    </row>
    <row r="18709" spans="1:1" x14ac:dyDescent="0.3">
      <c r="A18709" t="s">
        <v>1839</v>
      </c>
    </row>
    <row r="18714" spans="1:1" x14ac:dyDescent="0.3">
      <c r="A18714" t="s">
        <v>1515</v>
      </c>
    </row>
    <row r="18716" spans="1:1" x14ac:dyDescent="0.3">
      <c r="A18716" t="s">
        <v>1088</v>
      </c>
    </row>
    <row r="18719" spans="1:1" x14ac:dyDescent="0.3">
      <c r="A18719" t="s">
        <v>1097</v>
      </c>
    </row>
    <row r="18722" spans="1:1" x14ac:dyDescent="0.3">
      <c r="A18722" t="s">
        <v>1097</v>
      </c>
    </row>
    <row r="18727" spans="1:1" x14ac:dyDescent="0.3">
      <c r="A18727" t="s">
        <v>1513</v>
      </c>
    </row>
    <row r="18729" spans="1:1" x14ac:dyDescent="0.3">
      <c r="A18729" t="s">
        <v>1090</v>
      </c>
    </row>
    <row r="18732" spans="1:1" x14ac:dyDescent="0.3">
      <c r="A18732" t="s">
        <v>1085</v>
      </c>
    </row>
    <row r="18735" spans="1:1" x14ac:dyDescent="0.3">
      <c r="A18735" t="s">
        <v>1840</v>
      </c>
    </row>
    <row r="18738" spans="1:1" x14ac:dyDescent="0.3">
      <c r="A18738" t="s">
        <v>1840</v>
      </c>
    </row>
    <row r="18743" spans="1:1" x14ac:dyDescent="0.3">
      <c r="A18743" t="s">
        <v>1515</v>
      </c>
    </row>
    <row r="18745" spans="1:1" x14ac:dyDescent="0.3">
      <c r="A18745" t="s">
        <v>1088</v>
      </c>
    </row>
    <row r="18748" spans="1:1" x14ac:dyDescent="0.3">
      <c r="A18748" t="s">
        <v>1097</v>
      </c>
    </row>
    <row r="18751" spans="1:1" x14ac:dyDescent="0.3">
      <c r="A18751" t="s">
        <v>1097</v>
      </c>
    </row>
    <row r="18756" spans="1:1" x14ac:dyDescent="0.3">
      <c r="A18756" t="s">
        <v>1513</v>
      </c>
    </row>
    <row r="18758" spans="1:1" x14ac:dyDescent="0.3">
      <c r="A18758" t="s">
        <v>1090</v>
      </c>
    </row>
    <row r="18761" spans="1:1" x14ac:dyDescent="0.3">
      <c r="A18761" t="s">
        <v>1085</v>
      </c>
    </row>
    <row r="18764" spans="1:1" x14ac:dyDescent="0.3">
      <c r="A18764" t="s">
        <v>1841</v>
      </c>
    </row>
    <row r="18767" spans="1:1" x14ac:dyDescent="0.3">
      <c r="A18767" t="s">
        <v>1841</v>
      </c>
    </row>
    <row r="18772" spans="1:1" x14ac:dyDescent="0.3">
      <c r="A18772" t="s">
        <v>1515</v>
      </c>
    </row>
    <row r="18774" spans="1:1" x14ac:dyDescent="0.3">
      <c r="A18774" t="s">
        <v>1088</v>
      </c>
    </row>
    <row r="18777" spans="1:1" x14ac:dyDescent="0.3">
      <c r="A18777" t="s">
        <v>1089</v>
      </c>
    </row>
    <row r="18780" spans="1:1" x14ac:dyDescent="0.3">
      <c r="A18780" t="s">
        <v>1089</v>
      </c>
    </row>
    <row r="18785" spans="1:1" x14ac:dyDescent="0.3">
      <c r="A18785" t="s">
        <v>1513</v>
      </c>
    </row>
    <row r="18787" spans="1:1" x14ac:dyDescent="0.3">
      <c r="A18787" t="s">
        <v>1090</v>
      </c>
    </row>
    <row r="18790" spans="1:1" x14ac:dyDescent="0.3">
      <c r="A18790" t="s">
        <v>1085</v>
      </c>
    </row>
    <row r="18793" spans="1:1" x14ac:dyDescent="0.3">
      <c r="A18793" t="s">
        <v>1842</v>
      </c>
    </row>
    <row r="18796" spans="1:1" x14ac:dyDescent="0.3">
      <c r="A18796" t="s">
        <v>1842</v>
      </c>
    </row>
    <row r="18801" spans="1:1" x14ac:dyDescent="0.3">
      <c r="A18801" t="s">
        <v>1515</v>
      </c>
    </row>
    <row r="18803" spans="1:1" x14ac:dyDescent="0.3">
      <c r="A18803" t="s">
        <v>1088</v>
      </c>
    </row>
    <row r="18806" spans="1:1" x14ac:dyDescent="0.3">
      <c r="A18806" t="s">
        <v>1097</v>
      </c>
    </row>
    <row r="18809" spans="1:1" x14ac:dyDescent="0.3">
      <c r="A18809" t="s">
        <v>1097</v>
      </c>
    </row>
    <row r="18814" spans="1:1" x14ac:dyDescent="0.3">
      <c r="A18814" t="s">
        <v>1513</v>
      </c>
    </row>
    <row r="18816" spans="1:1" x14ac:dyDescent="0.3">
      <c r="A18816" t="s">
        <v>1085</v>
      </c>
    </row>
    <row r="18819" spans="1:1" x14ac:dyDescent="0.3">
      <c r="A18819" t="s">
        <v>1843</v>
      </c>
    </row>
    <row r="18822" spans="1:1" x14ac:dyDescent="0.3">
      <c r="A18822" t="s">
        <v>1843</v>
      </c>
    </row>
    <row r="18827" spans="1:1" x14ac:dyDescent="0.3">
      <c r="A18827" t="s">
        <v>1515</v>
      </c>
    </row>
    <row r="18829" spans="1:1" x14ac:dyDescent="0.3">
      <c r="A18829" t="s">
        <v>1088</v>
      </c>
    </row>
    <row r="18832" spans="1:1" x14ac:dyDescent="0.3">
      <c r="A18832" t="s">
        <v>1097</v>
      </c>
    </row>
    <row r="18835" spans="1:1" x14ac:dyDescent="0.3">
      <c r="A18835" t="s">
        <v>1097</v>
      </c>
    </row>
    <row r="18840" spans="1:1" x14ac:dyDescent="0.3">
      <c r="A18840" t="s">
        <v>1513</v>
      </c>
    </row>
    <row r="18842" spans="1:1" x14ac:dyDescent="0.3">
      <c r="A18842" t="s">
        <v>1090</v>
      </c>
    </row>
    <row r="18845" spans="1:1" x14ac:dyDescent="0.3">
      <c r="A18845" t="s">
        <v>1085</v>
      </c>
    </row>
    <row r="18848" spans="1:1" x14ac:dyDescent="0.3">
      <c r="A18848" t="s">
        <v>1844</v>
      </c>
    </row>
    <row r="18851" spans="1:1" x14ac:dyDescent="0.3">
      <c r="A18851" t="s">
        <v>1844</v>
      </c>
    </row>
    <row r="18856" spans="1:1" x14ac:dyDescent="0.3">
      <c r="A18856" t="s">
        <v>1515</v>
      </c>
    </row>
    <row r="18858" spans="1:1" x14ac:dyDescent="0.3">
      <c r="A18858" t="s">
        <v>1088</v>
      </c>
    </row>
    <row r="18861" spans="1:1" x14ac:dyDescent="0.3">
      <c r="A18861" t="s">
        <v>1097</v>
      </c>
    </row>
    <row r="18864" spans="1:1" x14ac:dyDescent="0.3">
      <c r="A18864" t="s">
        <v>1097</v>
      </c>
    </row>
    <row r="18869" spans="1:1" x14ac:dyDescent="0.3">
      <c r="A18869" t="s">
        <v>1513</v>
      </c>
    </row>
    <row r="18871" spans="1:1" x14ac:dyDescent="0.3">
      <c r="A18871" t="s">
        <v>1090</v>
      </c>
    </row>
    <row r="18874" spans="1:1" x14ac:dyDescent="0.3">
      <c r="A18874" t="s">
        <v>1085</v>
      </c>
    </row>
    <row r="18877" spans="1:1" x14ac:dyDescent="0.3">
      <c r="A18877" t="s">
        <v>1845</v>
      </c>
    </row>
    <row r="18880" spans="1:1" x14ac:dyDescent="0.3">
      <c r="A18880" t="s">
        <v>1845</v>
      </c>
    </row>
    <row r="18885" spans="1:1" x14ac:dyDescent="0.3">
      <c r="A18885" t="s">
        <v>1515</v>
      </c>
    </row>
    <row r="18887" spans="1:1" x14ac:dyDescent="0.3">
      <c r="A18887" t="s">
        <v>1088</v>
      </c>
    </row>
    <row r="18890" spans="1:1" x14ac:dyDescent="0.3">
      <c r="A18890" t="s">
        <v>1089</v>
      </c>
    </row>
    <row r="18893" spans="1:1" x14ac:dyDescent="0.3">
      <c r="A18893" t="s">
        <v>1089</v>
      </c>
    </row>
    <row r="18898" spans="1:1" x14ac:dyDescent="0.3">
      <c r="A18898" t="s">
        <v>1513</v>
      </c>
    </row>
    <row r="18900" spans="1:1" x14ac:dyDescent="0.3">
      <c r="A18900" t="s">
        <v>1090</v>
      </c>
    </row>
    <row r="18903" spans="1:1" x14ac:dyDescent="0.3">
      <c r="A18903" t="s">
        <v>1085</v>
      </c>
    </row>
    <row r="18906" spans="1:1" x14ac:dyDescent="0.3">
      <c r="A18906" t="s">
        <v>1846</v>
      </c>
    </row>
    <row r="18909" spans="1:1" x14ac:dyDescent="0.3">
      <c r="A18909" t="s">
        <v>1846</v>
      </c>
    </row>
    <row r="18914" spans="1:1" x14ac:dyDescent="0.3">
      <c r="A18914" t="s">
        <v>1515</v>
      </c>
    </row>
    <row r="18916" spans="1:1" x14ac:dyDescent="0.3">
      <c r="A18916" t="s">
        <v>1088</v>
      </c>
    </row>
    <row r="18919" spans="1:1" x14ac:dyDescent="0.3">
      <c r="A18919" t="s">
        <v>1089</v>
      </c>
    </row>
    <row r="18922" spans="1:1" x14ac:dyDescent="0.3">
      <c r="A18922" t="s">
        <v>1089</v>
      </c>
    </row>
    <row r="18927" spans="1:1" x14ac:dyDescent="0.3">
      <c r="A18927" t="s">
        <v>1513</v>
      </c>
    </row>
    <row r="18929" spans="1:1" x14ac:dyDescent="0.3">
      <c r="A18929" t="s">
        <v>1090</v>
      </c>
    </row>
    <row r="18932" spans="1:1" x14ac:dyDescent="0.3">
      <c r="A18932" t="s">
        <v>1085</v>
      </c>
    </row>
    <row r="18935" spans="1:1" x14ac:dyDescent="0.3">
      <c r="A18935" t="s">
        <v>1847</v>
      </c>
    </row>
    <row r="18938" spans="1:1" x14ac:dyDescent="0.3">
      <c r="A18938" t="s">
        <v>1847</v>
      </c>
    </row>
    <row r="18943" spans="1:1" x14ac:dyDescent="0.3">
      <c r="A18943" t="s">
        <v>1515</v>
      </c>
    </row>
    <row r="18945" spans="1:1" x14ac:dyDescent="0.3">
      <c r="A18945" t="s">
        <v>1088</v>
      </c>
    </row>
    <row r="18948" spans="1:1" x14ac:dyDescent="0.3">
      <c r="A18948" t="s">
        <v>1097</v>
      </c>
    </row>
    <row r="18951" spans="1:1" x14ac:dyDescent="0.3">
      <c r="A18951" t="s">
        <v>1097</v>
      </c>
    </row>
    <row r="18956" spans="1:1" x14ac:dyDescent="0.3">
      <c r="A18956" t="s">
        <v>1513</v>
      </c>
    </row>
    <row r="18958" spans="1:1" x14ac:dyDescent="0.3">
      <c r="A18958" t="s">
        <v>1090</v>
      </c>
    </row>
    <row r="18961" spans="1:1" x14ac:dyDescent="0.3">
      <c r="A18961" t="s">
        <v>1085</v>
      </c>
    </row>
    <row r="18964" spans="1:1" x14ac:dyDescent="0.3">
      <c r="A18964" t="s">
        <v>1848</v>
      </c>
    </row>
    <row r="18967" spans="1:1" x14ac:dyDescent="0.3">
      <c r="A18967" t="s">
        <v>1848</v>
      </c>
    </row>
    <row r="18972" spans="1:1" x14ac:dyDescent="0.3">
      <c r="A18972" t="s">
        <v>1515</v>
      </c>
    </row>
    <row r="18974" spans="1:1" x14ac:dyDescent="0.3">
      <c r="A18974" t="s">
        <v>1088</v>
      </c>
    </row>
    <row r="18977" spans="1:1" x14ac:dyDescent="0.3">
      <c r="A18977" t="s">
        <v>1116</v>
      </c>
    </row>
    <row r="18980" spans="1:1" x14ac:dyDescent="0.3">
      <c r="A18980" t="s">
        <v>1116</v>
      </c>
    </row>
    <row r="18985" spans="1:1" x14ac:dyDescent="0.3">
      <c r="A18985" t="s">
        <v>1513</v>
      </c>
    </row>
    <row r="18987" spans="1:1" x14ac:dyDescent="0.3">
      <c r="A18987" t="s">
        <v>1085</v>
      </c>
    </row>
    <row r="18990" spans="1:1" x14ac:dyDescent="0.3">
      <c r="A18990" t="s">
        <v>1849</v>
      </c>
    </row>
    <row r="18993" spans="1:1" x14ac:dyDescent="0.3">
      <c r="A18993" t="s">
        <v>1849</v>
      </c>
    </row>
    <row r="18998" spans="1:1" x14ac:dyDescent="0.3">
      <c r="A18998" t="s">
        <v>1515</v>
      </c>
    </row>
    <row r="19000" spans="1:1" x14ac:dyDescent="0.3">
      <c r="A19000" t="s">
        <v>1088</v>
      </c>
    </row>
    <row r="19003" spans="1:1" x14ac:dyDescent="0.3">
      <c r="A19003" t="s">
        <v>1097</v>
      </c>
    </row>
    <row r="19006" spans="1:1" x14ac:dyDescent="0.3">
      <c r="A19006" t="s">
        <v>1097</v>
      </c>
    </row>
    <row r="19011" spans="1:1" x14ac:dyDescent="0.3">
      <c r="A19011" t="s">
        <v>1513</v>
      </c>
    </row>
    <row r="19013" spans="1:1" x14ac:dyDescent="0.3">
      <c r="A19013" t="s">
        <v>1090</v>
      </c>
    </row>
    <row r="19016" spans="1:1" x14ac:dyDescent="0.3">
      <c r="A19016" t="s">
        <v>1085</v>
      </c>
    </row>
    <row r="19019" spans="1:1" x14ac:dyDescent="0.3">
      <c r="A19019" t="s">
        <v>1850</v>
      </c>
    </row>
    <row r="19022" spans="1:1" x14ac:dyDescent="0.3">
      <c r="A19022" t="s">
        <v>1850</v>
      </c>
    </row>
    <row r="19027" spans="1:1" x14ac:dyDescent="0.3">
      <c r="A19027" t="s">
        <v>1515</v>
      </c>
    </row>
    <row r="19029" spans="1:1" x14ac:dyDescent="0.3">
      <c r="A19029" t="s">
        <v>1088</v>
      </c>
    </row>
    <row r="19032" spans="1:1" x14ac:dyDescent="0.3">
      <c r="A19032" t="s">
        <v>1089</v>
      </c>
    </row>
    <row r="19035" spans="1:1" x14ac:dyDescent="0.3">
      <c r="A19035" t="s">
        <v>1089</v>
      </c>
    </row>
    <row r="19040" spans="1:1" x14ac:dyDescent="0.3">
      <c r="A19040" t="s">
        <v>1513</v>
      </c>
    </row>
    <row r="19042" spans="1:1" x14ac:dyDescent="0.3">
      <c r="A19042" t="s">
        <v>1090</v>
      </c>
    </row>
    <row r="19045" spans="1:1" x14ac:dyDescent="0.3">
      <c r="A19045" t="s">
        <v>1085</v>
      </c>
    </row>
    <row r="19048" spans="1:1" x14ac:dyDescent="0.3">
      <c r="A19048" t="s">
        <v>1851</v>
      </c>
    </row>
    <row r="19051" spans="1:1" x14ac:dyDescent="0.3">
      <c r="A19051" t="s">
        <v>1851</v>
      </c>
    </row>
    <row r="19056" spans="1:1" x14ac:dyDescent="0.3">
      <c r="A19056" t="s">
        <v>1515</v>
      </c>
    </row>
    <row r="19058" spans="1:1" x14ac:dyDescent="0.3">
      <c r="A19058" t="s">
        <v>1088</v>
      </c>
    </row>
    <row r="19061" spans="1:1" x14ac:dyDescent="0.3">
      <c r="A19061" t="s">
        <v>1089</v>
      </c>
    </row>
    <row r="19064" spans="1:1" x14ac:dyDescent="0.3">
      <c r="A19064" t="s">
        <v>1089</v>
      </c>
    </row>
    <row r="19069" spans="1:1" x14ac:dyDescent="0.3">
      <c r="A19069" t="s">
        <v>1513</v>
      </c>
    </row>
    <row r="19071" spans="1:1" x14ac:dyDescent="0.3">
      <c r="A19071" t="s">
        <v>1090</v>
      </c>
    </row>
    <row r="19074" spans="1:1" x14ac:dyDescent="0.3">
      <c r="A19074" t="s">
        <v>1085</v>
      </c>
    </row>
    <row r="19077" spans="1:1" x14ac:dyDescent="0.3">
      <c r="A19077" t="s">
        <v>1852</v>
      </c>
    </row>
    <row r="19080" spans="1:1" x14ac:dyDescent="0.3">
      <c r="A19080" t="s">
        <v>1852</v>
      </c>
    </row>
    <row r="19085" spans="1:1" x14ac:dyDescent="0.3">
      <c r="A19085" t="s">
        <v>1515</v>
      </c>
    </row>
    <row r="19087" spans="1:1" x14ac:dyDescent="0.3">
      <c r="A19087" t="s">
        <v>1088</v>
      </c>
    </row>
    <row r="19090" spans="1:1" x14ac:dyDescent="0.3">
      <c r="A19090" t="s">
        <v>1097</v>
      </c>
    </row>
    <row r="19093" spans="1:1" x14ac:dyDescent="0.3">
      <c r="A19093" t="s">
        <v>1097</v>
      </c>
    </row>
    <row r="19098" spans="1:1" x14ac:dyDescent="0.3">
      <c r="A19098" t="s">
        <v>1513</v>
      </c>
    </row>
    <row r="19100" spans="1:1" x14ac:dyDescent="0.3">
      <c r="A19100" t="s">
        <v>1090</v>
      </c>
    </row>
    <row r="19103" spans="1:1" x14ac:dyDescent="0.3">
      <c r="A19103" t="s">
        <v>1085</v>
      </c>
    </row>
    <row r="19106" spans="1:1" x14ac:dyDescent="0.3">
      <c r="A19106" t="s">
        <v>1853</v>
      </c>
    </row>
    <row r="19109" spans="1:1" x14ac:dyDescent="0.3">
      <c r="A19109" t="s">
        <v>1853</v>
      </c>
    </row>
    <row r="19114" spans="1:1" x14ac:dyDescent="0.3">
      <c r="A19114" t="s">
        <v>1515</v>
      </c>
    </row>
    <row r="19116" spans="1:1" x14ac:dyDescent="0.3">
      <c r="A19116" t="s">
        <v>1088</v>
      </c>
    </row>
    <row r="19119" spans="1:1" x14ac:dyDescent="0.3">
      <c r="A19119" t="s">
        <v>1097</v>
      </c>
    </row>
    <row r="19122" spans="1:1" x14ac:dyDescent="0.3">
      <c r="A19122" t="s">
        <v>1097</v>
      </c>
    </row>
    <row r="19127" spans="1:1" x14ac:dyDescent="0.3">
      <c r="A19127" t="s">
        <v>1513</v>
      </c>
    </row>
    <row r="19129" spans="1:1" x14ac:dyDescent="0.3">
      <c r="A19129" t="s">
        <v>1090</v>
      </c>
    </row>
    <row r="19132" spans="1:1" x14ac:dyDescent="0.3">
      <c r="A19132" t="s">
        <v>1085</v>
      </c>
    </row>
    <row r="19135" spans="1:1" x14ac:dyDescent="0.3">
      <c r="A19135" t="s">
        <v>1854</v>
      </c>
    </row>
    <row r="19138" spans="1:1" x14ac:dyDescent="0.3">
      <c r="A19138" t="s">
        <v>1854</v>
      </c>
    </row>
    <row r="19143" spans="1:1" x14ac:dyDescent="0.3">
      <c r="A19143" t="s">
        <v>1515</v>
      </c>
    </row>
    <row r="19145" spans="1:1" x14ac:dyDescent="0.3">
      <c r="A19145" t="s">
        <v>1088</v>
      </c>
    </row>
    <row r="19148" spans="1:1" x14ac:dyDescent="0.3">
      <c r="A19148" t="s">
        <v>1097</v>
      </c>
    </row>
    <row r="19151" spans="1:1" x14ac:dyDescent="0.3">
      <c r="A19151" t="s">
        <v>1097</v>
      </c>
    </row>
    <row r="19156" spans="1:1" x14ac:dyDescent="0.3">
      <c r="A19156" t="s">
        <v>1513</v>
      </c>
    </row>
    <row r="19158" spans="1:1" x14ac:dyDescent="0.3">
      <c r="A19158" t="s">
        <v>1090</v>
      </c>
    </row>
    <row r="19161" spans="1:1" x14ac:dyDescent="0.3">
      <c r="A19161" t="s">
        <v>1085</v>
      </c>
    </row>
    <row r="19164" spans="1:1" x14ac:dyDescent="0.3">
      <c r="A19164" t="s">
        <v>1855</v>
      </c>
    </row>
    <row r="19167" spans="1:1" x14ac:dyDescent="0.3">
      <c r="A19167" t="s">
        <v>1855</v>
      </c>
    </row>
    <row r="19172" spans="1:1" x14ac:dyDescent="0.3">
      <c r="A19172" t="s">
        <v>1515</v>
      </c>
    </row>
    <row r="19174" spans="1:1" x14ac:dyDescent="0.3">
      <c r="A19174" t="s">
        <v>1088</v>
      </c>
    </row>
    <row r="19177" spans="1:1" x14ac:dyDescent="0.3">
      <c r="A19177" t="s">
        <v>1116</v>
      </c>
    </row>
    <row r="19180" spans="1:1" x14ac:dyDescent="0.3">
      <c r="A19180" t="s">
        <v>1116</v>
      </c>
    </row>
    <row r="19185" spans="1:1" x14ac:dyDescent="0.3">
      <c r="A19185" t="s">
        <v>1513</v>
      </c>
    </row>
    <row r="19187" spans="1:1" x14ac:dyDescent="0.3">
      <c r="A19187" t="s">
        <v>1090</v>
      </c>
    </row>
    <row r="19190" spans="1:1" x14ac:dyDescent="0.3">
      <c r="A19190" t="s">
        <v>1085</v>
      </c>
    </row>
    <row r="19193" spans="1:1" x14ac:dyDescent="0.3">
      <c r="A19193" t="s">
        <v>1856</v>
      </c>
    </row>
    <row r="19196" spans="1:1" x14ac:dyDescent="0.3">
      <c r="A19196" t="s">
        <v>1856</v>
      </c>
    </row>
    <row r="19199" spans="1:1" x14ac:dyDescent="0.3">
      <c r="A19199" t="s">
        <v>1515</v>
      </c>
    </row>
    <row r="19201" spans="1:1" x14ac:dyDescent="0.3">
      <c r="A19201" t="s">
        <v>1088</v>
      </c>
    </row>
    <row r="19204" spans="1:1" x14ac:dyDescent="0.3">
      <c r="A19204" t="s">
        <v>1097</v>
      </c>
    </row>
    <row r="19207" spans="1:1" x14ac:dyDescent="0.3">
      <c r="A19207" t="s">
        <v>1097</v>
      </c>
    </row>
    <row r="19212" spans="1:1" x14ac:dyDescent="0.3">
      <c r="A19212" t="s">
        <v>1513</v>
      </c>
    </row>
    <row r="19214" spans="1:1" x14ac:dyDescent="0.3">
      <c r="A19214" t="s">
        <v>1090</v>
      </c>
    </row>
    <row r="19217" spans="1:1" x14ac:dyDescent="0.3">
      <c r="A19217" t="s">
        <v>1085</v>
      </c>
    </row>
    <row r="19220" spans="1:1" x14ac:dyDescent="0.3">
      <c r="A19220" t="s">
        <v>1857</v>
      </c>
    </row>
    <row r="19223" spans="1:1" x14ac:dyDescent="0.3">
      <c r="A19223" t="s">
        <v>1857</v>
      </c>
    </row>
    <row r="19228" spans="1:1" x14ac:dyDescent="0.3">
      <c r="A19228" t="s">
        <v>1515</v>
      </c>
    </row>
    <row r="19230" spans="1:1" x14ac:dyDescent="0.3">
      <c r="A19230" t="s">
        <v>1088</v>
      </c>
    </row>
    <row r="19233" spans="1:1" x14ac:dyDescent="0.3">
      <c r="A19233" t="s">
        <v>1089</v>
      </c>
    </row>
    <row r="19236" spans="1:1" x14ac:dyDescent="0.3">
      <c r="A19236" t="s">
        <v>1089</v>
      </c>
    </row>
    <row r="19241" spans="1:1" x14ac:dyDescent="0.3">
      <c r="A19241" t="s">
        <v>1513</v>
      </c>
    </row>
    <row r="19243" spans="1:1" x14ac:dyDescent="0.3">
      <c r="A19243" t="s">
        <v>1090</v>
      </c>
    </row>
    <row r="19246" spans="1:1" x14ac:dyDescent="0.3">
      <c r="A19246" t="s">
        <v>1085</v>
      </c>
    </row>
    <row r="19249" spans="1:1" x14ac:dyDescent="0.3">
      <c r="A19249" t="s">
        <v>1858</v>
      </c>
    </row>
    <row r="19252" spans="1:1" x14ac:dyDescent="0.3">
      <c r="A19252" t="s">
        <v>1858</v>
      </c>
    </row>
    <row r="19257" spans="1:1" x14ac:dyDescent="0.3">
      <c r="A19257" t="s">
        <v>1515</v>
      </c>
    </row>
    <row r="19259" spans="1:1" x14ac:dyDescent="0.3">
      <c r="A19259" t="s">
        <v>1088</v>
      </c>
    </row>
    <row r="19262" spans="1:1" x14ac:dyDescent="0.3">
      <c r="A19262" t="s">
        <v>1097</v>
      </c>
    </row>
    <row r="19265" spans="1:1" x14ac:dyDescent="0.3">
      <c r="A19265" t="s">
        <v>1097</v>
      </c>
    </row>
    <row r="19270" spans="1:1" x14ac:dyDescent="0.3">
      <c r="A19270" t="s">
        <v>1513</v>
      </c>
    </row>
    <row r="19272" spans="1:1" x14ac:dyDescent="0.3">
      <c r="A19272" t="s">
        <v>1085</v>
      </c>
    </row>
    <row r="19275" spans="1:1" x14ac:dyDescent="0.3">
      <c r="A19275" t="s">
        <v>1859</v>
      </c>
    </row>
    <row r="19278" spans="1:1" x14ac:dyDescent="0.3">
      <c r="A19278" t="s">
        <v>1859</v>
      </c>
    </row>
    <row r="19283" spans="1:1" x14ac:dyDescent="0.3">
      <c r="A19283" t="s">
        <v>1515</v>
      </c>
    </row>
    <row r="19285" spans="1:1" x14ac:dyDescent="0.3">
      <c r="A19285" t="s">
        <v>1088</v>
      </c>
    </row>
    <row r="19288" spans="1:1" x14ac:dyDescent="0.3">
      <c r="A19288" t="s">
        <v>1089</v>
      </c>
    </row>
    <row r="19291" spans="1:1" x14ac:dyDescent="0.3">
      <c r="A19291" t="s">
        <v>1089</v>
      </c>
    </row>
    <row r="19296" spans="1:1" x14ac:dyDescent="0.3">
      <c r="A19296" t="s">
        <v>1513</v>
      </c>
    </row>
    <row r="19298" spans="1:1" x14ac:dyDescent="0.3">
      <c r="A19298" t="s">
        <v>1090</v>
      </c>
    </row>
    <row r="19301" spans="1:1" x14ac:dyDescent="0.3">
      <c r="A19301" t="s">
        <v>1085</v>
      </c>
    </row>
    <row r="19304" spans="1:1" x14ac:dyDescent="0.3">
      <c r="A19304" t="s">
        <v>1860</v>
      </c>
    </row>
    <row r="19307" spans="1:1" x14ac:dyDescent="0.3">
      <c r="A19307" t="s">
        <v>1860</v>
      </c>
    </row>
    <row r="19312" spans="1:1" x14ac:dyDescent="0.3">
      <c r="A19312" t="s">
        <v>1515</v>
      </c>
    </row>
    <row r="19314" spans="1:1" x14ac:dyDescent="0.3">
      <c r="A19314" t="s">
        <v>1088</v>
      </c>
    </row>
    <row r="19317" spans="1:1" x14ac:dyDescent="0.3">
      <c r="A19317" t="s">
        <v>1089</v>
      </c>
    </row>
    <row r="19320" spans="1:1" x14ac:dyDescent="0.3">
      <c r="A19320" t="s">
        <v>1089</v>
      </c>
    </row>
    <row r="19325" spans="1:1" x14ac:dyDescent="0.3">
      <c r="A19325" t="s">
        <v>1513</v>
      </c>
    </row>
    <row r="19327" spans="1:1" x14ac:dyDescent="0.3">
      <c r="A19327" t="s">
        <v>1090</v>
      </c>
    </row>
    <row r="19330" spans="1:1" x14ac:dyDescent="0.3">
      <c r="A19330" t="s">
        <v>1085</v>
      </c>
    </row>
    <row r="19333" spans="1:1" x14ac:dyDescent="0.3">
      <c r="A19333" t="s">
        <v>1861</v>
      </c>
    </row>
    <row r="19336" spans="1:1" x14ac:dyDescent="0.3">
      <c r="A19336" t="s">
        <v>1861</v>
      </c>
    </row>
    <row r="19341" spans="1:1" x14ac:dyDescent="0.3">
      <c r="A19341" t="s">
        <v>1515</v>
      </c>
    </row>
    <row r="19343" spans="1:1" x14ac:dyDescent="0.3">
      <c r="A19343" t="s">
        <v>1088</v>
      </c>
    </row>
    <row r="19346" spans="1:1" x14ac:dyDescent="0.3">
      <c r="A19346" t="s">
        <v>1089</v>
      </c>
    </row>
    <row r="19349" spans="1:1" x14ac:dyDescent="0.3">
      <c r="A19349" t="s">
        <v>1089</v>
      </c>
    </row>
    <row r="19354" spans="1:1" x14ac:dyDescent="0.3">
      <c r="A19354" t="s">
        <v>1513</v>
      </c>
    </row>
    <row r="19356" spans="1:1" x14ac:dyDescent="0.3">
      <c r="A19356" t="s">
        <v>1090</v>
      </c>
    </row>
    <row r="19359" spans="1:1" x14ac:dyDescent="0.3">
      <c r="A19359" t="s">
        <v>1085</v>
      </c>
    </row>
    <row r="19362" spans="1:1" x14ac:dyDescent="0.3">
      <c r="A19362" t="s">
        <v>1862</v>
      </c>
    </row>
    <row r="19365" spans="1:1" x14ac:dyDescent="0.3">
      <c r="A19365" t="s">
        <v>1862</v>
      </c>
    </row>
    <row r="19370" spans="1:1" x14ac:dyDescent="0.3">
      <c r="A19370" t="s">
        <v>1515</v>
      </c>
    </row>
    <row r="19372" spans="1:1" x14ac:dyDescent="0.3">
      <c r="A19372" t="s">
        <v>1088</v>
      </c>
    </row>
    <row r="19375" spans="1:1" x14ac:dyDescent="0.3">
      <c r="A19375" t="s">
        <v>1089</v>
      </c>
    </row>
    <row r="19378" spans="1:1" x14ac:dyDescent="0.3">
      <c r="A19378" t="s">
        <v>1089</v>
      </c>
    </row>
    <row r="19383" spans="1:1" x14ac:dyDescent="0.3">
      <c r="A19383" t="s">
        <v>1513</v>
      </c>
    </row>
    <row r="19385" spans="1:1" x14ac:dyDescent="0.3">
      <c r="A19385" t="s">
        <v>1090</v>
      </c>
    </row>
    <row r="19388" spans="1:1" x14ac:dyDescent="0.3">
      <c r="A19388" t="s">
        <v>1085</v>
      </c>
    </row>
    <row r="19391" spans="1:1" x14ac:dyDescent="0.3">
      <c r="A19391" t="s">
        <v>1863</v>
      </c>
    </row>
    <row r="19394" spans="1:1" x14ac:dyDescent="0.3">
      <c r="A19394" t="s">
        <v>1863</v>
      </c>
    </row>
    <row r="19399" spans="1:1" x14ac:dyDescent="0.3">
      <c r="A19399" t="s">
        <v>1515</v>
      </c>
    </row>
    <row r="19401" spans="1:1" x14ac:dyDescent="0.3">
      <c r="A19401" t="s">
        <v>1088</v>
      </c>
    </row>
    <row r="19404" spans="1:1" x14ac:dyDescent="0.3">
      <c r="A19404" t="s">
        <v>1089</v>
      </c>
    </row>
    <row r="19407" spans="1:1" x14ac:dyDescent="0.3">
      <c r="A19407" t="s">
        <v>1089</v>
      </c>
    </row>
    <row r="19412" spans="1:1" x14ac:dyDescent="0.3">
      <c r="A19412" t="s">
        <v>1513</v>
      </c>
    </row>
    <row r="19414" spans="1:1" x14ac:dyDescent="0.3">
      <c r="A19414" t="s">
        <v>1090</v>
      </c>
    </row>
    <row r="19417" spans="1:1" x14ac:dyDescent="0.3">
      <c r="A19417" t="s">
        <v>1085</v>
      </c>
    </row>
    <row r="19420" spans="1:1" x14ac:dyDescent="0.3">
      <c r="A19420" t="s">
        <v>1864</v>
      </c>
    </row>
    <row r="19423" spans="1:1" x14ac:dyDescent="0.3">
      <c r="A19423" t="s">
        <v>1864</v>
      </c>
    </row>
    <row r="19428" spans="1:1" x14ac:dyDescent="0.3">
      <c r="A19428" t="s">
        <v>1515</v>
      </c>
    </row>
    <row r="19430" spans="1:1" x14ac:dyDescent="0.3">
      <c r="A19430" t="s">
        <v>1088</v>
      </c>
    </row>
    <row r="19433" spans="1:1" x14ac:dyDescent="0.3">
      <c r="A19433" t="s">
        <v>1089</v>
      </c>
    </row>
    <row r="19438" spans="1:1" x14ac:dyDescent="0.3">
      <c r="A19438" t="s">
        <v>1513</v>
      </c>
    </row>
    <row r="19440" spans="1:1" x14ac:dyDescent="0.3">
      <c r="A19440" t="s">
        <v>1085</v>
      </c>
    </row>
    <row r="19443" spans="1:1" x14ac:dyDescent="0.3">
      <c r="A19443" t="s">
        <v>1865</v>
      </c>
    </row>
    <row r="19446" spans="1:1" x14ac:dyDescent="0.3">
      <c r="A19446" t="s">
        <v>1865</v>
      </c>
    </row>
    <row r="19451" spans="1:1" x14ac:dyDescent="0.3">
      <c r="A19451" t="s">
        <v>1515</v>
      </c>
    </row>
    <row r="19453" spans="1:1" x14ac:dyDescent="0.3">
      <c r="A19453" t="s">
        <v>1088</v>
      </c>
    </row>
    <row r="19456" spans="1:1" x14ac:dyDescent="0.3">
      <c r="A19456" t="s">
        <v>1089</v>
      </c>
    </row>
    <row r="19459" spans="1:1" x14ac:dyDescent="0.3">
      <c r="A19459" t="s">
        <v>1089</v>
      </c>
    </row>
    <row r="19464" spans="1:1" x14ac:dyDescent="0.3">
      <c r="A19464" t="s">
        <v>1513</v>
      </c>
    </row>
    <row r="19466" spans="1:1" x14ac:dyDescent="0.3">
      <c r="A19466" t="s">
        <v>1090</v>
      </c>
    </row>
    <row r="19469" spans="1:1" x14ac:dyDescent="0.3">
      <c r="A19469" t="s">
        <v>1866</v>
      </c>
    </row>
    <row r="19472" spans="1:1" x14ac:dyDescent="0.3">
      <c r="A19472" t="s">
        <v>1515</v>
      </c>
    </row>
    <row r="19474" spans="1:1" x14ac:dyDescent="0.3">
      <c r="A19474" t="s">
        <v>1089</v>
      </c>
    </row>
    <row r="19477" spans="1:1" x14ac:dyDescent="0.3">
      <c r="A19477" t="s">
        <v>1089</v>
      </c>
    </row>
    <row r="19482" spans="1:1" x14ac:dyDescent="0.3">
      <c r="A19482" t="s">
        <v>1513</v>
      </c>
    </row>
    <row r="19484" spans="1:1" x14ac:dyDescent="0.3">
      <c r="A19484" t="s">
        <v>1090</v>
      </c>
    </row>
    <row r="19487" spans="1:1" x14ac:dyDescent="0.3">
      <c r="A19487" t="s">
        <v>1085</v>
      </c>
    </row>
    <row r="19490" spans="1:1" x14ac:dyDescent="0.3">
      <c r="A19490" t="s">
        <v>1867</v>
      </c>
    </row>
    <row r="19493" spans="1:1" x14ac:dyDescent="0.3">
      <c r="A19493" t="s">
        <v>1867</v>
      </c>
    </row>
    <row r="19498" spans="1:1" x14ac:dyDescent="0.3">
      <c r="A19498" t="s">
        <v>1515</v>
      </c>
    </row>
    <row r="19500" spans="1:1" x14ac:dyDescent="0.3">
      <c r="A19500" t="s">
        <v>1088</v>
      </c>
    </row>
    <row r="19503" spans="1:1" x14ac:dyDescent="0.3">
      <c r="A19503" t="s">
        <v>1089</v>
      </c>
    </row>
    <row r="19506" spans="1:1" x14ac:dyDescent="0.3">
      <c r="A19506" t="s">
        <v>1089</v>
      </c>
    </row>
    <row r="19511" spans="1:1" x14ac:dyDescent="0.3">
      <c r="A19511" t="s">
        <v>1513</v>
      </c>
    </row>
    <row r="19513" spans="1:1" x14ac:dyDescent="0.3">
      <c r="A19513" t="s">
        <v>1090</v>
      </c>
    </row>
    <row r="19516" spans="1:1" x14ac:dyDescent="0.3">
      <c r="A19516" t="s">
        <v>1085</v>
      </c>
    </row>
    <row r="19519" spans="1:1" x14ac:dyDescent="0.3">
      <c r="A19519" t="s">
        <v>1868</v>
      </c>
    </row>
    <row r="19522" spans="1:1" x14ac:dyDescent="0.3">
      <c r="A19522" t="s">
        <v>1868</v>
      </c>
    </row>
    <row r="19527" spans="1:1" x14ac:dyDescent="0.3">
      <c r="A19527" t="s">
        <v>1515</v>
      </c>
    </row>
    <row r="19529" spans="1:1" x14ac:dyDescent="0.3">
      <c r="A19529" t="s">
        <v>1088</v>
      </c>
    </row>
    <row r="19532" spans="1:1" x14ac:dyDescent="0.3">
      <c r="A19532" t="s">
        <v>1113</v>
      </c>
    </row>
    <row r="19535" spans="1:1" x14ac:dyDescent="0.3">
      <c r="A19535" t="s">
        <v>1113</v>
      </c>
    </row>
    <row r="19540" spans="1:1" x14ac:dyDescent="0.3">
      <c r="A19540" t="s">
        <v>1513</v>
      </c>
    </row>
    <row r="19542" spans="1:1" x14ac:dyDescent="0.3">
      <c r="A19542" t="s">
        <v>1090</v>
      </c>
    </row>
    <row r="19545" spans="1:1" x14ac:dyDescent="0.3">
      <c r="A19545" t="s">
        <v>1085</v>
      </c>
    </row>
    <row r="19548" spans="1:1" x14ac:dyDescent="0.3">
      <c r="A19548" t="s">
        <v>1869</v>
      </c>
    </row>
    <row r="19551" spans="1:1" x14ac:dyDescent="0.3">
      <c r="A19551" t="s">
        <v>1869</v>
      </c>
    </row>
    <row r="19556" spans="1:1" x14ac:dyDescent="0.3">
      <c r="A19556" t="s">
        <v>1515</v>
      </c>
    </row>
    <row r="19558" spans="1:1" x14ac:dyDescent="0.3">
      <c r="A19558" t="s">
        <v>1088</v>
      </c>
    </row>
    <row r="19561" spans="1:1" x14ac:dyDescent="0.3">
      <c r="A19561" t="s">
        <v>1089</v>
      </c>
    </row>
    <row r="19564" spans="1:1" x14ac:dyDescent="0.3">
      <c r="A19564" t="s">
        <v>1089</v>
      </c>
    </row>
    <row r="19569" spans="1:1" x14ac:dyDescent="0.3">
      <c r="A19569" t="s">
        <v>1513</v>
      </c>
    </row>
    <row r="19571" spans="1:1" x14ac:dyDescent="0.3">
      <c r="A19571" t="s">
        <v>1090</v>
      </c>
    </row>
    <row r="19574" spans="1:1" x14ac:dyDescent="0.3">
      <c r="A19574" t="s">
        <v>1085</v>
      </c>
    </row>
    <row r="19577" spans="1:1" x14ac:dyDescent="0.3">
      <c r="A19577" t="s">
        <v>1870</v>
      </c>
    </row>
    <row r="19580" spans="1:1" x14ac:dyDescent="0.3">
      <c r="A19580" t="s">
        <v>1870</v>
      </c>
    </row>
    <row r="19585" spans="1:1" x14ac:dyDescent="0.3">
      <c r="A19585" t="s">
        <v>1515</v>
      </c>
    </row>
    <row r="19587" spans="1:1" x14ac:dyDescent="0.3">
      <c r="A19587" t="s">
        <v>1088</v>
      </c>
    </row>
    <row r="19590" spans="1:1" x14ac:dyDescent="0.3">
      <c r="A19590" t="s">
        <v>1113</v>
      </c>
    </row>
    <row r="19593" spans="1:1" x14ac:dyDescent="0.3">
      <c r="A19593" t="s">
        <v>1113</v>
      </c>
    </row>
    <row r="19598" spans="1:1" x14ac:dyDescent="0.3">
      <c r="A19598" t="s">
        <v>1513</v>
      </c>
    </row>
    <row r="19600" spans="1:1" x14ac:dyDescent="0.3">
      <c r="A19600" t="s">
        <v>1090</v>
      </c>
    </row>
    <row r="19603" spans="1:1" x14ac:dyDescent="0.3">
      <c r="A19603" t="s">
        <v>1085</v>
      </c>
    </row>
    <row r="19606" spans="1:1" x14ac:dyDescent="0.3">
      <c r="A19606" t="s">
        <v>1871</v>
      </c>
    </row>
    <row r="19609" spans="1:1" x14ac:dyDescent="0.3">
      <c r="A19609" t="s">
        <v>1871</v>
      </c>
    </row>
    <row r="19614" spans="1:1" x14ac:dyDescent="0.3">
      <c r="A19614" t="s">
        <v>1515</v>
      </c>
    </row>
    <row r="19616" spans="1:1" x14ac:dyDescent="0.3">
      <c r="A19616" t="s">
        <v>1088</v>
      </c>
    </row>
    <row r="19619" spans="1:1" x14ac:dyDescent="0.3">
      <c r="A19619" t="s">
        <v>1111</v>
      </c>
    </row>
    <row r="19622" spans="1:1" x14ac:dyDescent="0.3">
      <c r="A19622" t="s">
        <v>1111</v>
      </c>
    </row>
    <row r="19627" spans="1:1" x14ac:dyDescent="0.3">
      <c r="A19627" t="s">
        <v>1513</v>
      </c>
    </row>
    <row r="19629" spans="1:1" x14ac:dyDescent="0.3">
      <c r="A19629" t="s">
        <v>1090</v>
      </c>
    </row>
    <row r="19632" spans="1:1" x14ac:dyDescent="0.3">
      <c r="A19632" t="s">
        <v>1085</v>
      </c>
    </row>
    <row r="19635" spans="1:1" x14ac:dyDescent="0.3">
      <c r="A19635" t="s">
        <v>1872</v>
      </c>
    </row>
    <row r="19638" spans="1:1" x14ac:dyDescent="0.3">
      <c r="A19638" t="s">
        <v>1872</v>
      </c>
    </row>
    <row r="19643" spans="1:1" x14ac:dyDescent="0.3">
      <c r="A19643" t="s">
        <v>1515</v>
      </c>
    </row>
    <row r="19645" spans="1:1" x14ac:dyDescent="0.3">
      <c r="A19645" t="s">
        <v>1088</v>
      </c>
    </row>
    <row r="19648" spans="1:1" x14ac:dyDescent="0.3">
      <c r="A19648" t="s">
        <v>1116</v>
      </c>
    </row>
    <row r="19651" spans="1:1" x14ac:dyDescent="0.3">
      <c r="A19651" t="s">
        <v>1116</v>
      </c>
    </row>
    <row r="19656" spans="1:1" x14ac:dyDescent="0.3">
      <c r="A19656" t="s">
        <v>1513</v>
      </c>
    </row>
    <row r="19658" spans="1:1" x14ac:dyDescent="0.3">
      <c r="A19658" t="s">
        <v>1090</v>
      </c>
    </row>
    <row r="19661" spans="1:1" x14ac:dyDescent="0.3">
      <c r="A19661" t="s">
        <v>1085</v>
      </c>
    </row>
    <row r="19664" spans="1:1" x14ac:dyDescent="0.3">
      <c r="A19664" t="s">
        <v>1873</v>
      </c>
    </row>
    <row r="19667" spans="1:1" x14ac:dyDescent="0.3">
      <c r="A19667" t="s">
        <v>1873</v>
      </c>
    </row>
    <row r="19672" spans="1:1" x14ac:dyDescent="0.3">
      <c r="A19672" t="s">
        <v>1515</v>
      </c>
    </row>
    <row r="19674" spans="1:1" x14ac:dyDescent="0.3">
      <c r="A19674" t="s">
        <v>1088</v>
      </c>
    </row>
    <row r="19677" spans="1:1" x14ac:dyDescent="0.3">
      <c r="A19677" t="s">
        <v>1116</v>
      </c>
    </row>
    <row r="19680" spans="1:1" x14ac:dyDescent="0.3">
      <c r="A19680" t="s">
        <v>1116</v>
      </c>
    </row>
    <row r="19685" spans="1:1" x14ac:dyDescent="0.3">
      <c r="A19685" t="s">
        <v>1513</v>
      </c>
    </row>
    <row r="19687" spans="1:1" x14ac:dyDescent="0.3">
      <c r="A19687" t="s">
        <v>1090</v>
      </c>
    </row>
    <row r="19690" spans="1:1" x14ac:dyDescent="0.3">
      <c r="A19690" t="s">
        <v>1085</v>
      </c>
    </row>
    <row r="19693" spans="1:1" x14ac:dyDescent="0.3">
      <c r="A19693" t="s">
        <v>1874</v>
      </c>
    </row>
    <row r="19696" spans="1:1" x14ac:dyDescent="0.3">
      <c r="A19696" t="s">
        <v>1874</v>
      </c>
    </row>
    <row r="19701" spans="1:1" x14ac:dyDescent="0.3">
      <c r="A19701" t="s">
        <v>1515</v>
      </c>
    </row>
    <row r="19703" spans="1:1" x14ac:dyDescent="0.3">
      <c r="A19703" t="s">
        <v>1088</v>
      </c>
    </row>
    <row r="19706" spans="1:1" x14ac:dyDescent="0.3">
      <c r="A19706" t="s">
        <v>1113</v>
      </c>
    </row>
    <row r="19709" spans="1:1" x14ac:dyDescent="0.3">
      <c r="A19709" t="s">
        <v>1113</v>
      </c>
    </row>
    <row r="19714" spans="1:1" x14ac:dyDescent="0.3">
      <c r="A19714" t="s">
        <v>1513</v>
      </c>
    </row>
    <row r="19716" spans="1:1" x14ac:dyDescent="0.3">
      <c r="A19716" t="s">
        <v>1090</v>
      </c>
    </row>
    <row r="19719" spans="1:1" x14ac:dyDescent="0.3">
      <c r="A19719" t="s">
        <v>1085</v>
      </c>
    </row>
    <row r="19722" spans="1:1" x14ac:dyDescent="0.3">
      <c r="A19722" t="s">
        <v>1875</v>
      </c>
    </row>
    <row r="19725" spans="1:1" x14ac:dyDescent="0.3">
      <c r="A19725" t="s">
        <v>1875</v>
      </c>
    </row>
    <row r="19730" spans="1:1" x14ac:dyDescent="0.3">
      <c r="A19730" t="s">
        <v>1515</v>
      </c>
    </row>
    <row r="19732" spans="1:1" x14ac:dyDescent="0.3">
      <c r="A19732" t="s">
        <v>1088</v>
      </c>
    </row>
    <row r="19735" spans="1:1" x14ac:dyDescent="0.3">
      <c r="A19735" t="s">
        <v>1097</v>
      </c>
    </row>
    <row r="19738" spans="1:1" x14ac:dyDescent="0.3">
      <c r="A19738" t="s">
        <v>1097</v>
      </c>
    </row>
    <row r="19743" spans="1:1" x14ac:dyDescent="0.3">
      <c r="A19743" t="s">
        <v>1513</v>
      </c>
    </row>
    <row r="19745" spans="1:1" x14ac:dyDescent="0.3">
      <c r="A19745" t="s">
        <v>1090</v>
      </c>
    </row>
    <row r="19748" spans="1:1" x14ac:dyDescent="0.3">
      <c r="A19748" t="s">
        <v>1085</v>
      </c>
    </row>
    <row r="19751" spans="1:1" x14ac:dyDescent="0.3">
      <c r="A19751" t="s">
        <v>1876</v>
      </c>
    </row>
    <row r="19754" spans="1:1" x14ac:dyDescent="0.3">
      <c r="A19754" t="s">
        <v>1876</v>
      </c>
    </row>
    <row r="19759" spans="1:1" x14ac:dyDescent="0.3">
      <c r="A19759" t="s">
        <v>1515</v>
      </c>
    </row>
    <row r="19761" spans="1:1" x14ac:dyDescent="0.3">
      <c r="A19761" t="s">
        <v>1088</v>
      </c>
    </row>
    <row r="19764" spans="1:1" x14ac:dyDescent="0.3">
      <c r="A19764" t="s">
        <v>1113</v>
      </c>
    </row>
    <row r="19767" spans="1:1" x14ac:dyDescent="0.3">
      <c r="A19767" t="s">
        <v>1113</v>
      </c>
    </row>
    <row r="19772" spans="1:1" x14ac:dyDescent="0.3">
      <c r="A19772" t="s">
        <v>1513</v>
      </c>
    </row>
    <row r="19774" spans="1:1" x14ac:dyDescent="0.3">
      <c r="A19774" t="s">
        <v>1090</v>
      </c>
    </row>
    <row r="19777" spans="1:1" x14ac:dyDescent="0.3">
      <c r="A19777" t="s">
        <v>1085</v>
      </c>
    </row>
    <row r="19780" spans="1:1" x14ac:dyDescent="0.3">
      <c r="A19780" t="s">
        <v>1877</v>
      </c>
    </row>
    <row r="19783" spans="1:1" x14ac:dyDescent="0.3">
      <c r="A19783" t="s">
        <v>1877</v>
      </c>
    </row>
    <row r="19788" spans="1:1" x14ac:dyDescent="0.3">
      <c r="A19788" t="s">
        <v>1515</v>
      </c>
    </row>
    <row r="19790" spans="1:1" x14ac:dyDescent="0.3">
      <c r="A19790" t="s">
        <v>1088</v>
      </c>
    </row>
    <row r="19793" spans="1:1" x14ac:dyDescent="0.3">
      <c r="A19793" t="s">
        <v>1113</v>
      </c>
    </row>
    <row r="19796" spans="1:1" x14ac:dyDescent="0.3">
      <c r="A19796" t="s">
        <v>1113</v>
      </c>
    </row>
    <row r="19801" spans="1:1" x14ac:dyDescent="0.3">
      <c r="A19801" t="s">
        <v>1513</v>
      </c>
    </row>
    <row r="19803" spans="1:1" x14ac:dyDescent="0.3">
      <c r="A19803" t="s">
        <v>1090</v>
      </c>
    </row>
    <row r="19806" spans="1:1" x14ac:dyDescent="0.3">
      <c r="A19806" t="s">
        <v>1085</v>
      </c>
    </row>
    <row r="19809" spans="1:1" x14ac:dyDescent="0.3">
      <c r="A19809" t="s">
        <v>1878</v>
      </c>
    </row>
    <row r="19812" spans="1:1" x14ac:dyDescent="0.3">
      <c r="A19812" t="s">
        <v>1878</v>
      </c>
    </row>
    <row r="19817" spans="1:1" x14ac:dyDescent="0.3">
      <c r="A19817" t="s">
        <v>1515</v>
      </c>
    </row>
    <row r="19819" spans="1:1" x14ac:dyDescent="0.3">
      <c r="A19819" t="s">
        <v>1088</v>
      </c>
    </row>
    <row r="19822" spans="1:1" x14ac:dyDescent="0.3">
      <c r="A19822" t="s">
        <v>1113</v>
      </c>
    </row>
    <row r="19825" spans="1:1" x14ac:dyDescent="0.3">
      <c r="A19825" t="s">
        <v>1113</v>
      </c>
    </row>
    <row r="19830" spans="1:1" x14ac:dyDescent="0.3">
      <c r="A19830" t="s">
        <v>1513</v>
      </c>
    </row>
    <row r="19832" spans="1:1" x14ac:dyDescent="0.3">
      <c r="A19832" t="s">
        <v>1090</v>
      </c>
    </row>
    <row r="19835" spans="1:1" x14ac:dyDescent="0.3">
      <c r="A19835" t="s">
        <v>1085</v>
      </c>
    </row>
    <row r="19838" spans="1:1" x14ac:dyDescent="0.3">
      <c r="A19838" t="s">
        <v>1879</v>
      </c>
    </row>
    <row r="19841" spans="1:1" x14ac:dyDescent="0.3">
      <c r="A19841" t="s">
        <v>1879</v>
      </c>
    </row>
    <row r="19846" spans="1:1" x14ac:dyDescent="0.3">
      <c r="A19846" t="s">
        <v>1515</v>
      </c>
    </row>
    <row r="19848" spans="1:1" x14ac:dyDescent="0.3">
      <c r="A19848" t="s">
        <v>1088</v>
      </c>
    </row>
    <row r="19851" spans="1:1" x14ac:dyDescent="0.3">
      <c r="A19851" t="s">
        <v>1113</v>
      </c>
    </row>
    <row r="19854" spans="1:1" x14ac:dyDescent="0.3">
      <c r="A19854" t="s">
        <v>1113</v>
      </c>
    </row>
    <row r="19859" spans="1:1" x14ac:dyDescent="0.3">
      <c r="A19859" t="s">
        <v>1513</v>
      </c>
    </row>
    <row r="19861" spans="1:1" x14ac:dyDescent="0.3">
      <c r="A19861" t="s">
        <v>1090</v>
      </c>
    </row>
    <row r="19864" spans="1:1" x14ac:dyDescent="0.3">
      <c r="A19864" t="s">
        <v>1085</v>
      </c>
    </row>
    <row r="19867" spans="1:1" x14ac:dyDescent="0.3">
      <c r="A19867" t="s">
        <v>1880</v>
      </c>
    </row>
    <row r="19870" spans="1:1" x14ac:dyDescent="0.3">
      <c r="A19870" t="s">
        <v>1880</v>
      </c>
    </row>
    <row r="19875" spans="1:1" x14ac:dyDescent="0.3">
      <c r="A19875" t="s">
        <v>1515</v>
      </c>
    </row>
    <row r="19877" spans="1:1" x14ac:dyDescent="0.3">
      <c r="A19877" t="s">
        <v>1116</v>
      </c>
    </row>
    <row r="19880" spans="1:1" x14ac:dyDescent="0.3">
      <c r="A19880" t="s">
        <v>1116</v>
      </c>
    </row>
    <row r="19885" spans="1:1" x14ac:dyDescent="0.3">
      <c r="A19885" t="s">
        <v>1513</v>
      </c>
    </row>
    <row r="19887" spans="1:1" x14ac:dyDescent="0.3">
      <c r="A19887" t="s">
        <v>1090</v>
      </c>
    </row>
    <row r="19890" spans="1:1" x14ac:dyDescent="0.3">
      <c r="A19890" t="s">
        <v>1085</v>
      </c>
    </row>
    <row r="19893" spans="1:1" x14ac:dyDescent="0.3">
      <c r="A19893" t="s">
        <v>1881</v>
      </c>
    </row>
    <row r="19896" spans="1:1" x14ac:dyDescent="0.3">
      <c r="A19896" t="s">
        <v>1881</v>
      </c>
    </row>
    <row r="19901" spans="1:1" x14ac:dyDescent="0.3">
      <c r="A19901" t="s">
        <v>1515</v>
      </c>
    </row>
    <row r="19903" spans="1:1" x14ac:dyDescent="0.3">
      <c r="A19903" t="s">
        <v>1088</v>
      </c>
    </row>
    <row r="19906" spans="1:1" x14ac:dyDescent="0.3">
      <c r="A19906" t="s">
        <v>1097</v>
      </c>
    </row>
    <row r="19909" spans="1:1" x14ac:dyDescent="0.3">
      <c r="A19909" t="s">
        <v>1097</v>
      </c>
    </row>
    <row r="19914" spans="1:1" x14ac:dyDescent="0.3">
      <c r="A19914" t="s">
        <v>1513</v>
      </c>
    </row>
    <row r="19916" spans="1:1" x14ac:dyDescent="0.3">
      <c r="A19916" t="s">
        <v>1090</v>
      </c>
    </row>
    <row r="19919" spans="1:1" x14ac:dyDescent="0.3">
      <c r="A19919" t="s">
        <v>1085</v>
      </c>
    </row>
    <row r="19922" spans="1:1" x14ac:dyDescent="0.3">
      <c r="A19922" t="s">
        <v>1882</v>
      </c>
    </row>
    <row r="19925" spans="1:1" x14ac:dyDescent="0.3">
      <c r="A19925" t="s">
        <v>1882</v>
      </c>
    </row>
    <row r="19930" spans="1:1" x14ac:dyDescent="0.3">
      <c r="A19930" t="s">
        <v>1515</v>
      </c>
    </row>
    <row r="19932" spans="1:1" x14ac:dyDescent="0.3">
      <c r="A19932" t="s">
        <v>1088</v>
      </c>
    </row>
    <row r="19935" spans="1:1" x14ac:dyDescent="0.3">
      <c r="A19935" t="s">
        <v>1113</v>
      </c>
    </row>
    <row r="19938" spans="1:1" x14ac:dyDescent="0.3">
      <c r="A19938" t="s">
        <v>1113</v>
      </c>
    </row>
    <row r="19943" spans="1:1" x14ac:dyDescent="0.3">
      <c r="A19943" t="s">
        <v>1513</v>
      </c>
    </row>
    <row r="19945" spans="1:1" x14ac:dyDescent="0.3">
      <c r="A19945" t="s">
        <v>1090</v>
      </c>
    </row>
    <row r="19948" spans="1:1" x14ac:dyDescent="0.3">
      <c r="A19948" t="s">
        <v>1085</v>
      </c>
    </row>
    <row r="19951" spans="1:1" x14ac:dyDescent="0.3">
      <c r="A19951" t="s">
        <v>1883</v>
      </c>
    </row>
    <row r="19954" spans="1:1" x14ac:dyDescent="0.3">
      <c r="A19954" t="s">
        <v>1883</v>
      </c>
    </row>
    <row r="19959" spans="1:1" x14ac:dyDescent="0.3">
      <c r="A19959" t="s">
        <v>1515</v>
      </c>
    </row>
    <row r="19961" spans="1:1" x14ac:dyDescent="0.3">
      <c r="A19961" t="s">
        <v>1088</v>
      </c>
    </row>
    <row r="19964" spans="1:1" x14ac:dyDescent="0.3">
      <c r="A19964" t="s">
        <v>1111</v>
      </c>
    </row>
    <row r="19967" spans="1:1" x14ac:dyDescent="0.3">
      <c r="A19967" t="s">
        <v>1111</v>
      </c>
    </row>
    <row r="19972" spans="1:1" x14ac:dyDescent="0.3">
      <c r="A19972" t="s">
        <v>1513</v>
      </c>
    </row>
    <row r="19974" spans="1:1" x14ac:dyDescent="0.3">
      <c r="A19974" t="s">
        <v>1090</v>
      </c>
    </row>
    <row r="19977" spans="1:1" x14ac:dyDescent="0.3">
      <c r="A19977" t="s">
        <v>1085</v>
      </c>
    </row>
    <row r="19980" spans="1:1" x14ac:dyDescent="0.3">
      <c r="A19980" t="s">
        <v>1884</v>
      </c>
    </row>
    <row r="19983" spans="1:1" x14ac:dyDescent="0.3">
      <c r="A19983" t="s">
        <v>1884</v>
      </c>
    </row>
    <row r="19988" spans="1:1" x14ac:dyDescent="0.3">
      <c r="A19988" t="s">
        <v>1515</v>
      </c>
    </row>
    <row r="19990" spans="1:1" x14ac:dyDescent="0.3">
      <c r="A19990" t="s">
        <v>1088</v>
      </c>
    </row>
    <row r="19993" spans="1:1" x14ac:dyDescent="0.3">
      <c r="A19993" t="s">
        <v>1113</v>
      </c>
    </row>
    <row r="19996" spans="1:1" x14ac:dyDescent="0.3">
      <c r="A19996" t="s">
        <v>1113</v>
      </c>
    </row>
    <row r="20001" spans="1:1" x14ac:dyDescent="0.3">
      <c r="A20001" t="s">
        <v>1513</v>
      </c>
    </row>
    <row r="20003" spans="1:1" x14ac:dyDescent="0.3">
      <c r="A20003" t="s">
        <v>1090</v>
      </c>
    </row>
    <row r="20006" spans="1:1" x14ac:dyDescent="0.3">
      <c r="A20006" t="s">
        <v>1085</v>
      </c>
    </row>
    <row r="20009" spans="1:1" x14ac:dyDescent="0.3">
      <c r="A20009" t="s">
        <v>1885</v>
      </c>
    </row>
    <row r="20012" spans="1:1" x14ac:dyDescent="0.3">
      <c r="A20012" t="s">
        <v>1885</v>
      </c>
    </row>
    <row r="20017" spans="1:1" x14ac:dyDescent="0.3">
      <c r="A20017" t="s">
        <v>1515</v>
      </c>
    </row>
    <row r="20019" spans="1:1" x14ac:dyDescent="0.3">
      <c r="A20019" t="s">
        <v>1088</v>
      </c>
    </row>
    <row r="20022" spans="1:1" x14ac:dyDescent="0.3">
      <c r="A20022" t="s">
        <v>1113</v>
      </c>
    </row>
    <row r="20025" spans="1:1" x14ac:dyDescent="0.3">
      <c r="A20025" t="s">
        <v>1113</v>
      </c>
    </row>
    <row r="20030" spans="1:1" x14ac:dyDescent="0.3">
      <c r="A20030" t="s">
        <v>1513</v>
      </c>
    </row>
    <row r="20032" spans="1:1" x14ac:dyDescent="0.3">
      <c r="A20032" t="s">
        <v>1090</v>
      </c>
    </row>
    <row r="20035" spans="1:1" x14ac:dyDescent="0.3">
      <c r="A20035" t="s">
        <v>1085</v>
      </c>
    </row>
    <row r="20038" spans="1:1" x14ac:dyDescent="0.3">
      <c r="A20038" t="s">
        <v>1886</v>
      </c>
    </row>
    <row r="20041" spans="1:1" x14ac:dyDescent="0.3">
      <c r="A20041" t="s">
        <v>1886</v>
      </c>
    </row>
    <row r="20046" spans="1:1" x14ac:dyDescent="0.3">
      <c r="A20046" t="s">
        <v>1515</v>
      </c>
    </row>
    <row r="20048" spans="1:1" x14ac:dyDescent="0.3">
      <c r="A20048" t="s">
        <v>1088</v>
      </c>
    </row>
    <row r="20051" spans="1:1" x14ac:dyDescent="0.3">
      <c r="A20051" t="s">
        <v>1113</v>
      </c>
    </row>
    <row r="20054" spans="1:1" x14ac:dyDescent="0.3">
      <c r="A20054" t="s">
        <v>1113</v>
      </c>
    </row>
    <row r="20059" spans="1:1" x14ac:dyDescent="0.3">
      <c r="A20059" t="s">
        <v>1513</v>
      </c>
    </row>
    <row r="20061" spans="1:1" x14ac:dyDescent="0.3">
      <c r="A20061" t="s">
        <v>1090</v>
      </c>
    </row>
    <row r="20064" spans="1:1" x14ac:dyDescent="0.3">
      <c r="A20064" t="s">
        <v>1085</v>
      </c>
    </row>
    <row r="20067" spans="1:1" x14ac:dyDescent="0.3">
      <c r="A20067" t="s">
        <v>1887</v>
      </c>
    </row>
    <row r="20070" spans="1:1" x14ac:dyDescent="0.3">
      <c r="A20070" t="s">
        <v>1887</v>
      </c>
    </row>
    <row r="20075" spans="1:1" x14ac:dyDescent="0.3">
      <c r="A20075" t="s">
        <v>1515</v>
      </c>
    </row>
    <row r="20077" spans="1:1" x14ac:dyDescent="0.3">
      <c r="A20077" t="s">
        <v>1088</v>
      </c>
    </row>
    <row r="20080" spans="1:1" x14ac:dyDescent="0.3">
      <c r="A20080" t="s">
        <v>1113</v>
      </c>
    </row>
    <row r="20083" spans="1:1" x14ac:dyDescent="0.3">
      <c r="A20083" t="s">
        <v>1113</v>
      </c>
    </row>
    <row r="20088" spans="1:1" x14ac:dyDescent="0.3">
      <c r="A20088" t="s">
        <v>1513</v>
      </c>
    </row>
    <row r="20090" spans="1:1" x14ac:dyDescent="0.3">
      <c r="A20090" t="s">
        <v>1090</v>
      </c>
    </row>
    <row r="20093" spans="1:1" x14ac:dyDescent="0.3">
      <c r="A20093" t="s">
        <v>1085</v>
      </c>
    </row>
    <row r="20096" spans="1:1" x14ac:dyDescent="0.3">
      <c r="A20096" t="s">
        <v>1888</v>
      </c>
    </row>
    <row r="20099" spans="1:1" x14ac:dyDescent="0.3">
      <c r="A20099" t="s">
        <v>1888</v>
      </c>
    </row>
    <row r="20104" spans="1:1" x14ac:dyDescent="0.3">
      <c r="A20104" t="s">
        <v>1515</v>
      </c>
    </row>
    <row r="20106" spans="1:1" x14ac:dyDescent="0.3">
      <c r="A20106" t="s">
        <v>1088</v>
      </c>
    </row>
    <row r="20109" spans="1:1" x14ac:dyDescent="0.3">
      <c r="A20109" t="s">
        <v>1113</v>
      </c>
    </row>
    <row r="20112" spans="1:1" x14ac:dyDescent="0.3">
      <c r="A20112" t="s">
        <v>1113</v>
      </c>
    </row>
    <row r="20117" spans="1:1" x14ac:dyDescent="0.3">
      <c r="A20117" t="s">
        <v>1513</v>
      </c>
    </row>
    <row r="20119" spans="1:1" x14ac:dyDescent="0.3">
      <c r="A20119" t="s">
        <v>1090</v>
      </c>
    </row>
    <row r="20122" spans="1:1" x14ac:dyDescent="0.3">
      <c r="A20122" t="s">
        <v>1085</v>
      </c>
    </row>
    <row r="20125" spans="1:1" x14ac:dyDescent="0.3">
      <c r="A20125" t="s">
        <v>1889</v>
      </c>
    </row>
    <row r="20128" spans="1:1" x14ac:dyDescent="0.3">
      <c r="A20128" t="s">
        <v>1889</v>
      </c>
    </row>
    <row r="20133" spans="1:1" x14ac:dyDescent="0.3">
      <c r="A20133" t="s">
        <v>1515</v>
      </c>
    </row>
    <row r="20135" spans="1:1" x14ac:dyDescent="0.3">
      <c r="A20135" t="s">
        <v>1088</v>
      </c>
    </row>
    <row r="20138" spans="1:1" x14ac:dyDescent="0.3">
      <c r="A20138" t="s">
        <v>1113</v>
      </c>
    </row>
    <row r="20141" spans="1:1" x14ac:dyDescent="0.3">
      <c r="A20141" t="s">
        <v>1113</v>
      </c>
    </row>
    <row r="20146" spans="1:1" x14ac:dyDescent="0.3">
      <c r="A20146" t="s">
        <v>1513</v>
      </c>
    </row>
    <row r="20148" spans="1:1" x14ac:dyDescent="0.3">
      <c r="A20148" t="s">
        <v>1090</v>
      </c>
    </row>
    <row r="20151" spans="1:1" x14ac:dyDescent="0.3">
      <c r="A20151" t="s">
        <v>1085</v>
      </c>
    </row>
    <row r="20154" spans="1:1" x14ac:dyDescent="0.3">
      <c r="A20154" t="s">
        <v>1890</v>
      </c>
    </row>
    <row r="20157" spans="1:1" x14ac:dyDescent="0.3">
      <c r="A20157" t="s">
        <v>1890</v>
      </c>
    </row>
    <row r="20162" spans="1:1" x14ac:dyDescent="0.3">
      <c r="A20162" t="s">
        <v>1515</v>
      </c>
    </row>
    <row r="20164" spans="1:1" x14ac:dyDescent="0.3">
      <c r="A20164" t="s">
        <v>1088</v>
      </c>
    </row>
    <row r="20167" spans="1:1" x14ac:dyDescent="0.3">
      <c r="A20167" t="s">
        <v>1113</v>
      </c>
    </row>
    <row r="20170" spans="1:1" x14ac:dyDescent="0.3">
      <c r="A20170" t="s">
        <v>1113</v>
      </c>
    </row>
    <row r="20175" spans="1:1" x14ac:dyDescent="0.3">
      <c r="A20175" t="s">
        <v>1513</v>
      </c>
    </row>
    <row r="20177" spans="1:1" x14ac:dyDescent="0.3">
      <c r="A20177" t="s">
        <v>1090</v>
      </c>
    </row>
    <row r="20180" spans="1:1" x14ac:dyDescent="0.3">
      <c r="A20180" t="s">
        <v>1085</v>
      </c>
    </row>
    <row r="20183" spans="1:1" x14ac:dyDescent="0.3">
      <c r="A20183" t="s">
        <v>1891</v>
      </c>
    </row>
    <row r="20186" spans="1:1" x14ac:dyDescent="0.3">
      <c r="A20186" t="s">
        <v>1891</v>
      </c>
    </row>
    <row r="20191" spans="1:1" x14ac:dyDescent="0.3">
      <c r="A20191" t="s">
        <v>1515</v>
      </c>
    </row>
    <row r="20193" spans="1:1" x14ac:dyDescent="0.3">
      <c r="A20193" t="s">
        <v>1088</v>
      </c>
    </row>
    <row r="20196" spans="1:1" x14ac:dyDescent="0.3">
      <c r="A20196" t="s">
        <v>1113</v>
      </c>
    </row>
    <row r="20199" spans="1:1" x14ac:dyDescent="0.3">
      <c r="A20199" t="s">
        <v>1113</v>
      </c>
    </row>
    <row r="20204" spans="1:1" x14ac:dyDescent="0.3">
      <c r="A20204" t="s">
        <v>1513</v>
      </c>
    </row>
    <row r="20206" spans="1:1" x14ac:dyDescent="0.3">
      <c r="A20206" t="s">
        <v>1090</v>
      </c>
    </row>
    <row r="20209" spans="1:1" x14ac:dyDescent="0.3">
      <c r="A20209" t="s">
        <v>1085</v>
      </c>
    </row>
    <row r="20212" spans="1:1" x14ac:dyDescent="0.3">
      <c r="A20212" t="s">
        <v>1892</v>
      </c>
    </row>
    <row r="20215" spans="1:1" x14ac:dyDescent="0.3">
      <c r="A20215" t="s">
        <v>1892</v>
      </c>
    </row>
    <row r="20220" spans="1:1" x14ac:dyDescent="0.3">
      <c r="A20220" t="s">
        <v>1515</v>
      </c>
    </row>
    <row r="20222" spans="1:1" x14ac:dyDescent="0.3">
      <c r="A20222" t="s">
        <v>1088</v>
      </c>
    </row>
    <row r="20225" spans="1:1" x14ac:dyDescent="0.3">
      <c r="A20225" t="s">
        <v>1113</v>
      </c>
    </row>
    <row r="20228" spans="1:1" x14ac:dyDescent="0.3">
      <c r="A20228" t="s">
        <v>1113</v>
      </c>
    </row>
    <row r="20233" spans="1:1" x14ac:dyDescent="0.3">
      <c r="A20233" t="s">
        <v>1513</v>
      </c>
    </row>
    <row r="20235" spans="1:1" x14ac:dyDescent="0.3">
      <c r="A20235" t="s">
        <v>1090</v>
      </c>
    </row>
    <row r="20238" spans="1:1" x14ac:dyDescent="0.3">
      <c r="A20238" t="s">
        <v>1085</v>
      </c>
    </row>
    <row r="20241" spans="1:1" x14ac:dyDescent="0.3">
      <c r="A20241" t="s">
        <v>1893</v>
      </c>
    </row>
    <row r="20244" spans="1:1" x14ac:dyDescent="0.3">
      <c r="A20244" t="s">
        <v>1893</v>
      </c>
    </row>
    <row r="20249" spans="1:1" x14ac:dyDescent="0.3">
      <c r="A20249" t="s">
        <v>1515</v>
      </c>
    </row>
    <row r="20251" spans="1:1" x14ac:dyDescent="0.3">
      <c r="A20251" t="s">
        <v>1088</v>
      </c>
    </row>
    <row r="20254" spans="1:1" x14ac:dyDescent="0.3">
      <c r="A20254" t="s">
        <v>1113</v>
      </c>
    </row>
    <row r="20257" spans="1:1" x14ac:dyDescent="0.3">
      <c r="A20257" t="s">
        <v>1113</v>
      </c>
    </row>
    <row r="20262" spans="1:1" x14ac:dyDescent="0.3">
      <c r="A20262" t="s">
        <v>1513</v>
      </c>
    </row>
    <row r="20264" spans="1:1" x14ac:dyDescent="0.3">
      <c r="A20264" t="s">
        <v>1090</v>
      </c>
    </row>
    <row r="20267" spans="1:1" x14ac:dyDescent="0.3">
      <c r="A20267" t="s">
        <v>1085</v>
      </c>
    </row>
    <row r="20270" spans="1:1" x14ac:dyDescent="0.3">
      <c r="A20270" t="s">
        <v>1894</v>
      </c>
    </row>
    <row r="20273" spans="1:1" x14ac:dyDescent="0.3">
      <c r="A20273" t="s">
        <v>1894</v>
      </c>
    </row>
    <row r="20278" spans="1:1" x14ac:dyDescent="0.3">
      <c r="A20278" t="s">
        <v>1515</v>
      </c>
    </row>
    <row r="20280" spans="1:1" x14ac:dyDescent="0.3">
      <c r="A20280" t="s">
        <v>1088</v>
      </c>
    </row>
    <row r="20283" spans="1:1" x14ac:dyDescent="0.3">
      <c r="A20283" t="s">
        <v>1113</v>
      </c>
    </row>
    <row r="20286" spans="1:1" x14ac:dyDescent="0.3">
      <c r="A20286" t="s">
        <v>1113</v>
      </c>
    </row>
    <row r="20291" spans="1:1" x14ac:dyDescent="0.3">
      <c r="A20291" t="s">
        <v>1513</v>
      </c>
    </row>
    <row r="20293" spans="1:1" x14ac:dyDescent="0.3">
      <c r="A20293" t="s">
        <v>1090</v>
      </c>
    </row>
    <row r="20296" spans="1:1" x14ac:dyDescent="0.3">
      <c r="A20296" t="s">
        <v>1085</v>
      </c>
    </row>
    <row r="20299" spans="1:1" x14ac:dyDescent="0.3">
      <c r="A20299" t="s">
        <v>1895</v>
      </c>
    </row>
    <row r="20302" spans="1:1" x14ac:dyDescent="0.3">
      <c r="A20302" t="s">
        <v>1895</v>
      </c>
    </row>
    <row r="20307" spans="1:1" x14ac:dyDescent="0.3">
      <c r="A20307" t="s">
        <v>1515</v>
      </c>
    </row>
    <row r="20309" spans="1:1" x14ac:dyDescent="0.3">
      <c r="A20309" t="s">
        <v>1088</v>
      </c>
    </row>
    <row r="20312" spans="1:1" x14ac:dyDescent="0.3">
      <c r="A20312" t="s">
        <v>1113</v>
      </c>
    </row>
    <row r="20315" spans="1:1" x14ac:dyDescent="0.3">
      <c r="A20315" t="s">
        <v>1113</v>
      </c>
    </row>
    <row r="20320" spans="1:1" x14ac:dyDescent="0.3">
      <c r="A20320" t="s">
        <v>1513</v>
      </c>
    </row>
    <row r="20322" spans="1:1" x14ac:dyDescent="0.3">
      <c r="A20322" t="s">
        <v>1090</v>
      </c>
    </row>
    <row r="20325" spans="1:1" x14ac:dyDescent="0.3">
      <c r="A20325" t="s">
        <v>1085</v>
      </c>
    </row>
    <row r="20328" spans="1:1" x14ac:dyDescent="0.3">
      <c r="A20328" t="s">
        <v>1896</v>
      </c>
    </row>
    <row r="20331" spans="1:1" x14ac:dyDescent="0.3">
      <c r="A20331" t="s">
        <v>1896</v>
      </c>
    </row>
    <row r="20336" spans="1:1" x14ac:dyDescent="0.3">
      <c r="A20336" t="s">
        <v>1515</v>
      </c>
    </row>
    <row r="20338" spans="1:1" x14ac:dyDescent="0.3">
      <c r="A20338" t="s">
        <v>1088</v>
      </c>
    </row>
    <row r="20341" spans="1:1" x14ac:dyDescent="0.3">
      <c r="A20341" t="s">
        <v>1113</v>
      </c>
    </row>
    <row r="20344" spans="1:1" x14ac:dyDescent="0.3">
      <c r="A20344" t="s">
        <v>1113</v>
      </c>
    </row>
    <row r="20349" spans="1:1" x14ac:dyDescent="0.3">
      <c r="A20349" t="s">
        <v>1513</v>
      </c>
    </row>
    <row r="20351" spans="1:1" x14ac:dyDescent="0.3">
      <c r="A20351" t="s">
        <v>1090</v>
      </c>
    </row>
    <row r="20354" spans="1:1" x14ac:dyDescent="0.3">
      <c r="A20354" t="s">
        <v>1085</v>
      </c>
    </row>
    <row r="20357" spans="1:1" x14ac:dyDescent="0.3">
      <c r="A20357" t="s">
        <v>1897</v>
      </c>
    </row>
    <row r="20360" spans="1:1" x14ac:dyDescent="0.3">
      <c r="A20360" t="s">
        <v>1897</v>
      </c>
    </row>
    <row r="20365" spans="1:1" x14ac:dyDescent="0.3">
      <c r="A20365" t="s">
        <v>1515</v>
      </c>
    </row>
    <row r="20367" spans="1:1" x14ac:dyDescent="0.3">
      <c r="A20367" t="s">
        <v>1088</v>
      </c>
    </row>
    <row r="20370" spans="1:1" x14ac:dyDescent="0.3">
      <c r="A20370" t="s">
        <v>1113</v>
      </c>
    </row>
    <row r="20373" spans="1:1" x14ac:dyDescent="0.3">
      <c r="A20373" t="s">
        <v>1113</v>
      </c>
    </row>
    <row r="20378" spans="1:1" x14ac:dyDescent="0.3">
      <c r="A20378" t="s">
        <v>1513</v>
      </c>
    </row>
    <row r="20380" spans="1:1" x14ac:dyDescent="0.3">
      <c r="A20380" t="s">
        <v>1090</v>
      </c>
    </row>
    <row r="20383" spans="1:1" x14ac:dyDescent="0.3">
      <c r="A20383" t="s">
        <v>1085</v>
      </c>
    </row>
    <row r="20386" spans="1:1" x14ac:dyDescent="0.3">
      <c r="A20386" t="s">
        <v>1898</v>
      </c>
    </row>
    <row r="20389" spans="1:1" x14ac:dyDescent="0.3">
      <c r="A20389" t="s">
        <v>1898</v>
      </c>
    </row>
    <row r="20394" spans="1:1" x14ac:dyDescent="0.3">
      <c r="A20394" t="s">
        <v>1515</v>
      </c>
    </row>
    <row r="20396" spans="1:1" x14ac:dyDescent="0.3">
      <c r="A20396" t="s">
        <v>1088</v>
      </c>
    </row>
    <row r="20399" spans="1:1" x14ac:dyDescent="0.3">
      <c r="A20399" t="s">
        <v>1113</v>
      </c>
    </row>
    <row r="20402" spans="1:1" x14ac:dyDescent="0.3">
      <c r="A20402" t="s">
        <v>1113</v>
      </c>
    </row>
    <row r="20407" spans="1:1" x14ac:dyDescent="0.3">
      <c r="A20407" t="s">
        <v>1513</v>
      </c>
    </row>
    <row r="20409" spans="1:1" x14ac:dyDescent="0.3">
      <c r="A20409" t="s">
        <v>1090</v>
      </c>
    </row>
    <row r="20412" spans="1:1" x14ac:dyDescent="0.3">
      <c r="A20412" t="s">
        <v>1085</v>
      </c>
    </row>
    <row r="20415" spans="1:1" x14ac:dyDescent="0.3">
      <c r="A20415" t="s">
        <v>1899</v>
      </c>
    </row>
    <row r="20418" spans="1:1" x14ac:dyDescent="0.3">
      <c r="A20418" t="s">
        <v>1899</v>
      </c>
    </row>
    <row r="20423" spans="1:1" x14ac:dyDescent="0.3">
      <c r="A20423" t="s">
        <v>1515</v>
      </c>
    </row>
    <row r="20425" spans="1:1" x14ac:dyDescent="0.3">
      <c r="A20425" t="s">
        <v>1088</v>
      </c>
    </row>
    <row r="20428" spans="1:1" x14ac:dyDescent="0.3">
      <c r="A20428" t="s">
        <v>1113</v>
      </c>
    </row>
    <row r="20431" spans="1:1" x14ac:dyDescent="0.3">
      <c r="A20431" t="s">
        <v>1113</v>
      </c>
    </row>
    <row r="20436" spans="1:1" x14ac:dyDescent="0.3">
      <c r="A20436" t="s">
        <v>1513</v>
      </c>
    </row>
    <row r="20438" spans="1:1" x14ac:dyDescent="0.3">
      <c r="A20438" t="s">
        <v>1090</v>
      </c>
    </row>
    <row r="20441" spans="1:1" x14ac:dyDescent="0.3">
      <c r="A20441" t="s">
        <v>1085</v>
      </c>
    </row>
    <row r="20444" spans="1:1" x14ac:dyDescent="0.3">
      <c r="A20444" t="s">
        <v>1900</v>
      </c>
    </row>
    <row r="20447" spans="1:1" x14ac:dyDescent="0.3">
      <c r="A20447" t="s">
        <v>1900</v>
      </c>
    </row>
    <row r="20452" spans="1:1" x14ac:dyDescent="0.3">
      <c r="A20452" t="s">
        <v>1515</v>
      </c>
    </row>
    <row r="20454" spans="1:1" x14ac:dyDescent="0.3">
      <c r="A20454" t="s">
        <v>1088</v>
      </c>
    </row>
    <row r="20457" spans="1:1" x14ac:dyDescent="0.3">
      <c r="A20457" t="s">
        <v>1113</v>
      </c>
    </row>
    <row r="20460" spans="1:1" x14ac:dyDescent="0.3">
      <c r="A20460" t="s">
        <v>1113</v>
      </c>
    </row>
    <row r="20465" spans="1:1" x14ac:dyDescent="0.3">
      <c r="A20465" t="s">
        <v>1513</v>
      </c>
    </row>
    <row r="20467" spans="1:1" x14ac:dyDescent="0.3">
      <c r="A20467" t="s">
        <v>1090</v>
      </c>
    </row>
    <row r="20470" spans="1:1" x14ac:dyDescent="0.3">
      <c r="A20470" t="s">
        <v>1085</v>
      </c>
    </row>
    <row r="20473" spans="1:1" x14ac:dyDescent="0.3">
      <c r="A20473" t="s">
        <v>1901</v>
      </c>
    </row>
    <row r="20476" spans="1:1" x14ac:dyDescent="0.3">
      <c r="A20476" t="s">
        <v>1901</v>
      </c>
    </row>
    <row r="20481" spans="1:1" x14ac:dyDescent="0.3">
      <c r="A20481" t="s">
        <v>1515</v>
      </c>
    </row>
    <row r="20483" spans="1:1" x14ac:dyDescent="0.3">
      <c r="A20483" t="s">
        <v>1088</v>
      </c>
    </row>
    <row r="20486" spans="1:1" x14ac:dyDescent="0.3">
      <c r="A20486" t="s">
        <v>1113</v>
      </c>
    </row>
    <row r="20489" spans="1:1" x14ac:dyDescent="0.3">
      <c r="A20489" t="s">
        <v>1113</v>
      </c>
    </row>
    <row r="20494" spans="1:1" x14ac:dyDescent="0.3">
      <c r="A20494" t="s">
        <v>1513</v>
      </c>
    </row>
    <row r="20496" spans="1:1" x14ac:dyDescent="0.3">
      <c r="A20496" t="s">
        <v>1090</v>
      </c>
    </row>
    <row r="20499" spans="1:1" x14ac:dyDescent="0.3">
      <c r="A20499" t="s">
        <v>1085</v>
      </c>
    </row>
    <row r="20502" spans="1:1" x14ac:dyDescent="0.3">
      <c r="A20502" t="s">
        <v>1902</v>
      </c>
    </row>
    <row r="20505" spans="1:1" x14ac:dyDescent="0.3">
      <c r="A20505" t="s">
        <v>1902</v>
      </c>
    </row>
    <row r="20510" spans="1:1" x14ac:dyDescent="0.3">
      <c r="A20510" t="s">
        <v>1515</v>
      </c>
    </row>
    <row r="20512" spans="1:1" x14ac:dyDescent="0.3">
      <c r="A20512" t="s">
        <v>1088</v>
      </c>
    </row>
    <row r="20515" spans="1:1" x14ac:dyDescent="0.3">
      <c r="A20515" t="s">
        <v>1113</v>
      </c>
    </row>
    <row r="20518" spans="1:1" x14ac:dyDescent="0.3">
      <c r="A20518" t="s">
        <v>1113</v>
      </c>
    </row>
    <row r="20523" spans="1:1" x14ac:dyDescent="0.3">
      <c r="A20523" t="s">
        <v>1513</v>
      </c>
    </row>
    <row r="20525" spans="1:1" x14ac:dyDescent="0.3">
      <c r="A20525" t="s">
        <v>1090</v>
      </c>
    </row>
    <row r="20528" spans="1:1" x14ac:dyDescent="0.3">
      <c r="A20528" t="s">
        <v>1085</v>
      </c>
    </row>
    <row r="20531" spans="1:1" x14ac:dyDescent="0.3">
      <c r="A20531" t="s">
        <v>1903</v>
      </c>
    </row>
    <row r="20534" spans="1:1" x14ac:dyDescent="0.3">
      <c r="A20534" t="s">
        <v>1903</v>
      </c>
    </row>
    <row r="20539" spans="1:1" x14ac:dyDescent="0.3">
      <c r="A20539" t="s">
        <v>1515</v>
      </c>
    </row>
    <row r="20541" spans="1:1" x14ac:dyDescent="0.3">
      <c r="A20541" t="s">
        <v>1088</v>
      </c>
    </row>
    <row r="20544" spans="1:1" x14ac:dyDescent="0.3">
      <c r="A20544" t="s">
        <v>1113</v>
      </c>
    </row>
    <row r="20547" spans="1:1" x14ac:dyDescent="0.3">
      <c r="A20547" t="s">
        <v>1113</v>
      </c>
    </row>
    <row r="20552" spans="1:1" x14ac:dyDescent="0.3">
      <c r="A20552" t="s">
        <v>1513</v>
      </c>
    </row>
    <row r="20554" spans="1:1" x14ac:dyDescent="0.3">
      <c r="A20554" t="s">
        <v>1090</v>
      </c>
    </row>
    <row r="20557" spans="1:1" x14ac:dyDescent="0.3">
      <c r="A20557" t="s">
        <v>1085</v>
      </c>
    </row>
    <row r="20560" spans="1:1" x14ac:dyDescent="0.3">
      <c r="A20560" t="s">
        <v>1904</v>
      </c>
    </row>
    <row r="20563" spans="1:1" x14ac:dyDescent="0.3">
      <c r="A20563" t="s">
        <v>1904</v>
      </c>
    </row>
    <row r="20568" spans="1:1" x14ac:dyDescent="0.3">
      <c r="A20568" t="s">
        <v>1515</v>
      </c>
    </row>
    <row r="20570" spans="1:1" x14ac:dyDescent="0.3">
      <c r="A20570" t="s">
        <v>1088</v>
      </c>
    </row>
    <row r="20573" spans="1:1" x14ac:dyDescent="0.3">
      <c r="A20573" t="s">
        <v>1113</v>
      </c>
    </row>
    <row r="20576" spans="1:1" x14ac:dyDescent="0.3">
      <c r="A20576" t="s">
        <v>1113</v>
      </c>
    </row>
    <row r="20581" spans="1:1" x14ac:dyDescent="0.3">
      <c r="A20581" t="s">
        <v>1513</v>
      </c>
    </row>
    <row r="20583" spans="1:1" x14ac:dyDescent="0.3">
      <c r="A20583" t="s">
        <v>1090</v>
      </c>
    </row>
    <row r="20586" spans="1:1" x14ac:dyDescent="0.3">
      <c r="A20586" t="s">
        <v>1085</v>
      </c>
    </row>
    <row r="20589" spans="1:1" x14ac:dyDescent="0.3">
      <c r="A20589" t="s">
        <v>1905</v>
      </c>
    </row>
    <row r="20592" spans="1:1" x14ac:dyDescent="0.3">
      <c r="A20592" t="s">
        <v>1905</v>
      </c>
    </row>
    <row r="20597" spans="1:1" x14ac:dyDescent="0.3">
      <c r="A20597" t="s">
        <v>1515</v>
      </c>
    </row>
    <row r="20599" spans="1:1" x14ac:dyDescent="0.3">
      <c r="A20599" t="s">
        <v>1088</v>
      </c>
    </row>
    <row r="20602" spans="1:1" x14ac:dyDescent="0.3">
      <c r="A20602" t="s">
        <v>1113</v>
      </c>
    </row>
    <row r="20605" spans="1:1" x14ac:dyDescent="0.3">
      <c r="A20605" t="s">
        <v>1113</v>
      </c>
    </row>
    <row r="20610" spans="1:1" x14ac:dyDescent="0.3">
      <c r="A20610" t="s">
        <v>1513</v>
      </c>
    </row>
    <row r="20612" spans="1:1" x14ac:dyDescent="0.3">
      <c r="A20612" t="s">
        <v>1090</v>
      </c>
    </row>
    <row r="20615" spans="1:1" x14ac:dyDescent="0.3">
      <c r="A20615" t="s">
        <v>1085</v>
      </c>
    </row>
    <row r="20618" spans="1:1" x14ac:dyDescent="0.3">
      <c r="A20618" t="s">
        <v>1906</v>
      </c>
    </row>
    <row r="20621" spans="1:1" x14ac:dyDescent="0.3">
      <c r="A20621" t="s">
        <v>1906</v>
      </c>
    </row>
    <row r="20626" spans="1:1" x14ac:dyDescent="0.3">
      <c r="A20626" t="s">
        <v>1515</v>
      </c>
    </row>
    <row r="20628" spans="1:1" x14ac:dyDescent="0.3">
      <c r="A20628" t="s">
        <v>1088</v>
      </c>
    </row>
    <row r="20631" spans="1:1" x14ac:dyDescent="0.3">
      <c r="A20631" t="s">
        <v>1089</v>
      </c>
    </row>
    <row r="20634" spans="1:1" x14ac:dyDescent="0.3">
      <c r="A20634" t="s">
        <v>1089</v>
      </c>
    </row>
    <row r="20639" spans="1:1" x14ac:dyDescent="0.3">
      <c r="A20639" t="s">
        <v>1513</v>
      </c>
    </row>
    <row r="20641" spans="1:1" x14ac:dyDescent="0.3">
      <c r="A20641" t="s">
        <v>1090</v>
      </c>
    </row>
    <row r="20644" spans="1:1" x14ac:dyDescent="0.3">
      <c r="A20644" t="s">
        <v>1085</v>
      </c>
    </row>
    <row r="20647" spans="1:1" x14ac:dyDescent="0.3">
      <c r="A20647" t="s">
        <v>1907</v>
      </c>
    </row>
    <row r="20650" spans="1:1" x14ac:dyDescent="0.3">
      <c r="A20650" t="s">
        <v>1907</v>
      </c>
    </row>
    <row r="20655" spans="1:1" x14ac:dyDescent="0.3">
      <c r="A20655" t="s">
        <v>1515</v>
      </c>
    </row>
    <row r="20657" spans="1:1" x14ac:dyDescent="0.3">
      <c r="A20657" t="s">
        <v>1088</v>
      </c>
    </row>
    <row r="20660" spans="1:1" x14ac:dyDescent="0.3">
      <c r="A20660" t="s">
        <v>1089</v>
      </c>
    </row>
    <row r="20663" spans="1:1" x14ac:dyDescent="0.3">
      <c r="A20663" t="s">
        <v>1089</v>
      </c>
    </row>
    <row r="20668" spans="1:1" x14ac:dyDescent="0.3">
      <c r="A20668" t="s">
        <v>1513</v>
      </c>
    </row>
    <row r="20670" spans="1:1" x14ac:dyDescent="0.3">
      <c r="A20670" t="s">
        <v>1090</v>
      </c>
    </row>
    <row r="20673" spans="1:1" x14ac:dyDescent="0.3">
      <c r="A20673" t="s">
        <v>1085</v>
      </c>
    </row>
    <row r="20676" spans="1:1" x14ac:dyDescent="0.3">
      <c r="A20676" t="s">
        <v>1908</v>
      </c>
    </row>
    <row r="20679" spans="1:1" x14ac:dyDescent="0.3">
      <c r="A20679" t="s">
        <v>1908</v>
      </c>
    </row>
    <row r="20684" spans="1:1" x14ac:dyDescent="0.3">
      <c r="A20684" t="s">
        <v>1515</v>
      </c>
    </row>
    <row r="20686" spans="1:1" x14ac:dyDescent="0.3">
      <c r="A20686" t="s">
        <v>1088</v>
      </c>
    </row>
    <row r="20689" spans="1:1" x14ac:dyDescent="0.3">
      <c r="A20689" t="s">
        <v>1089</v>
      </c>
    </row>
    <row r="20692" spans="1:1" x14ac:dyDescent="0.3">
      <c r="A20692" t="s">
        <v>1089</v>
      </c>
    </row>
    <row r="20697" spans="1:1" x14ac:dyDescent="0.3">
      <c r="A20697" t="s">
        <v>1513</v>
      </c>
    </row>
    <row r="20699" spans="1:1" x14ac:dyDescent="0.3">
      <c r="A20699" t="s">
        <v>1090</v>
      </c>
    </row>
    <row r="20702" spans="1:1" x14ac:dyDescent="0.3">
      <c r="A20702" t="s">
        <v>1085</v>
      </c>
    </row>
    <row r="20705" spans="1:1" x14ac:dyDescent="0.3">
      <c r="A20705" t="s">
        <v>1909</v>
      </c>
    </row>
    <row r="20708" spans="1:1" x14ac:dyDescent="0.3">
      <c r="A20708" t="s">
        <v>1909</v>
      </c>
    </row>
    <row r="20713" spans="1:1" x14ac:dyDescent="0.3">
      <c r="A20713" t="s">
        <v>1515</v>
      </c>
    </row>
    <row r="20715" spans="1:1" x14ac:dyDescent="0.3">
      <c r="A20715" t="s">
        <v>1088</v>
      </c>
    </row>
    <row r="20718" spans="1:1" x14ac:dyDescent="0.3">
      <c r="A20718" t="s">
        <v>1097</v>
      </c>
    </row>
    <row r="20721" spans="1:1" x14ac:dyDescent="0.3">
      <c r="A20721" t="s">
        <v>1097</v>
      </c>
    </row>
    <row r="20726" spans="1:1" x14ac:dyDescent="0.3">
      <c r="A20726" t="s">
        <v>1513</v>
      </c>
    </row>
    <row r="20728" spans="1:1" x14ac:dyDescent="0.3">
      <c r="A20728" t="s">
        <v>1090</v>
      </c>
    </row>
    <row r="20731" spans="1:1" x14ac:dyDescent="0.3">
      <c r="A20731" t="s">
        <v>1085</v>
      </c>
    </row>
    <row r="20734" spans="1:1" x14ac:dyDescent="0.3">
      <c r="A20734" t="s">
        <v>1910</v>
      </c>
    </row>
    <row r="20737" spans="1:1" x14ac:dyDescent="0.3">
      <c r="A20737" t="s">
        <v>1910</v>
      </c>
    </row>
    <row r="20742" spans="1:1" x14ac:dyDescent="0.3">
      <c r="A20742" t="s">
        <v>1515</v>
      </c>
    </row>
    <row r="20744" spans="1:1" x14ac:dyDescent="0.3">
      <c r="A20744" t="s">
        <v>1088</v>
      </c>
    </row>
    <row r="20747" spans="1:1" x14ac:dyDescent="0.3">
      <c r="A20747" t="s">
        <v>1089</v>
      </c>
    </row>
    <row r="20750" spans="1:1" x14ac:dyDescent="0.3">
      <c r="A20750" t="s">
        <v>1089</v>
      </c>
    </row>
    <row r="20755" spans="1:1" x14ac:dyDescent="0.3">
      <c r="A20755" t="s">
        <v>1513</v>
      </c>
    </row>
    <row r="20757" spans="1:1" x14ac:dyDescent="0.3">
      <c r="A20757" t="s">
        <v>1090</v>
      </c>
    </row>
    <row r="20760" spans="1:1" x14ac:dyDescent="0.3">
      <c r="A20760" t="s">
        <v>1085</v>
      </c>
    </row>
    <row r="20763" spans="1:1" x14ac:dyDescent="0.3">
      <c r="A20763" t="s">
        <v>1911</v>
      </c>
    </row>
    <row r="20766" spans="1:1" x14ac:dyDescent="0.3">
      <c r="A20766" t="s">
        <v>1911</v>
      </c>
    </row>
    <row r="20771" spans="1:1" x14ac:dyDescent="0.3">
      <c r="A20771" t="s">
        <v>1515</v>
      </c>
    </row>
    <row r="20773" spans="1:1" x14ac:dyDescent="0.3">
      <c r="A20773" t="s">
        <v>1088</v>
      </c>
    </row>
    <row r="20776" spans="1:1" x14ac:dyDescent="0.3">
      <c r="A20776" t="s">
        <v>1089</v>
      </c>
    </row>
    <row r="20779" spans="1:1" x14ac:dyDescent="0.3">
      <c r="A20779" t="s">
        <v>1089</v>
      </c>
    </row>
    <row r="20784" spans="1:1" x14ac:dyDescent="0.3">
      <c r="A20784" t="s">
        <v>1513</v>
      </c>
    </row>
    <row r="20786" spans="1:1" x14ac:dyDescent="0.3">
      <c r="A20786" t="s">
        <v>1090</v>
      </c>
    </row>
    <row r="20789" spans="1:1" x14ac:dyDescent="0.3">
      <c r="A20789" t="s">
        <v>1085</v>
      </c>
    </row>
    <row r="20792" spans="1:1" x14ac:dyDescent="0.3">
      <c r="A20792" t="s">
        <v>1912</v>
      </c>
    </row>
    <row r="20795" spans="1:1" x14ac:dyDescent="0.3">
      <c r="A20795" t="s">
        <v>1912</v>
      </c>
    </row>
    <row r="20800" spans="1:1" x14ac:dyDescent="0.3">
      <c r="A20800" t="s">
        <v>1515</v>
      </c>
    </row>
    <row r="20802" spans="1:1" x14ac:dyDescent="0.3">
      <c r="A20802" t="s">
        <v>1088</v>
      </c>
    </row>
    <row r="20805" spans="1:1" x14ac:dyDescent="0.3">
      <c r="A20805" t="s">
        <v>1089</v>
      </c>
    </row>
    <row r="20808" spans="1:1" x14ac:dyDescent="0.3">
      <c r="A20808" t="s">
        <v>1089</v>
      </c>
    </row>
    <row r="20813" spans="1:1" x14ac:dyDescent="0.3">
      <c r="A20813" t="s">
        <v>1513</v>
      </c>
    </row>
    <row r="20815" spans="1:1" x14ac:dyDescent="0.3">
      <c r="A20815" t="s">
        <v>1090</v>
      </c>
    </row>
    <row r="20818" spans="1:1" x14ac:dyDescent="0.3">
      <c r="A20818" t="s">
        <v>1085</v>
      </c>
    </row>
    <row r="20821" spans="1:1" x14ac:dyDescent="0.3">
      <c r="A20821" t="s">
        <v>1913</v>
      </c>
    </row>
    <row r="20824" spans="1:1" x14ac:dyDescent="0.3">
      <c r="A20824" t="s">
        <v>1913</v>
      </c>
    </row>
    <row r="20829" spans="1:1" x14ac:dyDescent="0.3">
      <c r="A20829" t="s">
        <v>1515</v>
      </c>
    </row>
    <row r="20831" spans="1:1" x14ac:dyDescent="0.3">
      <c r="A20831" t="s">
        <v>1088</v>
      </c>
    </row>
    <row r="20834" spans="1:1" x14ac:dyDescent="0.3">
      <c r="A20834" t="s">
        <v>1089</v>
      </c>
    </row>
    <row r="20837" spans="1:1" x14ac:dyDescent="0.3">
      <c r="A20837" t="s">
        <v>1089</v>
      </c>
    </row>
    <row r="20842" spans="1:1" x14ac:dyDescent="0.3">
      <c r="A20842" t="s">
        <v>1513</v>
      </c>
    </row>
    <row r="20844" spans="1:1" x14ac:dyDescent="0.3">
      <c r="A20844" t="s">
        <v>1090</v>
      </c>
    </row>
    <row r="20847" spans="1:1" x14ac:dyDescent="0.3">
      <c r="A20847" t="s">
        <v>1085</v>
      </c>
    </row>
    <row r="20850" spans="1:1" x14ac:dyDescent="0.3">
      <c r="A20850" t="s">
        <v>1914</v>
      </c>
    </row>
    <row r="20853" spans="1:1" x14ac:dyDescent="0.3">
      <c r="A20853" t="s">
        <v>1914</v>
      </c>
    </row>
    <row r="20858" spans="1:1" x14ac:dyDescent="0.3">
      <c r="A20858" t="s">
        <v>1515</v>
      </c>
    </row>
    <row r="20860" spans="1:1" x14ac:dyDescent="0.3">
      <c r="A20860" t="s">
        <v>1088</v>
      </c>
    </row>
    <row r="20863" spans="1:1" x14ac:dyDescent="0.3">
      <c r="A20863" t="s">
        <v>1089</v>
      </c>
    </row>
    <row r="20866" spans="1:1" x14ac:dyDescent="0.3">
      <c r="A20866" t="s">
        <v>1089</v>
      </c>
    </row>
    <row r="20871" spans="1:1" x14ac:dyDescent="0.3">
      <c r="A20871" t="s">
        <v>1513</v>
      </c>
    </row>
    <row r="20873" spans="1:1" x14ac:dyDescent="0.3">
      <c r="A20873" t="s">
        <v>1090</v>
      </c>
    </row>
    <row r="20876" spans="1:1" x14ac:dyDescent="0.3">
      <c r="A20876" t="s">
        <v>1085</v>
      </c>
    </row>
    <row r="20879" spans="1:1" x14ac:dyDescent="0.3">
      <c r="A20879" t="s">
        <v>1915</v>
      </c>
    </row>
    <row r="20882" spans="1:1" x14ac:dyDescent="0.3">
      <c r="A20882" t="s">
        <v>1915</v>
      </c>
    </row>
    <row r="20887" spans="1:1" x14ac:dyDescent="0.3">
      <c r="A20887" t="s">
        <v>1515</v>
      </c>
    </row>
    <row r="20889" spans="1:1" x14ac:dyDescent="0.3">
      <c r="A20889" t="s">
        <v>1088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63"/>
  <sheetViews>
    <sheetView tabSelected="1" topLeftCell="A1651" workbookViewId="0">
      <selection activeCell="H1664" sqref="H1664"/>
    </sheetView>
  </sheetViews>
  <sheetFormatPr defaultRowHeight="14.4" x14ac:dyDescent="0.3"/>
  <sheetData>
    <row r="1" spans="1:1" x14ac:dyDescent="0.3">
      <c r="A1" t="s">
        <v>3046</v>
      </c>
    </row>
    <row r="5" spans="1:1" x14ac:dyDescent="0.3">
      <c r="A5" t="s">
        <v>994</v>
      </c>
    </row>
    <row r="7" spans="1:1" x14ac:dyDescent="0.3">
      <c r="A7" t="s">
        <v>995</v>
      </c>
    </row>
    <row r="9" spans="1:1" x14ac:dyDescent="0.3">
      <c r="A9" t="s">
        <v>1921</v>
      </c>
    </row>
    <row r="11" spans="1:1" x14ac:dyDescent="0.3">
      <c r="A11" t="s">
        <v>1922</v>
      </c>
    </row>
    <row r="12" spans="1:1" x14ac:dyDescent="0.3">
      <c r="A12" t="s">
        <v>1923</v>
      </c>
    </row>
    <row r="13" spans="1:1" x14ac:dyDescent="0.3">
      <c r="A13" t="s">
        <v>1924</v>
      </c>
    </row>
    <row r="14" spans="1:1" x14ac:dyDescent="0.3">
      <c r="A14" t="s">
        <v>1925</v>
      </c>
    </row>
    <row r="15" spans="1:1" x14ac:dyDescent="0.3">
      <c r="A15" t="s">
        <v>1926</v>
      </c>
    </row>
    <row r="16" spans="1:1" x14ac:dyDescent="0.3">
      <c r="A16" t="s">
        <v>1927</v>
      </c>
    </row>
    <row r="17" spans="1:1" x14ac:dyDescent="0.3">
      <c r="A17" t="s">
        <v>1003</v>
      </c>
    </row>
    <row r="19" spans="1:1" x14ac:dyDescent="0.3">
      <c r="A19" t="s">
        <v>1004</v>
      </c>
    </row>
    <row r="21" spans="1:1" x14ac:dyDescent="0.3">
      <c r="A21" t="s">
        <v>1928</v>
      </c>
    </row>
    <row r="23" spans="1:1" x14ac:dyDescent="0.3">
      <c r="A23" t="s">
        <v>1929</v>
      </c>
    </row>
    <row r="25" spans="1:1" x14ac:dyDescent="0.3">
      <c r="A25" t="s">
        <v>1930</v>
      </c>
    </row>
    <row r="27" spans="1:1" x14ac:dyDescent="0.3">
      <c r="A27" t="s">
        <v>1931</v>
      </c>
    </row>
    <row r="29" spans="1:1" x14ac:dyDescent="0.3">
      <c r="A29" t="s">
        <v>1932</v>
      </c>
    </row>
    <row r="31" spans="1:1" x14ac:dyDescent="0.3">
      <c r="A31" t="s">
        <v>1011</v>
      </c>
    </row>
    <row r="33" spans="1:1" x14ac:dyDescent="0.3">
      <c r="A33" t="s">
        <v>1933</v>
      </c>
    </row>
    <row r="35" spans="1:1" x14ac:dyDescent="0.3">
      <c r="A35" t="s">
        <v>1934</v>
      </c>
    </row>
    <row r="37" spans="1:1" x14ac:dyDescent="0.3">
      <c r="A37" t="s">
        <v>1935</v>
      </c>
    </row>
    <row r="39" spans="1:1" x14ac:dyDescent="0.3">
      <c r="A39" t="s">
        <v>1017</v>
      </c>
    </row>
    <row r="41" spans="1:1" x14ac:dyDescent="0.3">
      <c r="A41" t="s">
        <v>1018</v>
      </c>
    </row>
    <row r="43" spans="1:1" x14ac:dyDescent="0.3">
      <c r="A43" t="s">
        <v>1019</v>
      </c>
    </row>
    <row r="44" spans="1:1" x14ac:dyDescent="0.3">
      <c r="A44" t="s">
        <v>1020</v>
      </c>
    </row>
    <row r="46" spans="1:1" x14ac:dyDescent="0.3">
      <c r="A46" t="s">
        <v>1936</v>
      </c>
    </row>
    <row r="47" spans="1:1" x14ac:dyDescent="0.3">
      <c r="A47" t="s">
        <v>1937</v>
      </c>
    </row>
    <row r="48" spans="1:1" x14ac:dyDescent="0.3">
      <c r="A48" t="s">
        <v>1938</v>
      </c>
    </row>
    <row r="49" spans="1:1" x14ac:dyDescent="0.3">
      <c r="A49" t="s">
        <v>1939</v>
      </c>
    </row>
    <row r="50" spans="1:1" x14ac:dyDescent="0.3">
      <c r="A50" t="s">
        <v>1940</v>
      </c>
    </row>
    <row r="51" spans="1:1" x14ac:dyDescent="0.3">
      <c r="A51" t="s">
        <v>1941</v>
      </c>
    </row>
    <row r="52" spans="1:1" x14ac:dyDescent="0.3">
      <c r="A52" t="s">
        <v>1942</v>
      </c>
    </row>
    <row r="53" spans="1:1" x14ac:dyDescent="0.3">
      <c r="A53" t="s">
        <v>1943</v>
      </c>
    </row>
    <row r="54" spans="1:1" x14ac:dyDescent="0.3">
      <c r="A54" t="s">
        <v>1944</v>
      </c>
    </row>
    <row r="55" spans="1:1" x14ac:dyDescent="0.3">
      <c r="A55" t="s">
        <v>1945</v>
      </c>
    </row>
    <row r="56" spans="1:1" x14ac:dyDescent="0.3">
      <c r="A56" t="s">
        <v>1946</v>
      </c>
    </row>
    <row r="57" spans="1:1" x14ac:dyDescent="0.3">
      <c r="A57" t="s">
        <v>1947</v>
      </c>
    </row>
    <row r="58" spans="1:1" x14ac:dyDescent="0.3">
      <c r="A58" t="s">
        <v>1948</v>
      </c>
    </row>
    <row r="59" spans="1:1" x14ac:dyDescent="0.3">
      <c r="A59" t="s">
        <v>1949</v>
      </c>
    </row>
    <row r="60" spans="1:1" x14ac:dyDescent="0.3">
      <c r="A60" t="s">
        <v>1950</v>
      </c>
    </row>
    <row r="61" spans="1:1" x14ac:dyDescent="0.3">
      <c r="A61" t="s">
        <v>1951</v>
      </c>
    </row>
    <row r="62" spans="1:1" x14ac:dyDescent="0.3">
      <c r="A62" t="s">
        <v>1952</v>
      </c>
    </row>
    <row r="63" spans="1:1" x14ac:dyDescent="0.3">
      <c r="A63" t="s">
        <v>1953</v>
      </c>
    </row>
    <row r="64" spans="1:1" x14ac:dyDescent="0.3">
      <c r="A64" t="s">
        <v>1040</v>
      </c>
    </row>
    <row r="65" spans="1:1" x14ac:dyDescent="0.3">
      <c r="A65" t="s">
        <v>741</v>
      </c>
    </row>
    <row r="66" spans="1:1" x14ac:dyDescent="0.3">
      <c r="A66" t="s">
        <v>1954</v>
      </c>
    </row>
    <row r="67" spans="1:1" x14ac:dyDescent="0.3">
      <c r="A67" t="s">
        <v>1955</v>
      </c>
    </row>
    <row r="69" spans="1:1" x14ac:dyDescent="0.3">
      <c r="A69" t="s">
        <v>1956</v>
      </c>
    </row>
    <row r="70" spans="1:1" x14ac:dyDescent="0.3">
      <c r="A70" t="s">
        <v>1957</v>
      </c>
    </row>
    <row r="71" spans="1:1" x14ac:dyDescent="0.3">
      <c r="A71" t="s">
        <v>1958</v>
      </c>
    </row>
    <row r="73" spans="1:1" x14ac:dyDescent="0.3">
      <c r="A73" t="s">
        <v>1959</v>
      </c>
    </row>
    <row r="74" spans="1:1" x14ac:dyDescent="0.3">
      <c r="A74" t="s">
        <v>370</v>
      </c>
    </row>
    <row r="75" spans="1:1" x14ac:dyDescent="0.3">
      <c r="A75" t="s">
        <v>1960</v>
      </c>
    </row>
    <row r="76" spans="1:1" x14ac:dyDescent="0.3">
      <c r="A76" t="s">
        <v>1961</v>
      </c>
    </row>
    <row r="77" spans="1:1" x14ac:dyDescent="0.3">
      <c r="A77" t="s">
        <v>1962</v>
      </c>
    </row>
    <row r="79" spans="1:1" x14ac:dyDescent="0.3">
      <c r="A79" t="s">
        <v>1963</v>
      </c>
    </row>
    <row r="80" spans="1:1" x14ac:dyDescent="0.3">
      <c r="A80" t="s">
        <v>1964</v>
      </c>
    </row>
    <row r="81" spans="1:1" x14ac:dyDescent="0.3">
      <c r="A81" t="s">
        <v>1965</v>
      </c>
    </row>
    <row r="82" spans="1:1" x14ac:dyDescent="0.3">
      <c r="A82" t="s">
        <v>370</v>
      </c>
    </row>
    <row r="83" spans="1:1" x14ac:dyDescent="0.3">
      <c r="A83" t="s">
        <v>1966</v>
      </c>
    </row>
    <row r="84" spans="1:1" x14ac:dyDescent="0.3">
      <c r="A84" t="s">
        <v>1967</v>
      </c>
    </row>
    <row r="85" spans="1:1" x14ac:dyDescent="0.3">
      <c r="A85" t="s">
        <v>1968</v>
      </c>
    </row>
    <row r="86" spans="1:1" x14ac:dyDescent="0.3">
      <c r="A86" t="s">
        <v>370</v>
      </c>
    </row>
    <row r="87" spans="1:1" x14ac:dyDescent="0.3">
      <c r="A87" t="s">
        <v>1969</v>
      </c>
    </row>
    <row r="88" spans="1:1" x14ac:dyDescent="0.3">
      <c r="A88" t="s">
        <v>1970</v>
      </c>
    </row>
    <row r="89" spans="1:1" x14ac:dyDescent="0.3">
      <c r="A89" t="s">
        <v>1971</v>
      </c>
    </row>
    <row r="91" spans="1:1" x14ac:dyDescent="0.3">
      <c r="A91" t="s">
        <v>1972</v>
      </c>
    </row>
    <row r="92" spans="1:1" x14ac:dyDescent="0.3">
      <c r="A92" t="s">
        <v>1973</v>
      </c>
    </row>
    <row r="93" spans="1:1" x14ac:dyDescent="0.3">
      <c r="A93" t="s">
        <v>1974</v>
      </c>
    </row>
    <row r="94" spans="1:1" x14ac:dyDescent="0.3">
      <c r="A94" t="s">
        <v>1975</v>
      </c>
    </row>
    <row r="95" spans="1:1" x14ac:dyDescent="0.3">
      <c r="A95" t="s">
        <v>370</v>
      </c>
    </row>
    <row r="96" spans="1:1" x14ac:dyDescent="0.3">
      <c r="A96" t="s">
        <v>1976</v>
      </c>
    </row>
    <row r="98" spans="1:1" x14ac:dyDescent="0.3">
      <c r="A98" t="s">
        <v>1977</v>
      </c>
    </row>
    <row r="99" spans="1:1" x14ac:dyDescent="0.3">
      <c r="A99" t="s">
        <v>1978</v>
      </c>
    </row>
    <row r="101" spans="1:1" x14ac:dyDescent="0.3">
      <c r="A101" t="s">
        <v>1979</v>
      </c>
    </row>
    <row r="102" spans="1:1" x14ac:dyDescent="0.3">
      <c r="A102" t="s">
        <v>1980</v>
      </c>
    </row>
    <row r="104" spans="1:1" x14ac:dyDescent="0.3">
      <c r="A104" t="s">
        <v>1981</v>
      </c>
    </row>
    <row r="105" spans="1:1" x14ac:dyDescent="0.3">
      <c r="A105" t="s">
        <v>1982</v>
      </c>
    </row>
    <row r="106" spans="1:1" x14ac:dyDescent="0.3">
      <c r="A106" t="s">
        <v>1983</v>
      </c>
    </row>
    <row r="107" spans="1:1" x14ac:dyDescent="0.3">
      <c r="A107" t="s">
        <v>1984</v>
      </c>
    </row>
    <row r="108" spans="1:1" x14ac:dyDescent="0.3">
      <c r="A108" t="s">
        <v>370</v>
      </c>
    </row>
    <row r="109" spans="1:1" x14ac:dyDescent="0.3">
      <c r="A109" t="s">
        <v>1985</v>
      </c>
    </row>
    <row r="110" spans="1:1" x14ac:dyDescent="0.3">
      <c r="A110" t="s">
        <v>1986</v>
      </c>
    </row>
    <row r="111" spans="1:1" x14ac:dyDescent="0.3">
      <c r="A111" t="s">
        <v>1987</v>
      </c>
    </row>
    <row r="113" spans="1:1" x14ac:dyDescent="0.3">
      <c r="A113" t="s">
        <v>1988</v>
      </c>
    </row>
    <row r="114" spans="1:1" x14ac:dyDescent="0.3">
      <c r="A114" t="s">
        <v>1989</v>
      </c>
    </row>
    <row r="115" spans="1:1" x14ac:dyDescent="0.3">
      <c r="A115" t="s">
        <v>1990</v>
      </c>
    </row>
    <row r="116" spans="1:1" x14ac:dyDescent="0.3">
      <c r="A116" t="s">
        <v>370</v>
      </c>
    </row>
    <row r="117" spans="1:1" x14ac:dyDescent="0.3">
      <c r="A117" t="s">
        <v>1991</v>
      </c>
    </row>
    <row r="118" spans="1:1" x14ac:dyDescent="0.3">
      <c r="A118" t="s">
        <v>370</v>
      </c>
    </row>
    <row r="119" spans="1:1" x14ac:dyDescent="0.3">
      <c r="A119" t="s">
        <v>1992</v>
      </c>
    </row>
    <row r="120" spans="1:1" x14ac:dyDescent="0.3">
      <c r="A120" t="s">
        <v>1993</v>
      </c>
    </row>
    <row r="121" spans="1:1" x14ac:dyDescent="0.3">
      <c r="A121" t="s">
        <v>1994</v>
      </c>
    </row>
    <row r="123" spans="1:1" x14ac:dyDescent="0.3">
      <c r="A123" t="s">
        <v>1995</v>
      </c>
    </row>
    <row r="124" spans="1:1" x14ac:dyDescent="0.3">
      <c r="A124" t="s">
        <v>1996</v>
      </c>
    </row>
    <row r="125" spans="1:1" x14ac:dyDescent="0.3">
      <c r="A125" t="s">
        <v>1997</v>
      </c>
    </row>
    <row r="126" spans="1:1" x14ac:dyDescent="0.3">
      <c r="A126" t="s">
        <v>370</v>
      </c>
    </row>
    <row r="127" spans="1:1" x14ac:dyDescent="0.3">
      <c r="A127" t="s">
        <v>1998</v>
      </c>
    </row>
    <row r="128" spans="1:1" x14ac:dyDescent="0.3">
      <c r="A128" t="s">
        <v>1999</v>
      </c>
    </row>
    <row r="129" spans="1:1" x14ac:dyDescent="0.3">
      <c r="A129" t="s">
        <v>2000</v>
      </c>
    </row>
    <row r="130" spans="1:1" x14ac:dyDescent="0.3">
      <c r="A130" t="s">
        <v>370</v>
      </c>
    </row>
    <row r="131" spans="1:1" x14ac:dyDescent="0.3">
      <c r="A131" t="s">
        <v>2001</v>
      </c>
    </row>
    <row r="132" spans="1:1" x14ac:dyDescent="0.3">
      <c r="A132" t="s">
        <v>2002</v>
      </c>
    </row>
    <row r="133" spans="1:1" x14ac:dyDescent="0.3">
      <c r="A133" t="s">
        <v>2003</v>
      </c>
    </row>
    <row r="135" spans="1:1" x14ac:dyDescent="0.3">
      <c r="A135" t="s">
        <v>2004</v>
      </c>
    </row>
    <row r="136" spans="1:1" x14ac:dyDescent="0.3">
      <c r="A136" t="s">
        <v>2005</v>
      </c>
    </row>
    <row r="137" spans="1:1" x14ac:dyDescent="0.3">
      <c r="A137" t="s">
        <v>2006</v>
      </c>
    </row>
    <row r="138" spans="1:1" x14ac:dyDescent="0.3">
      <c r="A138" t="s">
        <v>1975</v>
      </c>
    </row>
    <row r="139" spans="1:1" x14ac:dyDescent="0.3">
      <c r="A139" t="s">
        <v>370</v>
      </c>
    </row>
    <row r="140" spans="1:1" x14ac:dyDescent="0.3">
      <c r="A140" t="s">
        <v>2007</v>
      </c>
    </row>
    <row r="142" spans="1:1" x14ac:dyDescent="0.3">
      <c r="A142" t="s">
        <v>2008</v>
      </c>
    </row>
    <row r="143" spans="1:1" x14ac:dyDescent="0.3">
      <c r="A143" t="s">
        <v>2009</v>
      </c>
    </row>
    <row r="145" spans="1:1" x14ac:dyDescent="0.3">
      <c r="A145" t="s">
        <v>2010</v>
      </c>
    </row>
    <row r="146" spans="1:1" x14ac:dyDescent="0.3">
      <c r="A146" t="s">
        <v>2011</v>
      </c>
    </row>
    <row r="148" spans="1:1" x14ac:dyDescent="0.3">
      <c r="A148" t="s">
        <v>2012</v>
      </c>
    </row>
    <row r="149" spans="1:1" x14ac:dyDescent="0.3">
      <c r="A149" t="s">
        <v>2013</v>
      </c>
    </row>
    <row r="150" spans="1:1" x14ac:dyDescent="0.3">
      <c r="A150" t="s">
        <v>2014</v>
      </c>
    </row>
    <row r="151" spans="1:1" x14ac:dyDescent="0.3">
      <c r="A151" t="s">
        <v>2015</v>
      </c>
    </row>
    <row r="152" spans="1:1" x14ac:dyDescent="0.3">
      <c r="A152" t="s">
        <v>370</v>
      </c>
    </row>
    <row r="153" spans="1:1" x14ac:dyDescent="0.3">
      <c r="A153" t="s">
        <v>2016</v>
      </c>
    </row>
    <row r="154" spans="1:1" x14ac:dyDescent="0.3">
      <c r="A154" t="s">
        <v>2017</v>
      </c>
    </row>
    <row r="155" spans="1:1" x14ac:dyDescent="0.3">
      <c r="A155" t="s">
        <v>2018</v>
      </c>
    </row>
    <row r="157" spans="1:1" x14ac:dyDescent="0.3">
      <c r="A157" t="s">
        <v>2019</v>
      </c>
    </row>
    <row r="158" spans="1:1" x14ac:dyDescent="0.3">
      <c r="A158" t="s">
        <v>2020</v>
      </c>
    </row>
    <row r="159" spans="1:1" x14ac:dyDescent="0.3">
      <c r="A159" t="s">
        <v>2021</v>
      </c>
    </row>
    <row r="160" spans="1:1" x14ac:dyDescent="0.3">
      <c r="A160" t="s">
        <v>370</v>
      </c>
    </row>
    <row r="161" spans="1:1" x14ac:dyDescent="0.3">
      <c r="A161" t="s">
        <v>1991</v>
      </c>
    </row>
    <row r="162" spans="1:1" x14ac:dyDescent="0.3">
      <c r="A162" t="s">
        <v>370</v>
      </c>
    </row>
    <row r="163" spans="1:1" x14ac:dyDescent="0.3">
      <c r="A163" t="s">
        <v>2022</v>
      </c>
    </row>
    <row r="164" spans="1:1" x14ac:dyDescent="0.3">
      <c r="A164" t="s">
        <v>2023</v>
      </c>
    </row>
    <row r="165" spans="1:1" x14ac:dyDescent="0.3">
      <c r="A165" t="s">
        <v>2024</v>
      </c>
    </row>
    <row r="167" spans="1:1" x14ac:dyDescent="0.3">
      <c r="A167" t="s">
        <v>2025</v>
      </c>
    </row>
    <row r="168" spans="1:1" x14ac:dyDescent="0.3">
      <c r="A168" t="s">
        <v>2026</v>
      </c>
    </row>
    <row r="169" spans="1:1" x14ac:dyDescent="0.3">
      <c r="A169" t="s">
        <v>2027</v>
      </c>
    </row>
    <row r="170" spans="1:1" x14ac:dyDescent="0.3">
      <c r="A170" t="s">
        <v>370</v>
      </c>
    </row>
    <row r="171" spans="1:1" x14ac:dyDescent="0.3">
      <c r="A171" t="s">
        <v>2028</v>
      </c>
    </row>
    <row r="172" spans="1:1" x14ac:dyDescent="0.3">
      <c r="A172" t="s">
        <v>2029</v>
      </c>
    </row>
    <row r="173" spans="1:1" x14ac:dyDescent="0.3">
      <c r="A173" t="s">
        <v>2030</v>
      </c>
    </row>
    <row r="174" spans="1:1" x14ac:dyDescent="0.3">
      <c r="A174" t="s">
        <v>370</v>
      </c>
    </row>
    <row r="175" spans="1:1" x14ac:dyDescent="0.3">
      <c r="A175" t="s">
        <v>2031</v>
      </c>
    </row>
    <row r="176" spans="1:1" x14ac:dyDescent="0.3">
      <c r="A176" t="s">
        <v>2032</v>
      </c>
    </row>
    <row r="177" spans="1:1" x14ac:dyDescent="0.3">
      <c r="A177" t="s">
        <v>2033</v>
      </c>
    </row>
    <row r="179" spans="1:1" x14ac:dyDescent="0.3">
      <c r="A179" t="s">
        <v>2034</v>
      </c>
    </row>
    <row r="180" spans="1:1" x14ac:dyDescent="0.3">
      <c r="A180" t="s">
        <v>2035</v>
      </c>
    </row>
    <row r="181" spans="1:1" x14ac:dyDescent="0.3">
      <c r="A181" t="s">
        <v>2036</v>
      </c>
    </row>
    <row r="182" spans="1:1" x14ac:dyDescent="0.3">
      <c r="A182" t="s">
        <v>1975</v>
      </c>
    </row>
    <row r="183" spans="1:1" x14ac:dyDescent="0.3">
      <c r="A183" t="s">
        <v>370</v>
      </c>
    </row>
    <row r="184" spans="1:1" x14ac:dyDescent="0.3">
      <c r="A184" t="s">
        <v>2037</v>
      </c>
    </row>
    <row r="186" spans="1:1" x14ac:dyDescent="0.3">
      <c r="A186" t="s">
        <v>2038</v>
      </c>
    </row>
    <row r="187" spans="1:1" x14ac:dyDescent="0.3">
      <c r="A187" t="s">
        <v>2039</v>
      </c>
    </row>
    <row r="189" spans="1:1" x14ac:dyDescent="0.3">
      <c r="A189" t="s">
        <v>2040</v>
      </c>
    </row>
    <row r="190" spans="1:1" x14ac:dyDescent="0.3">
      <c r="A190" t="s">
        <v>2041</v>
      </c>
    </row>
    <row r="192" spans="1:1" x14ac:dyDescent="0.3">
      <c r="A192" t="s">
        <v>2042</v>
      </c>
    </row>
    <row r="193" spans="1:1" x14ac:dyDescent="0.3">
      <c r="A193" t="s">
        <v>2043</v>
      </c>
    </row>
    <row r="194" spans="1:1" x14ac:dyDescent="0.3">
      <c r="A194" t="s">
        <v>2044</v>
      </c>
    </row>
    <row r="195" spans="1:1" x14ac:dyDescent="0.3">
      <c r="A195" t="s">
        <v>2045</v>
      </c>
    </row>
    <row r="196" spans="1:1" x14ac:dyDescent="0.3">
      <c r="A196" t="s">
        <v>370</v>
      </c>
    </row>
    <row r="197" spans="1:1" x14ac:dyDescent="0.3">
      <c r="A197" t="s">
        <v>2046</v>
      </c>
    </row>
    <row r="198" spans="1:1" x14ac:dyDescent="0.3">
      <c r="A198" t="s">
        <v>2047</v>
      </c>
    </row>
    <row r="199" spans="1:1" x14ac:dyDescent="0.3">
      <c r="A199" t="s">
        <v>2048</v>
      </c>
    </row>
    <row r="201" spans="1:1" x14ac:dyDescent="0.3">
      <c r="A201" t="s">
        <v>2049</v>
      </c>
    </row>
    <row r="202" spans="1:1" x14ac:dyDescent="0.3">
      <c r="A202" t="s">
        <v>2050</v>
      </c>
    </row>
    <row r="203" spans="1:1" x14ac:dyDescent="0.3">
      <c r="A203" t="s">
        <v>2051</v>
      </c>
    </row>
    <row r="204" spans="1:1" x14ac:dyDescent="0.3">
      <c r="A204" t="s">
        <v>370</v>
      </c>
    </row>
    <row r="205" spans="1:1" x14ac:dyDescent="0.3">
      <c r="A205" t="s">
        <v>1991</v>
      </c>
    </row>
    <row r="206" spans="1:1" x14ac:dyDescent="0.3">
      <c r="A206" t="s">
        <v>370</v>
      </c>
    </row>
    <row r="207" spans="1:1" x14ac:dyDescent="0.3">
      <c r="A207" t="s">
        <v>2052</v>
      </c>
    </row>
    <row r="208" spans="1:1" x14ac:dyDescent="0.3">
      <c r="A208" t="s">
        <v>2053</v>
      </c>
    </row>
    <row r="209" spans="1:1" x14ac:dyDescent="0.3">
      <c r="A209" t="s">
        <v>2054</v>
      </c>
    </row>
    <row r="211" spans="1:1" x14ac:dyDescent="0.3">
      <c r="A211" t="s">
        <v>2055</v>
      </c>
    </row>
    <row r="212" spans="1:1" x14ac:dyDescent="0.3">
      <c r="A212" t="s">
        <v>2056</v>
      </c>
    </row>
    <row r="213" spans="1:1" x14ac:dyDescent="0.3">
      <c r="A213" t="s">
        <v>2057</v>
      </c>
    </row>
    <row r="214" spans="1:1" x14ac:dyDescent="0.3">
      <c r="A214" t="s">
        <v>370</v>
      </c>
    </row>
    <row r="215" spans="1:1" x14ac:dyDescent="0.3">
      <c r="A215" t="s">
        <v>2058</v>
      </c>
    </row>
    <row r="216" spans="1:1" x14ac:dyDescent="0.3">
      <c r="A216" t="s">
        <v>2059</v>
      </c>
    </row>
    <row r="217" spans="1:1" x14ac:dyDescent="0.3">
      <c r="A217" t="s">
        <v>2060</v>
      </c>
    </row>
    <row r="218" spans="1:1" x14ac:dyDescent="0.3">
      <c r="A218" t="s">
        <v>370</v>
      </c>
    </row>
    <row r="219" spans="1:1" x14ac:dyDescent="0.3">
      <c r="A219" t="s">
        <v>2061</v>
      </c>
    </row>
    <row r="220" spans="1:1" x14ac:dyDescent="0.3">
      <c r="A220" t="s">
        <v>2062</v>
      </c>
    </row>
    <row r="221" spans="1:1" x14ac:dyDescent="0.3">
      <c r="A221" t="s">
        <v>2063</v>
      </c>
    </row>
    <row r="223" spans="1:1" x14ac:dyDescent="0.3">
      <c r="A223" t="s">
        <v>2064</v>
      </c>
    </row>
    <row r="224" spans="1:1" x14ac:dyDescent="0.3">
      <c r="A224" t="s">
        <v>2065</v>
      </c>
    </row>
    <row r="225" spans="1:1" x14ac:dyDescent="0.3">
      <c r="A225" t="s">
        <v>2066</v>
      </c>
    </row>
    <row r="226" spans="1:1" x14ac:dyDescent="0.3">
      <c r="A226" t="s">
        <v>1975</v>
      </c>
    </row>
    <row r="227" spans="1:1" x14ac:dyDescent="0.3">
      <c r="A227" t="s">
        <v>370</v>
      </c>
    </row>
    <row r="228" spans="1:1" x14ac:dyDescent="0.3">
      <c r="A228" t="s">
        <v>2067</v>
      </c>
    </row>
    <row r="230" spans="1:1" x14ac:dyDescent="0.3">
      <c r="A230" t="s">
        <v>2068</v>
      </c>
    </row>
    <row r="231" spans="1:1" x14ac:dyDescent="0.3">
      <c r="A231" t="s">
        <v>2069</v>
      </c>
    </row>
    <row r="233" spans="1:1" x14ac:dyDescent="0.3">
      <c r="A233" t="s">
        <v>2070</v>
      </c>
    </row>
    <row r="234" spans="1:1" x14ac:dyDescent="0.3">
      <c r="A234" t="s">
        <v>2071</v>
      </c>
    </row>
    <row r="236" spans="1:1" x14ac:dyDescent="0.3">
      <c r="A236" t="s">
        <v>2072</v>
      </c>
    </row>
    <row r="237" spans="1:1" x14ac:dyDescent="0.3">
      <c r="A237" t="s">
        <v>2073</v>
      </c>
    </row>
    <row r="238" spans="1:1" x14ac:dyDescent="0.3">
      <c r="A238" t="s">
        <v>2074</v>
      </c>
    </row>
    <row r="239" spans="1:1" x14ac:dyDescent="0.3">
      <c r="A239" t="s">
        <v>2075</v>
      </c>
    </row>
    <row r="240" spans="1:1" x14ac:dyDescent="0.3">
      <c r="A240" t="s">
        <v>370</v>
      </c>
    </row>
    <row r="241" spans="1:1" x14ac:dyDescent="0.3">
      <c r="A241" t="s">
        <v>2076</v>
      </c>
    </row>
    <row r="242" spans="1:1" x14ac:dyDescent="0.3">
      <c r="A242" t="s">
        <v>2077</v>
      </c>
    </row>
    <row r="243" spans="1:1" x14ac:dyDescent="0.3">
      <c r="A243" t="s">
        <v>2078</v>
      </c>
    </row>
    <row r="245" spans="1:1" x14ac:dyDescent="0.3">
      <c r="A245" t="s">
        <v>2079</v>
      </c>
    </row>
    <row r="246" spans="1:1" x14ac:dyDescent="0.3">
      <c r="A246" t="s">
        <v>2080</v>
      </c>
    </row>
    <row r="247" spans="1:1" x14ac:dyDescent="0.3">
      <c r="A247" t="s">
        <v>2081</v>
      </c>
    </row>
    <row r="248" spans="1:1" x14ac:dyDescent="0.3">
      <c r="A248" t="s">
        <v>370</v>
      </c>
    </row>
    <row r="249" spans="1:1" x14ac:dyDescent="0.3">
      <c r="A249" t="s">
        <v>1991</v>
      </c>
    </row>
    <row r="250" spans="1:1" x14ac:dyDescent="0.3">
      <c r="A250" t="s">
        <v>370</v>
      </c>
    </row>
    <row r="251" spans="1:1" x14ac:dyDescent="0.3">
      <c r="A251" t="s">
        <v>2082</v>
      </c>
    </row>
    <row r="252" spans="1:1" x14ac:dyDescent="0.3">
      <c r="A252" t="s">
        <v>2083</v>
      </c>
    </row>
    <row r="253" spans="1:1" x14ac:dyDescent="0.3">
      <c r="A253" t="s">
        <v>2084</v>
      </c>
    </row>
    <row r="255" spans="1:1" x14ac:dyDescent="0.3">
      <c r="A255" t="s">
        <v>2085</v>
      </c>
    </row>
    <row r="256" spans="1:1" x14ac:dyDescent="0.3">
      <c r="A256" t="s">
        <v>2086</v>
      </c>
    </row>
    <row r="257" spans="1:1" x14ac:dyDescent="0.3">
      <c r="A257" t="s">
        <v>2087</v>
      </c>
    </row>
    <row r="258" spans="1:1" x14ac:dyDescent="0.3">
      <c r="A258" t="s">
        <v>370</v>
      </c>
    </row>
    <row r="259" spans="1:1" x14ac:dyDescent="0.3">
      <c r="A259" t="s">
        <v>2088</v>
      </c>
    </row>
    <row r="260" spans="1:1" x14ac:dyDescent="0.3">
      <c r="A260" t="s">
        <v>2089</v>
      </c>
    </row>
    <row r="261" spans="1:1" x14ac:dyDescent="0.3">
      <c r="A261" t="s">
        <v>2090</v>
      </c>
    </row>
    <row r="262" spans="1:1" x14ac:dyDescent="0.3">
      <c r="A262" t="s">
        <v>370</v>
      </c>
    </row>
    <row r="263" spans="1:1" x14ac:dyDescent="0.3">
      <c r="A263" t="s">
        <v>2091</v>
      </c>
    </row>
    <row r="264" spans="1:1" x14ac:dyDescent="0.3">
      <c r="A264" t="s">
        <v>2092</v>
      </c>
    </row>
    <row r="265" spans="1:1" x14ac:dyDescent="0.3">
      <c r="A265" t="s">
        <v>2093</v>
      </c>
    </row>
    <row r="267" spans="1:1" x14ac:dyDescent="0.3">
      <c r="A267" t="s">
        <v>2094</v>
      </c>
    </row>
    <row r="268" spans="1:1" x14ac:dyDescent="0.3">
      <c r="A268" t="s">
        <v>2095</v>
      </c>
    </row>
    <row r="269" spans="1:1" x14ac:dyDescent="0.3">
      <c r="A269" t="s">
        <v>2096</v>
      </c>
    </row>
    <row r="270" spans="1:1" x14ac:dyDescent="0.3">
      <c r="A270" t="s">
        <v>1975</v>
      </c>
    </row>
    <row r="271" spans="1:1" x14ac:dyDescent="0.3">
      <c r="A271" t="s">
        <v>370</v>
      </c>
    </row>
    <row r="272" spans="1:1" x14ac:dyDescent="0.3">
      <c r="A272" t="s">
        <v>2097</v>
      </c>
    </row>
    <row r="274" spans="1:1" x14ac:dyDescent="0.3">
      <c r="A274" t="s">
        <v>2098</v>
      </c>
    </row>
    <row r="275" spans="1:1" x14ac:dyDescent="0.3">
      <c r="A275" t="s">
        <v>2099</v>
      </c>
    </row>
    <row r="277" spans="1:1" x14ac:dyDescent="0.3">
      <c r="A277" t="s">
        <v>2100</v>
      </c>
    </row>
    <row r="278" spans="1:1" x14ac:dyDescent="0.3">
      <c r="A278" t="s">
        <v>2101</v>
      </c>
    </row>
    <row r="280" spans="1:1" x14ac:dyDescent="0.3">
      <c r="A280" t="s">
        <v>2102</v>
      </c>
    </row>
    <row r="281" spans="1:1" x14ac:dyDescent="0.3">
      <c r="A281" t="s">
        <v>2103</v>
      </c>
    </row>
    <row r="282" spans="1:1" x14ac:dyDescent="0.3">
      <c r="A282" t="s">
        <v>2104</v>
      </c>
    </row>
    <row r="283" spans="1:1" x14ac:dyDescent="0.3">
      <c r="A283" t="s">
        <v>2105</v>
      </c>
    </row>
    <row r="284" spans="1:1" x14ac:dyDescent="0.3">
      <c r="A284" t="s">
        <v>370</v>
      </c>
    </row>
    <row r="285" spans="1:1" x14ac:dyDescent="0.3">
      <c r="A285" t="s">
        <v>2106</v>
      </c>
    </row>
    <row r="286" spans="1:1" x14ac:dyDescent="0.3">
      <c r="A286" t="s">
        <v>2107</v>
      </c>
    </row>
    <row r="287" spans="1:1" x14ac:dyDescent="0.3">
      <c r="A287" t="s">
        <v>2108</v>
      </c>
    </row>
    <row r="289" spans="1:1" x14ac:dyDescent="0.3">
      <c r="A289" t="s">
        <v>2109</v>
      </c>
    </row>
    <row r="290" spans="1:1" x14ac:dyDescent="0.3">
      <c r="A290" t="s">
        <v>2110</v>
      </c>
    </row>
    <row r="291" spans="1:1" x14ac:dyDescent="0.3">
      <c r="A291" t="s">
        <v>2111</v>
      </c>
    </row>
    <row r="292" spans="1:1" x14ac:dyDescent="0.3">
      <c r="A292" t="s">
        <v>370</v>
      </c>
    </row>
    <row r="293" spans="1:1" x14ac:dyDescent="0.3">
      <c r="A293" t="s">
        <v>2112</v>
      </c>
    </row>
    <row r="295" spans="1:1" x14ac:dyDescent="0.3">
      <c r="A295" t="s">
        <v>2113</v>
      </c>
    </row>
    <row r="296" spans="1:1" x14ac:dyDescent="0.3">
      <c r="A296" t="s">
        <v>2114</v>
      </c>
    </row>
    <row r="297" spans="1:1" x14ac:dyDescent="0.3">
      <c r="A297" t="s">
        <v>2115</v>
      </c>
    </row>
    <row r="298" spans="1:1" x14ac:dyDescent="0.3">
      <c r="A298" t="s">
        <v>370</v>
      </c>
    </row>
    <row r="299" spans="1:1" x14ac:dyDescent="0.3">
      <c r="A299" t="s">
        <v>2116</v>
      </c>
    </row>
    <row r="300" spans="1:1" x14ac:dyDescent="0.3">
      <c r="A300" t="s">
        <v>2117</v>
      </c>
    </row>
    <row r="301" spans="1:1" x14ac:dyDescent="0.3">
      <c r="A301" t="s">
        <v>2118</v>
      </c>
    </row>
    <row r="302" spans="1:1" x14ac:dyDescent="0.3">
      <c r="A302" t="s">
        <v>370</v>
      </c>
    </row>
    <row r="303" spans="1:1" x14ac:dyDescent="0.3">
      <c r="A303" t="s">
        <v>2119</v>
      </c>
    </row>
    <row r="304" spans="1:1" x14ac:dyDescent="0.3">
      <c r="A304" t="s">
        <v>2120</v>
      </c>
    </row>
    <row r="305" spans="1:1" x14ac:dyDescent="0.3">
      <c r="A305" t="s">
        <v>2121</v>
      </c>
    </row>
    <row r="307" spans="1:1" x14ac:dyDescent="0.3">
      <c r="A307" t="s">
        <v>2122</v>
      </c>
    </row>
    <row r="308" spans="1:1" x14ac:dyDescent="0.3">
      <c r="A308" t="s">
        <v>2123</v>
      </c>
    </row>
    <row r="309" spans="1:1" x14ac:dyDescent="0.3">
      <c r="A309" t="s">
        <v>2124</v>
      </c>
    </row>
    <row r="310" spans="1:1" x14ac:dyDescent="0.3">
      <c r="A310" t="s">
        <v>1975</v>
      </c>
    </row>
    <row r="311" spans="1:1" x14ac:dyDescent="0.3">
      <c r="A311" t="s">
        <v>370</v>
      </c>
    </row>
    <row r="312" spans="1:1" x14ac:dyDescent="0.3">
      <c r="A312" t="s">
        <v>2125</v>
      </c>
    </row>
    <row r="314" spans="1:1" x14ac:dyDescent="0.3">
      <c r="A314" t="s">
        <v>2126</v>
      </c>
    </row>
    <row r="315" spans="1:1" x14ac:dyDescent="0.3">
      <c r="A315" t="s">
        <v>2127</v>
      </c>
    </row>
    <row r="317" spans="1:1" x14ac:dyDescent="0.3">
      <c r="A317" t="s">
        <v>2128</v>
      </c>
    </row>
    <row r="318" spans="1:1" x14ac:dyDescent="0.3">
      <c r="A318" t="s">
        <v>2129</v>
      </c>
    </row>
    <row r="320" spans="1:1" x14ac:dyDescent="0.3">
      <c r="A320" t="s">
        <v>2130</v>
      </c>
    </row>
    <row r="321" spans="1:1" x14ac:dyDescent="0.3">
      <c r="A321" t="s">
        <v>2131</v>
      </c>
    </row>
    <row r="322" spans="1:1" x14ac:dyDescent="0.3">
      <c r="A322" t="s">
        <v>2132</v>
      </c>
    </row>
    <row r="323" spans="1:1" x14ac:dyDescent="0.3">
      <c r="A323" t="s">
        <v>2133</v>
      </c>
    </row>
    <row r="324" spans="1:1" x14ac:dyDescent="0.3">
      <c r="A324" t="s">
        <v>370</v>
      </c>
    </row>
    <row r="325" spans="1:1" x14ac:dyDescent="0.3">
      <c r="A325" t="s">
        <v>2134</v>
      </c>
    </row>
    <row r="326" spans="1:1" x14ac:dyDescent="0.3">
      <c r="A326" t="s">
        <v>2135</v>
      </c>
    </row>
    <row r="327" spans="1:1" x14ac:dyDescent="0.3">
      <c r="A327" t="s">
        <v>2136</v>
      </c>
    </row>
    <row r="329" spans="1:1" x14ac:dyDescent="0.3">
      <c r="A329" t="s">
        <v>2137</v>
      </c>
    </row>
    <row r="330" spans="1:1" x14ac:dyDescent="0.3">
      <c r="A330" t="s">
        <v>2138</v>
      </c>
    </row>
    <row r="331" spans="1:1" x14ac:dyDescent="0.3">
      <c r="A331" t="s">
        <v>2139</v>
      </c>
    </row>
    <row r="332" spans="1:1" x14ac:dyDescent="0.3">
      <c r="A332" t="s">
        <v>370</v>
      </c>
    </row>
    <row r="333" spans="1:1" x14ac:dyDescent="0.3">
      <c r="A333" t="s">
        <v>1991</v>
      </c>
    </row>
    <row r="334" spans="1:1" x14ac:dyDescent="0.3">
      <c r="A334" t="s">
        <v>370</v>
      </c>
    </row>
    <row r="335" spans="1:1" x14ac:dyDescent="0.3">
      <c r="A335" t="s">
        <v>2140</v>
      </c>
    </row>
    <row r="336" spans="1:1" x14ac:dyDescent="0.3">
      <c r="A336" t="s">
        <v>2141</v>
      </c>
    </row>
    <row r="337" spans="1:1" x14ac:dyDescent="0.3">
      <c r="A337" t="s">
        <v>2142</v>
      </c>
    </row>
    <row r="339" spans="1:1" x14ac:dyDescent="0.3">
      <c r="A339" t="s">
        <v>2143</v>
      </c>
    </row>
    <row r="340" spans="1:1" x14ac:dyDescent="0.3">
      <c r="A340" t="s">
        <v>2144</v>
      </c>
    </row>
    <row r="341" spans="1:1" x14ac:dyDescent="0.3">
      <c r="A341" t="s">
        <v>2145</v>
      </c>
    </row>
    <row r="342" spans="1:1" x14ac:dyDescent="0.3">
      <c r="A342" t="s">
        <v>370</v>
      </c>
    </row>
    <row r="343" spans="1:1" x14ac:dyDescent="0.3">
      <c r="A343" t="s">
        <v>2146</v>
      </c>
    </row>
    <row r="344" spans="1:1" x14ac:dyDescent="0.3">
      <c r="A344" t="s">
        <v>2147</v>
      </c>
    </row>
    <row r="345" spans="1:1" x14ac:dyDescent="0.3">
      <c r="A345" t="s">
        <v>2148</v>
      </c>
    </row>
    <row r="346" spans="1:1" x14ac:dyDescent="0.3">
      <c r="A346" t="s">
        <v>370</v>
      </c>
    </row>
    <row r="347" spans="1:1" x14ac:dyDescent="0.3">
      <c r="A347" t="s">
        <v>2149</v>
      </c>
    </row>
    <row r="348" spans="1:1" x14ac:dyDescent="0.3">
      <c r="A348" t="s">
        <v>2150</v>
      </c>
    </row>
    <row r="349" spans="1:1" x14ac:dyDescent="0.3">
      <c r="A349" t="s">
        <v>2151</v>
      </c>
    </row>
    <row r="351" spans="1:1" x14ac:dyDescent="0.3">
      <c r="A351" t="s">
        <v>2152</v>
      </c>
    </row>
    <row r="352" spans="1:1" x14ac:dyDescent="0.3">
      <c r="A352" t="s">
        <v>2153</v>
      </c>
    </row>
    <row r="353" spans="1:1" x14ac:dyDescent="0.3">
      <c r="A353" t="s">
        <v>2154</v>
      </c>
    </row>
    <row r="354" spans="1:1" x14ac:dyDescent="0.3">
      <c r="A354" t="s">
        <v>1975</v>
      </c>
    </row>
    <row r="355" spans="1:1" x14ac:dyDescent="0.3">
      <c r="A355" t="s">
        <v>370</v>
      </c>
    </row>
    <row r="356" spans="1:1" x14ac:dyDescent="0.3">
      <c r="A356" t="s">
        <v>2155</v>
      </c>
    </row>
    <row r="358" spans="1:1" x14ac:dyDescent="0.3">
      <c r="A358" t="s">
        <v>2156</v>
      </c>
    </row>
    <row r="359" spans="1:1" x14ac:dyDescent="0.3">
      <c r="A359" t="s">
        <v>2157</v>
      </c>
    </row>
    <row r="361" spans="1:1" x14ac:dyDescent="0.3">
      <c r="A361" t="s">
        <v>2158</v>
      </c>
    </row>
    <row r="362" spans="1:1" x14ac:dyDescent="0.3">
      <c r="A362" t="s">
        <v>2159</v>
      </c>
    </row>
    <row r="364" spans="1:1" x14ac:dyDescent="0.3">
      <c r="A364" t="s">
        <v>2160</v>
      </c>
    </row>
    <row r="365" spans="1:1" x14ac:dyDescent="0.3">
      <c r="A365" t="s">
        <v>2161</v>
      </c>
    </row>
    <row r="366" spans="1:1" x14ac:dyDescent="0.3">
      <c r="A366" t="s">
        <v>2162</v>
      </c>
    </row>
    <row r="367" spans="1:1" x14ac:dyDescent="0.3">
      <c r="A367" t="s">
        <v>2163</v>
      </c>
    </row>
    <row r="368" spans="1:1" x14ac:dyDescent="0.3">
      <c r="A368" t="s">
        <v>370</v>
      </c>
    </row>
    <row r="369" spans="1:1" x14ac:dyDescent="0.3">
      <c r="A369" t="s">
        <v>2164</v>
      </c>
    </row>
    <row r="370" spans="1:1" x14ac:dyDescent="0.3">
      <c r="A370" t="s">
        <v>2165</v>
      </c>
    </row>
    <row r="371" spans="1:1" x14ac:dyDescent="0.3">
      <c r="A371" t="s">
        <v>2166</v>
      </c>
    </row>
    <row r="373" spans="1:1" x14ac:dyDescent="0.3">
      <c r="A373" t="s">
        <v>2167</v>
      </c>
    </row>
    <row r="374" spans="1:1" x14ac:dyDescent="0.3">
      <c r="A374" t="s">
        <v>2168</v>
      </c>
    </row>
    <row r="375" spans="1:1" x14ac:dyDescent="0.3">
      <c r="A375" t="s">
        <v>2169</v>
      </c>
    </row>
    <row r="376" spans="1:1" x14ac:dyDescent="0.3">
      <c r="A376" t="s">
        <v>370</v>
      </c>
    </row>
    <row r="377" spans="1:1" x14ac:dyDescent="0.3">
      <c r="A377" t="s">
        <v>1991</v>
      </c>
    </row>
    <row r="378" spans="1:1" x14ac:dyDescent="0.3">
      <c r="A378" t="s">
        <v>370</v>
      </c>
    </row>
    <row r="379" spans="1:1" x14ac:dyDescent="0.3">
      <c r="A379" t="s">
        <v>2170</v>
      </c>
    </row>
    <row r="380" spans="1:1" x14ac:dyDescent="0.3">
      <c r="A380" t="s">
        <v>2171</v>
      </c>
    </row>
    <row r="381" spans="1:1" x14ac:dyDescent="0.3">
      <c r="A381" t="s">
        <v>2172</v>
      </c>
    </row>
    <row r="383" spans="1:1" x14ac:dyDescent="0.3">
      <c r="A383" t="s">
        <v>2173</v>
      </c>
    </row>
    <row r="384" spans="1:1" x14ac:dyDescent="0.3">
      <c r="A384" t="s">
        <v>2174</v>
      </c>
    </row>
    <row r="385" spans="1:1" x14ac:dyDescent="0.3">
      <c r="A385" t="s">
        <v>2175</v>
      </c>
    </row>
    <row r="386" spans="1:1" x14ac:dyDescent="0.3">
      <c r="A386" t="s">
        <v>370</v>
      </c>
    </row>
    <row r="387" spans="1:1" x14ac:dyDescent="0.3">
      <c r="A387" t="s">
        <v>2176</v>
      </c>
    </row>
    <row r="388" spans="1:1" x14ac:dyDescent="0.3">
      <c r="A388" t="s">
        <v>2177</v>
      </c>
    </row>
    <row r="389" spans="1:1" x14ac:dyDescent="0.3">
      <c r="A389" t="s">
        <v>2178</v>
      </c>
    </row>
    <row r="390" spans="1:1" x14ac:dyDescent="0.3">
      <c r="A390" t="s">
        <v>2179</v>
      </c>
    </row>
    <row r="392" spans="1:1" x14ac:dyDescent="0.3">
      <c r="A392" t="s">
        <v>2180</v>
      </c>
    </row>
    <row r="393" spans="1:1" x14ac:dyDescent="0.3">
      <c r="A393" t="s">
        <v>2181</v>
      </c>
    </row>
    <row r="394" spans="1:1" x14ac:dyDescent="0.3">
      <c r="A394" t="s">
        <v>2182</v>
      </c>
    </row>
    <row r="395" spans="1:1" x14ac:dyDescent="0.3">
      <c r="A395" t="s">
        <v>1975</v>
      </c>
    </row>
    <row r="396" spans="1:1" x14ac:dyDescent="0.3">
      <c r="A396" t="s">
        <v>370</v>
      </c>
    </row>
    <row r="397" spans="1:1" x14ac:dyDescent="0.3">
      <c r="A397" t="s">
        <v>2183</v>
      </c>
    </row>
    <row r="399" spans="1:1" x14ac:dyDescent="0.3">
      <c r="A399" t="s">
        <v>2184</v>
      </c>
    </row>
    <row r="400" spans="1:1" x14ac:dyDescent="0.3">
      <c r="A400" t="s">
        <v>2185</v>
      </c>
    </row>
    <row r="402" spans="1:1" x14ac:dyDescent="0.3">
      <c r="A402" t="s">
        <v>2186</v>
      </c>
    </row>
    <row r="403" spans="1:1" x14ac:dyDescent="0.3">
      <c r="A403" t="s">
        <v>2187</v>
      </c>
    </row>
    <row r="405" spans="1:1" x14ac:dyDescent="0.3">
      <c r="A405" t="s">
        <v>2188</v>
      </c>
    </row>
    <row r="406" spans="1:1" x14ac:dyDescent="0.3">
      <c r="A406" t="s">
        <v>2189</v>
      </c>
    </row>
    <row r="407" spans="1:1" x14ac:dyDescent="0.3">
      <c r="A407" t="s">
        <v>2190</v>
      </c>
    </row>
    <row r="408" spans="1:1" x14ac:dyDescent="0.3">
      <c r="A408" t="s">
        <v>2191</v>
      </c>
    </row>
    <row r="409" spans="1:1" x14ac:dyDescent="0.3">
      <c r="A409" t="s">
        <v>370</v>
      </c>
    </row>
    <row r="410" spans="1:1" x14ac:dyDescent="0.3">
      <c r="A410" t="s">
        <v>2192</v>
      </c>
    </row>
    <row r="411" spans="1:1" x14ac:dyDescent="0.3">
      <c r="A411" t="s">
        <v>2193</v>
      </c>
    </row>
    <row r="412" spans="1:1" x14ac:dyDescent="0.3">
      <c r="A412" t="s">
        <v>2194</v>
      </c>
    </row>
    <row r="414" spans="1:1" x14ac:dyDescent="0.3">
      <c r="A414" t="s">
        <v>2195</v>
      </c>
    </row>
    <row r="415" spans="1:1" x14ac:dyDescent="0.3">
      <c r="A415" t="s">
        <v>2196</v>
      </c>
    </row>
    <row r="416" spans="1:1" x14ac:dyDescent="0.3">
      <c r="A416" t="s">
        <v>2197</v>
      </c>
    </row>
    <row r="417" spans="1:1" x14ac:dyDescent="0.3">
      <c r="A417" t="s">
        <v>370</v>
      </c>
    </row>
    <row r="418" spans="1:1" x14ac:dyDescent="0.3">
      <c r="A418" t="s">
        <v>1991</v>
      </c>
    </row>
    <row r="419" spans="1:1" x14ac:dyDescent="0.3">
      <c r="A419" t="s">
        <v>370</v>
      </c>
    </row>
    <row r="420" spans="1:1" x14ac:dyDescent="0.3">
      <c r="A420" t="s">
        <v>2198</v>
      </c>
    </row>
    <row r="421" spans="1:1" x14ac:dyDescent="0.3">
      <c r="A421" t="s">
        <v>2199</v>
      </c>
    </row>
    <row r="422" spans="1:1" x14ac:dyDescent="0.3">
      <c r="A422" t="s">
        <v>2200</v>
      </c>
    </row>
    <row r="424" spans="1:1" x14ac:dyDescent="0.3">
      <c r="A424" t="s">
        <v>2201</v>
      </c>
    </row>
    <row r="425" spans="1:1" x14ac:dyDescent="0.3">
      <c r="A425" t="s">
        <v>2202</v>
      </c>
    </row>
    <row r="426" spans="1:1" x14ac:dyDescent="0.3">
      <c r="A426" t="s">
        <v>2203</v>
      </c>
    </row>
    <row r="427" spans="1:1" x14ac:dyDescent="0.3">
      <c r="A427" t="s">
        <v>370</v>
      </c>
    </row>
    <row r="428" spans="1:1" x14ac:dyDescent="0.3">
      <c r="A428" t="s">
        <v>2204</v>
      </c>
    </row>
    <row r="429" spans="1:1" x14ac:dyDescent="0.3">
      <c r="A429" t="s">
        <v>2205</v>
      </c>
    </row>
    <row r="430" spans="1:1" x14ac:dyDescent="0.3">
      <c r="A430" t="s">
        <v>2206</v>
      </c>
    </row>
    <row r="431" spans="1:1" x14ac:dyDescent="0.3">
      <c r="A431" t="s">
        <v>370</v>
      </c>
    </row>
    <row r="432" spans="1:1" x14ac:dyDescent="0.3">
      <c r="A432" t="s">
        <v>2207</v>
      </c>
    </row>
    <row r="433" spans="1:1" x14ac:dyDescent="0.3">
      <c r="A433" t="s">
        <v>2208</v>
      </c>
    </row>
    <row r="434" spans="1:1" x14ac:dyDescent="0.3">
      <c r="A434" t="s">
        <v>2209</v>
      </c>
    </row>
    <row r="436" spans="1:1" x14ac:dyDescent="0.3">
      <c r="A436" t="s">
        <v>2210</v>
      </c>
    </row>
    <row r="437" spans="1:1" x14ac:dyDescent="0.3">
      <c r="A437" t="s">
        <v>2211</v>
      </c>
    </row>
    <row r="438" spans="1:1" x14ac:dyDescent="0.3">
      <c r="A438" t="s">
        <v>2212</v>
      </c>
    </row>
    <row r="439" spans="1:1" x14ac:dyDescent="0.3">
      <c r="A439" t="s">
        <v>1975</v>
      </c>
    </row>
    <row r="440" spans="1:1" x14ac:dyDescent="0.3">
      <c r="A440" t="s">
        <v>370</v>
      </c>
    </row>
    <row r="441" spans="1:1" x14ac:dyDescent="0.3">
      <c r="A441" t="s">
        <v>2213</v>
      </c>
    </row>
    <row r="443" spans="1:1" x14ac:dyDescent="0.3">
      <c r="A443" t="s">
        <v>2214</v>
      </c>
    </row>
    <row r="444" spans="1:1" x14ac:dyDescent="0.3">
      <c r="A444" t="s">
        <v>2215</v>
      </c>
    </row>
    <row r="446" spans="1:1" x14ac:dyDescent="0.3">
      <c r="A446" t="s">
        <v>2216</v>
      </c>
    </row>
    <row r="447" spans="1:1" x14ac:dyDescent="0.3">
      <c r="A447" t="s">
        <v>2217</v>
      </c>
    </row>
    <row r="449" spans="1:1" x14ac:dyDescent="0.3">
      <c r="A449" t="s">
        <v>2218</v>
      </c>
    </row>
    <row r="450" spans="1:1" x14ac:dyDescent="0.3">
      <c r="A450" t="s">
        <v>2219</v>
      </c>
    </row>
    <row r="451" spans="1:1" x14ac:dyDescent="0.3">
      <c r="A451" t="s">
        <v>2220</v>
      </c>
    </row>
    <row r="452" spans="1:1" x14ac:dyDescent="0.3">
      <c r="A452" t="s">
        <v>2221</v>
      </c>
    </row>
    <row r="453" spans="1:1" x14ac:dyDescent="0.3">
      <c r="A453" t="s">
        <v>370</v>
      </c>
    </row>
    <row r="454" spans="1:1" x14ac:dyDescent="0.3">
      <c r="A454" t="s">
        <v>2222</v>
      </c>
    </row>
    <row r="455" spans="1:1" x14ac:dyDescent="0.3">
      <c r="A455" t="s">
        <v>2223</v>
      </c>
    </row>
    <row r="456" spans="1:1" x14ac:dyDescent="0.3">
      <c r="A456" t="s">
        <v>2224</v>
      </c>
    </row>
    <row r="458" spans="1:1" x14ac:dyDescent="0.3">
      <c r="A458" t="s">
        <v>2225</v>
      </c>
    </row>
    <row r="459" spans="1:1" x14ac:dyDescent="0.3">
      <c r="A459" t="s">
        <v>2226</v>
      </c>
    </row>
    <row r="460" spans="1:1" x14ac:dyDescent="0.3">
      <c r="A460" t="s">
        <v>2227</v>
      </c>
    </row>
    <row r="461" spans="1:1" x14ac:dyDescent="0.3">
      <c r="A461" t="s">
        <v>370</v>
      </c>
    </row>
    <row r="462" spans="1:1" x14ac:dyDescent="0.3">
      <c r="A462" t="s">
        <v>1991</v>
      </c>
    </row>
    <row r="463" spans="1:1" x14ac:dyDescent="0.3">
      <c r="A463" t="s">
        <v>370</v>
      </c>
    </row>
    <row r="464" spans="1:1" x14ac:dyDescent="0.3">
      <c r="A464" t="s">
        <v>2228</v>
      </c>
    </row>
    <row r="465" spans="1:1" x14ac:dyDescent="0.3">
      <c r="A465" t="s">
        <v>2229</v>
      </c>
    </row>
    <row r="466" spans="1:1" x14ac:dyDescent="0.3">
      <c r="A466" t="s">
        <v>2230</v>
      </c>
    </row>
    <row r="468" spans="1:1" x14ac:dyDescent="0.3">
      <c r="A468" t="s">
        <v>2231</v>
      </c>
    </row>
    <row r="469" spans="1:1" x14ac:dyDescent="0.3">
      <c r="A469" t="s">
        <v>2232</v>
      </c>
    </row>
    <row r="470" spans="1:1" x14ac:dyDescent="0.3">
      <c r="A470" t="s">
        <v>2233</v>
      </c>
    </row>
    <row r="471" spans="1:1" x14ac:dyDescent="0.3">
      <c r="A471" t="s">
        <v>370</v>
      </c>
    </row>
    <row r="472" spans="1:1" x14ac:dyDescent="0.3">
      <c r="A472" t="s">
        <v>2234</v>
      </c>
    </row>
    <row r="473" spans="1:1" x14ac:dyDescent="0.3">
      <c r="A473" t="s">
        <v>2235</v>
      </c>
    </row>
    <row r="474" spans="1:1" x14ac:dyDescent="0.3">
      <c r="A474" t="s">
        <v>2236</v>
      </c>
    </row>
    <row r="475" spans="1:1" x14ac:dyDescent="0.3">
      <c r="A475" t="s">
        <v>370</v>
      </c>
    </row>
    <row r="476" spans="1:1" x14ac:dyDescent="0.3">
      <c r="A476" t="s">
        <v>2237</v>
      </c>
    </row>
    <row r="477" spans="1:1" x14ac:dyDescent="0.3">
      <c r="A477" t="s">
        <v>2238</v>
      </c>
    </row>
    <row r="478" spans="1:1" x14ac:dyDescent="0.3">
      <c r="A478" t="s">
        <v>2239</v>
      </c>
    </row>
    <row r="480" spans="1:1" x14ac:dyDescent="0.3">
      <c r="A480" t="s">
        <v>2240</v>
      </c>
    </row>
    <row r="481" spans="1:1" x14ac:dyDescent="0.3">
      <c r="A481" t="s">
        <v>2241</v>
      </c>
    </row>
    <row r="482" spans="1:1" x14ac:dyDescent="0.3">
      <c r="A482" t="s">
        <v>2242</v>
      </c>
    </row>
    <row r="483" spans="1:1" x14ac:dyDescent="0.3">
      <c r="A483" t="s">
        <v>1975</v>
      </c>
    </row>
    <row r="484" spans="1:1" x14ac:dyDescent="0.3">
      <c r="A484" t="s">
        <v>370</v>
      </c>
    </row>
    <row r="485" spans="1:1" x14ac:dyDescent="0.3">
      <c r="A485" t="s">
        <v>2243</v>
      </c>
    </row>
    <row r="487" spans="1:1" x14ac:dyDescent="0.3">
      <c r="A487" t="s">
        <v>2244</v>
      </c>
    </row>
    <row r="488" spans="1:1" x14ac:dyDescent="0.3">
      <c r="A488" t="s">
        <v>2245</v>
      </c>
    </row>
    <row r="490" spans="1:1" x14ac:dyDescent="0.3">
      <c r="A490" t="s">
        <v>2246</v>
      </c>
    </row>
    <row r="491" spans="1:1" x14ac:dyDescent="0.3">
      <c r="A491" t="s">
        <v>2247</v>
      </c>
    </row>
    <row r="493" spans="1:1" x14ac:dyDescent="0.3">
      <c r="A493" t="s">
        <v>2248</v>
      </c>
    </row>
    <row r="494" spans="1:1" x14ac:dyDescent="0.3">
      <c r="A494" t="s">
        <v>2249</v>
      </c>
    </row>
    <row r="495" spans="1:1" x14ac:dyDescent="0.3">
      <c r="A495" t="s">
        <v>2250</v>
      </c>
    </row>
    <row r="496" spans="1:1" x14ac:dyDescent="0.3">
      <c r="A496" t="s">
        <v>2251</v>
      </c>
    </row>
    <row r="497" spans="1:1" x14ac:dyDescent="0.3">
      <c r="A497" t="s">
        <v>370</v>
      </c>
    </row>
    <row r="498" spans="1:1" x14ac:dyDescent="0.3">
      <c r="A498" t="s">
        <v>2252</v>
      </c>
    </row>
    <row r="499" spans="1:1" x14ac:dyDescent="0.3">
      <c r="A499" t="s">
        <v>2253</v>
      </c>
    </row>
    <row r="500" spans="1:1" x14ac:dyDescent="0.3">
      <c r="A500" t="s">
        <v>2254</v>
      </c>
    </row>
    <row r="502" spans="1:1" x14ac:dyDescent="0.3">
      <c r="A502" t="s">
        <v>2255</v>
      </c>
    </row>
    <row r="503" spans="1:1" x14ac:dyDescent="0.3">
      <c r="A503" t="s">
        <v>2256</v>
      </c>
    </row>
    <row r="504" spans="1:1" x14ac:dyDescent="0.3">
      <c r="A504" t="s">
        <v>2257</v>
      </c>
    </row>
    <row r="505" spans="1:1" x14ac:dyDescent="0.3">
      <c r="A505" t="s">
        <v>370</v>
      </c>
    </row>
    <row r="506" spans="1:1" x14ac:dyDescent="0.3">
      <c r="A506" t="s">
        <v>1991</v>
      </c>
    </row>
    <row r="507" spans="1:1" x14ac:dyDescent="0.3">
      <c r="A507" t="s">
        <v>370</v>
      </c>
    </row>
    <row r="508" spans="1:1" x14ac:dyDescent="0.3">
      <c r="A508" t="s">
        <v>2258</v>
      </c>
    </row>
    <row r="509" spans="1:1" x14ac:dyDescent="0.3">
      <c r="A509" t="s">
        <v>2259</v>
      </c>
    </row>
    <row r="510" spans="1:1" x14ac:dyDescent="0.3">
      <c r="A510" t="s">
        <v>2260</v>
      </c>
    </row>
    <row r="512" spans="1:1" x14ac:dyDescent="0.3">
      <c r="A512" t="s">
        <v>2261</v>
      </c>
    </row>
    <row r="513" spans="1:1" x14ac:dyDescent="0.3">
      <c r="A513" t="s">
        <v>2262</v>
      </c>
    </row>
    <row r="514" spans="1:1" x14ac:dyDescent="0.3">
      <c r="A514" t="s">
        <v>2263</v>
      </c>
    </row>
    <row r="515" spans="1:1" x14ac:dyDescent="0.3">
      <c r="A515" t="s">
        <v>370</v>
      </c>
    </row>
    <row r="516" spans="1:1" x14ac:dyDescent="0.3">
      <c r="A516" t="s">
        <v>2264</v>
      </c>
    </row>
    <row r="517" spans="1:1" x14ac:dyDescent="0.3">
      <c r="A517" t="s">
        <v>2265</v>
      </c>
    </row>
    <row r="518" spans="1:1" x14ac:dyDescent="0.3">
      <c r="A518" t="s">
        <v>2266</v>
      </c>
    </row>
    <row r="519" spans="1:1" x14ac:dyDescent="0.3">
      <c r="A519" t="s">
        <v>370</v>
      </c>
    </row>
    <row r="520" spans="1:1" x14ac:dyDescent="0.3">
      <c r="A520" t="s">
        <v>2267</v>
      </c>
    </row>
    <row r="521" spans="1:1" x14ac:dyDescent="0.3">
      <c r="A521" t="s">
        <v>2268</v>
      </c>
    </row>
    <row r="522" spans="1:1" x14ac:dyDescent="0.3">
      <c r="A522" t="s">
        <v>2269</v>
      </c>
    </row>
    <row r="524" spans="1:1" x14ac:dyDescent="0.3">
      <c r="A524" t="s">
        <v>2270</v>
      </c>
    </row>
    <row r="525" spans="1:1" x14ac:dyDescent="0.3">
      <c r="A525" t="s">
        <v>2271</v>
      </c>
    </row>
    <row r="526" spans="1:1" x14ac:dyDescent="0.3">
      <c r="A526" t="s">
        <v>2272</v>
      </c>
    </row>
    <row r="527" spans="1:1" x14ac:dyDescent="0.3">
      <c r="A527" t="s">
        <v>1975</v>
      </c>
    </row>
    <row r="528" spans="1:1" x14ac:dyDescent="0.3">
      <c r="A528" t="s">
        <v>370</v>
      </c>
    </row>
    <row r="529" spans="1:1" x14ac:dyDescent="0.3">
      <c r="A529" t="s">
        <v>2273</v>
      </c>
    </row>
    <row r="531" spans="1:1" x14ac:dyDescent="0.3">
      <c r="A531" t="s">
        <v>2274</v>
      </c>
    </row>
    <row r="532" spans="1:1" x14ac:dyDescent="0.3">
      <c r="A532" t="s">
        <v>2275</v>
      </c>
    </row>
    <row r="534" spans="1:1" x14ac:dyDescent="0.3">
      <c r="A534" t="s">
        <v>2276</v>
      </c>
    </row>
    <row r="535" spans="1:1" x14ac:dyDescent="0.3">
      <c r="A535" t="s">
        <v>2277</v>
      </c>
    </row>
    <row r="537" spans="1:1" x14ac:dyDescent="0.3">
      <c r="A537" t="s">
        <v>2278</v>
      </c>
    </row>
    <row r="538" spans="1:1" x14ac:dyDescent="0.3">
      <c r="A538" t="s">
        <v>2279</v>
      </c>
    </row>
    <row r="539" spans="1:1" x14ac:dyDescent="0.3">
      <c r="A539" t="s">
        <v>2280</v>
      </c>
    </row>
    <row r="540" spans="1:1" x14ac:dyDescent="0.3">
      <c r="A540" t="s">
        <v>2281</v>
      </c>
    </row>
    <row r="541" spans="1:1" x14ac:dyDescent="0.3">
      <c r="A541" t="s">
        <v>370</v>
      </c>
    </row>
    <row r="542" spans="1:1" x14ac:dyDescent="0.3">
      <c r="A542" t="s">
        <v>2282</v>
      </c>
    </row>
    <row r="543" spans="1:1" x14ac:dyDescent="0.3">
      <c r="A543" t="s">
        <v>2283</v>
      </c>
    </row>
    <row r="544" spans="1:1" x14ac:dyDescent="0.3">
      <c r="A544" t="s">
        <v>2284</v>
      </c>
    </row>
    <row r="546" spans="1:1" x14ac:dyDescent="0.3">
      <c r="A546" t="s">
        <v>2285</v>
      </c>
    </row>
    <row r="547" spans="1:1" x14ac:dyDescent="0.3">
      <c r="A547" t="s">
        <v>2286</v>
      </c>
    </row>
    <row r="548" spans="1:1" x14ac:dyDescent="0.3">
      <c r="A548" t="s">
        <v>2287</v>
      </c>
    </row>
    <row r="549" spans="1:1" x14ac:dyDescent="0.3">
      <c r="A549" t="s">
        <v>370</v>
      </c>
    </row>
    <row r="550" spans="1:1" x14ac:dyDescent="0.3">
      <c r="A550" t="s">
        <v>1991</v>
      </c>
    </row>
    <row r="551" spans="1:1" x14ac:dyDescent="0.3">
      <c r="A551" t="s">
        <v>370</v>
      </c>
    </row>
    <row r="552" spans="1:1" x14ac:dyDescent="0.3">
      <c r="A552" t="s">
        <v>2288</v>
      </c>
    </row>
    <row r="553" spans="1:1" x14ac:dyDescent="0.3">
      <c r="A553" t="s">
        <v>2289</v>
      </c>
    </row>
    <row r="554" spans="1:1" x14ac:dyDescent="0.3">
      <c r="A554" t="s">
        <v>2290</v>
      </c>
    </row>
    <row r="556" spans="1:1" x14ac:dyDescent="0.3">
      <c r="A556" t="s">
        <v>2291</v>
      </c>
    </row>
    <row r="557" spans="1:1" x14ac:dyDescent="0.3">
      <c r="A557" t="s">
        <v>2292</v>
      </c>
    </row>
    <row r="558" spans="1:1" x14ac:dyDescent="0.3">
      <c r="A558" t="s">
        <v>2293</v>
      </c>
    </row>
    <row r="559" spans="1:1" x14ac:dyDescent="0.3">
      <c r="A559" t="s">
        <v>370</v>
      </c>
    </row>
    <row r="560" spans="1:1" x14ac:dyDescent="0.3">
      <c r="A560" t="s">
        <v>2294</v>
      </c>
    </row>
    <row r="561" spans="1:1" x14ac:dyDescent="0.3">
      <c r="A561" t="s">
        <v>2295</v>
      </c>
    </row>
    <row r="562" spans="1:1" x14ac:dyDescent="0.3">
      <c r="A562" t="s">
        <v>2296</v>
      </c>
    </row>
    <row r="563" spans="1:1" x14ac:dyDescent="0.3">
      <c r="A563" t="s">
        <v>370</v>
      </c>
    </row>
    <row r="564" spans="1:1" x14ac:dyDescent="0.3">
      <c r="A564" t="s">
        <v>2297</v>
      </c>
    </row>
    <row r="565" spans="1:1" x14ac:dyDescent="0.3">
      <c r="A565" t="s">
        <v>2298</v>
      </c>
    </row>
    <row r="566" spans="1:1" x14ac:dyDescent="0.3">
      <c r="A566" t="s">
        <v>2299</v>
      </c>
    </row>
    <row r="568" spans="1:1" x14ac:dyDescent="0.3">
      <c r="A568" t="s">
        <v>2300</v>
      </c>
    </row>
    <row r="569" spans="1:1" x14ac:dyDescent="0.3">
      <c r="A569" t="s">
        <v>2301</v>
      </c>
    </row>
    <row r="570" spans="1:1" x14ac:dyDescent="0.3">
      <c r="A570" t="s">
        <v>2302</v>
      </c>
    </row>
    <row r="571" spans="1:1" x14ac:dyDescent="0.3">
      <c r="A571" t="s">
        <v>1975</v>
      </c>
    </row>
    <row r="572" spans="1:1" x14ac:dyDescent="0.3">
      <c r="A572" t="s">
        <v>370</v>
      </c>
    </row>
    <row r="573" spans="1:1" x14ac:dyDescent="0.3">
      <c r="A573" t="s">
        <v>2303</v>
      </c>
    </row>
    <row r="575" spans="1:1" x14ac:dyDescent="0.3">
      <c r="A575" t="s">
        <v>2304</v>
      </c>
    </row>
    <row r="576" spans="1:1" x14ac:dyDescent="0.3">
      <c r="A576" t="s">
        <v>2305</v>
      </c>
    </row>
    <row r="578" spans="1:1" x14ac:dyDescent="0.3">
      <c r="A578" t="s">
        <v>2306</v>
      </c>
    </row>
    <row r="579" spans="1:1" x14ac:dyDescent="0.3">
      <c r="A579" t="s">
        <v>2307</v>
      </c>
    </row>
    <row r="581" spans="1:1" x14ac:dyDescent="0.3">
      <c r="A581" t="s">
        <v>2308</v>
      </c>
    </row>
    <row r="582" spans="1:1" x14ac:dyDescent="0.3">
      <c r="A582" t="s">
        <v>2309</v>
      </c>
    </row>
    <row r="583" spans="1:1" x14ac:dyDescent="0.3">
      <c r="A583" t="s">
        <v>2310</v>
      </c>
    </row>
    <row r="584" spans="1:1" x14ac:dyDescent="0.3">
      <c r="A584" t="s">
        <v>2311</v>
      </c>
    </row>
    <row r="585" spans="1:1" x14ac:dyDescent="0.3">
      <c r="A585" t="s">
        <v>370</v>
      </c>
    </row>
    <row r="586" spans="1:1" x14ac:dyDescent="0.3">
      <c r="A586" t="s">
        <v>2312</v>
      </c>
    </row>
    <row r="587" spans="1:1" x14ac:dyDescent="0.3">
      <c r="A587" t="s">
        <v>2313</v>
      </c>
    </row>
    <row r="588" spans="1:1" x14ac:dyDescent="0.3">
      <c r="A588" t="s">
        <v>2314</v>
      </c>
    </row>
    <row r="590" spans="1:1" x14ac:dyDescent="0.3">
      <c r="A590" t="s">
        <v>2315</v>
      </c>
    </row>
    <row r="591" spans="1:1" x14ac:dyDescent="0.3">
      <c r="A591" t="s">
        <v>2316</v>
      </c>
    </row>
    <row r="592" spans="1:1" x14ac:dyDescent="0.3">
      <c r="A592" t="s">
        <v>2317</v>
      </c>
    </row>
    <row r="593" spans="1:1" x14ac:dyDescent="0.3">
      <c r="A593" t="s">
        <v>370</v>
      </c>
    </row>
    <row r="594" spans="1:1" x14ac:dyDescent="0.3">
      <c r="A594" t="s">
        <v>1991</v>
      </c>
    </row>
    <row r="595" spans="1:1" x14ac:dyDescent="0.3">
      <c r="A595" t="s">
        <v>370</v>
      </c>
    </row>
    <row r="596" spans="1:1" x14ac:dyDescent="0.3">
      <c r="A596" t="s">
        <v>2318</v>
      </c>
    </row>
    <row r="597" spans="1:1" x14ac:dyDescent="0.3">
      <c r="A597" t="s">
        <v>2319</v>
      </c>
    </row>
    <row r="598" spans="1:1" x14ac:dyDescent="0.3">
      <c r="A598" t="s">
        <v>2320</v>
      </c>
    </row>
    <row r="600" spans="1:1" x14ac:dyDescent="0.3">
      <c r="A600" t="s">
        <v>2321</v>
      </c>
    </row>
    <row r="601" spans="1:1" x14ac:dyDescent="0.3">
      <c r="A601" t="s">
        <v>2322</v>
      </c>
    </row>
    <row r="602" spans="1:1" x14ac:dyDescent="0.3">
      <c r="A602" t="s">
        <v>2323</v>
      </c>
    </row>
    <row r="603" spans="1:1" x14ac:dyDescent="0.3">
      <c r="A603" t="s">
        <v>370</v>
      </c>
    </row>
    <row r="604" spans="1:1" x14ac:dyDescent="0.3">
      <c r="A604" t="s">
        <v>2324</v>
      </c>
    </row>
    <row r="605" spans="1:1" x14ac:dyDescent="0.3">
      <c r="A605" t="s">
        <v>2325</v>
      </c>
    </row>
    <row r="606" spans="1:1" x14ac:dyDescent="0.3">
      <c r="A606" t="s">
        <v>2326</v>
      </c>
    </row>
    <row r="607" spans="1:1" x14ac:dyDescent="0.3">
      <c r="A607" t="s">
        <v>370</v>
      </c>
    </row>
    <row r="608" spans="1:1" x14ac:dyDescent="0.3">
      <c r="A608" t="s">
        <v>2327</v>
      </c>
    </row>
    <row r="609" spans="1:1" x14ac:dyDescent="0.3">
      <c r="A609" t="s">
        <v>2328</v>
      </c>
    </row>
    <row r="610" spans="1:1" x14ac:dyDescent="0.3">
      <c r="A610" t="s">
        <v>2329</v>
      </c>
    </row>
    <row r="612" spans="1:1" x14ac:dyDescent="0.3">
      <c r="A612" t="s">
        <v>2330</v>
      </c>
    </row>
    <row r="613" spans="1:1" x14ac:dyDescent="0.3">
      <c r="A613" t="s">
        <v>2331</v>
      </c>
    </row>
    <row r="614" spans="1:1" x14ac:dyDescent="0.3">
      <c r="A614" t="s">
        <v>2332</v>
      </c>
    </row>
    <row r="615" spans="1:1" x14ac:dyDescent="0.3">
      <c r="A615" t="s">
        <v>1975</v>
      </c>
    </row>
    <row r="616" spans="1:1" x14ac:dyDescent="0.3">
      <c r="A616" t="s">
        <v>2333</v>
      </c>
    </row>
    <row r="618" spans="1:1" x14ac:dyDescent="0.3">
      <c r="A618" t="s">
        <v>2334</v>
      </c>
    </row>
    <row r="619" spans="1:1" x14ac:dyDescent="0.3">
      <c r="A619" t="s">
        <v>2335</v>
      </c>
    </row>
    <row r="621" spans="1:1" x14ac:dyDescent="0.3">
      <c r="A621" t="s">
        <v>2336</v>
      </c>
    </row>
    <row r="622" spans="1:1" x14ac:dyDescent="0.3">
      <c r="A622" t="s">
        <v>2337</v>
      </c>
    </row>
    <row r="623" spans="1:1" x14ac:dyDescent="0.3">
      <c r="A623" t="s">
        <v>2338</v>
      </c>
    </row>
    <row r="624" spans="1:1" x14ac:dyDescent="0.3">
      <c r="A624" t="s">
        <v>2339</v>
      </c>
    </row>
    <row r="625" spans="1:1" x14ac:dyDescent="0.3">
      <c r="A625" t="s">
        <v>370</v>
      </c>
    </row>
    <row r="626" spans="1:1" x14ac:dyDescent="0.3">
      <c r="A626" t="s">
        <v>2340</v>
      </c>
    </row>
    <row r="627" spans="1:1" x14ac:dyDescent="0.3">
      <c r="A627" t="s">
        <v>2341</v>
      </c>
    </row>
    <row r="628" spans="1:1" x14ac:dyDescent="0.3">
      <c r="A628" t="s">
        <v>2342</v>
      </c>
    </row>
    <row r="630" spans="1:1" x14ac:dyDescent="0.3">
      <c r="A630" t="s">
        <v>2343</v>
      </c>
    </row>
    <row r="631" spans="1:1" x14ac:dyDescent="0.3">
      <c r="A631" t="s">
        <v>2344</v>
      </c>
    </row>
    <row r="632" spans="1:1" x14ac:dyDescent="0.3">
      <c r="A632" t="s">
        <v>2345</v>
      </c>
    </row>
    <row r="633" spans="1:1" x14ac:dyDescent="0.3">
      <c r="A633" t="s">
        <v>370</v>
      </c>
    </row>
    <row r="634" spans="1:1" x14ac:dyDescent="0.3">
      <c r="A634" t="s">
        <v>1991</v>
      </c>
    </row>
    <row r="635" spans="1:1" x14ac:dyDescent="0.3">
      <c r="A635" t="s">
        <v>370</v>
      </c>
    </row>
    <row r="636" spans="1:1" x14ac:dyDescent="0.3">
      <c r="A636" t="s">
        <v>2346</v>
      </c>
    </row>
    <row r="637" spans="1:1" x14ac:dyDescent="0.3">
      <c r="A637" t="s">
        <v>2347</v>
      </c>
    </row>
    <row r="638" spans="1:1" x14ac:dyDescent="0.3">
      <c r="A638" t="s">
        <v>2348</v>
      </c>
    </row>
    <row r="640" spans="1:1" x14ac:dyDescent="0.3">
      <c r="A640" t="s">
        <v>2349</v>
      </c>
    </row>
    <row r="641" spans="1:1" x14ac:dyDescent="0.3">
      <c r="A641" t="s">
        <v>2350</v>
      </c>
    </row>
    <row r="642" spans="1:1" x14ac:dyDescent="0.3">
      <c r="A642" t="s">
        <v>2351</v>
      </c>
    </row>
    <row r="643" spans="1:1" x14ac:dyDescent="0.3">
      <c r="A643" t="s">
        <v>370</v>
      </c>
    </row>
    <row r="644" spans="1:1" x14ac:dyDescent="0.3">
      <c r="A644" t="s">
        <v>2352</v>
      </c>
    </row>
    <row r="645" spans="1:1" x14ac:dyDescent="0.3">
      <c r="A645" t="s">
        <v>2353</v>
      </c>
    </row>
    <row r="646" spans="1:1" x14ac:dyDescent="0.3">
      <c r="A646" t="s">
        <v>2354</v>
      </c>
    </row>
    <row r="647" spans="1:1" x14ac:dyDescent="0.3">
      <c r="A647" t="s">
        <v>370</v>
      </c>
    </row>
    <row r="648" spans="1:1" x14ac:dyDescent="0.3">
      <c r="A648" t="s">
        <v>2355</v>
      </c>
    </row>
    <row r="649" spans="1:1" x14ac:dyDescent="0.3">
      <c r="A649" t="s">
        <v>2356</v>
      </c>
    </row>
    <row r="650" spans="1:1" x14ac:dyDescent="0.3">
      <c r="A650" t="s">
        <v>2357</v>
      </c>
    </row>
    <row r="652" spans="1:1" x14ac:dyDescent="0.3">
      <c r="A652" t="s">
        <v>2358</v>
      </c>
    </row>
    <row r="653" spans="1:1" x14ac:dyDescent="0.3">
      <c r="A653" t="s">
        <v>2359</v>
      </c>
    </row>
    <row r="654" spans="1:1" x14ac:dyDescent="0.3">
      <c r="A654" t="s">
        <v>2360</v>
      </c>
    </row>
    <row r="655" spans="1:1" x14ac:dyDescent="0.3">
      <c r="A655" t="s">
        <v>1975</v>
      </c>
    </row>
    <row r="656" spans="1:1" x14ac:dyDescent="0.3">
      <c r="A656" t="s">
        <v>370</v>
      </c>
    </row>
    <row r="657" spans="1:1" x14ac:dyDescent="0.3">
      <c r="A657" t="s">
        <v>2361</v>
      </c>
    </row>
    <row r="659" spans="1:1" x14ac:dyDescent="0.3">
      <c r="A659" t="s">
        <v>2362</v>
      </c>
    </row>
    <row r="660" spans="1:1" x14ac:dyDescent="0.3">
      <c r="A660" t="s">
        <v>2363</v>
      </c>
    </row>
    <row r="662" spans="1:1" x14ac:dyDescent="0.3">
      <c r="A662" t="s">
        <v>2364</v>
      </c>
    </row>
    <row r="663" spans="1:1" x14ac:dyDescent="0.3">
      <c r="A663" t="s">
        <v>2365</v>
      </c>
    </row>
    <row r="665" spans="1:1" x14ac:dyDescent="0.3">
      <c r="A665" t="s">
        <v>2366</v>
      </c>
    </row>
    <row r="666" spans="1:1" x14ac:dyDescent="0.3">
      <c r="A666" t="s">
        <v>2367</v>
      </c>
    </row>
    <row r="667" spans="1:1" x14ac:dyDescent="0.3">
      <c r="A667" t="s">
        <v>2368</v>
      </c>
    </row>
    <row r="668" spans="1:1" x14ac:dyDescent="0.3">
      <c r="A668" t="s">
        <v>2369</v>
      </c>
    </row>
    <row r="669" spans="1:1" x14ac:dyDescent="0.3">
      <c r="A669" t="s">
        <v>370</v>
      </c>
    </row>
    <row r="670" spans="1:1" x14ac:dyDescent="0.3">
      <c r="A670" t="s">
        <v>2370</v>
      </c>
    </row>
    <row r="671" spans="1:1" x14ac:dyDescent="0.3">
      <c r="A671" t="s">
        <v>2371</v>
      </c>
    </row>
    <row r="672" spans="1:1" x14ac:dyDescent="0.3">
      <c r="A672" t="s">
        <v>2372</v>
      </c>
    </row>
    <row r="674" spans="1:1" x14ac:dyDescent="0.3">
      <c r="A674" t="s">
        <v>2373</v>
      </c>
    </row>
    <row r="675" spans="1:1" x14ac:dyDescent="0.3">
      <c r="A675" t="s">
        <v>2374</v>
      </c>
    </row>
    <row r="676" spans="1:1" x14ac:dyDescent="0.3">
      <c r="A676" t="s">
        <v>2375</v>
      </c>
    </row>
    <row r="677" spans="1:1" x14ac:dyDescent="0.3">
      <c r="A677" t="s">
        <v>370</v>
      </c>
    </row>
    <row r="678" spans="1:1" x14ac:dyDescent="0.3">
      <c r="A678" t="s">
        <v>1991</v>
      </c>
    </row>
    <row r="679" spans="1:1" x14ac:dyDescent="0.3">
      <c r="A679" t="s">
        <v>370</v>
      </c>
    </row>
    <row r="680" spans="1:1" x14ac:dyDescent="0.3">
      <c r="A680" t="s">
        <v>2376</v>
      </c>
    </row>
    <row r="681" spans="1:1" x14ac:dyDescent="0.3">
      <c r="A681" t="s">
        <v>2377</v>
      </c>
    </row>
    <row r="682" spans="1:1" x14ac:dyDescent="0.3">
      <c r="A682" t="s">
        <v>2378</v>
      </c>
    </row>
    <row r="684" spans="1:1" x14ac:dyDescent="0.3">
      <c r="A684" t="s">
        <v>2379</v>
      </c>
    </row>
    <row r="685" spans="1:1" x14ac:dyDescent="0.3">
      <c r="A685" t="s">
        <v>2380</v>
      </c>
    </row>
    <row r="686" spans="1:1" x14ac:dyDescent="0.3">
      <c r="A686" t="s">
        <v>2381</v>
      </c>
    </row>
    <row r="687" spans="1:1" x14ac:dyDescent="0.3">
      <c r="A687" t="s">
        <v>370</v>
      </c>
    </row>
    <row r="688" spans="1:1" x14ac:dyDescent="0.3">
      <c r="A688" t="s">
        <v>2382</v>
      </c>
    </row>
    <row r="689" spans="1:1" x14ac:dyDescent="0.3">
      <c r="A689" t="s">
        <v>2383</v>
      </c>
    </row>
    <row r="690" spans="1:1" x14ac:dyDescent="0.3">
      <c r="A690" t="s">
        <v>2384</v>
      </c>
    </row>
    <row r="691" spans="1:1" x14ac:dyDescent="0.3">
      <c r="A691" t="s">
        <v>370</v>
      </c>
    </row>
    <row r="692" spans="1:1" x14ac:dyDescent="0.3">
      <c r="A692" t="s">
        <v>2385</v>
      </c>
    </row>
    <row r="693" spans="1:1" x14ac:dyDescent="0.3">
      <c r="A693" t="s">
        <v>2386</v>
      </c>
    </row>
    <row r="694" spans="1:1" x14ac:dyDescent="0.3">
      <c r="A694" t="s">
        <v>2387</v>
      </c>
    </row>
    <row r="696" spans="1:1" x14ac:dyDescent="0.3">
      <c r="A696" t="s">
        <v>2388</v>
      </c>
    </row>
    <row r="697" spans="1:1" x14ac:dyDescent="0.3">
      <c r="A697" t="s">
        <v>2389</v>
      </c>
    </row>
    <row r="698" spans="1:1" x14ac:dyDescent="0.3">
      <c r="A698" t="s">
        <v>2390</v>
      </c>
    </row>
    <row r="699" spans="1:1" x14ac:dyDescent="0.3">
      <c r="A699" t="s">
        <v>1975</v>
      </c>
    </row>
    <row r="700" spans="1:1" x14ac:dyDescent="0.3">
      <c r="A700" t="s">
        <v>370</v>
      </c>
    </row>
    <row r="701" spans="1:1" x14ac:dyDescent="0.3">
      <c r="A701" t="s">
        <v>2391</v>
      </c>
    </row>
    <row r="703" spans="1:1" x14ac:dyDescent="0.3">
      <c r="A703" t="s">
        <v>2392</v>
      </c>
    </row>
    <row r="704" spans="1:1" x14ac:dyDescent="0.3">
      <c r="A704" t="s">
        <v>2393</v>
      </c>
    </row>
    <row r="706" spans="1:1" x14ac:dyDescent="0.3">
      <c r="A706" t="s">
        <v>2394</v>
      </c>
    </row>
    <row r="707" spans="1:1" x14ac:dyDescent="0.3">
      <c r="A707" t="s">
        <v>2395</v>
      </c>
    </row>
    <row r="709" spans="1:1" x14ac:dyDescent="0.3">
      <c r="A709" t="s">
        <v>2396</v>
      </c>
    </row>
    <row r="710" spans="1:1" x14ac:dyDescent="0.3">
      <c r="A710" t="s">
        <v>2397</v>
      </c>
    </row>
    <row r="711" spans="1:1" x14ac:dyDescent="0.3">
      <c r="A711" t="s">
        <v>2398</v>
      </c>
    </row>
    <row r="712" spans="1:1" x14ac:dyDescent="0.3">
      <c r="A712" t="s">
        <v>2399</v>
      </c>
    </row>
    <row r="713" spans="1:1" x14ac:dyDescent="0.3">
      <c r="A713" t="s">
        <v>370</v>
      </c>
    </row>
    <row r="714" spans="1:1" x14ac:dyDescent="0.3">
      <c r="A714" t="s">
        <v>2400</v>
      </c>
    </row>
    <row r="715" spans="1:1" x14ac:dyDescent="0.3">
      <c r="A715" t="s">
        <v>2401</v>
      </c>
    </row>
    <row r="716" spans="1:1" x14ac:dyDescent="0.3">
      <c r="A716" t="s">
        <v>2402</v>
      </c>
    </row>
    <row r="718" spans="1:1" x14ac:dyDescent="0.3">
      <c r="A718" t="s">
        <v>2403</v>
      </c>
    </row>
    <row r="719" spans="1:1" x14ac:dyDescent="0.3">
      <c r="A719" t="s">
        <v>2404</v>
      </c>
    </row>
    <row r="720" spans="1:1" x14ac:dyDescent="0.3">
      <c r="A720" t="s">
        <v>2405</v>
      </c>
    </row>
    <row r="721" spans="1:1" x14ac:dyDescent="0.3">
      <c r="A721" t="s">
        <v>370</v>
      </c>
    </row>
    <row r="722" spans="1:1" x14ac:dyDescent="0.3">
      <c r="A722" t="s">
        <v>1991</v>
      </c>
    </row>
    <row r="723" spans="1:1" x14ac:dyDescent="0.3">
      <c r="A723" t="s">
        <v>370</v>
      </c>
    </row>
    <row r="724" spans="1:1" x14ac:dyDescent="0.3">
      <c r="A724" t="s">
        <v>2406</v>
      </c>
    </row>
    <row r="725" spans="1:1" x14ac:dyDescent="0.3">
      <c r="A725" t="s">
        <v>2407</v>
      </c>
    </row>
    <row r="726" spans="1:1" x14ac:dyDescent="0.3">
      <c r="A726" t="s">
        <v>2408</v>
      </c>
    </row>
    <row r="728" spans="1:1" x14ac:dyDescent="0.3">
      <c r="A728" t="s">
        <v>2409</v>
      </c>
    </row>
    <row r="729" spans="1:1" x14ac:dyDescent="0.3">
      <c r="A729" t="s">
        <v>2410</v>
      </c>
    </row>
    <row r="730" spans="1:1" x14ac:dyDescent="0.3">
      <c r="A730" t="s">
        <v>2411</v>
      </c>
    </row>
    <row r="731" spans="1:1" x14ac:dyDescent="0.3">
      <c r="A731" t="s">
        <v>370</v>
      </c>
    </row>
    <row r="732" spans="1:1" x14ac:dyDescent="0.3">
      <c r="A732" t="s">
        <v>2412</v>
      </c>
    </row>
    <row r="733" spans="1:1" x14ac:dyDescent="0.3">
      <c r="A733" t="s">
        <v>2413</v>
      </c>
    </row>
    <row r="734" spans="1:1" x14ac:dyDescent="0.3">
      <c r="A734" t="s">
        <v>2414</v>
      </c>
    </row>
    <row r="735" spans="1:1" x14ac:dyDescent="0.3">
      <c r="A735" t="s">
        <v>370</v>
      </c>
    </row>
    <row r="736" spans="1:1" x14ac:dyDescent="0.3">
      <c r="A736" t="s">
        <v>2415</v>
      </c>
    </row>
    <row r="737" spans="1:1" x14ac:dyDescent="0.3">
      <c r="A737" t="s">
        <v>2416</v>
      </c>
    </row>
    <row r="738" spans="1:1" x14ac:dyDescent="0.3">
      <c r="A738" t="s">
        <v>2417</v>
      </c>
    </row>
    <row r="740" spans="1:1" x14ac:dyDescent="0.3">
      <c r="A740" t="s">
        <v>2418</v>
      </c>
    </row>
    <row r="741" spans="1:1" x14ac:dyDescent="0.3">
      <c r="A741" t="s">
        <v>2419</v>
      </c>
    </row>
    <row r="742" spans="1:1" x14ac:dyDescent="0.3">
      <c r="A742" t="s">
        <v>2420</v>
      </c>
    </row>
    <row r="743" spans="1:1" x14ac:dyDescent="0.3">
      <c r="A743" t="s">
        <v>1975</v>
      </c>
    </row>
    <row r="744" spans="1:1" x14ac:dyDescent="0.3">
      <c r="A744" t="s">
        <v>370</v>
      </c>
    </row>
    <row r="745" spans="1:1" x14ac:dyDescent="0.3">
      <c r="A745" t="s">
        <v>2421</v>
      </c>
    </row>
    <row r="747" spans="1:1" x14ac:dyDescent="0.3">
      <c r="A747" t="s">
        <v>2422</v>
      </c>
    </row>
    <row r="748" spans="1:1" x14ac:dyDescent="0.3">
      <c r="A748" t="s">
        <v>2423</v>
      </c>
    </row>
    <row r="750" spans="1:1" x14ac:dyDescent="0.3">
      <c r="A750" t="s">
        <v>2424</v>
      </c>
    </row>
    <row r="751" spans="1:1" x14ac:dyDescent="0.3">
      <c r="A751" t="s">
        <v>2425</v>
      </c>
    </row>
    <row r="753" spans="1:1" x14ac:dyDescent="0.3">
      <c r="A753" t="s">
        <v>2426</v>
      </c>
    </row>
    <row r="754" spans="1:1" x14ac:dyDescent="0.3">
      <c r="A754" t="s">
        <v>2427</v>
      </c>
    </row>
    <row r="755" spans="1:1" x14ac:dyDescent="0.3">
      <c r="A755" t="s">
        <v>2428</v>
      </c>
    </row>
    <row r="756" spans="1:1" x14ac:dyDescent="0.3">
      <c r="A756" t="s">
        <v>2429</v>
      </c>
    </row>
    <row r="757" spans="1:1" x14ac:dyDescent="0.3">
      <c r="A757" t="s">
        <v>370</v>
      </c>
    </row>
    <row r="758" spans="1:1" x14ac:dyDescent="0.3">
      <c r="A758" t="s">
        <v>2430</v>
      </c>
    </row>
    <row r="759" spans="1:1" x14ac:dyDescent="0.3">
      <c r="A759" t="s">
        <v>2431</v>
      </c>
    </row>
    <row r="760" spans="1:1" x14ac:dyDescent="0.3">
      <c r="A760" t="s">
        <v>2432</v>
      </c>
    </row>
    <row r="762" spans="1:1" x14ac:dyDescent="0.3">
      <c r="A762" t="s">
        <v>2433</v>
      </c>
    </row>
    <row r="763" spans="1:1" x14ac:dyDescent="0.3">
      <c r="A763" t="s">
        <v>2434</v>
      </c>
    </row>
    <row r="764" spans="1:1" x14ac:dyDescent="0.3">
      <c r="A764" t="s">
        <v>2435</v>
      </c>
    </row>
    <row r="765" spans="1:1" x14ac:dyDescent="0.3">
      <c r="A765" t="s">
        <v>370</v>
      </c>
    </row>
    <row r="766" spans="1:1" x14ac:dyDescent="0.3">
      <c r="A766" t="s">
        <v>1991</v>
      </c>
    </row>
    <row r="767" spans="1:1" x14ac:dyDescent="0.3">
      <c r="A767" t="s">
        <v>370</v>
      </c>
    </row>
    <row r="768" spans="1:1" x14ac:dyDescent="0.3">
      <c r="A768" t="s">
        <v>2436</v>
      </c>
    </row>
    <row r="769" spans="1:1" x14ac:dyDescent="0.3">
      <c r="A769" t="s">
        <v>2437</v>
      </c>
    </row>
    <row r="770" spans="1:1" x14ac:dyDescent="0.3">
      <c r="A770" t="s">
        <v>2438</v>
      </c>
    </row>
    <row r="772" spans="1:1" x14ac:dyDescent="0.3">
      <c r="A772" t="s">
        <v>2439</v>
      </c>
    </row>
    <row r="773" spans="1:1" x14ac:dyDescent="0.3">
      <c r="A773" t="s">
        <v>2440</v>
      </c>
    </row>
    <row r="774" spans="1:1" x14ac:dyDescent="0.3">
      <c r="A774" t="s">
        <v>2441</v>
      </c>
    </row>
    <row r="775" spans="1:1" x14ac:dyDescent="0.3">
      <c r="A775" t="s">
        <v>370</v>
      </c>
    </row>
    <row r="776" spans="1:1" x14ac:dyDescent="0.3">
      <c r="A776" t="s">
        <v>2442</v>
      </c>
    </row>
    <row r="777" spans="1:1" x14ac:dyDescent="0.3">
      <c r="A777" t="s">
        <v>2443</v>
      </c>
    </row>
    <row r="778" spans="1:1" x14ac:dyDescent="0.3">
      <c r="A778" t="s">
        <v>2444</v>
      </c>
    </row>
    <row r="779" spans="1:1" x14ac:dyDescent="0.3">
      <c r="A779" t="s">
        <v>370</v>
      </c>
    </row>
    <row r="780" spans="1:1" x14ac:dyDescent="0.3">
      <c r="A780" t="s">
        <v>2445</v>
      </c>
    </row>
    <row r="781" spans="1:1" x14ac:dyDescent="0.3">
      <c r="A781" t="s">
        <v>2446</v>
      </c>
    </row>
    <row r="782" spans="1:1" x14ac:dyDescent="0.3">
      <c r="A782" t="s">
        <v>2447</v>
      </c>
    </row>
    <row r="784" spans="1:1" x14ac:dyDescent="0.3">
      <c r="A784" t="s">
        <v>2448</v>
      </c>
    </row>
    <row r="785" spans="1:1" x14ac:dyDescent="0.3">
      <c r="A785" t="s">
        <v>2449</v>
      </c>
    </row>
    <row r="786" spans="1:1" x14ac:dyDescent="0.3">
      <c r="A786" t="s">
        <v>2450</v>
      </c>
    </row>
    <row r="787" spans="1:1" x14ac:dyDescent="0.3">
      <c r="A787" t="s">
        <v>1975</v>
      </c>
    </row>
    <row r="788" spans="1:1" x14ac:dyDescent="0.3">
      <c r="A788" t="s">
        <v>370</v>
      </c>
    </row>
    <row r="789" spans="1:1" x14ac:dyDescent="0.3">
      <c r="A789" t="s">
        <v>2451</v>
      </c>
    </row>
    <row r="791" spans="1:1" x14ac:dyDescent="0.3">
      <c r="A791" t="s">
        <v>2452</v>
      </c>
    </row>
    <row r="792" spans="1:1" x14ac:dyDescent="0.3">
      <c r="A792" t="s">
        <v>2453</v>
      </c>
    </row>
    <row r="794" spans="1:1" x14ac:dyDescent="0.3">
      <c r="A794" t="s">
        <v>2454</v>
      </c>
    </row>
    <row r="795" spans="1:1" x14ac:dyDescent="0.3">
      <c r="A795" t="s">
        <v>2455</v>
      </c>
    </row>
    <row r="797" spans="1:1" x14ac:dyDescent="0.3">
      <c r="A797" t="s">
        <v>2456</v>
      </c>
    </row>
    <row r="798" spans="1:1" x14ac:dyDescent="0.3">
      <c r="A798" t="s">
        <v>2457</v>
      </c>
    </row>
    <row r="799" spans="1:1" x14ac:dyDescent="0.3">
      <c r="A799" t="s">
        <v>2458</v>
      </c>
    </row>
    <row r="800" spans="1:1" x14ac:dyDescent="0.3">
      <c r="A800" t="s">
        <v>2459</v>
      </c>
    </row>
    <row r="801" spans="1:1" x14ac:dyDescent="0.3">
      <c r="A801" t="s">
        <v>370</v>
      </c>
    </row>
    <row r="802" spans="1:1" x14ac:dyDescent="0.3">
      <c r="A802" t="s">
        <v>2460</v>
      </c>
    </row>
    <row r="803" spans="1:1" x14ac:dyDescent="0.3">
      <c r="A803" t="s">
        <v>2461</v>
      </c>
    </row>
    <row r="804" spans="1:1" x14ac:dyDescent="0.3">
      <c r="A804" t="s">
        <v>2462</v>
      </c>
    </row>
    <row r="806" spans="1:1" x14ac:dyDescent="0.3">
      <c r="A806" t="s">
        <v>2463</v>
      </c>
    </row>
    <row r="807" spans="1:1" x14ac:dyDescent="0.3">
      <c r="A807" t="s">
        <v>2464</v>
      </c>
    </row>
    <row r="808" spans="1:1" x14ac:dyDescent="0.3">
      <c r="A808" t="s">
        <v>2465</v>
      </c>
    </row>
    <row r="809" spans="1:1" x14ac:dyDescent="0.3">
      <c r="A809" t="s">
        <v>370</v>
      </c>
    </row>
    <row r="810" spans="1:1" x14ac:dyDescent="0.3">
      <c r="A810" t="s">
        <v>1991</v>
      </c>
    </row>
    <row r="811" spans="1:1" x14ac:dyDescent="0.3">
      <c r="A811" t="s">
        <v>370</v>
      </c>
    </row>
    <row r="812" spans="1:1" x14ac:dyDescent="0.3">
      <c r="A812" t="s">
        <v>2466</v>
      </c>
    </row>
    <row r="813" spans="1:1" x14ac:dyDescent="0.3">
      <c r="A813" t="s">
        <v>2467</v>
      </c>
    </row>
    <row r="814" spans="1:1" x14ac:dyDescent="0.3">
      <c r="A814" t="s">
        <v>2468</v>
      </c>
    </row>
    <row r="816" spans="1:1" x14ac:dyDescent="0.3">
      <c r="A816" t="s">
        <v>2469</v>
      </c>
    </row>
    <row r="817" spans="1:1" x14ac:dyDescent="0.3">
      <c r="A817" t="s">
        <v>2470</v>
      </c>
    </row>
    <row r="818" spans="1:1" x14ac:dyDescent="0.3">
      <c r="A818" t="s">
        <v>2471</v>
      </c>
    </row>
    <row r="819" spans="1:1" x14ac:dyDescent="0.3">
      <c r="A819" t="s">
        <v>370</v>
      </c>
    </row>
    <row r="820" spans="1:1" x14ac:dyDescent="0.3">
      <c r="A820" t="s">
        <v>2472</v>
      </c>
    </row>
    <row r="821" spans="1:1" x14ac:dyDescent="0.3">
      <c r="A821" t="s">
        <v>2473</v>
      </c>
    </row>
    <row r="822" spans="1:1" x14ac:dyDescent="0.3">
      <c r="A822" t="s">
        <v>2474</v>
      </c>
    </row>
    <row r="823" spans="1:1" x14ac:dyDescent="0.3">
      <c r="A823" t="s">
        <v>370</v>
      </c>
    </row>
    <row r="824" spans="1:1" x14ac:dyDescent="0.3">
      <c r="A824" t="s">
        <v>2475</v>
      </c>
    </row>
    <row r="825" spans="1:1" x14ac:dyDescent="0.3">
      <c r="A825" t="s">
        <v>2476</v>
      </c>
    </row>
    <row r="826" spans="1:1" x14ac:dyDescent="0.3">
      <c r="A826" t="s">
        <v>2477</v>
      </c>
    </row>
    <row r="828" spans="1:1" x14ac:dyDescent="0.3">
      <c r="A828" t="s">
        <v>2478</v>
      </c>
    </row>
    <row r="829" spans="1:1" x14ac:dyDescent="0.3">
      <c r="A829" t="s">
        <v>2479</v>
      </c>
    </row>
    <row r="830" spans="1:1" x14ac:dyDescent="0.3">
      <c r="A830" t="s">
        <v>2480</v>
      </c>
    </row>
    <row r="831" spans="1:1" x14ac:dyDescent="0.3">
      <c r="A831" t="s">
        <v>1975</v>
      </c>
    </row>
    <row r="832" spans="1:1" x14ac:dyDescent="0.3">
      <c r="A832" t="s">
        <v>370</v>
      </c>
    </row>
    <row r="833" spans="1:1" x14ac:dyDescent="0.3">
      <c r="A833" t="s">
        <v>2481</v>
      </c>
    </row>
    <row r="835" spans="1:1" x14ac:dyDescent="0.3">
      <c r="A835" t="s">
        <v>2482</v>
      </c>
    </row>
    <row r="836" spans="1:1" x14ac:dyDescent="0.3">
      <c r="A836" t="s">
        <v>2483</v>
      </c>
    </row>
    <row r="838" spans="1:1" x14ac:dyDescent="0.3">
      <c r="A838" t="s">
        <v>2484</v>
      </c>
    </row>
    <row r="839" spans="1:1" x14ac:dyDescent="0.3">
      <c r="A839" t="s">
        <v>2485</v>
      </c>
    </row>
    <row r="841" spans="1:1" x14ac:dyDescent="0.3">
      <c r="A841" t="s">
        <v>2486</v>
      </c>
    </row>
    <row r="842" spans="1:1" x14ac:dyDescent="0.3">
      <c r="A842" t="s">
        <v>2487</v>
      </c>
    </row>
    <row r="843" spans="1:1" x14ac:dyDescent="0.3">
      <c r="A843" t="s">
        <v>2488</v>
      </c>
    </row>
    <row r="844" spans="1:1" x14ac:dyDescent="0.3">
      <c r="A844" t="s">
        <v>2489</v>
      </c>
    </row>
    <row r="845" spans="1:1" x14ac:dyDescent="0.3">
      <c r="A845" t="s">
        <v>370</v>
      </c>
    </row>
    <row r="846" spans="1:1" x14ac:dyDescent="0.3">
      <c r="A846" t="s">
        <v>2490</v>
      </c>
    </row>
    <row r="847" spans="1:1" x14ac:dyDescent="0.3">
      <c r="A847" t="s">
        <v>2491</v>
      </c>
    </row>
    <row r="848" spans="1:1" x14ac:dyDescent="0.3">
      <c r="A848" t="s">
        <v>2492</v>
      </c>
    </row>
    <row r="850" spans="1:1" x14ac:dyDescent="0.3">
      <c r="A850" t="s">
        <v>2493</v>
      </c>
    </row>
    <row r="851" spans="1:1" x14ac:dyDescent="0.3">
      <c r="A851" t="s">
        <v>2494</v>
      </c>
    </row>
    <row r="852" spans="1:1" x14ac:dyDescent="0.3">
      <c r="A852" t="s">
        <v>2495</v>
      </c>
    </row>
    <row r="853" spans="1:1" x14ac:dyDescent="0.3">
      <c r="A853" t="s">
        <v>370</v>
      </c>
    </row>
    <row r="854" spans="1:1" x14ac:dyDescent="0.3">
      <c r="A854" t="s">
        <v>1991</v>
      </c>
    </row>
    <row r="855" spans="1:1" x14ac:dyDescent="0.3">
      <c r="A855" t="s">
        <v>370</v>
      </c>
    </row>
    <row r="856" spans="1:1" x14ac:dyDescent="0.3">
      <c r="A856" t="s">
        <v>2496</v>
      </c>
    </row>
    <row r="857" spans="1:1" x14ac:dyDescent="0.3">
      <c r="A857" t="s">
        <v>2497</v>
      </c>
    </row>
    <row r="858" spans="1:1" x14ac:dyDescent="0.3">
      <c r="A858" t="s">
        <v>2498</v>
      </c>
    </row>
    <row r="860" spans="1:1" x14ac:dyDescent="0.3">
      <c r="A860" t="s">
        <v>2499</v>
      </c>
    </row>
    <row r="861" spans="1:1" x14ac:dyDescent="0.3">
      <c r="A861" t="s">
        <v>2500</v>
      </c>
    </row>
    <row r="862" spans="1:1" x14ac:dyDescent="0.3">
      <c r="A862" t="s">
        <v>2501</v>
      </c>
    </row>
    <row r="863" spans="1:1" x14ac:dyDescent="0.3">
      <c r="A863" t="s">
        <v>370</v>
      </c>
    </row>
    <row r="864" spans="1:1" x14ac:dyDescent="0.3">
      <c r="A864" t="s">
        <v>2502</v>
      </c>
    </row>
    <row r="865" spans="1:1" x14ac:dyDescent="0.3">
      <c r="A865" t="s">
        <v>2503</v>
      </c>
    </row>
    <row r="866" spans="1:1" x14ac:dyDescent="0.3">
      <c r="A866" t="s">
        <v>2504</v>
      </c>
    </row>
    <row r="867" spans="1:1" x14ac:dyDescent="0.3">
      <c r="A867" t="s">
        <v>370</v>
      </c>
    </row>
    <row r="868" spans="1:1" x14ac:dyDescent="0.3">
      <c r="A868" t="s">
        <v>2505</v>
      </c>
    </row>
    <row r="869" spans="1:1" x14ac:dyDescent="0.3">
      <c r="A869" t="s">
        <v>2506</v>
      </c>
    </row>
    <row r="870" spans="1:1" x14ac:dyDescent="0.3">
      <c r="A870" t="s">
        <v>2507</v>
      </c>
    </row>
    <row r="872" spans="1:1" x14ac:dyDescent="0.3">
      <c r="A872" t="s">
        <v>1975</v>
      </c>
    </row>
    <row r="873" spans="1:1" x14ac:dyDescent="0.3">
      <c r="A873" t="s">
        <v>370</v>
      </c>
    </row>
    <row r="874" spans="1:1" x14ac:dyDescent="0.3">
      <c r="A874" t="s">
        <v>2508</v>
      </c>
    </row>
    <row r="876" spans="1:1" x14ac:dyDescent="0.3">
      <c r="A876" t="s">
        <v>2509</v>
      </c>
    </row>
    <row r="877" spans="1:1" x14ac:dyDescent="0.3">
      <c r="A877" t="s">
        <v>2510</v>
      </c>
    </row>
    <row r="879" spans="1:1" x14ac:dyDescent="0.3">
      <c r="A879" t="s">
        <v>2511</v>
      </c>
    </row>
    <row r="880" spans="1:1" x14ac:dyDescent="0.3">
      <c r="A880" t="s">
        <v>2512</v>
      </c>
    </row>
    <row r="882" spans="1:1" x14ac:dyDescent="0.3">
      <c r="A882" t="s">
        <v>2513</v>
      </c>
    </row>
    <row r="883" spans="1:1" x14ac:dyDescent="0.3">
      <c r="A883" t="s">
        <v>2514</v>
      </c>
    </row>
    <row r="884" spans="1:1" x14ac:dyDescent="0.3">
      <c r="A884" t="s">
        <v>2515</v>
      </c>
    </row>
    <row r="885" spans="1:1" x14ac:dyDescent="0.3">
      <c r="A885" t="s">
        <v>2516</v>
      </c>
    </row>
    <row r="886" spans="1:1" x14ac:dyDescent="0.3">
      <c r="A886" t="s">
        <v>370</v>
      </c>
    </row>
    <row r="887" spans="1:1" x14ac:dyDescent="0.3">
      <c r="A887" t="s">
        <v>2517</v>
      </c>
    </row>
    <row r="888" spans="1:1" x14ac:dyDescent="0.3">
      <c r="A888" t="s">
        <v>2518</v>
      </c>
    </row>
    <row r="889" spans="1:1" x14ac:dyDescent="0.3">
      <c r="A889" t="s">
        <v>2519</v>
      </c>
    </row>
    <row r="891" spans="1:1" x14ac:dyDescent="0.3">
      <c r="A891" t="s">
        <v>2520</v>
      </c>
    </row>
    <row r="892" spans="1:1" x14ac:dyDescent="0.3">
      <c r="A892" t="s">
        <v>2521</v>
      </c>
    </row>
    <row r="893" spans="1:1" x14ac:dyDescent="0.3">
      <c r="A893" t="s">
        <v>2522</v>
      </c>
    </row>
    <row r="894" spans="1:1" x14ac:dyDescent="0.3">
      <c r="A894" t="s">
        <v>370</v>
      </c>
    </row>
    <row r="895" spans="1:1" x14ac:dyDescent="0.3">
      <c r="A895" t="s">
        <v>1991</v>
      </c>
    </row>
    <row r="896" spans="1:1" x14ac:dyDescent="0.3">
      <c r="A896" t="s">
        <v>370</v>
      </c>
    </row>
    <row r="897" spans="1:1" x14ac:dyDescent="0.3">
      <c r="A897" t="s">
        <v>2523</v>
      </c>
    </row>
    <row r="898" spans="1:1" x14ac:dyDescent="0.3">
      <c r="A898" t="s">
        <v>2524</v>
      </c>
    </row>
    <row r="899" spans="1:1" x14ac:dyDescent="0.3">
      <c r="A899" t="s">
        <v>2525</v>
      </c>
    </row>
    <row r="901" spans="1:1" x14ac:dyDescent="0.3">
      <c r="A901" t="s">
        <v>2526</v>
      </c>
    </row>
    <row r="902" spans="1:1" x14ac:dyDescent="0.3">
      <c r="A902" t="s">
        <v>2527</v>
      </c>
    </row>
    <row r="903" spans="1:1" x14ac:dyDescent="0.3">
      <c r="A903" t="s">
        <v>2528</v>
      </c>
    </row>
    <row r="904" spans="1:1" x14ac:dyDescent="0.3">
      <c r="A904" t="s">
        <v>370</v>
      </c>
    </row>
    <row r="905" spans="1:1" x14ac:dyDescent="0.3">
      <c r="A905" t="s">
        <v>2529</v>
      </c>
    </row>
    <row r="906" spans="1:1" x14ac:dyDescent="0.3">
      <c r="A906" t="s">
        <v>2530</v>
      </c>
    </row>
    <row r="907" spans="1:1" x14ac:dyDescent="0.3">
      <c r="A907" t="s">
        <v>2531</v>
      </c>
    </row>
    <row r="908" spans="1:1" x14ac:dyDescent="0.3">
      <c r="A908" t="s">
        <v>370</v>
      </c>
    </row>
    <row r="909" spans="1:1" x14ac:dyDescent="0.3">
      <c r="A909" t="s">
        <v>2532</v>
      </c>
    </row>
    <row r="910" spans="1:1" x14ac:dyDescent="0.3">
      <c r="A910" t="s">
        <v>2533</v>
      </c>
    </row>
    <row r="911" spans="1:1" x14ac:dyDescent="0.3">
      <c r="A911" t="s">
        <v>2534</v>
      </c>
    </row>
    <row r="913" spans="1:1" x14ac:dyDescent="0.3">
      <c r="A913" t="s">
        <v>1975</v>
      </c>
    </row>
    <row r="914" spans="1:1" x14ac:dyDescent="0.3">
      <c r="A914" t="s">
        <v>370</v>
      </c>
    </row>
    <row r="915" spans="1:1" x14ac:dyDescent="0.3">
      <c r="A915" t="s">
        <v>2535</v>
      </c>
    </row>
    <row r="917" spans="1:1" x14ac:dyDescent="0.3">
      <c r="A917" t="s">
        <v>2536</v>
      </c>
    </row>
    <row r="918" spans="1:1" x14ac:dyDescent="0.3">
      <c r="A918" t="s">
        <v>2537</v>
      </c>
    </row>
    <row r="920" spans="1:1" x14ac:dyDescent="0.3">
      <c r="A920" t="s">
        <v>2538</v>
      </c>
    </row>
    <row r="921" spans="1:1" x14ac:dyDescent="0.3">
      <c r="A921" t="s">
        <v>2539</v>
      </c>
    </row>
    <row r="923" spans="1:1" x14ac:dyDescent="0.3">
      <c r="A923" t="s">
        <v>2540</v>
      </c>
    </row>
    <row r="924" spans="1:1" x14ac:dyDescent="0.3">
      <c r="A924" t="s">
        <v>2541</v>
      </c>
    </row>
    <row r="925" spans="1:1" x14ac:dyDescent="0.3">
      <c r="A925" t="s">
        <v>2542</v>
      </c>
    </row>
    <row r="926" spans="1:1" x14ac:dyDescent="0.3">
      <c r="A926" t="s">
        <v>2543</v>
      </c>
    </row>
    <row r="927" spans="1:1" x14ac:dyDescent="0.3">
      <c r="A927" t="s">
        <v>370</v>
      </c>
    </row>
    <row r="928" spans="1:1" x14ac:dyDescent="0.3">
      <c r="A928" t="s">
        <v>2544</v>
      </c>
    </row>
    <row r="929" spans="1:1" x14ac:dyDescent="0.3">
      <c r="A929" t="s">
        <v>2545</v>
      </c>
    </row>
    <row r="930" spans="1:1" x14ac:dyDescent="0.3">
      <c r="A930" t="s">
        <v>2546</v>
      </c>
    </row>
    <row r="932" spans="1:1" x14ac:dyDescent="0.3">
      <c r="A932" t="s">
        <v>2547</v>
      </c>
    </row>
    <row r="933" spans="1:1" x14ac:dyDescent="0.3">
      <c r="A933" t="s">
        <v>2548</v>
      </c>
    </row>
    <row r="934" spans="1:1" x14ac:dyDescent="0.3">
      <c r="A934" t="s">
        <v>2549</v>
      </c>
    </row>
    <row r="935" spans="1:1" x14ac:dyDescent="0.3">
      <c r="A935" t="s">
        <v>370</v>
      </c>
    </row>
    <row r="936" spans="1:1" x14ac:dyDescent="0.3">
      <c r="A936" t="s">
        <v>1991</v>
      </c>
    </row>
    <row r="937" spans="1:1" x14ac:dyDescent="0.3">
      <c r="A937" t="s">
        <v>370</v>
      </c>
    </row>
    <row r="938" spans="1:1" x14ac:dyDescent="0.3">
      <c r="A938" t="s">
        <v>2550</v>
      </c>
    </row>
    <row r="939" spans="1:1" x14ac:dyDescent="0.3">
      <c r="A939" t="s">
        <v>2551</v>
      </c>
    </row>
    <row r="940" spans="1:1" x14ac:dyDescent="0.3">
      <c r="A940" t="s">
        <v>2552</v>
      </c>
    </row>
    <row r="942" spans="1:1" x14ac:dyDescent="0.3">
      <c r="A942" t="s">
        <v>2553</v>
      </c>
    </row>
    <row r="943" spans="1:1" x14ac:dyDescent="0.3">
      <c r="A943" t="s">
        <v>2554</v>
      </c>
    </row>
    <row r="944" spans="1:1" x14ac:dyDescent="0.3">
      <c r="A944" t="s">
        <v>2555</v>
      </c>
    </row>
    <row r="945" spans="1:1" x14ac:dyDescent="0.3">
      <c r="A945" t="s">
        <v>370</v>
      </c>
    </row>
    <row r="946" spans="1:1" x14ac:dyDescent="0.3">
      <c r="A946" t="s">
        <v>2556</v>
      </c>
    </row>
    <row r="947" spans="1:1" x14ac:dyDescent="0.3">
      <c r="A947" t="s">
        <v>2557</v>
      </c>
    </row>
    <row r="948" spans="1:1" x14ac:dyDescent="0.3">
      <c r="A948" t="s">
        <v>2558</v>
      </c>
    </row>
    <row r="949" spans="1:1" x14ac:dyDescent="0.3">
      <c r="A949" t="s">
        <v>370</v>
      </c>
    </row>
    <row r="950" spans="1:1" x14ac:dyDescent="0.3">
      <c r="A950" t="s">
        <v>2559</v>
      </c>
    </row>
    <row r="951" spans="1:1" x14ac:dyDescent="0.3">
      <c r="A951" t="s">
        <v>2560</v>
      </c>
    </row>
    <row r="952" spans="1:1" x14ac:dyDescent="0.3">
      <c r="A952" t="s">
        <v>2561</v>
      </c>
    </row>
    <row r="954" spans="1:1" x14ac:dyDescent="0.3">
      <c r="A954" t="s">
        <v>2562</v>
      </c>
    </row>
    <row r="955" spans="1:1" x14ac:dyDescent="0.3">
      <c r="A955" t="s">
        <v>2563</v>
      </c>
    </row>
    <row r="956" spans="1:1" x14ac:dyDescent="0.3">
      <c r="A956" t="s">
        <v>2564</v>
      </c>
    </row>
    <row r="957" spans="1:1" x14ac:dyDescent="0.3">
      <c r="A957" t="s">
        <v>1975</v>
      </c>
    </row>
    <row r="958" spans="1:1" x14ac:dyDescent="0.3">
      <c r="A958" t="s">
        <v>370</v>
      </c>
    </row>
    <row r="959" spans="1:1" x14ac:dyDescent="0.3">
      <c r="A959" t="s">
        <v>2565</v>
      </c>
    </row>
    <row r="961" spans="1:1" x14ac:dyDescent="0.3">
      <c r="A961" t="s">
        <v>2566</v>
      </c>
    </row>
    <row r="962" spans="1:1" x14ac:dyDescent="0.3">
      <c r="A962" t="s">
        <v>2567</v>
      </c>
    </row>
    <row r="964" spans="1:1" x14ac:dyDescent="0.3">
      <c r="A964" t="s">
        <v>2568</v>
      </c>
    </row>
    <row r="965" spans="1:1" x14ac:dyDescent="0.3">
      <c r="A965" t="s">
        <v>2569</v>
      </c>
    </row>
    <row r="967" spans="1:1" x14ac:dyDescent="0.3">
      <c r="A967" t="s">
        <v>2570</v>
      </c>
    </row>
    <row r="968" spans="1:1" x14ac:dyDescent="0.3">
      <c r="A968" t="s">
        <v>2571</v>
      </c>
    </row>
    <row r="969" spans="1:1" x14ac:dyDescent="0.3">
      <c r="A969" t="s">
        <v>2572</v>
      </c>
    </row>
    <row r="970" spans="1:1" x14ac:dyDescent="0.3">
      <c r="A970" t="s">
        <v>2573</v>
      </c>
    </row>
    <row r="971" spans="1:1" x14ac:dyDescent="0.3">
      <c r="A971" t="s">
        <v>370</v>
      </c>
    </row>
    <row r="972" spans="1:1" x14ac:dyDescent="0.3">
      <c r="A972" t="s">
        <v>2574</v>
      </c>
    </row>
    <row r="973" spans="1:1" x14ac:dyDescent="0.3">
      <c r="A973" t="s">
        <v>2575</v>
      </c>
    </row>
    <row r="974" spans="1:1" x14ac:dyDescent="0.3">
      <c r="A974" t="s">
        <v>2576</v>
      </c>
    </row>
    <row r="976" spans="1:1" x14ac:dyDescent="0.3">
      <c r="A976" t="s">
        <v>2577</v>
      </c>
    </row>
    <row r="977" spans="1:1" x14ac:dyDescent="0.3">
      <c r="A977" t="s">
        <v>2578</v>
      </c>
    </row>
    <row r="978" spans="1:1" x14ac:dyDescent="0.3">
      <c r="A978" t="s">
        <v>2579</v>
      </c>
    </row>
    <row r="979" spans="1:1" x14ac:dyDescent="0.3">
      <c r="A979" t="s">
        <v>370</v>
      </c>
    </row>
    <row r="980" spans="1:1" x14ac:dyDescent="0.3">
      <c r="A980" t="s">
        <v>1991</v>
      </c>
    </row>
    <row r="981" spans="1:1" x14ac:dyDescent="0.3">
      <c r="A981" t="s">
        <v>370</v>
      </c>
    </row>
    <row r="982" spans="1:1" x14ac:dyDescent="0.3">
      <c r="A982" t="s">
        <v>2580</v>
      </c>
    </row>
    <row r="983" spans="1:1" x14ac:dyDescent="0.3">
      <c r="A983" t="s">
        <v>2581</v>
      </c>
    </row>
    <row r="984" spans="1:1" x14ac:dyDescent="0.3">
      <c r="A984" t="s">
        <v>2582</v>
      </c>
    </row>
    <row r="986" spans="1:1" x14ac:dyDescent="0.3">
      <c r="A986" t="s">
        <v>2583</v>
      </c>
    </row>
    <row r="987" spans="1:1" x14ac:dyDescent="0.3">
      <c r="A987" t="s">
        <v>2584</v>
      </c>
    </row>
    <row r="988" spans="1:1" x14ac:dyDescent="0.3">
      <c r="A988" t="s">
        <v>2585</v>
      </c>
    </row>
    <row r="989" spans="1:1" x14ac:dyDescent="0.3">
      <c r="A989" t="s">
        <v>370</v>
      </c>
    </row>
    <row r="990" spans="1:1" x14ac:dyDescent="0.3">
      <c r="A990" t="s">
        <v>2586</v>
      </c>
    </row>
    <row r="991" spans="1:1" x14ac:dyDescent="0.3">
      <c r="A991" t="s">
        <v>2587</v>
      </c>
    </row>
    <row r="992" spans="1:1" x14ac:dyDescent="0.3">
      <c r="A992" t="s">
        <v>2588</v>
      </c>
    </row>
    <row r="993" spans="1:1" x14ac:dyDescent="0.3">
      <c r="A993" t="s">
        <v>370</v>
      </c>
    </row>
    <row r="994" spans="1:1" x14ac:dyDescent="0.3">
      <c r="A994" t="s">
        <v>2589</v>
      </c>
    </row>
    <row r="996" spans="1:1" x14ac:dyDescent="0.3">
      <c r="A996" t="s">
        <v>2590</v>
      </c>
    </row>
    <row r="997" spans="1:1" x14ac:dyDescent="0.3">
      <c r="A997" t="s">
        <v>2591</v>
      </c>
    </row>
    <row r="998" spans="1:1" x14ac:dyDescent="0.3">
      <c r="A998" t="s">
        <v>2592</v>
      </c>
    </row>
    <row r="999" spans="1:1" x14ac:dyDescent="0.3">
      <c r="A999" t="s">
        <v>1975</v>
      </c>
    </row>
    <row r="1000" spans="1:1" x14ac:dyDescent="0.3">
      <c r="A1000" t="s">
        <v>370</v>
      </c>
    </row>
    <row r="1001" spans="1:1" x14ac:dyDescent="0.3">
      <c r="A1001" t="s">
        <v>2593</v>
      </c>
    </row>
    <row r="1003" spans="1:1" x14ac:dyDescent="0.3">
      <c r="A1003" t="s">
        <v>2594</v>
      </c>
    </row>
    <row r="1004" spans="1:1" x14ac:dyDescent="0.3">
      <c r="A1004" t="s">
        <v>2595</v>
      </c>
    </row>
    <row r="1006" spans="1:1" x14ac:dyDescent="0.3">
      <c r="A1006" t="s">
        <v>2596</v>
      </c>
    </row>
    <row r="1007" spans="1:1" x14ac:dyDescent="0.3">
      <c r="A1007" t="s">
        <v>2597</v>
      </c>
    </row>
    <row r="1009" spans="1:1" x14ac:dyDescent="0.3">
      <c r="A1009" t="s">
        <v>2598</v>
      </c>
    </row>
    <row r="1010" spans="1:1" x14ac:dyDescent="0.3">
      <c r="A1010" t="s">
        <v>2599</v>
      </c>
    </row>
    <row r="1011" spans="1:1" x14ac:dyDescent="0.3">
      <c r="A1011" t="s">
        <v>2600</v>
      </c>
    </row>
    <row r="1012" spans="1:1" x14ac:dyDescent="0.3">
      <c r="A1012" t="s">
        <v>2601</v>
      </c>
    </row>
    <row r="1013" spans="1:1" x14ac:dyDescent="0.3">
      <c r="A1013" t="s">
        <v>370</v>
      </c>
    </row>
    <row r="1014" spans="1:1" x14ac:dyDescent="0.3">
      <c r="A1014" t="s">
        <v>2602</v>
      </c>
    </row>
    <row r="1015" spans="1:1" x14ac:dyDescent="0.3">
      <c r="A1015" t="s">
        <v>2603</v>
      </c>
    </row>
    <row r="1016" spans="1:1" x14ac:dyDescent="0.3">
      <c r="A1016" t="s">
        <v>2604</v>
      </c>
    </row>
    <row r="1018" spans="1:1" x14ac:dyDescent="0.3">
      <c r="A1018" t="s">
        <v>2605</v>
      </c>
    </row>
    <row r="1019" spans="1:1" x14ac:dyDescent="0.3">
      <c r="A1019" t="s">
        <v>2606</v>
      </c>
    </row>
    <row r="1020" spans="1:1" x14ac:dyDescent="0.3">
      <c r="A1020" t="s">
        <v>2607</v>
      </c>
    </row>
    <row r="1021" spans="1:1" x14ac:dyDescent="0.3">
      <c r="A1021" t="s">
        <v>370</v>
      </c>
    </row>
    <row r="1022" spans="1:1" x14ac:dyDescent="0.3">
      <c r="A1022" t="s">
        <v>1991</v>
      </c>
    </row>
    <row r="1023" spans="1:1" x14ac:dyDescent="0.3">
      <c r="A1023" t="s">
        <v>370</v>
      </c>
    </row>
    <row r="1024" spans="1:1" x14ac:dyDescent="0.3">
      <c r="A1024" t="s">
        <v>2608</v>
      </c>
    </row>
    <row r="1025" spans="1:1" x14ac:dyDescent="0.3">
      <c r="A1025" t="s">
        <v>2609</v>
      </c>
    </row>
    <row r="1026" spans="1:1" x14ac:dyDescent="0.3">
      <c r="A1026" t="s">
        <v>2610</v>
      </c>
    </row>
    <row r="1028" spans="1:1" x14ac:dyDescent="0.3">
      <c r="A1028" t="s">
        <v>2611</v>
      </c>
    </row>
    <row r="1029" spans="1:1" x14ac:dyDescent="0.3">
      <c r="A1029" t="s">
        <v>2612</v>
      </c>
    </row>
    <row r="1030" spans="1:1" x14ac:dyDescent="0.3">
      <c r="A1030" t="s">
        <v>2613</v>
      </c>
    </row>
    <row r="1031" spans="1:1" x14ac:dyDescent="0.3">
      <c r="A1031" t="s">
        <v>370</v>
      </c>
    </row>
    <row r="1032" spans="1:1" x14ac:dyDescent="0.3">
      <c r="A1032" t="s">
        <v>2614</v>
      </c>
    </row>
    <row r="1033" spans="1:1" x14ac:dyDescent="0.3">
      <c r="A1033" t="s">
        <v>2615</v>
      </c>
    </row>
    <row r="1034" spans="1:1" x14ac:dyDescent="0.3">
      <c r="A1034" t="s">
        <v>2616</v>
      </c>
    </row>
    <row r="1035" spans="1:1" x14ac:dyDescent="0.3">
      <c r="A1035" t="s">
        <v>370</v>
      </c>
    </row>
    <row r="1036" spans="1:1" x14ac:dyDescent="0.3">
      <c r="A1036" t="s">
        <v>2617</v>
      </c>
    </row>
    <row r="1037" spans="1:1" x14ac:dyDescent="0.3">
      <c r="A1037" t="s">
        <v>2618</v>
      </c>
    </row>
    <row r="1038" spans="1:1" x14ac:dyDescent="0.3">
      <c r="A1038" t="s">
        <v>2619</v>
      </c>
    </row>
    <row r="1040" spans="1:1" x14ac:dyDescent="0.3">
      <c r="A1040" t="s">
        <v>2620</v>
      </c>
    </row>
    <row r="1041" spans="1:1" x14ac:dyDescent="0.3">
      <c r="A1041" t="s">
        <v>2621</v>
      </c>
    </row>
    <row r="1042" spans="1:1" x14ac:dyDescent="0.3">
      <c r="A1042" t="s">
        <v>2622</v>
      </c>
    </row>
    <row r="1043" spans="1:1" x14ac:dyDescent="0.3">
      <c r="A1043" t="s">
        <v>1975</v>
      </c>
    </row>
    <row r="1044" spans="1:1" x14ac:dyDescent="0.3">
      <c r="A1044" t="s">
        <v>370</v>
      </c>
    </row>
    <row r="1045" spans="1:1" x14ac:dyDescent="0.3">
      <c r="A1045" t="s">
        <v>2623</v>
      </c>
    </row>
    <row r="1047" spans="1:1" x14ac:dyDescent="0.3">
      <c r="A1047" t="s">
        <v>2624</v>
      </c>
    </row>
    <row r="1048" spans="1:1" x14ac:dyDescent="0.3">
      <c r="A1048" t="s">
        <v>2625</v>
      </c>
    </row>
    <row r="1050" spans="1:1" x14ac:dyDescent="0.3">
      <c r="A1050" t="s">
        <v>2626</v>
      </c>
    </row>
    <row r="1051" spans="1:1" x14ac:dyDescent="0.3">
      <c r="A1051" t="s">
        <v>2627</v>
      </c>
    </row>
    <row r="1053" spans="1:1" x14ac:dyDescent="0.3">
      <c r="A1053" t="s">
        <v>2628</v>
      </c>
    </row>
    <row r="1054" spans="1:1" x14ac:dyDescent="0.3">
      <c r="A1054" t="s">
        <v>2629</v>
      </c>
    </row>
    <row r="1055" spans="1:1" x14ac:dyDescent="0.3">
      <c r="A1055" t="s">
        <v>2630</v>
      </c>
    </row>
    <row r="1056" spans="1:1" x14ac:dyDescent="0.3">
      <c r="A1056" t="s">
        <v>2631</v>
      </c>
    </row>
    <row r="1057" spans="1:1" x14ac:dyDescent="0.3">
      <c r="A1057" t="s">
        <v>370</v>
      </c>
    </row>
    <row r="1058" spans="1:1" x14ac:dyDescent="0.3">
      <c r="A1058" t="s">
        <v>2632</v>
      </c>
    </row>
    <row r="1059" spans="1:1" x14ac:dyDescent="0.3">
      <c r="A1059" t="s">
        <v>2633</v>
      </c>
    </row>
    <row r="1060" spans="1:1" x14ac:dyDescent="0.3">
      <c r="A1060" t="s">
        <v>2634</v>
      </c>
    </row>
    <row r="1062" spans="1:1" x14ac:dyDescent="0.3">
      <c r="A1062" t="s">
        <v>2635</v>
      </c>
    </row>
    <row r="1063" spans="1:1" x14ac:dyDescent="0.3">
      <c r="A1063" t="s">
        <v>2636</v>
      </c>
    </row>
    <row r="1064" spans="1:1" x14ac:dyDescent="0.3">
      <c r="A1064" t="s">
        <v>2637</v>
      </c>
    </row>
    <row r="1065" spans="1:1" x14ac:dyDescent="0.3">
      <c r="A1065" t="s">
        <v>370</v>
      </c>
    </row>
    <row r="1066" spans="1:1" x14ac:dyDescent="0.3">
      <c r="A1066" t="s">
        <v>1991</v>
      </c>
    </row>
    <row r="1067" spans="1:1" x14ac:dyDescent="0.3">
      <c r="A1067" t="s">
        <v>370</v>
      </c>
    </row>
    <row r="1068" spans="1:1" x14ac:dyDescent="0.3">
      <c r="A1068" t="s">
        <v>2638</v>
      </c>
    </row>
    <row r="1069" spans="1:1" x14ac:dyDescent="0.3">
      <c r="A1069" t="s">
        <v>2639</v>
      </c>
    </row>
    <row r="1070" spans="1:1" x14ac:dyDescent="0.3">
      <c r="A1070" t="s">
        <v>2640</v>
      </c>
    </row>
    <row r="1072" spans="1:1" x14ac:dyDescent="0.3">
      <c r="A1072" t="s">
        <v>2641</v>
      </c>
    </row>
    <row r="1073" spans="1:1" x14ac:dyDescent="0.3">
      <c r="A1073" t="s">
        <v>2642</v>
      </c>
    </row>
    <row r="1074" spans="1:1" x14ac:dyDescent="0.3">
      <c r="A1074" t="s">
        <v>2643</v>
      </c>
    </row>
    <row r="1075" spans="1:1" x14ac:dyDescent="0.3">
      <c r="A1075" t="s">
        <v>370</v>
      </c>
    </row>
    <row r="1076" spans="1:1" x14ac:dyDescent="0.3">
      <c r="A1076" t="s">
        <v>2644</v>
      </c>
    </row>
    <row r="1077" spans="1:1" x14ac:dyDescent="0.3">
      <c r="A1077" t="s">
        <v>2645</v>
      </c>
    </row>
    <row r="1078" spans="1:1" x14ac:dyDescent="0.3">
      <c r="A1078" t="s">
        <v>2646</v>
      </c>
    </row>
    <row r="1079" spans="1:1" x14ac:dyDescent="0.3">
      <c r="A1079" t="s">
        <v>370</v>
      </c>
    </row>
    <row r="1080" spans="1:1" x14ac:dyDescent="0.3">
      <c r="A1080" t="s">
        <v>2647</v>
      </c>
    </row>
    <row r="1081" spans="1:1" x14ac:dyDescent="0.3">
      <c r="A1081" t="s">
        <v>2648</v>
      </c>
    </row>
    <row r="1082" spans="1:1" x14ac:dyDescent="0.3">
      <c r="A1082" t="s">
        <v>2649</v>
      </c>
    </row>
    <row r="1084" spans="1:1" x14ac:dyDescent="0.3">
      <c r="A1084" t="s">
        <v>2650</v>
      </c>
    </row>
    <row r="1085" spans="1:1" x14ac:dyDescent="0.3">
      <c r="A1085" t="s">
        <v>2651</v>
      </c>
    </row>
    <row r="1086" spans="1:1" x14ac:dyDescent="0.3">
      <c r="A1086" t="s">
        <v>2652</v>
      </c>
    </row>
    <row r="1087" spans="1:1" x14ac:dyDescent="0.3">
      <c r="A1087" t="s">
        <v>1975</v>
      </c>
    </row>
    <row r="1088" spans="1:1" x14ac:dyDescent="0.3">
      <c r="A1088" t="s">
        <v>370</v>
      </c>
    </row>
    <row r="1089" spans="1:1" x14ac:dyDescent="0.3">
      <c r="A1089" t="s">
        <v>2653</v>
      </c>
    </row>
    <row r="1091" spans="1:1" x14ac:dyDescent="0.3">
      <c r="A1091" t="s">
        <v>2654</v>
      </c>
    </row>
    <row r="1092" spans="1:1" x14ac:dyDescent="0.3">
      <c r="A1092" t="s">
        <v>2655</v>
      </c>
    </row>
    <row r="1094" spans="1:1" x14ac:dyDescent="0.3">
      <c r="A1094" t="s">
        <v>2656</v>
      </c>
    </row>
    <row r="1095" spans="1:1" x14ac:dyDescent="0.3">
      <c r="A1095" t="s">
        <v>2657</v>
      </c>
    </row>
    <row r="1097" spans="1:1" x14ac:dyDescent="0.3">
      <c r="A1097" t="s">
        <v>2658</v>
      </c>
    </row>
    <row r="1098" spans="1:1" x14ac:dyDescent="0.3">
      <c r="A1098" t="s">
        <v>2659</v>
      </c>
    </row>
    <row r="1099" spans="1:1" x14ac:dyDescent="0.3">
      <c r="A1099" t="s">
        <v>2660</v>
      </c>
    </row>
    <row r="1100" spans="1:1" x14ac:dyDescent="0.3">
      <c r="A1100" t="s">
        <v>2661</v>
      </c>
    </row>
    <row r="1101" spans="1:1" x14ac:dyDescent="0.3">
      <c r="A1101" t="s">
        <v>370</v>
      </c>
    </row>
    <row r="1102" spans="1:1" x14ac:dyDescent="0.3">
      <c r="A1102" t="s">
        <v>2662</v>
      </c>
    </row>
    <row r="1103" spans="1:1" x14ac:dyDescent="0.3">
      <c r="A1103" t="s">
        <v>2663</v>
      </c>
    </row>
    <row r="1104" spans="1:1" x14ac:dyDescent="0.3">
      <c r="A1104" t="s">
        <v>2664</v>
      </c>
    </row>
    <row r="1106" spans="1:1" x14ac:dyDescent="0.3">
      <c r="A1106" t="s">
        <v>2665</v>
      </c>
    </row>
    <row r="1107" spans="1:1" x14ac:dyDescent="0.3">
      <c r="A1107" t="s">
        <v>2666</v>
      </c>
    </row>
    <row r="1108" spans="1:1" x14ac:dyDescent="0.3">
      <c r="A1108" t="s">
        <v>2667</v>
      </c>
    </row>
    <row r="1109" spans="1:1" x14ac:dyDescent="0.3">
      <c r="A1109" t="s">
        <v>370</v>
      </c>
    </row>
    <row r="1110" spans="1:1" x14ac:dyDescent="0.3">
      <c r="A1110" t="s">
        <v>1991</v>
      </c>
    </row>
    <row r="1111" spans="1:1" x14ac:dyDescent="0.3">
      <c r="A1111" t="s">
        <v>370</v>
      </c>
    </row>
    <row r="1112" spans="1:1" x14ac:dyDescent="0.3">
      <c r="A1112" t="s">
        <v>2668</v>
      </c>
    </row>
    <row r="1113" spans="1:1" x14ac:dyDescent="0.3">
      <c r="A1113" t="s">
        <v>2669</v>
      </c>
    </row>
    <row r="1114" spans="1:1" x14ac:dyDescent="0.3">
      <c r="A1114" t="s">
        <v>2670</v>
      </c>
    </row>
    <row r="1116" spans="1:1" x14ac:dyDescent="0.3">
      <c r="A1116" t="s">
        <v>2671</v>
      </c>
    </row>
    <row r="1117" spans="1:1" x14ac:dyDescent="0.3">
      <c r="A1117" t="s">
        <v>2672</v>
      </c>
    </row>
    <row r="1118" spans="1:1" x14ac:dyDescent="0.3">
      <c r="A1118" t="s">
        <v>2673</v>
      </c>
    </row>
    <row r="1119" spans="1:1" x14ac:dyDescent="0.3">
      <c r="A1119" t="s">
        <v>370</v>
      </c>
    </row>
    <row r="1120" spans="1:1" x14ac:dyDescent="0.3">
      <c r="A1120" t="s">
        <v>2674</v>
      </c>
    </row>
    <row r="1121" spans="1:1" x14ac:dyDescent="0.3">
      <c r="A1121" t="s">
        <v>2675</v>
      </c>
    </row>
    <row r="1122" spans="1:1" x14ac:dyDescent="0.3">
      <c r="A1122" t="s">
        <v>2676</v>
      </c>
    </row>
    <row r="1123" spans="1:1" x14ac:dyDescent="0.3">
      <c r="A1123" t="s">
        <v>370</v>
      </c>
    </row>
    <row r="1124" spans="1:1" x14ac:dyDescent="0.3">
      <c r="A1124" t="s">
        <v>2677</v>
      </c>
    </row>
    <row r="1125" spans="1:1" x14ac:dyDescent="0.3">
      <c r="A1125" t="s">
        <v>2678</v>
      </c>
    </row>
    <row r="1126" spans="1:1" x14ac:dyDescent="0.3">
      <c r="A1126" t="s">
        <v>2679</v>
      </c>
    </row>
    <row r="1128" spans="1:1" x14ac:dyDescent="0.3">
      <c r="A1128" t="s">
        <v>2680</v>
      </c>
    </row>
    <row r="1129" spans="1:1" x14ac:dyDescent="0.3">
      <c r="A1129" t="s">
        <v>2681</v>
      </c>
    </row>
    <row r="1130" spans="1:1" x14ac:dyDescent="0.3">
      <c r="A1130" t="s">
        <v>2682</v>
      </c>
    </row>
    <row r="1131" spans="1:1" x14ac:dyDescent="0.3">
      <c r="A1131" t="s">
        <v>1975</v>
      </c>
    </row>
    <row r="1132" spans="1:1" x14ac:dyDescent="0.3">
      <c r="A1132" t="s">
        <v>370</v>
      </c>
    </row>
    <row r="1133" spans="1:1" x14ac:dyDescent="0.3">
      <c r="A1133" t="s">
        <v>2683</v>
      </c>
    </row>
    <row r="1135" spans="1:1" x14ac:dyDescent="0.3">
      <c r="A1135" t="s">
        <v>2684</v>
      </c>
    </row>
    <row r="1136" spans="1:1" x14ac:dyDescent="0.3">
      <c r="A1136" t="s">
        <v>2685</v>
      </c>
    </row>
    <row r="1138" spans="1:1" x14ac:dyDescent="0.3">
      <c r="A1138" t="s">
        <v>2686</v>
      </c>
    </row>
    <row r="1139" spans="1:1" x14ac:dyDescent="0.3">
      <c r="A1139" t="s">
        <v>2687</v>
      </c>
    </row>
    <row r="1141" spans="1:1" x14ac:dyDescent="0.3">
      <c r="A1141" t="s">
        <v>2688</v>
      </c>
    </row>
    <row r="1142" spans="1:1" x14ac:dyDescent="0.3">
      <c r="A1142" t="s">
        <v>2689</v>
      </c>
    </row>
    <row r="1143" spans="1:1" x14ac:dyDescent="0.3">
      <c r="A1143" t="s">
        <v>2690</v>
      </c>
    </row>
    <row r="1144" spans="1:1" x14ac:dyDescent="0.3">
      <c r="A1144" t="s">
        <v>2691</v>
      </c>
    </row>
    <row r="1145" spans="1:1" x14ac:dyDescent="0.3">
      <c r="A1145" t="s">
        <v>370</v>
      </c>
    </row>
    <row r="1146" spans="1:1" x14ac:dyDescent="0.3">
      <c r="A1146" t="s">
        <v>2692</v>
      </c>
    </row>
    <row r="1147" spans="1:1" x14ac:dyDescent="0.3">
      <c r="A1147" t="s">
        <v>2693</v>
      </c>
    </row>
    <row r="1148" spans="1:1" x14ac:dyDescent="0.3">
      <c r="A1148" t="s">
        <v>2694</v>
      </c>
    </row>
    <row r="1150" spans="1:1" x14ac:dyDescent="0.3">
      <c r="A1150" t="s">
        <v>2695</v>
      </c>
    </row>
    <row r="1151" spans="1:1" x14ac:dyDescent="0.3">
      <c r="A1151" t="s">
        <v>2696</v>
      </c>
    </row>
    <row r="1152" spans="1:1" x14ac:dyDescent="0.3">
      <c r="A1152" t="s">
        <v>2697</v>
      </c>
    </row>
    <row r="1153" spans="1:1" x14ac:dyDescent="0.3">
      <c r="A1153" t="s">
        <v>370</v>
      </c>
    </row>
    <row r="1154" spans="1:1" x14ac:dyDescent="0.3">
      <c r="A1154" t="s">
        <v>1991</v>
      </c>
    </row>
    <row r="1155" spans="1:1" x14ac:dyDescent="0.3">
      <c r="A1155" t="s">
        <v>370</v>
      </c>
    </row>
    <row r="1156" spans="1:1" x14ac:dyDescent="0.3">
      <c r="A1156" t="s">
        <v>2698</v>
      </c>
    </row>
    <row r="1157" spans="1:1" x14ac:dyDescent="0.3">
      <c r="A1157" t="s">
        <v>2699</v>
      </c>
    </row>
    <row r="1158" spans="1:1" x14ac:dyDescent="0.3">
      <c r="A1158" t="s">
        <v>2700</v>
      </c>
    </row>
    <row r="1160" spans="1:1" x14ac:dyDescent="0.3">
      <c r="A1160" t="s">
        <v>2701</v>
      </c>
    </row>
    <row r="1161" spans="1:1" x14ac:dyDescent="0.3">
      <c r="A1161" t="s">
        <v>2702</v>
      </c>
    </row>
    <row r="1162" spans="1:1" x14ac:dyDescent="0.3">
      <c r="A1162" t="s">
        <v>2703</v>
      </c>
    </row>
    <row r="1163" spans="1:1" x14ac:dyDescent="0.3">
      <c r="A1163" t="s">
        <v>370</v>
      </c>
    </row>
    <row r="1164" spans="1:1" x14ac:dyDescent="0.3">
      <c r="A1164" t="s">
        <v>2704</v>
      </c>
    </row>
    <row r="1165" spans="1:1" x14ac:dyDescent="0.3">
      <c r="A1165" t="s">
        <v>2705</v>
      </c>
    </row>
    <row r="1166" spans="1:1" x14ac:dyDescent="0.3">
      <c r="A1166" t="s">
        <v>2706</v>
      </c>
    </row>
    <row r="1167" spans="1:1" x14ac:dyDescent="0.3">
      <c r="A1167" t="s">
        <v>370</v>
      </c>
    </row>
    <row r="1168" spans="1:1" x14ac:dyDescent="0.3">
      <c r="A1168" t="s">
        <v>2707</v>
      </c>
    </row>
    <row r="1169" spans="1:1" x14ac:dyDescent="0.3">
      <c r="A1169" t="s">
        <v>2708</v>
      </c>
    </row>
    <row r="1170" spans="1:1" x14ac:dyDescent="0.3">
      <c r="A1170" t="s">
        <v>2709</v>
      </c>
    </row>
    <row r="1172" spans="1:1" x14ac:dyDescent="0.3">
      <c r="A1172" t="s">
        <v>2710</v>
      </c>
    </row>
    <row r="1173" spans="1:1" x14ac:dyDescent="0.3">
      <c r="A1173" t="s">
        <v>2711</v>
      </c>
    </row>
    <row r="1174" spans="1:1" x14ac:dyDescent="0.3">
      <c r="A1174" t="s">
        <v>2712</v>
      </c>
    </row>
    <row r="1175" spans="1:1" x14ac:dyDescent="0.3">
      <c r="A1175" t="s">
        <v>1975</v>
      </c>
    </row>
    <row r="1176" spans="1:1" x14ac:dyDescent="0.3">
      <c r="A1176" t="s">
        <v>370</v>
      </c>
    </row>
    <row r="1177" spans="1:1" x14ac:dyDescent="0.3">
      <c r="A1177" t="s">
        <v>2713</v>
      </c>
    </row>
    <row r="1179" spans="1:1" x14ac:dyDescent="0.3">
      <c r="A1179" t="s">
        <v>2714</v>
      </c>
    </row>
    <row r="1180" spans="1:1" x14ac:dyDescent="0.3">
      <c r="A1180" t="s">
        <v>2715</v>
      </c>
    </row>
    <row r="1182" spans="1:1" x14ac:dyDescent="0.3">
      <c r="A1182" t="s">
        <v>2716</v>
      </c>
    </row>
    <row r="1183" spans="1:1" x14ac:dyDescent="0.3">
      <c r="A1183" t="s">
        <v>2717</v>
      </c>
    </row>
    <row r="1185" spans="1:1" x14ac:dyDescent="0.3">
      <c r="A1185" t="s">
        <v>2718</v>
      </c>
    </row>
    <row r="1186" spans="1:1" x14ac:dyDescent="0.3">
      <c r="A1186" t="s">
        <v>2719</v>
      </c>
    </row>
    <row r="1187" spans="1:1" x14ac:dyDescent="0.3">
      <c r="A1187" t="s">
        <v>2720</v>
      </c>
    </row>
    <row r="1188" spans="1:1" x14ac:dyDescent="0.3">
      <c r="A1188" t="s">
        <v>2721</v>
      </c>
    </row>
    <row r="1189" spans="1:1" x14ac:dyDescent="0.3">
      <c r="A1189" t="s">
        <v>370</v>
      </c>
    </row>
    <row r="1190" spans="1:1" x14ac:dyDescent="0.3">
      <c r="A1190" t="s">
        <v>2722</v>
      </c>
    </row>
    <row r="1191" spans="1:1" x14ac:dyDescent="0.3">
      <c r="A1191" t="s">
        <v>2723</v>
      </c>
    </row>
    <row r="1192" spans="1:1" x14ac:dyDescent="0.3">
      <c r="A1192" t="s">
        <v>2724</v>
      </c>
    </row>
    <row r="1194" spans="1:1" x14ac:dyDescent="0.3">
      <c r="A1194" t="s">
        <v>2725</v>
      </c>
    </row>
    <row r="1195" spans="1:1" x14ac:dyDescent="0.3">
      <c r="A1195" t="s">
        <v>2726</v>
      </c>
    </row>
    <row r="1196" spans="1:1" x14ac:dyDescent="0.3">
      <c r="A1196" t="s">
        <v>2727</v>
      </c>
    </row>
    <row r="1197" spans="1:1" x14ac:dyDescent="0.3">
      <c r="A1197" t="s">
        <v>370</v>
      </c>
    </row>
    <row r="1198" spans="1:1" x14ac:dyDescent="0.3">
      <c r="A1198" t="s">
        <v>1991</v>
      </c>
    </row>
    <row r="1199" spans="1:1" x14ac:dyDescent="0.3">
      <c r="A1199" t="s">
        <v>370</v>
      </c>
    </row>
    <row r="1200" spans="1:1" x14ac:dyDescent="0.3">
      <c r="A1200" t="s">
        <v>2728</v>
      </c>
    </row>
    <row r="1201" spans="1:1" x14ac:dyDescent="0.3">
      <c r="A1201" t="s">
        <v>2729</v>
      </c>
    </row>
    <row r="1202" spans="1:1" x14ac:dyDescent="0.3">
      <c r="A1202" t="s">
        <v>2730</v>
      </c>
    </row>
    <row r="1204" spans="1:1" x14ac:dyDescent="0.3">
      <c r="A1204" t="s">
        <v>2731</v>
      </c>
    </row>
    <row r="1205" spans="1:1" x14ac:dyDescent="0.3">
      <c r="A1205" t="s">
        <v>2732</v>
      </c>
    </row>
    <row r="1206" spans="1:1" x14ac:dyDescent="0.3">
      <c r="A1206" t="s">
        <v>2733</v>
      </c>
    </row>
    <row r="1207" spans="1:1" x14ac:dyDescent="0.3">
      <c r="A1207" t="s">
        <v>370</v>
      </c>
    </row>
    <row r="1208" spans="1:1" x14ac:dyDescent="0.3">
      <c r="A1208" t="s">
        <v>2734</v>
      </c>
    </row>
    <row r="1209" spans="1:1" x14ac:dyDescent="0.3">
      <c r="A1209" t="s">
        <v>2735</v>
      </c>
    </row>
    <row r="1210" spans="1:1" x14ac:dyDescent="0.3">
      <c r="A1210" t="s">
        <v>2736</v>
      </c>
    </row>
    <row r="1211" spans="1:1" x14ac:dyDescent="0.3">
      <c r="A1211" t="s">
        <v>370</v>
      </c>
    </row>
    <row r="1212" spans="1:1" x14ac:dyDescent="0.3">
      <c r="A1212" t="s">
        <v>2737</v>
      </c>
    </row>
    <row r="1213" spans="1:1" x14ac:dyDescent="0.3">
      <c r="A1213" t="s">
        <v>2738</v>
      </c>
    </row>
    <row r="1214" spans="1:1" x14ac:dyDescent="0.3">
      <c r="A1214" t="s">
        <v>2739</v>
      </c>
    </row>
    <row r="1216" spans="1:1" x14ac:dyDescent="0.3">
      <c r="A1216" t="s">
        <v>2740</v>
      </c>
    </row>
    <row r="1217" spans="1:1" x14ac:dyDescent="0.3">
      <c r="A1217" t="s">
        <v>2741</v>
      </c>
    </row>
    <row r="1218" spans="1:1" x14ac:dyDescent="0.3">
      <c r="A1218" t="s">
        <v>2742</v>
      </c>
    </row>
    <row r="1219" spans="1:1" x14ac:dyDescent="0.3">
      <c r="A1219" t="s">
        <v>1975</v>
      </c>
    </row>
    <row r="1220" spans="1:1" x14ac:dyDescent="0.3">
      <c r="A1220" t="s">
        <v>370</v>
      </c>
    </row>
    <row r="1221" spans="1:1" x14ac:dyDescent="0.3">
      <c r="A1221" t="s">
        <v>2743</v>
      </c>
    </row>
    <row r="1223" spans="1:1" x14ac:dyDescent="0.3">
      <c r="A1223" t="s">
        <v>2744</v>
      </c>
    </row>
    <row r="1224" spans="1:1" x14ac:dyDescent="0.3">
      <c r="A1224" t="s">
        <v>2745</v>
      </c>
    </row>
    <row r="1226" spans="1:1" x14ac:dyDescent="0.3">
      <c r="A1226" t="s">
        <v>2746</v>
      </c>
    </row>
    <row r="1227" spans="1:1" x14ac:dyDescent="0.3">
      <c r="A1227" t="s">
        <v>2747</v>
      </c>
    </row>
    <row r="1229" spans="1:1" x14ac:dyDescent="0.3">
      <c r="A1229" t="s">
        <v>2748</v>
      </c>
    </row>
    <row r="1230" spans="1:1" x14ac:dyDescent="0.3">
      <c r="A1230" t="s">
        <v>2749</v>
      </c>
    </row>
    <row r="1231" spans="1:1" x14ac:dyDescent="0.3">
      <c r="A1231" t="s">
        <v>2750</v>
      </c>
    </row>
    <row r="1232" spans="1:1" x14ac:dyDescent="0.3">
      <c r="A1232" t="s">
        <v>2751</v>
      </c>
    </row>
    <row r="1233" spans="1:1" x14ac:dyDescent="0.3">
      <c r="A1233" t="s">
        <v>370</v>
      </c>
    </row>
    <row r="1234" spans="1:1" x14ac:dyDescent="0.3">
      <c r="A1234" t="s">
        <v>2752</v>
      </c>
    </row>
    <row r="1235" spans="1:1" x14ac:dyDescent="0.3">
      <c r="A1235" t="s">
        <v>2753</v>
      </c>
    </row>
    <row r="1236" spans="1:1" x14ac:dyDescent="0.3">
      <c r="A1236" t="s">
        <v>2754</v>
      </c>
    </row>
    <row r="1238" spans="1:1" x14ac:dyDescent="0.3">
      <c r="A1238" t="s">
        <v>2755</v>
      </c>
    </row>
    <row r="1239" spans="1:1" x14ac:dyDescent="0.3">
      <c r="A1239" t="s">
        <v>2756</v>
      </c>
    </row>
    <row r="1240" spans="1:1" x14ac:dyDescent="0.3">
      <c r="A1240" t="s">
        <v>2757</v>
      </c>
    </row>
    <row r="1241" spans="1:1" x14ac:dyDescent="0.3">
      <c r="A1241" t="s">
        <v>370</v>
      </c>
    </row>
    <row r="1242" spans="1:1" x14ac:dyDescent="0.3">
      <c r="A1242" t="s">
        <v>1991</v>
      </c>
    </row>
    <row r="1243" spans="1:1" x14ac:dyDescent="0.3">
      <c r="A1243" t="s">
        <v>370</v>
      </c>
    </row>
    <row r="1244" spans="1:1" x14ac:dyDescent="0.3">
      <c r="A1244" t="s">
        <v>2758</v>
      </c>
    </row>
    <row r="1245" spans="1:1" x14ac:dyDescent="0.3">
      <c r="A1245" t="s">
        <v>2759</v>
      </c>
    </row>
    <row r="1246" spans="1:1" x14ac:dyDescent="0.3">
      <c r="A1246" t="s">
        <v>2760</v>
      </c>
    </row>
    <row r="1248" spans="1:1" x14ac:dyDescent="0.3">
      <c r="A1248" t="s">
        <v>2761</v>
      </c>
    </row>
    <row r="1249" spans="1:1" x14ac:dyDescent="0.3">
      <c r="A1249" t="s">
        <v>2762</v>
      </c>
    </row>
    <row r="1250" spans="1:1" x14ac:dyDescent="0.3">
      <c r="A1250" t="s">
        <v>2763</v>
      </c>
    </row>
    <row r="1251" spans="1:1" x14ac:dyDescent="0.3">
      <c r="A1251" t="s">
        <v>370</v>
      </c>
    </row>
    <row r="1252" spans="1:1" x14ac:dyDescent="0.3">
      <c r="A1252" t="s">
        <v>2764</v>
      </c>
    </row>
    <row r="1253" spans="1:1" x14ac:dyDescent="0.3">
      <c r="A1253" t="s">
        <v>2765</v>
      </c>
    </row>
    <row r="1254" spans="1:1" x14ac:dyDescent="0.3">
      <c r="A1254" t="s">
        <v>2766</v>
      </c>
    </row>
    <row r="1255" spans="1:1" x14ac:dyDescent="0.3">
      <c r="A1255" t="s">
        <v>370</v>
      </c>
    </row>
    <row r="1256" spans="1:1" x14ac:dyDescent="0.3">
      <c r="A1256" t="s">
        <v>2767</v>
      </c>
    </row>
    <row r="1257" spans="1:1" x14ac:dyDescent="0.3">
      <c r="A1257" t="s">
        <v>2768</v>
      </c>
    </row>
    <row r="1258" spans="1:1" x14ac:dyDescent="0.3">
      <c r="A1258" t="s">
        <v>2769</v>
      </c>
    </row>
    <row r="1260" spans="1:1" x14ac:dyDescent="0.3">
      <c r="A1260" t="s">
        <v>2770</v>
      </c>
    </row>
    <row r="1261" spans="1:1" x14ac:dyDescent="0.3">
      <c r="A1261" t="s">
        <v>2771</v>
      </c>
    </row>
    <row r="1262" spans="1:1" x14ac:dyDescent="0.3">
      <c r="A1262" t="s">
        <v>2772</v>
      </c>
    </row>
    <row r="1263" spans="1:1" x14ac:dyDescent="0.3">
      <c r="A1263" t="s">
        <v>1975</v>
      </c>
    </row>
    <row r="1264" spans="1:1" x14ac:dyDescent="0.3">
      <c r="A1264" t="s">
        <v>370</v>
      </c>
    </row>
    <row r="1265" spans="1:1" x14ac:dyDescent="0.3">
      <c r="A1265" t="s">
        <v>2773</v>
      </c>
    </row>
    <row r="1267" spans="1:1" x14ac:dyDescent="0.3">
      <c r="A1267" t="s">
        <v>2774</v>
      </c>
    </row>
    <row r="1268" spans="1:1" x14ac:dyDescent="0.3">
      <c r="A1268" t="s">
        <v>2775</v>
      </c>
    </row>
    <row r="1270" spans="1:1" x14ac:dyDescent="0.3">
      <c r="A1270" t="s">
        <v>2776</v>
      </c>
    </row>
    <row r="1271" spans="1:1" x14ac:dyDescent="0.3">
      <c r="A1271" t="s">
        <v>2777</v>
      </c>
    </row>
    <row r="1273" spans="1:1" x14ac:dyDescent="0.3">
      <c r="A1273" t="s">
        <v>2778</v>
      </c>
    </row>
    <row r="1274" spans="1:1" x14ac:dyDescent="0.3">
      <c r="A1274" t="s">
        <v>2779</v>
      </c>
    </row>
    <row r="1275" spans="1:1" x14ac:dyDescent="0.3">
      <c r="A1275" t="s">
        <v>2780</v>
      </c>
    </row>
    <row r="1276" spans="1:1" x14ac:dyDescent="0.3">
      <c r="A1276" t="s">
        <v>2781</v>
      </c>
    </row>
    <row r="1277" spans="1:1" x14ac:dyDescent="0.3">
      <c r="A1277" t="s">
        <v>370</v>
      </c>
    </row>
    <row r="1278" spans="1:1" x14ac:dyDescent="0.3">
      <c r="A1278" t="s">
        <v>2782</v>
      </c>
    </row>
    <row r="1279" spans="1:1" x14ac:dyDescent="0.3">
      <c r="A1279" t="s">
        <v>2783</v>
      </c>
    </row>
    <row r="1280" spans="1:1" x14ac:dyDescent="0.3">
      <c r="A1280" t="s">
        <v>2784</v>
      </c>
    </row>
    <row r="1282" spans="1:1" x14ac:dyDescent="0.3">
      <c r="A1282" t="s">
        <v>2785</v>
      </c>
    </row>
    <row r="1283" spans="1:1" x14ac:dyDescent="0.3">
      <c r="A1283" t="s">
        <v>2786</v>
      </c>
    </row>
    <row r="1284" spans="1:1" x14ac:dyDescent="0.3">
      <c r="A1284" t="s">
        <v>2787</v>
      </c>
    </row>
    <row r="1285" spans="1:1" x14ac:dyDescent="0.3">
      <c r="A1285" t="s">
        <v>370</v>
      </c>
    </row>
    <row r="1286" spans="1:1" x14ac:dyDescent="0.3">
      <c r="A1286" t="s">
        <v>2788</v>
      </c>
    </row>
    <row r="1287" spans="1:1" x14ac:dyDescent="0.3">
      <c r="A1287" t="s">
        <v>2789</v>
      </c>
    </row>
    <row r="1288" spans="1:1" x14ac:dyDescent="0.3">
      <c r="A1288" t="s">
        <v>2790</v>
      </c>
    </row>
    <row r="1290" spans="1:1" x14ac:dyDescent="0.3">
      <c r="A1290" t="s">
        <v>2791</v>
      </c>
    </row>
    <row r="1291" spans="1:1" x14ac:dyDescent="0.3">
      <c r="A1291" t="s">
        <v>2792</v>
      </c>
    </row>
    <row r="1292" spans="1:1" x14ac:dyDescent="0.3">
      <c r="A1292" t="s">
        <v>2793</v>
      </c>
    </row>
    <row r="1293" spans="1:1" x14ac:dyDescent="0.3">
      <c r="A1293" t="s">
        <v>370</v>
      </c>
    </row>
    <row r="1294" spans="1:1" x14ac:dyDescent="0.3">
      <c r="A1294" t="s">
        <v>2794</v>
      </c>
    </row>
    <row r="1295" spans="1:1" x14ac:dyDescent="0.3">
      <c r="A1295" t="s">
        <v>2795</v>
      </c>
    </row>
    <row r="1296" spans="1:1" x14ac:dyDescent="0.3">
      <c r="A1296" t="s">
        <v>2796</v>
      </c>
    </row>
    <row r="1297" spans="1:1" x14ac:dyDescent="0.3">
      <c r="A1297" t="s">
        <v>370</v>
      </c>
    </row>
    <row r="1298" spans="1:1" x14ac:dyDescent="0.3">
      <c r="A1298" t="s">
        <v>2797</v>
      </c>
    </row>
    <row r="1299" spans="1:1" x14ac:dyDescent="0.3">
      <c r="A1299" t="s">
        <v>2798</v>
      </c>
    </row>
    <row r="1300" spans="1:1" x14ac:dyDescent="0.3">
      <c r="A1300" t="s">
        <v>2799</v>
      </c>
    </row>
    <row r="1302" spans="1:1" x14ac:dyDescent="0.3">
      <c r="A1302" t="s">
        <v>2800</v>
      </c>
    </row>
    <row r="1303" spans="1:1" x14ac:dyDescent="0.3">
      <c r="A1303" t="s">
        <v>2801</v>
      </c>
    </row>
    <row r="1304" spans="1:1" x14ac:dyDescent="0.3">
      <c r="A1304" t="s">
        <v>2802</v>
      </c>
    </row>
    <row r="1305" spans="1:1" x14ac:dyDescent="0.3">
      <c r="A1305" t="s">
        <v>1975</v>
      </c>
    </row>
    <row r="1306" spans="1:1" x14ac:dyDescent="0.3">
      <c r="A1306" t="s">
        <v>370</v>
      </c>
    </row>
    <row r="1307" spans="1:1" x14ac:dyDescent="0.3">
      <c r="A1307" t="s">
        <v>2803</v>
      </c>
    </row>
    <row r="1309" spans="1:1" x14ac:dyDescent="0.3">
      <c r="A1309" t="s">
        <v>2804</v>
      </c>
    </row>
    <row r="1310" spans="1:1" x14ac:dyDescent="0.3">
      <c r="A1310" t="s">
        <v>2805</v>
      </c>
    </row>
    <row r="1312" spans="1:1" x14ac:dyDescent="0.3">
      <c r="A1312" t="s">
        <v>2806</v>
      </c>
    </row>
    <row r="1313" spans="1:1" x14ac:dyDescent="0.3">
      <c r="A1313" t="s">
        <v>2807</v>
      </c>
    </row>
    <row r="1315" spans="1:1" x14ac:dyDescent="0.3">
      <c r="A1315" t="s">
        <v>2808</v>
      </c>
    </row>
    <row r="1316" spans="1:1" x14ac:dyDescent="0.3">
      <c r="A1316" t="s">
        <v>2809</v>
      </c>
    </row>
    <row r="1317" spans="1:1" x14ac:dyDescent="0.3">
      <c r="A1317" t="s">
        <v>2810</v>
      </c>
    </row>
    <row r="1318" spans="1:1" x14ac:dyDescent="0.3">
      <c r="A1318" t="s">
        <v>2811</v>
      </c>
    </row>
    <row r="1319" spans="1:1" x14ac:dyDescent="0.3">
      <c r="A1319" t="s">
        <v>370</v>
      </c>
    </row>
    <row r="1320" spans="1:1" x14ac:dyDescent="0.3">
      <c r="A1320" t="s">
        <v>2812</v>
      </c>
    </row>
    <row r="1321" spans="1:1" x14ac:dyDescent="0.3">
      <c r="A1321" t="s">
        <v>2813</v>
      </c>
    </row>
    <row r="1322" spans="1:1" x14ac:dyDescent="0.3">
      <c r="A1322" t="s">
        <v>2814</v>
      </c>
    </row>
    <row r="1324" spans="1:1" x14ac:dyDescent="0.3">
      <c r="A1324" t="s">
        <v>2815</v>
      </c>
    </row>
    <row r="1325" spans="1:1" x14ac:dyDescent="0.3">
      <c r="A1325" t="s">
        <v>2816</v>
      </c>
    </row>
    <row r="1326" spans="1:1" x14ac:dyDescent="0.3">
      <c r="A1326" t="s">
        <v>2817</v>
      </c>
    </row>
    <row r="1327" spans="1:1" x14ac:dyDescent="0.3">
      <c r="A1327" t="s">
        <v>370</v>
      </c>
    </row>
    <row r="1328" spans="1:1" x14ac:dyDescent="0.3">
      <c r="A1328" t="s">
        <v>1991</v>
      </c>
    </row>
    <row r="1329" spans="1:1" x14ac:dyDescent="0.3">
      <c r="A1329" t="s">
        <v>370</v>
      </c>
    </row>
    <row r="1330" spans="1:1" x14ac:dyDescent="0.3">
      <c r="A1330" t="s">
        <v>2818</v>
      </c>
    </row>
    <row r="1331" spans="1:1" x14ac:dyDescent="0.3">
      <c r="A1331" t="s">
        <v>2819</v>
      </c>
    </row>
    <row r="1332" spans="1:1" x14ac:dyDescent="0.3">
      <c r="A1332" t="s">
        <v>2820</v>
      </c>
    </row>
    <row r="1334" spans="1:1" x14ac:dyDescent="0.3">
      <c r="A1334" t="s">
        <v>2821</v>
      </c>
    </row>
    <row r="1335" spans="1:1" x14ac:dyDescent="0.3">
      <c r="A1335" t="s">
        <v>2822</v>
      </c>
    </row>
    <row r="1336" spans="1:1" x14ac:dyDescent="0.3">
      <c r="A1336" t="s">
        <v>2823</v>
      </c>
    </row>
    <row r="1337" spans="1:1" x14ac:dyDescent="0.3">
      <c r="A1337" t="s">
        <v>370</v>
      </c>
    </row>
    <row r="1338" spans="1:1" x14ac:dyDescent="0.3">
      <c r="A1338" t="s">
        <v>2824</v>
      </c>
    </row>
    <row r="1339" spans="1:1" x14ac:dyDescent="0.3">
      <c r="A1339" t="s">
        <v>2825</v>
      </c>
    </row>
    <row r="1340" spans="1:1" x14ac:dyDescent="0.3">
      <c r="A1340" t="s">
        <v>2826</v>
      </c>
    </row>
    <row r="1341" spans="1:1" x14ac:dyDescent="0.3">
      <c r="A1341" t="s">
        <v>370</v>
      </c>
    </row>
    <row r="1342" spans="1:1" x14ac:dyDescent="0.3">
      <c r="A1342" t="s">
        <v>2827</v>
      </c>
    </row>
    <row r="1343" spans="1:1" x14ac:dyDescent="0.3">
      <c r="A1343" t="s">
        <v>2828</v>
      </c>
    </row>
    <row r="1344" spans="1:1" x14ac:dyDescent="0.3">
      <c r="A1344" t="s">
        <v>2829</v>
      </c>
    </row>
    <row r="1346" spans="1:1" x14ac:dyDescent="0.3">
      <c r="A1346" t="s">
        <v>2830</v>
      </c>
    </row>
    <row r="1347" spans="1:1" x14ac:dyDescent="0.3">
      <c r="A1347" t="s">
        <v>2831</v>
      </c>
    </row>
    <row r="1348" spans="1:1" x14ac:dyDescent="0.3">
      <c r="A1348" t="s">
        <v>2832</v>
      </c>
    </row>
    <row r="1349" spans="1:1" x14ac:dyDescent="0.3">
      <c r="A1349" t="s">
        <v>1975</v>
      </c>
    </row>
    <row r="1350" spans="1:1" x14ac:dyDescent="0.3">
      <c r="A1350" t="s">
        <v>370</v>
      </c>
    </row>
    <row r="1351" spans="1:1" x14ac:dyDescent="0.3">
      <c r="A1351" t="s">
        <v>2833</v>
      </c>
    </row>
    <row r="1353" spans="1:1" x14ac:dyDescent="0.3">
      <c r="A1353" t="s">
        <v>2834</v>
      </c>
    </row>
    <row r="1354" spans="1:1" x14ac:dyDescent="0.3">
      <c r="A1354" t="s">
        <v>2835</v>
      </c>
    </row>
    <row r="1356" spans="1:1" x14ac:dyDescent="0.3">
      <c r="A1356" t="s">
        <v>2836</v>
      </c>
    </row>
    <row r="1357" spans="1:1" x14ac:dyDescent="0.3">
      <c r="A1357" t="s">
        <v>2837</v>
      </c>
    </row>
    <row r="1359" spans="1:1" x14ac:dyDescent="0.3">
      <c r="A1359" t="s">
        <v>2838</v>
      </c>
    </row>
    <row r="1360" spans="1:1" x14ac:dyDescent="0.3">
      <c r="A1360" t="s">
        <v>2839</v>
      </c>
    </row>
    <row r="1361" spans="1:1" x14ac:dyDescent="0.3">
      <c r="A1361" t="s">
        <v>2840</v>
      </c>
    </row>
    <row r="1362" spans="1:1" x14ac:dyDescent="0.3">
      <c r="A1362" t="s">
        <v>2841</v>
      </c>
    </row>
    <row r="1363" spans="1:1" x14ac:dyDescent="0.3">
      <c r="A1363" t="s">
        <v>370</v>
      </c>
    </row>
    <row r="1364" spans="1:1" x14ac:dyDescent="0.3">
      <c r="A1364" t="s">
        <v>2842</v>
      </c>
    </row>
    <row r="1365" spans="1:1" x14ac:dyDescent="0.3">
      <c r="A1365" t="s">
        <v>2843</v>
      </c>
    </row>
    <row r="1366" spans="1:1" x14ac:dyDescent="0.3">
      <c r="A1366" t="s">
        <v>2844</v>
      </c>
    </row>
    <row r="1368" spans="1:1" x14ac:dyDescent="0.3">
      <c r="A1368" t="s">
        <v>2845</v>
      </c>
    </row>
    <row r="1369" spans="1:1" x14ac:dyDescent="0.3">
      <c r="A1369" t="s">
        <v>2846</v>
      </c>
    </row>
    <row r="1370" spans="1:1" x14ac:dyDescent="0.3">
      <c r="A1370" t="s">
        <v>2847</v>
      </c>
    </row>
    <row r="1371" spans="1:1" x14ac:dyDescent="0.3">
      <c r="A1371" t="s">
        <v>370</v>
      </c>
    </row>
    <row r="1372" spans="1:1" x14ac:dyDescent="0.3">
      <c r="A1372" t="s">
        <v>1991</v>
      </c>
    </row>
    <row r="1373" spans="1:1" x14ac:dyDescent="0.3">
      <c r="A1373" t="s">
        <v>370</v>
      </c>
    </row>
    <row r="1374" spans="1:1" x14ac:dyDescent="0.3">
      <c r="A1374" t="s">
        <v>2848</v>
      </c>
    </row>
    <row r="1375" spans="1:1" x14ac:dyDescent="0.3">
      <c r="A1375" t="s">
        <v>2849</v>
      </c>
    </row>
    <row r="1376" spans="1:1" x14ac:dyDescent="0.3">
      <c r="A1376" t="s">
        <v>2850</v>
      </c>
    </row>
    <row r="1378" spans="1:1" x14ac:dyDescent="0.3">
      <c r="A1378" t="s">
        <v>2851</v>
      </c>
    </row>
    <row r="1379" spans="1:1" x14ac:dyDescent="0.3">
      <c r="A1379" t="s">
        <v>2852</v>
      </c>
    </row>
    <row r="1380" spans="1:1" x14ac:dyDescent="0.3">
      <c r="A1380" t="s">
        <v>2853</v>
      </c>
    </row>
    <row r="1381" spans="1:1" x14ac:dyDescent="0.3">
      <c r="A1381" t="s">
        <v>370</v>
      </c>
    </row>
    <row r="1382" spans="1:1" x14ac:dyDescent="0.3">
      <c r="A1382" t="s">
        <v>2854</v>
      </c>
    </row>
    <row r="1383" spans="1:1" x14ac:dyDescent="0.3">
      <c r="A1383" t="s">
        <v>2855</v>
      </c>
    </row>
    <row r="1384" spans="1:1" x14ac:dyDescent="0.3">
      <c r="A1384" t="s">
        <v>2856</v>
      </c>
    </row>
    <row r="1385" spans="1:1" x14ac:dyDescent="0.3">
      <c r="A1385" t="s">
        <v>370</v>
      </c>
    </row>
    <row r="1386" spans="1:1" x14ac:dyDescent="0.3">
      <c r="A1386" t="s">
        <v>2857</v>
      </c>
    </row>
    <row r="1387" spans="1:1" x14ac:dyDescent="0.3">
      <c r="A1387" t="s">
        <v>2858</v>
      </c>
    </row>
    <row r="1388" spans="1:1" x14ac:dyDescent="0.3">
      <c r="A1388" t="s">
        <v>2859</v>
      </c>
    </row>
    <row r="1390" spans="1:1" x14ac:dyDescent="0.3">
      <c r="A1390" t="s">
        <v>1975</v>
      </c>
    </row>
    <row r="1391" spans="1:1" x14ac:dyDescent="0.3">
      <c r="A1391" t="s">
        <v>370</v>
      </c>
    </row>
    <row r="1392" spans="1:1" x14ac:dyDescent="0.3">
      <c r="A1392" t="s">
        <v>2860</v>
      </c>
    </row>
    <row r="1394" spans="1:1" x14ac:dyDescent="0.3">
      <c r="A1394" t="s">
        <v>2861</v>
      </c>
    </row>
    <row r="1395" spans="1:1" x14ac:dyDescent="0.3">
      <c r="A1395" t="s">
        <v>2862</v>
      </c>
    </row>
    <row r="1397" spans="1:1" x14ac:dyDescent="0.3">
      <c r="A1397" t="s">
        <v>2863</v>
      </c>
    </row>
    <row r="1398" spans="1:1" x14ac:dyDescent="0.3">
      <c r="A1398" t="s">
        <v>2864</v>
      </c>
    </row>
    <row r="1400" spans="1:1" x14ac:dyDescent="0.3">
      <c r="A1400" t="s">
        <v>2865</v>
      </c>
    </row>
    <row r="1401" spans="1:1" x14ac:dyDescent="0.3">
      <c r="A1401" t="s">
        <v>2866</v>
      </c>
    </row>
    <row r="1402" spans="1:1" x14ac:dyDescent="0.3">
      <c r="A1402" t="s">
        <v>2867</v>
      </c>
    </row>
    <row r="1403" spans="1:1" x14ac:dyDescent="0.3">
      <c r="A1403" t="s">
        <v>2868</v>
      </c>
    </row>
    <row r="1404" spans="1:1" x14ac:dyDescent="0.3">
      <c r="A1404" t="s">
        <v>370</v>
      </c>
    </row>
    <row r="1405" spans="1:1" x14ac:dyDescent="0.3">
      <c r="A1405" t="s">
        <v>2869</v>
      </c>
    </row>
    <row r="1406" spans="1:1" x14ac:dyDescent="0.3">
      <c r="A1406" t="s">
        <v>2870</v>
      </c>
    </row>
    <row r="1407" spans="1:1" x14ac:dyDescent="0.3">
      <c r="A1407" t="s">
        <v>2871</v>
      </c>
    </row>
    <row r="1409" spans="1:1" x14ac:dyDescent="0.3">
      <c r="A1409" t="s">
        <v>2872</v>
      </c>
    </row>
    <row r="1410" spans="1:1" x14ac:dyDescent="0.3">
      <c r="A1410" t="s">
        <v>2873</v>
      </c>
    </row>
    <row r="1411" spans="1:1" x14ac:dyDescent="0.3">
      <c r="A1411" t="s">
        <v>2874</v>
      </c>
    </row>
    <row r="1412" spans="1:1" x14ac:dyDescent="0.3">
      <c r="A1412" t="s">
        <v>370</v>
      </c>
    </row>
    <row r="1413" spans="1:1" x14ac:dyDescent="0.3">
      <c r="A1413" t="s">
        <v>1991</v>
      </c>
    </row>
    <row r="1414" spans="1:1" x14ac:dyDescent="0.3">
      <c r="A1414" t="s">
        <v>370</v>
      </c>
    </row>
    <row r="1415" spans="1:1" x14ac:dyDescent="0.3">
      <c r="A1415" t="s">
        <v>2875</v>
      </c>
    </row>
    <row r="1416" spans="1:1" x14ac:dyDescent="0.3">
      <c r="A1416" t="s">
        <v>2876</v>
      </c>
    </row>
    <row r="1417" spans="1:1" x14ac:dyDescent="0.3">
      <c r="A1417" t="s">
        <v>2877</v>
      </c>
    </row>
    <row r="1419" spans="1:1" x14ac:dyDescent="0.3">
      <c r="A1419" t="s">
        <v>2878</v>
      </c>
    </row>
    <row r="1420" spans="1:1" x14ac:dyDescent="0.3">
      <c r="A1420" t="s">
        <v>2879</v>
      </c>
    </row>
    <row r="1421" spans="1:1" x14ac:dyDescent="0.3">
      <c r="A1421" t="s">
        <v>2880</v>
      </c>
    </row>
    <row r="1422" spans="1:1" x14ac:dyDescent="0.3">
      <c r="A1422" t="s">
        <v>370</v>
      </c>
    </row>
    <row r="1423" spans="1:1" x14ac:dyDescent="0.3">
      <c r="A1423" t="s">
        <v>2881</v>
      </c>
    </row>
    <row r="1424" spans="1:1" x14ac:dyDescent="0.3">
      <c r="A1424" t="s">
        <v>2882</v>
      </c>
    </row>
    <row r="1425" spans="1:1" x14ac:dyDescent="0.3">
      <c r="A1425" t="s">
        <v>2883</v>
      </c>
    </row>
    <row r="1426" spans="1:1" x14ac:dyDescent="0.3">
      <c r="A1426" t="s">
        <v>370</v>
      </c>
    </row>
    <row r="1427" spans="1:1" x14ac:dyDescent="0.3">
      <c r="A1427" t="s">
        <v>2884</v>
      </c>
    </row>
    <row r="1428" spans="1:1" x14ac:dyDescent="0.3">
      <c r="A1428" t="s">
        <v>2885</v>
      </c>
    </row>
    <row r="1429" spans="1:1" x14ac:dyDescent="0.3">
      <c r="A1429" t="s">
        <v>2886</v>
      </c>
    </row>
    <row r="1431" spans="1:1" x14ac:dyDescent="0.3">
      <c r="A1431" t="s">
        <v>2887</v>
      </c>
    </row>
    <row r="1432" spans="1:1" x14ac:dyDescent="0.3">
      <c r="A1432" t="s">
        <v>2888</v>
      </c>
    </row>
    <row r="1433" spans="1:1" x14ac:dyDescent="0.3">
      <c r="A1433" t="s">
        <v>2889</v>
      </c>
    </row>
    <row r="1434" spans="1:1" x14ac:dyDescent="0.3">
      <c r="A1434" t="s">
        <v>1975</v>
      </c>
    </row>
    <row r="1435" spans="1:1" x14ac:dyDescent="0.3">
      <c r="A1435" t="s">
        <v>370</v>
      </c>
    </row>
    <row r="1436" spans="1:1" x14ac:dyDescent="0.3">
      <c r="A1436" t="s">
        <v>2890</v>
      </c>
    </row>
    <row r="1438" spans="1:1" x14ac:dyDescent="0.3">
      <c r="A1438" t="s">
        <v>2891</v>
      </c>
    </row>
    <row r="1439" spans="1:1" x14ac:dyDescent="0.3">
      <c r="A1439" t="s">
        <v>2892</v>
      </c>
    </row>
    <row r="1441" spans="1:1" x14ac:dyDescent="0.3">
      <c r="A1441" t="s">
        <v>2893</v>
      </c>
    </row>
    <row r="1442" spans="1:1" x14ac:dyDescent="0.3">
      <c r="A1442" t="s">
        <v>2894</v>
      </c>
    </row>
    <row r="1444" spans="1:1" x14ac:dyDescent="0.3">
      <c r="A1444" t="s">
        <v>2895</v>
      </c>
    </row>
    <row r="1445" spans="1:1" x14ac:dyDescent="0.3">
      <c r="A1445" t="s">
        <v>2896</v>
      </c>
    </row>
    <row r="1446" spans="1:1" x14ac:dyDescent="0.3">
      <c r="A1446" t="s">
        <v>2897</v>
      </c>
    </row>
    <row r="1447" spans="1:1" x14ac:dyDescent="0.3">
      <c r="A1447" t="s">
        <v>2898</v>
      </c>
    </row>
    <row r="1448" spans="1:1" x14ac:dyDescent="0.3">
      <c r="A1448" t="s">
        <v>370</v>
      </c>
    </row>
    <row r="1449" spans="1:1" x14ac:dyDescent="0.3">
      <c r="A1449" t="s">
        <v>2899</v>
      </c>
    </row>
    <row r="1450" spans="1:1" x14ac:dyDescent="0.3">
      <c r="A1450" t="s">
        <v>2900</v>
      </c>
    </row>
    <row r="1451" spans="1:1" x14ac:dyDescent="0.3">
      <c r="A1451" t="s">
        <v>2901</v>
      </c>
    </row>
    <row r="1453" spans="1:1" x14ac:dyDescent="0.3">
      <c r="A1453" t="s">
        <v>2902</v>
      </c>
    </row>
    <row r="1454" spans="1:1" x14ac:dyDescent="0.3">
      <c r="A1454" t="s">
        <v>2903</v>
      </c>
    </row>
    <row r="1455" spans="1:1" x14ac:dyDescent="0.3">
      <c r="A1455" t="s">
        <v>2904</v>
      </c>
    </row>
    <row r="1456" spans="1:1" x14ac:dyDescent="0.3">
      <c r="A1456" t="s">
        <v>370</v>
      </c>
    </row>
    <row r="1457" spans="1:1" x14ac:dyDescent="0.3">
      <c r="A1457" t="s">
        <v>1991</v>
      </c>
    </row>
    <row r="1458" spans="1:1" x14ac:dyDescent="0.3">
      <c r="A1458" t="s">
        <v>370</v>
      </c>
    </row>
    <row r="1459" spans="1:1" x14ac:dyDescent="0.3">
      <c r="A1459" t="s">
        <v>2905</v>
      </c>
    </row>
    <row r="1460" spans="1:1" x14ac:dyDescent="0.3">
      <c r="A1460" t="s">
        <v>2906</v>
      </c>
    </row>
    <row r="1461" spans="1:1" x14ac:dyDescent="0.3">
      <c r="A1461" t="s">
        <v>2907</v>
      </c>
    </row>
    <row r="1463" spans="1:1" x14ac:dyDescent="0.3">
      <c r="A1463" t="s">
        <v>2908</v>
      </c>
    </row>
    <row r="1464" spans="1:1" x14ac:dyDescent="0.3">
      <c r="A1464" t="s">
        <v>2909</v>
      </c>
    </row>
    <row r="1465" spans="1:1" x14ac:dyDescent="0.3">
      <c r="A1465" t="s">
        <v>2910</v>
      </c>
    </row>
    <row r="1466" spans="1:1" x14ac:dyDescent="0.3">
      <c r="A1466" t="s">
        <v>370</v>
      </c>
    </row>
    <row r="1467" spans="1:1" x14ac:dyDescent="0.3">
      <c r="A1467" t="s">
        <v>2911</v>
      </c>
    </row>
    <row r="1468" spans="1:1" x14ac:dyDescent="0.3">
      <c r="A1468" t="s">
        <v>2912</v>
      </c>
    </row>
    <row r="1469" spans="1:1" x14ac:dyDescent="0.3">
      <c r="A1469" t="s">
        <v>2913</v>
      </c>
    </row>
    <row r="1470" spans="1:1" x14ac:dyDescent="0.3">
      <c r="A1470" t="s">
        <v>370</v>
      </c>
    </row>
    <row r="1471" spans="1:1" x14ac:dyDescent="0.3">
      <c r="A1471" t="s">
        <v>2914</v>
      </c>
    </row>
    <row r="1472" spans="1:1" x14ac:dyDescent="0.3">
      <c r="A1472" t="s">
        <v>2915</v>
      </c>
    </row>
    <row r="1473" spans="1:1" x14ac:dyDescent="0.3">
      <c r="A1473" t="s">
        <v>2916</v>
      </c>
    </row>
    <row r="1475" spans="1:1" x14ac:dyDescent="0.3">
      <c r="A1475" t="s">
        <v>2917</v>
      </c>
    </row>
    <row r="1476" spans="1:1" x14ac:dyDescent="0.3">
      <c r="A1476" t="s">
        <v>2918</v>
      </c>
    </row>
    <row r="1477" spans="1:1" x14ac:dyDescent="0.3">
      <c r="A1477" t="s">
        <v>2919</v>
      </c>
    </row>
    <row r="1478" spans="1:1" x14ac:dyDescent="0.3">
      <c r="A1478" t="s">
        <v>1975</v>
      </c>
    </row>
    <row r="1479" spans="1:1" x14ac:dyDescent="0.3">
      <c r="A1479" t="s">
        <v>370</v>
      </c>
    </row>
    <row r="1480" spans="1:1" x14ac:dyDescent="0.3">
      <c r="A1480" t="s">
        <v>2920</v>
      </c>
    </row>
    <row r="1482" spans="1:1" x14ac:dyDescent="0.3">
      <c r="A1482" t="s">
        <v>2921</v>
      </c>
    </row>
    <row r="1483" spans="1:1" x14ac:dyDescent="0.3">
      <c r="A1483" t="s">
        <v>2922</v>
      </c>
    </row>
    <row r="1485" spans="1:1" x14ac:dyDescent="0.3">
      <c r="A1485" t="s">
        <v>2923</v>
      </c>
    </row>
    <row r="1486" spans="1:1" x14ac:dyDescent="0.3">
      <c r="A1486" t="s">
        <v>2924</v>
      </c>
    </row>
    <row r="1488" spans="1:1" x14ac:dyDescent="0.3">
      <c r="A1488" t="s">
        <v>2925</v>
      </c>
    </row>
    <row r="1489" spans="1:1" x14ac:dyDescent="0.3">
      <c r="A1489" t="s">
        <v>2926</v>
      </c>
    </row>
    <row r="1490" spans="1:1" x14ac:dyDescent="0.3">
      <c r="A1490" t="s">
        <v>2927</v>
      </c>
    </row>
    <row r="1491" spans="1:1" x14ac:dyDescent="0.3">
      <c r="A1491" t="s">
        <v>2928</v>
      </c>
    </row>
    <row r="1492" spans="1:1" x14ac:dyDescent="0.3">
      <c r="A1492" t="s">
        <v>370</v>
      </c>
    </row>
    <row r="1493" spans="1:1" x14ac:dyDescent="0.3">
      <c r="A1493" t="s">
        <v>2929</v>
      </c>
    </row>
    <row r="1494" spans="1:1" x14ac:dyDescent="0.3">
      <c r="A1494" t="s">
        <v>2930</v>
      </c>
    </row>
    <row r="1495" spans="1:1" x14ac:dyDescent="0.3">
      <c r="A1495" t="s">
        <v>2931</v>
      </c>
    </row>
    <row r="1497" spans="1:1" x14ac:dyDescent="0.3">
      <c r="A1497" t="s">
        <v>370</v>
      </c>
    </row>
    <row r="1498" spans="1:1" x14ac:dyDescent="0.3">
      <c r="A1498" t="s">
        <v>1991</v>
      </c>
    </row>
    <row r="1499" spans="1:1" x14ac:dyDescent="0.3">
      <c r="A1499" t="s">
        <v>370</v>
      </c>
    </row>
    <row r="1500" spans="1:1" x14ac:dyDescent="0.3">
      <c r="A1500" t="s">
        <v>2932</v>
      </c>
    </row>
    <row r="1501" spans="1:1" x14ac:dyDescent="0.3">
      <c r="A1501" t="s">
        <v>2933</v>
      </c>
    </row>
    <row r="1502" spans="1:1" x14ac:dyDescent="0.3">
      <c r="A1502" t="s">
        <v>2934</v>
      </c>
    </row>
    <row r="1504" spans="1:1" x14ac:dyDescent="0.3">
      <c r="A1504" t="s">
        <v>2935</v>
      </c>
    </row>
    <row r="1505" spans="1:1" x14ac:dyDescent="0.3">
      <c r="A1505" t="s">
        <v>2936</v>
      </c>
    </row>
    <row r="1506" spans="1:1" x14ac:dyDescent="0.3">
      <c r="A1506" t="s">
        <v>2937</v>
      </c>
    </row>
    <row r="1507" spans="1:1" x14ac:dyDescent="0.3">
      <c r="A1507" t="s">
        <v>370</v>
      </c>
    </row>
    <row r="1508" spans="1:1" x14ac:dyDescent="0.3">
      <c r="A1508" t="s">
        <v>2938</v>
      </c>
    </row>
    <row r="1509" spans="1:1" x14ac:dyDescent="0.3">
      <c r="A1509" t="s">
        <v>2939</v>
      </c>
    </row>
    <row r="1510" spans="1:1" x14ac:dyDescent="0.3">
      <c r="A1510" t="s">
        <v>2940</v>
      </c>
    </row>
    <row r="1511" spans="1:1" x14ac:dyDescent="0.3">
      <c r="A1511" t="s">
        <v>370</v>
      </c>
    </row>
    <row r="1512" spans="1:1" x14ac:dyDescent="0.3">
      <c r="A1512" t="s">
        <v>2941</v>
      </c>
    </row>
    <row r="1513" spans="1:1" x14ac:dyDescent="0.3">
      <c r="A1513" t="s">
        <v>2942</v>
      </c>
    </row>
    <row r="1514" spans="1:1" x14ac:dyDescent="0.3">
      <c r="A1514" t="s">
        <v>2943</v>
      </c>
    </row>
    <row r="1516" spans="1:1" x14ac:dyDescent="0.3">
      <c r="A1516" t="s">
        <v>2944</v>
      </c>
    </row>
    <row r="1517" spans="1:1" x14ac:dyDescent="0.3">
      <c r="A1517" t="s">
        <v>2945</v>
      </c>
    </row>
    <row r="1518" spans="1:1" x14ac:dyDescent="0.3">
      <c r="A1518" t="s">
        <v>2946</v>
      </c>
    </row>
    <row r="1519" spans="1:1" x14ac:dyDescent="0.3">
      <c r="A1519" t="s">
        <v>1975</v>
      </c>
    </row>
    <row r="1520" spans="1:1" x14ac:dyDescent="0.3">
      <c r="A1520" t="s">
        <v>370</v>
      </c>
    </row>
    <row r="1521" spans="1:1" x14ac:dyDescent="0.3">
      <c r="A1521" t="s">
        <v>2947</v>
      </c>
    </row>
    <row r="1523" spans="1:1" x14ac:dyDescent="0.3">
      <c r="A1523" t="s">
        <v>2948</v>
      </c>
    </row>
    <row r="1524" spans="1:1" x14ac:dyDescent="0.3">
      <c r="A1524" t="s">
        <v>2949</v>
      </c>
    </row>
    <row r="1526" spans="1:1" x14ac:dyDescent="0.3">
      <c r="A1526" t="s">
        <v>2950</v>
      </c>
    </row>
    <row r="1527" spans="1:1" x14ac:dyDescent="0.3">
      <c r="A1527" t="s">
        <v>2951</v>
      </c>
    </row>
    <row r="1529" spans="1:1" x14ac:dyDescent="0.3">
      <c r="A1529" t="s">
        <v>2952</v>
      </c>
    </row>
    <row r="1530" spans="1:1" x14ac:dyDescent="0.3">
      <c r="A1530" t="s">
        <v>2953</v>
      </c>
    </row>
    <row r="1531" spans="1:1" x14ac:dyDescent="0.3">
      <c r="A1531" t="s">
        <v>2954</v>
      </c>
    </row>
    <row r="1532" spans="1:1" x14ac:dyDescent="0.3">
      <c r="A1532" t="s">
        <v>2955</v>
      </c>
    </row>
    <row r="1533" spans="1:1" x14ac:dyDescent="0.3">
      <c r="A1533" t="s">
        <v>370</v>
      </c>
    </row>
    <row r="1534" spans="1:1" x14ac:dyDescent="0.3">
      <c r="A1534" t="s">
        <v>2956</v>
      </c>
    </row>
    <row r="1535" spans="1:1" x14ac:dyDescent="0.3">
      <c r="A1535" t="s">
        <v>2957</v>
      </c>
    </row>
    <row r="1536" spans="1:1" x14ac:dyDescent="0.3">
      <c r="A1536" t="s">
        <v>2958</v>
      </c>
    </row>
    <row r="1538" spans="1:1" x14ac:dyDescent="0.3">
      <c r="A1538" t="s">
        <v>2959</v>
      </c>
    </row>
    <row r="1539" spans="1:1" x14ac:dyDescent="0.3">
      <c r="A1539" t="s">
        <v>2960</v>
      </c>
    </row>
    <row r="1540" spans="1:1" x14ac:dyDescent="0.3">
      <c r="A1540" t="s">
        <v>2961</v>
      </c>
    </row>
    <row r="1541" spans="1:1" x14ac:dyDescent="0.3">
      <c r="A1541" t="s">
        <v>370</v>
      </c>
    </row>
    <row r="1542" spans="1:1" x14ac:dyDescent="0.3">
      <c r="A1542" t="s">
        <v>1991</v>
      </c>
    </row>
    <row r="1543" spans="1:1" x14ac:dyDescent="0.3">
      <c r="A1543" t="s">
        <v>370</v>
      </c>
    </row>
    <row r="1544" spans="1:1" x14ac:dyDescent="0.3">
      <c r="A1544" t="s">
        <v>2962</v>
      </c>
    </row>
    <row r="1545" spans="1:1" x14ac:dyDescent="0.3">
      <c r="A1545" t="s">
        <v>2963</v>
      </c>
    </row>
    <row r="1546" spans="1:1" x14ac:dyDescent="0.3">
      <c r="A1546" t="s">
        <v>2964</v>
      </c>
    </row>
    <row r="1548" spans="1:1" x14ac:dyDescent="0.3">
      <c r="A1548" t="s">
        <v>2965</v>
      </c>
    </row>
    <row r="1549" spans="1:1" x14ac:dyDescent="0.3">
      <c r="A1549" t="s">
        <v>2966</v>
      </c>
    </row>
    <row r="1550" spans="1:1" x14ac:dyDescent="0.3">
      <c r="A1550" t="s">
        <v>2967</v>
      </c>
    </row>
    <row r="1551" spans="1:1" x14ac:dyDescent="0.3">
      <c r="A1551" t="s">
        <v>370</v>
      </c>
    </row>
    <row r="1552" spans="1:1" x14ac:dyDescent="0.3">
      <c r="A1552" t="s">
        <v>2968</v>
      </c>
    </row>
    <row r="1553" spans="1:1" x14ac:dyDescent="0.3">
      <c r="A1553" t="s">
        <v>2969</v>
      </c>
    </row>
    <row r="1554" spans="1:1" x14ac:dyDescent="0.3">
      <c r="A1554" t="s">
        <v>2970</v>
      </c>
    </row>
    <row r="1555" spans="1:1" x14ac:dyDescent="0.3">
      <c r="A1555" t="s">
        <v>370</v>
      </c>
    </row>
    <row r="1556" spans="1:1" x14ac:dyDescent="0.3">
      <c r="A1556" t="s">
        <v>2971</v>
      </c>
    </row>
    <row r="1557" spans="1:1" x14ac:dyDescent="0.3">
      <c r="A1557" t="s">
        <v>2972</v>
      </c>
    </row>
    <row r="1558" spans="1:1" x14ac:dyDescent="0.3">
      <c r="A1558" t="s">
        <v>2973</v>
      </c>
    </row>
    <row r="1560" spans="1:1" x14ac:dyDescent="0.3">
      <c r="A1560" t="s">
        <v>2974</v>
      </c>
    </row>
    <row r="1561" spans="1:1" x14ac:dyDescent="0.3">
      <c r="A1561" t="s">
        <v>2975</v>
      </c>
    </row>
    <row r="1562" spans="1:1" x14ac:dyDescent="0.3">
      <c r="A1562" t="s">
        <v>2976</v>
      </c>
    </row>
    <row r="1563" spans="1:1" x14ac:dyDescent="0.3">
      <c r="A1563" t="s">
        <v>1975</v>
      </c>
    </row>
    <row r="1564" spans="1:1" x14ac:dyDescent="0.3">
      <c r="A1564" t="s">
        <v>2977</v>
      </c>
    </row>
    <row r="1566" spans="1:1" x14ac:dyDescent="0.3">
      <c r="A1566" t="s">
        <v>2978</v>
      </c>
    </row>
    <row r="1567" spans="1:1" x14ac:dyDescent="0.3">
      <c r="A1567" t="s">
        <v>2979</v>
      </c>
    </row>
    <row r="1568" spans="1:1" x14ac:dyDescent="0.3">
      <c r="A1568" t="s">
        <v>2980</v>
      </c>
    </row>
    <row r="1569" spans="1:1" x14ac:dyDescent="0.3">
      <c r="A1569" t="s">
        <v>2981</v>
      </c>
    </row>
    <row r="1570" spans="1:1" x14ac:dyDescent="0.3">
      <c r="A1570" t="s">
        <v>370</v>
      </c>
    </row>
    <row r="1571" spans="1:1" x14ac:dyDescent="0.3">
      <c r="A1571" t="s">
        <v>2982</v>
      </c>
    </row>
    <row r="1572" spans="1:1" x14ac:dyDescent="0.3">
      <c r="A1572" t="s">
        <v>2983</v>
      </c>
    </row>
    <row r="1573" spans="1:1" x14ac:dyDescent="0.3">
      <c r="A1573" t="s">
        <v>2984</v>
      </c>
    </row>
    <row r="1575" spans="1:1" x14ac:dyDescent="0.3">
      <c r="A1575" t="s">
        <v>2985</v>
      </c>
    </row>
    <row r="1576" spans="1:1" x14ac:dyDescent="0.3">
      <c r="A1576" t="s">
        <v>2986</v>
      </c>
    </row>
    <row r="1577" spans="1:1" x14ac:dyDescent="0.3">
      <c r="A1577" t="s">
        <v>2987</v>
      </c>
    </row>
    <row r="1578" spans="1:1" x14ac:dyDescent="0.3">
      <c r="A1578" t="s">
        <v>370</v>
      </c>
    </row>
    <row r="1579" spans="1:1" x14ac:dyDescent="0.3">
      <c r="A1579" t="s">
        <v>1991</v>
      </c>
    </row>
    <row r="1580" spans="1:1" x14ac:dyDescent="0.3">
      <c r="A1580" t="s">
        <v>370</v>
      </c>
    </row>
    <row r="1581" spans="1:1" x14ac:dyDescent="0.3">
      <c r="A1581" t="s">
        <v>2988</v>
      </c>
    </row>
    <row r="1582" spans="1:1" x14ac:dyDescent="0.3">
      <c r="A1582" t="s">
        <v>2989</v>
      </c>
    </row>
    <row r="1583" spans="1:1" x14ac:dyDescent="0.3">
      <c r="A1583" t="s">
        <v>2990</v>
      </c>
    </row>
    <row r="1585" spans="1:1" x14ac:dyDescent="0.3">
      <c r="A1585" t="s">
        <v>2991</v>
      </c>
    </row>
    <row r="1586" spans="1:1" x14ac:dyDescent="0.3">
      <c r="A1586" t="s">
        <v>2992</v>
      </c>
    </row>
    <row r="1587" spans="1:1" x14ac:dyDescent="0.3">
      <c r="A1587" t="s">
        <v>2993</v>
      </c>
    </row>
    <row r="1588" spans="1:1" x14ac:dyDescent="0.3">
      <c r="A1588" t="s">
        <v>370</v>
      </c>
    </row>
    <row r="1589" spans="1:1" x14ac:dyDescent="0.3">
      <c r="A1589" t="s">
        <v>2994</v>
      </c>
    </row>
    <row r="1590" spans="1:1" x14ac:dyDescent="0.3">
      <c r="A1590" t="s">
        <v>2995</v>
      </c>
    </row>
    <row r="1591" spans="1:1" x14ac:dyDescent="0.3">
      <c r="A1591" t="s">
        <v>2996</v>
      </c>
    </row>
    <row r="1592" spans="1:1" x14ac:dyDescent="0.3">
      <c r="A1592" t="s">
        <v>370</v>
      </c>
    </row>
    <row r="1593" spans="1:1" x14ac:dyDescent="0.3">
      <c r="A1593" t="s">
        <v>2997</v>
      </c>
    </row>
    <row r="1594" spans="1:1" x14ac:dyDescent="0.3">
      <c r="A1594" t="s">
        <v>2998</v>
      </c>
    </row>
    <row r="1595" spans="1:1" x14ac:dyDescent="0.3">
      <c r="A1595" t="s">
        <v>2999</v>
      </c>
    </row>
    <row r="1597" spans="1:1" x14ac:dyDescent="0.3">
      <c r="A1597" t="s">
        <v>3000</v>
      </c>
    </row>
    <row r="1598" spans="1:1" x14ac:dyDescent="0.3">
      <c r="A1598" t="s">
        <v>3001</v>
      </c>
    </row>
    <row r="1599" spans="1:1" x14ac:dyDescent="0.3">
      <c r="A1599" t="s">
        <v>3002</v>
      </c>
    </row>
    <row r="1600" spans="1:1" x14ac:dyDescent="0.3">
      <c r="A1600" t="s">
        <v>1975</v>
      </c>
    </row>
    <row r="1601" spans="1:1" x14ac:dyDescent="0.3">
      <c r="A1601" t="s">
        <v>370</v>
      </c>
    </row>
    <row r="1602" spans="1:1" x14ac:dyDescent="0.3">
      <c r="A1602" t="s">
        <v>3003</v>
      </c>
    </row>
    <row r="1604" spans="1:1" x14ac:dyDescent="0.3">
      <c r="A1604" t="s">
        <v>3004</v>
      </c>
    </row>
    <row r="1605" spans="1:1" x14ac:dyDescent="0.3">
      <c r="A1605" t="s">
        <v>3005</v>
      </c>
    </row>
    <row r="1607" spans="1:1" x14ac:dyDescent="0.3">
      <c r="A1607" t="s">
        <v>3006</v>
      </c>
    </row>
    <row r="1608" spans="1:1" x14ac:dyDescent="0.3">
      <c r="A1608" t="s">
        <v>3007</v>
      </c>
    </row>
    <row r="1610" spans="1:1" x14ac:dyDescent="0.3">
      <c r="A1610" t="s">
        <v>3008</v>
      </c>
    </row>
    <row r="1611" spans="1:1" x14ac:dyDescent="0.3">
      <c r="A1611" t="s">
        <v>3009</v>
      </c>
    </row>
    <row r="1612" spans="1:1" x14ac:dyDescent="0.3">
      <c r="A1612" t="s">
        <v>3010</v>
      </c>
    </row>
    <row r="1613" spans="1:1" x14ac:dyDescent="0.3">
      <c r="A1613" t="s">
        <v>3011</v>
      </c>
    </row>
    <row r="1614" spans="1:1" x14ac:dyDescent="0.3">
      <c r="A1614" t="s">
        <v>370</v>
      </c>
    </row>
    <row r="1615" spans="1:1" x14ac:dyDescent="0.3">
      <c r="A1615" t="s">
        <v>3012</v>
      </c>
    </row>
    <row r="1616" spans="1:1" x14ac:dyDescent="0.3">
      <c r="A1616" t="s">
        <v>3013</v>
      </c>
    </row>
    <row r="1617" spans="1:1" x14ac:dyDescent="0.3">
      <c r="A1617" t="s">
        <v>3014</v>
      </c>
    </row>
    <row r="1619" spans="1:1" x14ac:dyDescent="0.3">
      <c r="A1619" t="s">
        <v>3015</v>
      </c>
    </row>
    <row r="1620" spans="1:1" x14ac:dyDescent="0.3">
      <c r="A1620" t="s">
        <v>3016</v>
      </c>
    </row>
    <row r="1621" spans="1:1" x14ac:dyDescent="0.3">
      <c r="A1621" t="s">
        <v>3017</v>
      </c>
    </row>
    <row r="1622" spans="1:1" x14ac:dyDescent="0.3">
      <c r="A1622" t="s">
        <v>370</v>
      </c>
    </row>
    <row r="1623" spans="1:1" x14ac:dyDescent="0.3">
      <c r="A1623" t="s">
        <v>1991</v>
      </c>
    </row>
    <row r="1624" spans="1:1" x14ac:dyDescent="0.3">
      <c r="A1624" t="s">
        <v>370</v>
      </c>
    </row>
    <row r="1625" spans="1:1" x14ac:dyDescent="0.3">
      <c r="A1625" t="s">
        <v>3018</v>
      </c>
    </row>
    <row r="1626" spans="1:1" x14ac:dyDescent="0.3">
      <c r="A1626" t="s">
        <v>3019</v>
      </c>
    </row>
    <row r="1627" spans="1:1" x14ac:dyDescent="0.3">
      <c r="A1627" t="s">
        <v>3020</v>
      </c>
    </row>
    <row r="1629" spans="1:1" x14ac:dyDescent="0.3">
      <c r="A1629" t="s">
        <v>3021</v>
      </c>
    </row>
    <row r="1630" spans="1:1" x14ac:dyDescent="0.3">
      <c r="A1630" t="s">
        <v>3022</v>
      </c>
    </row>
    <row r="1631" spans="1:1" x14ac:dyDescent="0.3">
      <c r="A1631" t="s">
        <v>3023</v>
      </c>
    </row>
    <row r="1632" spans="1:1" x14ac:dyDescent="0.3">
      <c r="A1632" t="s">
        <v>370</v>
      </c>
    </row>
    <row r="1633" spans="1:1" x14ac:dyDescent="0.3">
      <c r="A1633" t="s">
        <v>3024</v>
      </c>
    </row>
    <row r="1634" spans="1:1" x14ac:dyDescent="0.3">
      <c r="A1634" t="s">
        <v>3025</v>
      </c>
    </row>
    <row r="1635" spans="1:1" x14ac:dyDescent="0.3">
      <c r="A1635" t="s">
        <v>3026</v>
      </c>
    </row>
    <row r="1636" spans="1:1" x14ac:dyDescent="0.3">
      <c r="A1636" t="s">
        <v>370</v>
      </c>
    </row>
    <row r="1637" spans="1:1" x14ac:dyDescent="0.3">
      <c r="A1637" t="s">
        <v>3027</v>
      </c>
    </row>
    <row r="1638" spans="1:1" x14ac:dyDescent="0.3">
      <c r="A1638" t="s">
        <v>3028</v>
      </c>
    </row>
    <row r="1639" spans="1:1" x14ac:dyDescent="0.3">
      <c r="A1639" t="s">
        <v>3029</v>
      </c>
    </row>
    <row r="1641" spans="1:1" x14ac:dyDescent="0.3">
      <c r="A1641" t="s">
        <v>3030</v>
      </c>
    </row>
    <row r="1642" spans="1:1" x14ac:dyDescent="0.3">
      <c r="A1642" t="s">
        <v>3031</v>
      </c>
    </row>
    <row r="1643" spans="1:1" x14ac:dyDescent="0.3">
      <c r="A1643" t="s">
        <v>3032</v>
      </c>
    </row>
    <row r="1644" spans="1:1" x14ac:dyDescent="0.3">
      <c r="A1644" t="s">
        <v>1975</v>
      </c>
    </row>
    <row r="1645" spans="1:1" x14ac:dyDescent="0.3">
      <c r="A1645" t="s">
        <v>370</v>
      </c>
    </row>
    <row r="1646" spans="1:1" x14ac:dyDescent="0.3">
      <c r="A1646" t="s">
        <v>3033</v>
      </c>
    </row>
    <row r="1648" spans="1:1" x14ac:dyDescent="0.3">
      <c r="A1648" t="s">
        <v>3034</v>
      </c>
    </row>
    <row r="1649" spans="1:9" x14ac:dyDescent="0.3">
      <c r="A1649" t="s">
        <v>3035</v>
      </c>
    </row>
    <row r="1651" spans="1:9" x14ac:dyDescent="0.3">
      <c r="A1651" t="s">
        <v>3036</v>
      </c>
    </row>
    <row r="1652" spans="1:9" x14ac:dyDescent="0.3">
      <c r="A1652" t="s">
        <v>3037</v>
      </c>
    </row>
    <row r="1654" spans="1:9" x14ac:dyDescent="0.3">
      <c r="A1654" t="s">
        <v>3038</v>
      </c>
    </row>
    <row r="1655" spans="1:9" x14ac:dyDescent="0.3">
      <c r="A1655" t="s">
        <v>3039</v>
      </c>
    </row>
    <row r="1656" spans="1:9" x14ac:dyDescent="0.3">
      <c r="A1656" t="s">
        <v>3040</v>
      </c>
    </row>
    <row r="1657" spans="1:9" x14ac:dyDescent="0.3">
      <c r="A1657" t="s">
        <v>3041</v>
      </c>
    </row>
    <row r="1658" spans="1:9" x14ac:dyDescent="0.3">
      <c r="A1658" t="s">
        <v>370</v>
      </c>
    </row>
    <row r="1659" spans="1:9" x14ac:dyDescent="0.3">
      <c r="A1659" t="s">
        <v>3042</v>
      </c>
    </row>
    <row r="1660" spans="1:9" x14ac:dyDescent="0.3">
      <c r="A1660" t="s">
        <v>3043</v>
      </c>
    </row>
    <row r="1661" spans="1:9" x14ac:dyDescent="0.3">
      <c r="A1661" t="s">
        <v>3044</v>
      </c>
    </row>
    <row r="1663" spans="1:9" x14ac:dyDescent="0.3">
      <c r="A1663" t="s">
        <v>3045</v>
      </c>
      <c r="H1663" t="s">
        <v>3047</v>
      </c>
      <c r="I1663" t="s">
        <v>3048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400"/>
  <sheetViews>
    <sheetView topLeftCell="A151" workbookViewId="0">
      <selection activeCell="G168" sqref="G168"/>
    </sheetView>
  </sheetViews>
  <sheetFormatPr defaultRowHeight="14.4" x14ac:dyDescent="0.3"/>
  <sheetData>
    <row r="1" spans="1:1" x14ac:dyDescent="0.3">
      <c r="A1" t="s">
        <v>994</v>
      </c>
    </row>
    <row r="3" spans="1:1" x14ac:dyDescent="0.3">
      <c r="A3" t="s">
        <v>995</v>
      </c>
    </row>
    <row r="5" spans="1:1" x14ac:dyDescent="0.3">
      <c r="A5" t="s">
        <v>3088</v>
      </c>
    </row>
    <row r="7" spans="1:1" x14ac:dyDescent="0.3">
      <c r="A7" t="s">
        <v>1922</v>
      </c>
    </row>
    <row r="8" spans="1:1" x14ac:dyDescent="0.3">
      <c r="A8" t="s">
        <v>1923</v>
      </c>
    </row>
    <row r="9" spans="1:1" x14ac:dyDescent="0.3">
      <c r="A9" t="s">
        <v>1924</v>
      </c>
    </row>
    <row r="10" spans="1:1" x14ac:dyDescent="0.3">
      <c r="A10" t="s">
        <v>1925</v>
      </c>
    </row>
    <row r="11" spans="1:1" x14ac:dyDescent="0.3">
      <c r="A11" t="s">
        <v>1926</v>
      </c>
    </row>
    <row r="12" spans="1:1" x14ac:dyDescent="0.3">
      <c r="A12" t="s">
        <v>1927</v>
      </c>
    </row>
    <row r="13" spans="1:1" x14ac:dyDescent="0.3">
      <c r="A13" t="s">
        <v>1003</v>
      </c>
    </row>
    <row r="15" spans="1:1" x14ac:dyDescent="0.3">
      <c r="A15" t="s">
        <v>1004</v>
      </c>
    </row>
    <row r="17" spans="1:1" x14ac:dyDescent="0.3">
      <c r="A17" t="s">
        <v>1928</v>
      </c>
    </row>
    <row r="19" spans="1:1" x14ac:dyDescent="0.3">
      <c r="A19" t="s">
        <v>3089</v>
      </c>
    </row>
    <row r="21" spans="1:1" x14ac:dyDescent="0.3">
      <c r="A21" t="s">
        <v>3090</v>
      </c>
    </row>
    <row r="23" spans="1:1" x14ac:dyDescent="0.3">
      <c r="A23" t="s">
        <v>3091</v>
      </c>
    </row>
    <row r="25" spans="1:1" x14ac:dyDescent="0.3">
      <c r="A25" t="s">
        <v>1931</v>
      </c>
    </row>
    <row r="27" spans="1:1" x14ac:dyDescent="0.3">
      <c r="A27" t="s">
        <v>3092</v>
      </c>
    </row>
    <row r="29" spans="1:1" x14ac:dyDescent="0.3">
      <c r="A29" t="s">
        <v>1011</v>
      </c>
    </row>
    <row r="31" spans="1:1" x14ac:dyDescent="0.3">
      <c r="A31" t="s">
        <v>3093</v>
      </c>
    </row>
    <row r="33" spans="1:1" x14ac:dyDescent="0.3">
      <c r="A33" t="s">
        <v>3094</v>
      </c>
    </row>
    <row r="35" spans="1:1" x14ac:dyDescent="0.3">
      <c r="A35" t="s">
        <v>3095</v>
      </c>
    </row>
    <row r="37" spans="1:1" x14ac:dyDescent="0.3">
      <c r="A37" t="s">
        <v>1017</v>
      </c>
    </row>
    <row r="39" spans="1:1" x14ac:dyDescent="0.3">
      <c r="A39" t="s">
        <v>1018</v>
      </c>
    </row>
    <row r="41" spans="1:1" x14ac:dyDescent="0.3">
      <c r="A41" t="s">
        <v>1019</v>
      </c>
    </row>
    <row r="42" spans="1:1" x14ac:dyDescent="0.3">
      <c r="A42" t="s">
        <v>1020</v>
      </c>
    </row>
    <row r="44" spans="1:1" x14ac:dyDescent="0.3">
      <c r="A44" t="s">
        <v>1936</v>
      </c>
    </row>
    <row r="45" spans="1:1" x14ac:dyDescent="0.3">
      <c r="A45" t="s">
        <v>1937</v>
      </c>
    </row>
    <row r="46" spans="1:1" x14ac:dyDescent="0.3">
      <c r="A46" t="s">
        <v>1938</v>
      </c>
    </row>
    <row r="47" spans="1:1" x14ac:dyDescent="0.3">
      <c r="A47" t="s">
        <v>1939</v>
      </c>
    </row>
    <row r="48" spans="1:1" x14ac:dyDescent="0.3">
      <c r="A48" t="s">
        <v>1940</v>
      </c>
    </row>
    <row r="49" spans="1:1" x14ac:dyDescent="0.3">
      <c r="A49" t="s">
        <v>1941</v>
      </c>
    </row>
    <row r="50" spans="1:1" x14ac:dyDescent="0.3">
      <c r="A50" t="s">
        <v>1942</v>
      </c>
    </row>
    <row r="51" spans="1:1" x14ac:dyDescent="0.3">
      <c r="A51" t="s">
        <v>1943</v>
      </c>
    </row>
    <row r="52" spans="1:1" x14ac:dyDescent="0.3">
      <c r="A52" t="s">
        <v>1944</v>
      </c>
    </row>
    <row r="53" spans="1:1" x14ac:dyDescent="0.3">
      <c r="A53" t="s">
        <v>1945</v>
      </c>
    </row>
    <row r="54" spans="1:1" x14ac:dyDescent="0.3">
      <c r="A54" t="s">
        <v>1946</v>
      </c>
    </row>
    <row r="55" spans="1:1" x14ac:dyDescent="0.3">
      <c r="A55" t="s">
        <v>1947</v>
      </c>
    </row>
    <row r="56" spans="1:1" x14ac:dyDescent="0.3">
      <c r="A56" t="s">
        <v>1948</v>
      </c>
    </row>
    <row r="57" spans="1:1" x14ac:dyDescent="0.3">
      <c r="A57" t="s">
        <v>1949</v>
      </c>
    </row>
    <row r="58" spans="1:1" x14ac:dyDescent="0.3">
      <c r="A58" t="s">
        <v>1950</v>
      </c>
    </row>
    <row r="59" spans="1:1" x14ac:dyDescent="0.3">
      <c r="A59" t="s">
        <v>1951</v>
      </c>
    </row>
    <row r="60" spans="1:1" x14ac:dyDescent="0.3">
      <c r="A60" t="s">
        <v>1953</v>
      </c>
    </row>
    <row r="61" spans="1:1" x14ac:dyDescent="0.3">
      <c r="A61" t="s">
        <v>3096</v>
      </c>
    </row>
    <row r="62" spans="1:1" x14ac:dyDescent="0.3">
      <c r="A62" t="s">
        <v>3097</v>
      </c>
    </row>
    <row r="63" spans="1:1" x14ac:dyDescent="0.3">
      <c r="A63" t="s">
        <v>1040</v>
      </c>
    </row>
    <row r="64" spans="1:1" x14ac:dyDescent="0.3">
      <c r="A64" t="s">
        <v>3098</v>
      </c>
    </row>
    <row r="66" spans="1:1" x14ac:dyDescent="0.3">
      <c r="A66" t="s">
        <v>3099</v>
      </c>
    </row>
    <row r="67" spans="1:1" x14ac:dyDescent="0.3">
      <c r="A67" t="s">
        <v>3100</v>
      </c>
    </row>
    <row r="69" spans="1:1" x14ac:dyDescent="0.3">
      <c r="A69" t="s">
        <v>3101</v>
      </c>
    </row>
    <row r="71" spans="1:1" x14ac:dyDescent="0.3">
      <c r="A71" t="s">
        <v>3102</v>
      </c>
    </row>
    <row r="73" spans="1:1" x14ac:dyDescent="0.3">
      <c r="A73" t="s">
        <v>3103</v>
      </c>
    </row>
    <row r="75" spans="1:1" x14ac:dyDescent="0.3">
      <c r="A75" t="s">
        <v>3104</v>
      </c>
    </row>
    <row r="77" spans="1:1" x14ac:dyDescent="0.3">
      <c r="A77" t="s">
        <v>3105</v>
      </c>
    </row>
    <row r="79" spans="1:1" x14ac:dyDescent="0.3">
      <c r="A79" t="s">
        <v>3106</v>
      </c>
    </row>
    <row r="81" spans="1:1" x14ac:dyDescent="0.3">
      <c r="A81" t="s">
        <v>3107</v>
      </c>
    </row>
    <row r="83" spans="1:1" x14ac:dyDescent="0.3">
      <c r="A83" t="s">
        <v>3108</v>
      </c>
    </row>
    <row r="84" spans="1:1" x14ac:dyDescent="0.3">
      <c r="A84" t="s">
        <v>3109</v>
      </c>
    </row>
    <row r="86" spans="1:1" x14ac:dyDescent="0.3">
      <c r="A86" t="s">
        <v>3110</v>
      </c>
    </row>
    <row r="88" spans="1:1" x14ac:dyDescent="0.3">
      <c r="A88" t="s">
        <v>3111</v>
      </c>
    </row>
    <row r="90" spans="1:1" x14ac:dyDescent="0.3">
      <c r="A90" t="s">
        <v>3112</v>
      </c>
    </row>
    <row r="92" spans="1:1" x14ac:dyDescent="0.3">
      <c r="A92" t="s">
        <v>3113</v>
      </c>
    </row>
    <row r="94" spans="1:1" x14ac:dyDescent="0.3">
      <c r="A94" t="s">
        <v>3114</v>
      </c>
    </row>
    <row r="96" spans="1:1" x14ac:dyDescent="0.3">
      <c r="A96" t="s">
        <v>3115</v>
      </c>
    </row>
    <row r="98" spans="1:1" x14ac:dyDescent="0.3">
      <c r="A98" t="s">
        <v>3116</v>
      </c>
    </row>
    <row r="100" spans="1:1" x14ac:dyDescent="0.3">
      <c r="A100" t="s">
        <v>3117</v>
      </c>
    </row>
    <row r="102" spans="1:1" x14ac:dyDescent="0.3">
      <c r="A102" t="s">
        <v>3118</v>
      </c>
    </row>
    <row r="104" spans="1:1" x14ac:dyDescent="0.3">
      <c r="A104" t="s">
        <v>3119</v>
      </c>
    </row>
    <row r="106" spans="1:1" x14ac:dyDescent="0.3">
      <c r="A106" t="s">
        <v>3120</v>
      </c>
    </row>
    <row r="108" spans="1:1" x14ac:dyDescent="0.3">
      <c r="A108" t="s">
        <v>3121</v>
      </c>
    </row>
    <row r="110" spans="1:1" x14ac:dyDescent="0.3">
      <c r="A110" t="s">
        <v>3122</v>
      </c>
    </row>
    <row r="112" spans="1:1" x14ac:dyDescent="0.3">
      <c r="A112" t="s">
        <v>3123</v>
      </c>
    </row>
    <row r="114" spans="1:1" x14ac:dyDescent="0.3">
      <c r="A114" t="s">
        <v>3124</v>
      </c>
    </row>
    <row r="116" spans="1:1" x14ac:dyDescent="0.3">
      <c r="A116" t="s">
        <v>3125</v>
      </c>
    </row>
    <row r="118" spans="1:1" x14ac:dyDescent="0.3">
      <c r="A118" t="s">
        <v>3126</v>
      </c>
    </row>
    <row r="120" spans="1:1" x14ac:dyDescent="0.3">
      <c r="A120" t="s">
        <v>3127</v>
      </c>
    </row>
    <row r="122" spans="1:1" x14ac:dyDescent="0.3">
      <c r="A122" t="s">
        <v>3128</v>
      </c>
    </row>
    <row r="124" spans="1:1" x14ac:dyDescent="0.3">
      <c r="A124" t="s">
        <v>3129</v>
      </c>
    </row>
    <row r="126" spans="1:1" x14ac:dyDescent="0.3">
      <c r="A126" t="s">
        <v>3130</v>
      </c>
    </row>
    <row r="128" spans="1:1" x14ac:dyDescent="0.3">
      <c r="A128" t="s">
        <v>3131</v>
      </c>
    </row>
    <row r="130" spans="1:1" x14ac:dyDescent="0.3">
      <c r="A130" t="s">
        <v>3132</v>
      </c>
    </row>
    <row r="132" spans="1:1" x14ac:dyDescent="0.3">
      <c r="A132" t="s">
        <v>3133</v>
      </c>
    </row>
    <row r="134" spans="1:1" x14ac:dyDescent="0.3">
      <c r="A134" t="s">
        <v>3134</v>
      </c>
    </row>
    <row r="136" spans="1:1" x14ac:dyDescent="0.3">
      <c r="A136" t="s">
        <v>3135</v>
      </c>
    </row>
    <row r="138" spans="1:1" x14ac:dyDescent="0.3">
      <c r="A138" t="s">
        <v>3136</v>
      </c>
    </row>
    <row r="140" spans="1:1" x14ac:dyDescent="0.3">
      <c r="A140" t="s">
        <v>3137</v>
      </c>
    </row>
    <row r="142" spans="1:1" x14ac:dyDescent="0.3">
      <c r="A142" t="s">
        <v>3138</v>
      </c>
    </row>
    <row r="144" spans="1:1" x14ac:dyDescent="0.3">
      <c r="A144" t="s">
        <v>3139</v>
      </c>
    </row>
    <row r="146" spans="1:1" x14ac:dyDescent="0.3">
      <c r="A146" t="s">
        <v>3140</v>
      </c>
    </row>
    <row r="147" spans="1:1" x14ac:dyDescent="0.3">
      <c r="A147" t="s">
        <v>3141</v>
      </c>
    </row>
    <row r="149" spans="1:1" x14ac:dyDescent="0.3">
      <c r="A149" t="s">
        <v>3142</v>
      </c>
    </row>
    <row r="150" spans="1:1" x14ac:dyDescent="0.3">
      <c r="A150" t="s">
        <v>3143</v>
      </c>
    </row>
    <row r="152" spans="1:1" x14ac:dyDescent="0.3">
      <c r="A152" t="s">
        <v>3144</v>
      </c>
    </row>
    <row r="153" spans="1:1" x14ac:dyDescent="0.3">
      <c r="A153" t="s">
        <v>3145</v>
      </c>
    </row>
    <row r="155" spans="1:1" x14ac:dyDescent="0.3">
      <c r="A155" t="s">
        <v>3146</v>
      </c>
    </row>
    <row r="156" spans="1:1" x14ac:dyDescent="0.3">
      <c r="A156" t="s">
        <v>3147</v>
      </c>
    </row>
    <row r="158" spans="1:1" x14ac:dyDescent="0.3">
      <c r="A158" t="s">
        <v>3148</v>
      </c>
    </row>
    <row r="160" spans="1:1" x14ac:dyDescent="0.3">
      <c r="A160" t="s">
        <v>3149</v>
      </c>
    </row>
    <row r="162" spans="1:1" x14ac:dyDescent="0.3">
      <c r="A162" t="s">
        <v>3150</v>
      </c>
    </row>
    <row r="164" spans="1:1" x14ac:dyDescent="0.3">
      <c r="A164" t="s">
        <v>3151</v>
      </c>
    </row>
    <row r="166" spans="1:1" x14ac:dyDescent="0.3">
      <c r="A166" t="s">
        <v>3152</v>
      </c>
    </row>
    <row r="168" spans="1:1" x14ac:dyDescent="0.3">
      <c r="A168" t="s">
        <v>3153</v>
      </c>
    </row>
    <row r="170" spans="1:1" x14ac:dyDescent="0.3">
      <c r="A170" t="s">
        <v>3154</v>
      </c>
    </row>
    <row r="172" spans="1:1" x14ac:dyDescent="0.3">
      <c r="A172" t="s">
        <v>3155</v>
      </c>
    </row>
    <row r="174" spans="1:1" x14ac:dyDescent="0.3">
      <c r="A174" t="s">
        <v>3156</v>
      </c>
    </row>
    <row r="176" spans="1:1" x14ac:dyDescent="0.3">
      <c r="A176" t="s">
        <v>3157</v>
      </c>
    </row>
    <row r="178" spans="1:1" x14ac:dyDescent="0.3">
      <c r="A178" t="s">
        <v>3158</v>
      </c>
    </row>
    <row r="180" spans="1:1" x14ac:dyDescent="0.3">
      <c r="A180" t="s">
        <v>3159</v>
      </c>
    </row>
    <row r="182" spans="1:1" x14ac:dyDescent="0.3">
      <c r="A182" t="s">
        <v>3160</v>
      </c>
    </row>
    <row r="184" spans="1:1" x14ac:dyDescent="0.3">
      <c r="A184" t="s">
        <v>3161</v>
      </c>
    </row>
    <row r="186" spans="1:1" x14ac:dyDescent="0.3">
      <c r="A186" t="s">
        <v>3162</v>
      </c>
    </row>
    <row r="188" spans="1:1" x14ac:dyDescent="0.3">
      <c r="A188" t="s">
        <v>3163</v>
      </c>
    </row>
    <row r="190" spans="1:1" x14ac:dyDescent="0.3">
      <c r="A190" t="s">
        <v>3164</v>
      </c>
    </row>
    <row r="192" spans="1:1" x14ac:dyDescent="0.3">
      <c r="A192" t="s">
        <v>3165</v>
      </c>
    </row>
    <row r="194" spans="1:1" x14ac:dyDescent="0.3">
      <c r="A194" t="s">
        <v>3166</v>
      </c>
    </row>
    <row r="196" spans="1:1" x14ac:dyDescent="0.3">
      <c r="A196" t="s">
        <v>3167</v>
      </c>
    </row>
    <row r="198" spans="1:1" x14ac:dyDescent="0.3">
      <c r="A198" t="s">
        <v>3168</v>
      </c>
    </row>
    <row r="200" spans="1:1" x14ac:dyDescent="0.3">
      <c r="A200" t="s">
        <v>3169</v>
      </c>
    </row>
    <row r="202" spans="1:1" x14ac:dyDescent="0.3">
      <c r="A202" t="s">
        <v>3170</v>
      </c>
    </row>
    <row r="204" spans="1:1" x14ac:dyDescent="0.3">
      <c r="A204" t="s">
        <v>3171</v>
      </c>
    </row>
    <row r="206" spans="1:1" x14ac:dyDescent="0.3">
      <c r="A206" t="s">
        <v>3172</v>
      </c>
    </row>
    <row r="208" spans="1:1" x14ac:dyDescent="0.3">
      <c r="A208" t="s">
        <v>3173</v>
      </c>
    </row>
    <row r="210" spans="1:1" x14ac:dyDescent="0.3">
      <c r="A210" t="s">
        <v>3174</v>
      </c>
    </row>
    <row r="212" spans="1:1" x14ac:dyDescent="0.3">
      <c r="A212" t="s">
        <v>3175</v>
      </c>
    </row>
    <row r="214" spans="1:1" x14ac:dyDescent="0.3">
      <c r="A214" t="s">
        <v>3176</v>
      </c>
    </row>
    <row r="216" spans="1:1" x14ac:dyDescent="0.3">
      <c r="A216" t="s">
        <v>3177</v>
      </c>
    </row>
    <row r="218" spans="1:1" x14ac:dyDescent="0.3">
      <c r="A218" t="s">
        <v>3178</v>
      </c>
    </row>
    <row r="220" spans="1:1" x14ac:dyDescent="0.3">
      <c r="A220" t="s">
        <v>3179</v>
      </c>
    </row>
    <row r="222" spans="1:1" x14ac:dyDescent="0.3">
      <c r="A222" t="s">
        <v>3180</v>
      </c>
    </row>
    <row r="224" spans="1:1" x14ac:dyDescent="0.3">
      <c r="A224" t="s">
        <v>3181</v>
      </c>
    </row>
    <row r="226" spans="1:1" x14ac:dyDescent="0.3">
      <c r="A226" t="s">
        <v>3182</v>
      </c>
    </row>
    <row r="228" spans="1:1" x14ac:dyDescent="0.3">
      <c r="A228" t="s">
        <v>3183</v>
      </c>
    </row>
    <row r="230" spans="1:1" x14ac:dyDescent="0.3">
      <c r="A230" t="s">
        <v>3184</v>
      </c>
    </row>
    <row r="232" spans="1:1" x14ac:dyDescent="0.3">
      <c r="A232" t="s">
        <v>3185</v>
      </c>
    </row>
    <row r="234" spans="1:1" x14ac:dyDescent="0.3">
      <c r="A234" t="s">
        <v>3186</v>
      </c>
    </row>
    <row r="236" spans="1:1" x14ac:dyDescent="0.3">
      <c r="A236" t="s">
        <v>3187</v>
      </c>
    </row>
    <row r="238" spans="1:1" x14ac:dyDescent="0.3">
      <c r="A238" t="s">
        <v>3188</v>
      </c>
    </row>
    <row r="240" spans="1:1" x14ac:dyDescent="0.3">
      <c r="A240" t="s">
        <v>3189</v>
      </c>
    </row>
    <row r="242" spans="1:1" x14ac:dyDescent="0.3">
      <c r="A242" t="s">
        <v>3190</v>
      </c>
    </row>
    <row r="244" spans="1:1" x14ac:dyDescent="0.3">
      <c r="A244" t="s">
        <v>3191</v>
      </c>
    </row>
    <row r="246" spans="1:1" x14ac:dyDescent="0.3">
      <c r="A246" t="s">
        <v>3192</v>
      </c>
    </row>
    <row r="248" spans="1:1" x14ac:dyDescent="0.3">
      <c r="A248" t="s">
        <v>3193</v>
      </c>
    </row>
    <row r="250" spans="1:1" x14ac:dyDescent="0.3">
      <c r="A250" t="s">
        <v>3194</v>
      </c>
    </row>
    <row r="252" spans="1:1" x14ac:dyDescent="0.3">
      <c r="A252" t="s">
        <v>3195</v>
      </c>
    </row>
    <row r="254" spans="1:1" x14ac:dyDescent="0.3">
      <c r="A254" t="s">
        <v>3196</v>
      </c>
    </row>
    <row r="256" spans="1:1" x14ac:dyDescent="0.3">
      <c r="A256" t="s">
        <v>3197</v>
      </c>
    </row>
    <row r="258" spans="1:1" x14ac:dyDescent="0.3">
      <c r="A258" t="s">
        <v>3198</v>
      </c>
    </row>
    <row r="260" spans="1:1" x14ac:dyDescent="0.3">
      <c r="A260" t="s">
        <v>3199</v>
      </c>
    </row>
    <row r="262" spans="1:1" x14ac:dyDescent="0.3">
      <c r="A262" t="s">
        <v>3200</v>
      </c>
    </row>
    <row r="264" spans="1:1" x14ac:dyDescent="0.3">
      <c r="A264" t="s">
        <v>3201</v>
      </c>
    </row>
    <row r="266" spans="1:1" x14ac:dyDescent="0.3">
      <c r="A266" t="s">
        <v>3202</v>
      </c>
    </row>
    <row r="268" spans="1:1" x14ac:dyDescent="0.3">
      <c r="A268" t="s">
        <v>3203</v>
      </c>
    </row>
    <row r="270" spans="1:1" x14ac:dyDescent="0.3">
      <c r="A270" t="s">
        <v>3204</v>
      </c>
    </row>
    <row r="272" spans="1:1" x14ac:dyDescent="0.3">
      <c r="A272" t="s">
        <v>3205</v>
      </c>
    </row>
    <row r="274" spans="1:1" x14ac:dyDescent="0.3">
      <c r="A274" t="s">
        <v>3206</v>
      </c>
    </row>
    <row r="276" spans="1:1" x14ac:dyDescent="0.3">
      <c r="A276" t="s">
        <v>3207</v>
      </c>
    </row>
    <row r="278" spans="1:1" x14ac:dyDescent="0.3">
      <c r="A278" t="s">
        <v>3208</v>
      </c>
    </row>
    <row r="280" spans="1:1" x14ac:dyDescent="0.3">
      <c r="A280" t="s">
        <v>3209</v>
      </c>
    </row>
    <row r="282" spans="1:1" x14ac:dyDescent="0.3">
      <c r="A282" t="s">
        <v>3210</v>
      </c>
    </row>
    <row r="284" spans="1:1" x14ac:dyDescent="0.3">
      <c r="A284" t="s">
        <v>3211</v>
      </c>
    </row>
    <row r="286" spans="1:1" x14ac:dyDescent="0.3">
      <c r="A286" t="s">
        <v>3212</v>
      </c>
    </row>
    <row r="288" spans="1:1" x14ac:dyDescent="0.3">
      <c r="A288" t="s">
        <v>3213</v>
      </c>
    </row>
    <row r="290" spans="1:1" x14ac:dyDescent="0.3">
      <c r="A290" t="s">
        <v>3214</v>
      </c>
    </row>
    <row r="292" spans="1:1" x14ac:dyDescent="0.3">
      <c r="A292" t="s">
        <v>3215</v>
      </c>
    </row>
    <row r="294" spans="1:1" x14ac:dyDescent="0.3">
      <c r="A294" t="s">
        <v>3216</v>
      </c>
    </row>
    <row r="296" spans="1:1" x14ac:dyDescent="0.3">
      <c r="A296" t="s">
        <v>3217</v>
      </c>
    </row>
    <row r="298" spans="1:1" x14ac:dyDescent="0.3">
      <c r="A298" t="s">
        <v>3218</v>
      </c>
    </row>
    <row r="300" spans="1:1" x14ac:dyDescent="0.3">
      <c r="A300" t="s">
        <v>3219</v>
      </c>
    </row>
    <row r="302" spans="1:1" x14ac:dyDescent="0.3">
      <c r="A302" t="s">
        <v>3220</v>
      </c>
    </row>
    <row r="304" spans="1:1" x14ac:dyDescent="0.3">
      <c r="A304" t="s">
        <v>3221</v>
      </c>
    </row>
    <row r="306" spans="1:1" x14ac:dyDescent="0.3">
      <c r="A306" t="s">
        <v>3222</v>
      </c>
    </row>
    <row r="308" spans="1:1" x14ac:dyDescent="0.3">
      <c r="A308" t="s">
        <v>3223</v>
      </c>
    </row>
    <row r="310" spans="1:1" x14ac:dyDescent="0.3">
      <c r="A310" t="s">
        <v>3224</v>
      </c>
    </row>
    <row r="312" spans="1:1" x14ac:dyDescent="0.3">
      <c r="A312" t="s">
        <v>3225</v>
      </c>
    </row>
    <row r="314" spans="1:1" x14ac:dyDescent="0.3">
      <c r="A314" t="s">
        <v>3226</v>
      </c>
    </row>
    <row r="316" spans="1:1" x14ac:dyDescent="0.3">
      <c r="A316" t="s">
        <v>3227</v>
      </c>
    </row>
    <row r="318" spans="1:1" x14ac:dyDescent="0.3">
      <c r="A318" t="s">
        <v>3228</v>
      </c>
    </row>
    <row r="320" spans="1:1" x14ac:dyDescent="0.3">
      <c r="A320" t="s">
        <v>3229</v>
      </c>
    </row>
    <row r="322" spans="1:1" x14ac:dyDescent="0.3">
      <c r="A322" t="s">
        <v>3230</v>
      </c>
    </row>
    <row r="324" spans="1:1" x14ac:dyDescent="0.3">
      <c r="A324" t="s">
        <v>3231</v>
      </c>
    </row>
    <row r="326" spans="1:1" x14ac:dyDescent="0.3">
      <c r="A326" t="s">
        <v>3232</v>
      </c>
    </row>
    <row r="328" spans="1:1" x14ac:dyDescent="0.3">
      <c r="A328" t="s">
        <v>3233</v>
      </c>
    </row>
    <row r="330" spans="1:1" x14ac:dyDescent="0.3">
      <c r="A330" t="s">
        <v>3234</v>
      </c>
    </row>
    <row r="332" spans="1:1" x14ac:dyDescent="0.3">
      <c r="A332" t="s">
        <v>3235</v>
      </c>
    </row>
    <row r="334" spans="1:1" x14ac:dyDescent="0.3">
      <c r="A334" t="s">
        <v>3236</v>
      </c>
    </row>
    <row r="336" spans="1:1" x14ac:dyDescent="0.3">
      <c r="A336" t="s">
        <v>3237</v>
      </c>
    </row>
    <row r="338" spans="1:1" x14ac:dyDescent="0.3">
      <c r="A338" t="s">
        <v>3238</v>
      </c>
    </row>
    <row r="340" spans="1:1" x14ac:dyDescent="0.3">
      <c r="A340" t="s">
        <v>3239</v>
      </c>
    </row>
    <row r="342" spans="1:1" x14ac:dyDescent="0.3">
      <c r="A342" t="s">
        <v>3240</v>
      </c>
    </row>
    <row r="344" spans="1:1" x14ac:dyDescent="0.3">
      <c r="A344" t="s">
        <v>3241</v>
      </c>
    </row>
    <row r="346" spans="1:1" x14ac:dyDescent="0.3">
      <c r="A346" t="s">
        <v>3242</v>
      </c>
    </row>
    <row r="348" spans="1:1" x14ac:dyDescent="0.3">
      <c r="A348" t="s">
        <v>3243</v>
      </c>
    </row>
    <row r="350" spans="1:1" x14ac:dyDescent="0.3">
      <c r="A350" t="s">
        <v>3244</v>
      </c>
    </row>
    <row r="352" spans="1:1" x14ac:dyDescent="0.3">
      <c r="A352" t="s">
        <v>3245</v>
      </c>
    </row>
    <row r="354" spans="1:1" x14ac:dyDescent="0.3">
      <c r="A354" t="s">
        <v>3246</v>
      </c>
    </row>
    <row r="356" spans="1:1" x14ac:dyDescent="0.3">
      <c r="A356" t="s">
        <v>3247</v>
      </c>
    </row>
    <row r="358" spans="1:1" x14ac:dyDescent="0.3">
      <c r="A358" t="s">
        <v>3248</v>
      </c>
    </row>
    <row r="360" spans="1:1" x14ac:dyDescent="0.3">
      <c r="A360" t="s">
        <v>3249</v>
      </c>
    </row>
    <row r="362" spans="1:1" x14ac:dyDescent="0.3">
      <c r="A362" t="s">
        <v>3250</v>
      </c>
    </row>
    <row r="364" spans="1:1" x14ac:dyDescent="0.3">
      <c r="A364" t="s">
        <v>3251</v>
      </c>
    </row>
    <row r="366" spans="1:1" x14ac:dyDescent="0.3">
      <c r="A366" t="s">
        <v>3252</v>
      </c>
    </row>
    <row r="368" spans="1:1" x14ac:dyDescent="0.3">
      <c r="A368" t="s">
        <v>3253</v>
      </c>
    </row>
    <row r="370" spans="1:1" x14ac:dyDescent="0.3">
      <c r="A370" t="s">
        <v>3254</v>
      </c>
    </row>
    <row r="372" spans="1:1" x14ac:dyDescent="0.3">
      <c r="A372" t="s">
        <v>3255</v>
      </c>
    </row>
    <row r="374" spans="1:1" x14ac:dyDescent="0.3">
      <c r="A374" t="s">
        <v>3256</v>
      </c>
    </row>
    <row r="376" spans="1:1" x14ac:dyDescent="0.3">
      <c r="A376" t="s">
        <v>3257</v>
      </c>
    </row>
    <row r="378" spans="1:1" x14ac:dyDescent="0.3">
      <c r="A378" t="s">
        <v>3258</v>
      </c>
    </row>
    <row r="380" spans="1:1" x14ac:dyDescent="0.3">
      <c r="A380" t="s">
        <v>3259</v>
      </c>
    </row>
    <row r="382" spans="1:1" x14ac:dyDescent="0.3">
      <c r="A382" t="s">
        <v>3260</v>
      </c>
    </row>
    <row r="384" spans="1:1" x14ac:dyDescent="0.3">
      <c r="A384" t="s">
        <v>3261</v>
      </c>
    </row>
    <row r="386" spans="1:1" x14ac:dyDescent="0.3">
      <c r="A386" t="s">
        <v>3262</v>
      </c>
    </row>
    <row r="388" spans="1:1" x14ac:dyDescent="0.3">
      <c r="A388" t="s">
        <v>3263</v>
      </c>
    </row>
    <row r="390" spans="1:1" x14ac:dyDescent="0.3">
      <c r="A390" t="s">
        <v>3264</v>
      </c>
    </row>
    <row r="392" spans="1:1" x14ac:dyDescent="0.3">
      <c r="A392" t="s">
        <v>3265</v>
      </c>
    </row>
    <row r="394" spans="1:1" x14ac:dyDescent="0.3">
      <c r="A394" t="s">
        <v>3266</v>
      </c>
    </row>
    <row r="396" spans="1:1" x14ac:dyDescent="0.3">
      <c r="A396" t="s">
        <v>3267</v>
      </c>
    </row>
    <row r="398" spans="1:1" x14ac:dyDescent="0.3">
      <c r="A398" t="s">
        <v>3268</v>
      </c>
    </row>
    <row r="400" spans="1:1" x14ac:dyDescent="0.3">
      <c r="A400" t="s">
        <v>3269</v>
      </c>
    </row>
    <row r="402" spans="1:1" x14ac:dyDescent="0.3">
      <c r="A402" t="s">
        <v>3270</v>
      </c>
    </row>
    <row r="404" spans="1:1" x14ac:dyDescent="0.3">
      <c r="A404" t="s">
        <v>3271</v>
      </c>
    </row>
    <row r="406" spans="1:1" x14ac:dyDescent="0.3">
      <c r="A406" t="s">
        <v>3272</v>
      </c>
    </row>
    <row r="408" spans="1:1" x14ac:dyDescent="0.3">
      <c r="A408" t="s">
        <v>3273</v>
      </c>
    </row>
    <row r="410" spans="1:1" x14ac:dyDescent="0.3">
      <c r="A410" t="s">
        <v>3274</v>
      </c>
    </row>
    <row r="412" spans="1:1" x14ac:dyDescent="0.3">
      <c r="A412" t="s">
        <v>3275</v>
      </c>
    </row>
    <row r="414" spans="1:1" x14ac:dyDescent="0.3">
      <c r="A414" t="s">
        <v>3276</v>
      </c>
    </row>
    <row r="416" spans="1:1" x14ac:dyDescent="0.3">
      <c r="A416" t="s">
        <v>3277</v>
      </c>
    </row>
    <row r="418" spans="1:1" x14ac:dyDescent="0.3">
      <c r="A418" t="s">
        <v>3278</v>
      </c>
    </row>
    <row r="420" spans="1:1" x14ac:dyDescent="0.3">
      <c r="A420" t="s">
        <v>3279</v>
      </c>
    </row>
    <row r="422" spans="1:1" x14ac:dyDescent="0.3">
      <c r="A422" t="s">
        <v>3280</v>
      </c>
    </row>
    <row r="424" spans="1:1" x14ac:dyDescent="0.3">
      <c r="A424" t="s">
        <v>3281</v>
      </c>
    </row>
    <row r="426" spans="1:1" x14ac:dyDescent="0.3">
      <c r="A426" t="s">
        <v>3282</v>
      </c>
    </row>
    <row r="428" spans="1:1" x14ac:dyDescent="0.3">
      <c r="A428" t="s">
        <v>3283</v>
      </c>
    </row>
    <row r="430" spans="1:1" x14ac:dyDescent="0.3">
      <c r="A430" t="s">
        <v>3284</v>
      </c>
    </row>
    <row r="432" spans="1:1" x14ac:dyDescent="0.3">
      <c r="A432" t="s">
        <v>3285</v>
      </c>
    </row>
    <row r="434" spans="1:1" x14ac:dyDescent="0.3">
      <c r="A434" t="s">
        <v>3286</v>
      </c>
    </row>
    <row r="436" spans="1:1" x14ac:dyDescent="0.3">
      <c r="A436" t="s">
        <v>3287</v>
      </c>
    </row>
    <row r="438" spans="1:1" x14ac:dyDescent="0.3">
      <c r="A438" t="s">
        <v>3288</v>
      </c>
    </row>
    <row r="440" spans="1:1" x14ac:dyDescent="0.3">
      <c r="A440" t="s">
        <v>3289</v>
      </c>
    </row>
    <row r="442" spans="1:1" x14ac:dyDescent="0.3">
      <c r="A442" t="s">
        <v>3290</v>
      </c>
    </row>
    <row r="444" spans="1:1" x14ac:dyDescent="0.3">
      <c r="A444" t="s">
        <v>3291</v>
      </c>
    </row>
    <row r="446" spans="1:1" x14ac:dyDescent="0.3">
      <c r="A446" t="s">
        <v>3292</v>
      </c>
    </row>
    <row r="448" spans="1:1" x14ac:dyDescent="0.3">
      <c r="A448" t="s">
        <v>3293</v>
      </c>
    </row>
    <row r="450" spans="1:1" x14ac:dyDescent="0.3">
      <c r="A450" t="s">
        <v>3294</v>
      </c>
    </row>
    <row r="452" spans="1:1" x14ac:dyDescent="0.3">
      <c r="A452" t="s">
        <v>3295</v>
      </c>
    </row>
    <row r="454" spans="1:1" x14ac:dyDescent="0.3">
      <c r="A454" t="s">
        <v>3296</v>
      </c>
    </row>
    <row r="456" spans="1:1" x14ac:dyDescent="0.3">
      <c r="A456" t="s">
        <v>3297</v>
      </c>
    </row>
    <row r="458" spans="1:1" x14ac:dyDescent="0.3">
      <c r="A458" t="s">
        <v>3298</v>
      </c>
    </row>
    <row r="460" spans="1:1" x14ac:dyDescent="0.3">
      <c r="A460" t="s">
        <v>3299</v>
      </c>
    </row>
    <row r="462" spans="1:1" x14ac:dyDescent="0.3">
      <c r="A462" t="s">
        <v>3300</v>
      </c>
    </row>
    <row r="464" spans="1:1" x14ac:dyDescent="0.3">
      <c r="A464" t="s">
        <v>3301</v>
      </c>
    </row>
    <row r="466" spans="1:1" x14ac:dyDescent="0.3">
      <c r="A466" t="s">
        <v>3302</v>
      </c>
    </row>
    <row r="468" spans="1:1" x14ac:dyDescent="0.3">
      <c r="A468" t="s">
        <v>3303</v>
      </c>
    </row>
    <row r="470" spans="1:1" x14ac:dyDescent="0.3">
      <c r="A470" t="s">
        <v>3304</v>
      </c>
    </row>
    <row r="472" spans="1:1" x14ac:dyDescent="0.3">
      <c r="A472" t="s">
        <v>3305</v>
      </c>
    </row>
    <row r="474" spans="1:1" x14ac:dyDescent="0.3">
      <c r="A474" t="s">
        <v>3306</v>
      </c>
    </row>
    <row r="476" spans="1:1" x14ac:dyDescent="0.3">
      <c r="A476" t="s">
        <v>3307</v>
      </c>
    </row>
    <row r="478" spans="1:1" x14ac:dyDescent="0.3">
      <c r="A478" t="s">
        <v>3308</v>
      </c>
    </row>
    <row r="480" spans="1:1" x14ac:dyDescent="0.3">
      <c r="A480" t="s">
        <v>3309</v>
      </c>
    </row>
    <row r="482" spans="1:1" x14ac:dyDescent="0.3">
      <c r="A482" t="s">
        <v>3310</v>
      </c>
    </row>
    <row r="484" spans="1:1" x14ac:dyDescent="0.3">
      <c r="A484" t="s">
        <v>3311</v>
      </c>
    </row>
    <row r="486" spans="1:1" x14ac:dyDescent="0.3">
      <c r="A486" t="s">
        <v>3312</v>
      </c>
    </row>
    <row r="488" spans="1:1" x14ac:dyDescent="0.3">
      <c r="A488" t="s">
        <v>3313</v>
      </c>
    </row>
    <row r="490" spans="1:1" x14ac:dyDescent="0.3">
      <c r="A490" t="s">
        <v>3314</v>
      </c>
    </row>
    <row r="492" spans="1:1" x14ac:dyDescent="0.3">
      <c r="A492" t="s">
        <v>3315</v>
      </c>
    </row>
    <row r="494" spans="1:1" x14ac:dyDescent="0.3">
      <c r="A494" t="s">
        <v>3316</v>
      </c>
    </row>
    <row r="496" spans="1:1" x14ac:dyDescent="0.3">
      <c r="A496" t="s">
        <v>3317</v>
      </c>
    </row>
    <row r="498" spans="1:1" x14ac:dyDescent="0.3">
      <c r="A498" t="s">
        <v>3318</v>
      </c>
    </row>
    <row r="500" spans="1:1" x14ac:dyDescent="0.3">
      <c r="A500" t="s">
        <v>3319</v>
      </c>
    </row>
    <row r="502" spans="1:1" x14ac:dyDescent="0.3">
      <c r="A502" t="s">
        <v>3320</v>
      </c>
    </row>
    <row r="504" spans="1:1" x14ac:dyDescent="0.3">
      <c r="A504" t="s">
        <v>3321</v>
      </c>
    </row>
    <row r="506" spans="1:1" x14ac:dyDescent="0.3">
      <c r="A506" t="s">
        <v>3322</v>
      </c>
    </row>
    <row r="508" spans="1:1" x14ac:dyDescent="0.3">
      <c r="A508" t="s">
        <v>3323</v>
      </c>
    </row>
    <row r="510" spans="1:1" x14ac:dyDescent="0.3">
      <c r="A510" t="s">
        <v>3324</v>
      </c>
    </row>
    <row r="512" spans="1:1" x14ac:dyDescent="0.3">
      <c r="A512" t="s">
        <v>3325</v>
      </c>
    </row>
    <row r="514" spans="1:1" x14ac:dyDescent="0.3">
      <c r="A514" t="s">
        <v>3326</v>
      </c>
    </row>
    <row r="516" spans="1:1" x14ac:dyDescent="0.3">
      <c r="A516" t="s">
        <v>3327</v>
      </c>
    </row>
    <row r="518" spans="1:1" x14ac:dyDescent="0.3">
      <c r="A518" t="s">
        <v>3328</v>
      </c>
    </row>
    <row r="520" spans="1:1" x14ac:dyDescent="0.3">
      <c r="A520" t="s">
        <v>3329</v>
      </c>
    </row>
    <row r="522" spans="1:1" x14ac:dyDescent="0.3">
      <c r="A522" t="s">
        <v>3330</v>
      </c>
    </row>
    <row r="524" spans="1:1" x14ac:dyDescent="0.3">
      <c r="A524" t="s">
        <v>3331</v>
      </c>
    </row>
    <row r="526" spans="1:1" x14ac:dyDescent="0.3">
      <c r="A526" t="s">
        <v>3332</v>
      </c>
    </row>
    <row r="528" spans="1:1" x14ac:dyDescent="0.3">
      <c r="A528" t="s">
        <v>3333</v>
      </c>
    </row>
    <row r="530" spans="1:1" x14ac:dyDescent="0.3">
      <c r="A530" t="s">
        <v>3334</v>
      </c>
    </row>
    <row r="532" spans="1:1" x14ac:dyDescent="0.3">
      <c r="A532" t="s">
        <v>3335</v>
      </c>
    </row>
    <row r="534" spans="1:1" x14ac:dyDescent="0.3">
      <c r="A534" t="s">
        <v>3336</v>
      </c>
    </row>
    <row r="536" spans="1:1" x14ac:dyDescent="0.3">
      <c r="A536" t="s">
        <v>3337</v>
      </c>
    </row>
    <row r="538" spans="1:1" x14ac:dyDescent="0.3">
      <c r="A538" t="s">
        <v>3338</v>
      </c>
    </row>
    <row r="540" spans="1:1" x14ac:dyDescent="0.3">
      <c r="A540" t="s">
        <v>3339</v>
      </c>
    </row>
    <row r="542" spans="1:1" x14ac:dyDescent="0.3">
      <c r="A542" t="s">
        <v>3340</v>
      </c>
    </row>
    <row r="544" spans="1:1" x14ac:dyDescent="0.3">
      <c r="A544" t="s">
        <v>3341</v>
      </c>
    </row>
    <row r="546" spans="1:1" x14ac:dyDescent="0.3">
      <c r="A546" t="s">
        <v>3342</v>
      </c>
    </row>
    <row r="548" spans="1:1" x14ac:dyDescent="0.3">
      <c r="A548" t="s">
        <v>3343</v>
      </c>
    </row>
    <row r="550" spans="1:1" x14ac:dyDescent="0.3">
      <c r="A550" t="s">
        <v>3344</v>
      </c>
    </row>
    <row r="552" spans="1:1" x14ac:dyDescent="0.3">
      <c r="A552" t="s">
        <v>3345</v>
      </c>
    </row>
    <row r="554" spans="1:1" x14ac:dyDescent="0.3">
      <c r="A554" t="s">
        <v>3346</v>
      </c>
    </row>
    <row r="556" spans="1:1" x14ac:dyDescent="0.3">
      <c r="A556" t="s">
        <v>3347</v>
      </c>
    </row>
    <row r="558" spans="1:1" x14ac:dyDescent="0.3">
      <c r="A558" t="s">
        <v>3348</v>
      </c>
    </row>
    <row r="560" spans="1:1" x14ac:dyDescent="0.3">
      <c r="A560" t="s">
        <v>3349</v>
      </c>
    </row>
    <row r="562" spans="1:1" x14ac:dyDescent="0.3">
      <c r="A562" t="s">
        <v>3350</v>
      </c>
    </row>
    <row r="564" spans="1:1" x14ac:dyDescent="0.3">
      <c r="A564" t="s">
        <v>3351</v>
      </c>
    </row>
    <row r="566" spans="1:1" x14ac:dyDescent="0.3">
      <c r="A566" t="s">
        <v>3352</v>
      </c>
    </row>
    <row r="568" spans="1:1" x14ac:dyDescent="0.3">
      <c r="A568" t="s">
        <v>3353</v>
      </c>
    </row>
    <row r="570" spans="1:1" x14ac:dyDescent="0.3">
      <c r="A570" t="s">
        <v>3354</v>
      </c>
    </row>
    <row r="572" spans="1:1" x14ac:dyDescent="0.3">
      <c r="A572" t="s">
        <v>3355</v>
      </c>
    </row>
    <row r="574" spans="1:1" x14ac:dyDescent="0.3">
      <c r="A574" t="s">
        <v>3356</v>
      </c>
    </row>
    <row r="576" spans="1:1" x14ac:dyDescent="0.3">
      <c r="A576" t="s">
        <v>3357</v>
      </c>
    </row>
    <row r="578" spans="1:1" x14ac:dyDescent="0.3">
      <c r="A578" t="s">
        <v>3358</v>
      </c>
    </row>
    <row r="580" spans="1:1" x14ac:dyDescent="0.3">
      <c r="A580" t="s">
        <v>3359</v>
      </c>
    </row>
    <row r="582" spans="1:1" x14ac:dyDescent="0.3">
      <c r="A582" t="s">
        <v>3360</v>
      </c>
    </row>
    <row r="584" spans="1:1" x14ac:dyDescent="0.3">
      <c r="A584" t="s">
        <v>3361</v>
      </c>
    </row>
    <row r="586" spans="1:1" x14ac:dyDescent="0.3">
      <c r="A586" t="s">
        <v>3362</v>
      </c>
    </row>
    <row r="588" spans="1:1" x14ac:dyDescent="0.3">
      <c r="A588" t="s">
        <v>3363</v>
      </c>
    </row>
    <row r="590" spans="1:1" x14ac:dyDescent="0.3">
      <c r="A590" t="s">
        <v>3364</v>
      </c>
    </row>
    <row r="592" spans="1:1" x14ac:dyDescent="0.3">
      <c r="A592" t="s">
        <v>3365</v>
      </c>
    </row>
    <row r="594" spans="1:1" x14ac:dyDescent="0.3">
      <c r="A594" t="s">
        <v>3366</v>
      </c>
    </row>
    <row r="596" spans="1:1" x14ac:dyDescent="0.3">
      <c r="A596" t="s">
        <v>3367</v>
      </c>
    </row>
    <row r="598" spans="1:1" x14ac:dyDescent="0.3">
      <c r="A598" t="s">
        <v>3368</v>
      </c>
    </row>
    <row r="600" spans="1:1" x14ac:dyDescent="0.3">
      <c r="A600" t="s">
        <v>3369</v>
      </c>
    </row>
    <row r="602" spans="1:1" x14ac:dyDescent="0.3">
      <c r="A602" t="s">
        <v>3370</v>
      </c>
    </row>
    <row r="604" spans="1:1" x14ac:dyDescent="0.3">
      <c r="A604" t="s">
        <v>3371</v>
      </c>
    </row>
    <row r="606" spans="1:1" x14ac:dyDescent="0.3">
      <c r="A606" t="s">
        <v>3372</v>
      </c>
    </row>
    <row r="608" spans="1:1" x14ac:dyDescent="0.3">
      <c r="A608" t="s">
        <v>3373</v>
      </c>
    </row>
    <row r="610" spans="1:1" x14ac:dyDescent="0.3">
      <c r="A610" t="s">
        <v>3374</v>
      </c>
    </row>
    <row r="612" spans="1:1" x14ac:dyDescent="0.3">
      <c r="A612" t="s">
        <v>3375</v>
      </c>
    </row>
    <row r="614" spans="1:1" x14ac:dyDescent="0.3">
      <c r="A614" t="s">
        <v>3376</v>
      </c>
    </row>
    <row r="616" spans="1:1" x14ac:dyDescent="0.3">
      <c r="A616" t="s">
        <v>3377</v>
      </c>
    </row>
    <row r="618" spans="1:1" x14ac:dyDescent="0.3">
      <c r="A618" t="s">
        <v>3378</v>
      </c>
    </row>
    <row r="620" spans="1:1" x14ac:dyDescent="0.3">
      <c r="A620" t="s">
        <v>3379</v>
      </c>
    </row>
    <row r="622" spans="1:1" x14ac:dyDescent="0.3">
      <c r="A622" t="s">
        <v>3380</v>
      </c>
    </row>
    <row r="624" spans="1:1" x14ac:dyDescent="0.3">
      <c r="A624" t="s">
        <v>3381</v>
      </c>
    </row>
    <row r="626" spans="1:1" x14ac:dyDescent="0.3">
      <c r="A626" t="s">
        <v>3382</v>
      </c>
    </row>
    <row r="628" spans="1:1" x14ac:dyDescent="0.3">
      <c r="A628" t="s">
        <v>3383</v>
      </c>
    </row>
    <row r="630" spans="1:1" x14ac:dyDescent="0.3">
      <c r="A630" t="s">
        <v>3384</v>
      </c>
    </row>
    <row r="632" spans="1:1" x14ac:dyDescent="0.3">
      <c r="A632" t="s">
        <v>3385</v>
      </c>
    </row>
    <row r="634" spans="1:1" x14ac:dyDescent="0.3">
      <c r="A634" t="s">
        <v>3386</v>
      </c>
    </row>
    <row r="636" spans="1:1" x14ac:dyDescent="0.3">
      <c r="A636" t="s">
        <v>3387</v>
      </c>
    </row>
    <row r="638" spans="1:1" x14ac:dyDescent="0.3">
      <c r="A638" t="s">
        <v>3388</v>
      </c>
    </row>
    <row r="640" spans="1:1" x14ac:dyDescent="0.3">
      <c r="A640" t="s">
        <v>3389</v>
      </c>
    </row>
    <row r="642" spans="1:1" x14ac:dyDescent="0.3">
      <c r="A642" t="s">
        <v>3390</v>
      </c>
    </row>
    <row r="644" spans="1:1" x14ac:dyDescent="0.3">
      <c r="A644" t="s">
        <v>3391</v>
      </c>
    </row>
    <row r="646" spans="1:1" x14ac:dyDescent="0.3">
      <c r="A646" t="s">
        <v>3392</v>
      </c>
    </row>
    <row r="648" spans="1:1" x14ac:dyDescent="0.3">
      <c r="A648" t="s">
        <v>3393</v>
      </c>
    </row>
    <row r="650" spans="1:1" x14ac:dyDescent="0.3">
      <c r="A650" t="s">
        <v>3394</v>
      </c>
    </row>
    <row r="652" spans="1:1" x14ac:dyDescent="0.3">
      <c r="A652" t="s">
        <v>3395</v>
      </c>
    </row>
    <row r="654" spans="1:1" x14ac:dyDescent="0.3">
      <c r="A654" t="s">
        <v>3396</v>
      </c>
    </row>
    <row r="656" spans="1:1" x14ac:dyDescent="0.3">
      <c r="A656" t="s">
        <v>3397</v>
      </c>
    </row>
    <row r="658" spans="1:1" x14ac:dyDescent="0.3">
      <c r="A658" t="s">
        <v>3398</v>
      </c>
    </row>
    <row r="660" spans="1:1" x14ac:dyDescent="0.3">
      <c r="A660" t="s">
        <v>3399</v>
      </c>
    </row>
    <row r="662" spans="1:1" x14ac:dyDescent="0.3">
      <c r="A662" t="s">
        <v>3400</v>
      </c>
    </row>
    <row r="664" spans="1:1" x14ac:dyDescent="0.3">
      <c r="A664" t="s">
        <v>3401</v>
      </c>
    </row>
    <row r="666" spans="1:1" x14ac:dyDescent="0.3">
      <c r="A666" t="s">
        <v>3402</v>
      </c>
    </row>
    <row r="668" spans="1:1" x14ac:dyDescent="0.3">
      <c r="A668" t="s">
        <v>3403</v>
      </c>
    </row>
    <row r="670" spans="1:1" x14ac:dyDescent="0.3">
      <c r="A670" t="s">
        <v>3404</v>
      </c>
    </row>
    <row r="672" spans="1:1" x14ac:dyDescent="0.3">
      <c r="A672" t="s">
        <v>3405</v>
      </c>
    </row>
    <row r="674" spans="1:1" x14ac:dyDescent="0.3">
      <c r="A674" t="s">
        <v>3406</v>
      </c>
    </row>
    <row r="676" spans="1:1" x14ac:dyDescent="0.3">
      <c r="A676" t="s">
        <v>3407</v>
      </c>
    </row>
    <row r="678" spans="1:1" x14ac:dyDescent="0.3">
      <c r="A678" t="s">
        <v>3408</v>
      </c>
    </row>
    <row r="680" spans="1:1" x14ac:dyDescent="0.3">
      <c r="A680" t="s">
        <v>3409</v>
      </c>
    </row>
    <row r="682" spans="1:1" x14ac:dyDescent="0.3">
      <c r="A682" t="s">
        <v>3410</v>
      </c>
    </row>
    <row r="684" spans="1:1" x14ac:dyDescent="0.3">
      <c r="A684" t="s">
        <v>3411</v>
      </c>
    </row>
    <row r="686" spans="1:1" x14ac:dyDescent="0.3">
      <c r="A686" t="s">
        <v>3412</v>
      </c>
    </row>
    <row r="688" spans="1:1" x14ac:dyDescent="0.3">
      <c r="A688" t="s">
        <v>3413</v>
      </c>
    </row>
    <row r="690" spans="1:1" x14ac:dyDescent="0.3">
      <c r="A690" t="s">
        <v>3414</v>
      </c>
    </row>
    <row r="692" spans="1:1" x14ac:dyDescent="0.3">
      <c r="A692" t="s">
        <v>3415</v>
      </c>
    </row>
    <row r="694" spans="1:1" x14ac:dyDescent="0.3">
      <c r="A694" t="s">
        <v>3416</v>
      </c>
    </row>
    <row r="696" spans="1:1" x14ac:dyDescent="0.3">
      <c r="A696" t="s">
        <v>3417</v>
      </c>
    </row>
    <row r="698" spans="1:1" x14ac:dyDescent="0.3">
      <c r="A698" t="s">
        <v>3418</v>
      </c>
    </row>
    <row r="700" spans="1:1" x14ac:dyDescent="0.3">
      <c r="A700" t="s">
        <v>3419</v>
      </c>
    </row>
    <row r="702" spans="1:1" x14ac:dyDescent="0.3">
      <c r="A702" t="s">
        <v>3420</v>
      </c>
    </row>
    <row r="704" spans="1:1" x14ac:dyDescent="0.3">
      <c r="A704" t="s">
        <v>3421</v>
      </c>
    </row>
    <row r="706" spans="1:1" x14ac:dyDescent="0.3">
      <c r="A706" t="s">
        <v>3422</v>
      </c>
    </row>
    <row r="708" spans="1:1" x14ac:dyDescent="0.3">
      <c r="A708" t="s">
        <v>3423</v>
      </c>
    </row>
    <row r="710" spans="1:1" x14ac:dyDescent="0.3">
      <c r="A710" t="s">
        <v>3424</v>
      </c>
    </row>
    <row r="712" spans="1:1" x14ac:dyDescent="0.3">
      <c r="A712" t="s">
        <v>3425</v>
      </c>
    </row>
    <row r="714" spans="1:1" x14ac:dyDescent="0.3">
      <c r="A714" t="s">
        <v>3426</v>
      </c>
    </row>
    <row r="716" spans="1:1" x14ac:dyDescent="0.3">
      <c r="A716" t="s">
        <v>3427</v>
      </c>
    </row>
    <row r="718" spans="1:1" x14ac:dyDescent="0.3">
      <c r="A718" t="s">
        <v>3428</v>
      </c>
    </row>
    <row r="720" spans="1:1" x14ac:dyDescent="0.3">
      <c r="A720" t="s">
        <v>3429</v>
      </c>
    </row>
    <row r="722" spans="1:1" x14ac:dyDescent="0.3">
      <c r="A722" t="s">
        <v>3430</v>
      </c>
    </row>
    <row r="724" spans="1:1" x14ac:dyDescent="0.3">
      <c r="A724" t="s">
        <v>3431</v>
      </c>
    </row>
    <row r="726" spans="1:1" x14ac:dyDescent="0.3">
      <c r="A726" t="s">
        <v>3432</v>
      </c>
    </row>
    <row r="728" spans="1:1" x14ac:dyDescent="0.3">
      <c r="A728" t="s">
        <v>3433</v>
      </c>
    </row>
    <row r="730" spans="1:1" x14ac:dyDescent="0.3">
      <c r="A730" t="s">
        <v>3434</v>
      </c>
    </row>
    <row r="732" spans="1:1" x14ac:dyDescent="0.3">
      <c r="A732" t="s">
        <v>3435</v>
      </c>
    </row>
    <row r="734" spans="1:1" x14ac:dyDescent="0.3">
      <c r="A734" t="s">
        <v>3436</v>
      </c>
    </row>
    <row r="736" spans="1:1" x14ac:dyDescent="0.3">
      <c r="A736" t="s">
        <v>3437</v>
      </c>
    </row>
    <row r="738" spans="1:1" x14ac:dyDescent="0.3">
      <c r="A738" t="s">
        <v>3438</v>
      </c>
    </row>
    <row r="740" spans="1:1" x14ac:dyDescent="0.3">
      <c r="A740" t="s">
        <v>3439</v>
      </c>
    </row>
    <row r="742" spans="1:1" x14ac:dyDescent="0.3">
      <c r="A742" t="s">
        <v>3440</v>
      </c>
    </row>
    <row r="744" spans="1:1" x14ac:dyDescent="0.3">
      <c r="A744" t="s">
        <v>3441</v>
      </c>
    </row>
    <row r="746" spans="1:1" x14ac:dyDescent="0.3">
      <c r="A746" t="s">
        <v>3442</v>
      </c>
    </row>
    <row r="748" spans="1:1" x14ac:dyDescent="0.3">
      <c r="A748" t="s">
        <v>3443</v>
      </c>
    </row>
    <row r="750" spans="1:1" x14ac:dyDescent="0.3">
      <c r="A750" t="s">
        <v>3444</v>
      </c>
    </row>
    <row r="752" spans="1:1" x14ac:dyDescent="0.3">
      <c r="A752" t="s">
        <v>3445</v>
      </c>
    </row>
    <row r="754" spans="1:1" x14ac:dyDescent="0.3">
      <c r="A754" t="s">
        <v>3446</v>
      </c>
    </row>
    <row r="756" spans="1:1" x14ac:dyDescent="0.3">
      <c r="A756" t="s">
        <v>3447</v>
      </c>
    </row>
    <row r="758" spans="1:1" x14ac:dyDescent="0.3">
      <c r="A758" t="s">
        <v>3448</v>
      </c>
    </row>
    <row r="760" spans="1:1" x14ac:dyDescent="0.3">
      <c r="A760" t="s">
        <v>3449</v>
      </c>
    </row>
    <row r="762" spans="1:1" x14ac:dyDescent="0.3">
      <c r="A762" t="s">
        <v>3450</v>
      </c>
    </row>
    <row r="764" spans="1:1" x14ac:dyDescent="0.3">
      <c r="A764" t="s">
        <v>3451</v>
      </c>
    </row>
    <row r="766" spans="1:1" x14ac:dyDescent="0.3">
      <c r="A766" t="s">
        <v>3452</v>
      </c>
    </row>
    <row r="768" spans="1:1" x14ac:dyDescent="0.3">
      <c r="A768" t="s">
        <v>3453</v>
      </c>
    </row>
    <row r="770" spans="1:1" x14ac:dyDescent="0.3">
      <c r="A770" t="s">
        <v>3454</v>
      </c>
    </row>
    <row r="772" spans="1:1" x14ac:dyDescent="0.3">
      <c r="A772" t="s">
        <v>3455</v>
      </c>
    </row>
    <row r="774" spans="1:1" x14ac:dyDescent="0.3">
      <c r="A774" t="s">
        <v>3456</v>
      </c>
    </row>
    <row r="776" spans="1:1" x14ac:dyDescent="0.3">
      <c r="A776" t="s">
        <v>3457</v>
      </c>
    </row>
    <row r="778" spans="1:1" x14ac:dyDescent="0.3">
      <c r="A778" t="s">
        <v>3458</v>
      </c>
    </row>
    <row r="780" spans="1:1" x14ac:dyDescent="0.3">
      <c r="A780" t="s">
        <v>3459</v>
      </c>
    </row>
    <row r="782" spans="1:1" x14ac:dyDescent="0.3">
      <c r="A782" t="s">
        <v>3460</v>
      </c>
    </row>
    <row r="784" spans="1:1" x14ac:dyDescent="0.3">
      <c r="A784" t="s">
        <v>3461</v>
      </c>
    </row>
    <row r="786" spans="1:1" x14ac:dyDescent="0.3">
      <c r="A786" t="s">
        <v>3462</v>
      </c>
    </row>
    <row r="788" spans="1:1" x14ac:dyDescent="0.3">
      <c r="A788" t="s">
        <v>3463</v>
      </c>
    </row>
    <row r="790" spans="1:1" x14ac:dyDescent="0.3">
      <c r="A790" t="s">
        <v>3464</v>
      </c>
    </row>
    <row r="792" spans="1:1" x14ac:dyDescent="0.3">
      <c r="A792" t="s">
        <v>3465</v>
      </c>
    </row>
    <row r="794" spans="1:1" x14ac:dyDescent="0.3">
      <c r="A794" t="s">
        <v>3466</v>
      </c>
    </row>
    <row r="796" spans="1:1" x14ac:dyDescent="0.3">
      <c r="A796" t="s">
        <v>3467</v>
      </c>
    </row>
    <row r="798" spans="1:1" x14ac:dyDescent="0.3">
      <c r="A798" t="s">
        <v>3468</v>
      </c>
    </row>
    <row r="800" spans="1:1" x14ac:dyDescent="0.3">
      <c r="A800" t="s">
        <v>3469</v>
      </c>
    </row>
    <row r="802" spans="1:1" x14ac:dyDescent="0.3">
      <c r="A802" t="s">
        <v>3470</v>
      </c>
    </row>
    <row r="804" spans="1:1" x14ac:dyDescent="0.3">
      <c r="A804" t="s">
        <v>3471</v>
      </c>
    </row>
    <row r="806" spans="1:1" x14ac:dyDescent="0.3">
      <c r="A806" t="s">
        <v>3472</v>
      </c>
    </row>
    <row r="808" spans="1:1" x14ac:dyDescent="0.3">
      <c r="A808" t="s">
        <v>3473</v>
      </c>
    </row>
    <row r="810" spans="1:1" x14ac:dyDescent="0.3">
      <c r="A810" t="s">
        <v>3474</v>
      </c>
    </row>
    <row r="812" spans="1:1" x14ac:dyDescent="0.3">
      <c r="A812" t="s">
        <v>3475</v>
      </c>
    </row>
    <row r="814" spans="1:1" x14ac:dyDescent="0.3">
      <c r="A814" t="s">
        <v>3476</v>
      </c>
    </row>
    <row r="816" spans="1:1" x14ac:dyDescent="0.3">
      <c r="A816" t="s">
        <v>3477</v>
      </c>
    </row>
    <row r="818" spans="1:1" x14ac:dyDescent="0.3">
      <c r="A818" t="s">
        <v>3478</v>
      </c>
    </row>
    <row r="820" spans="1:1" x14ac:dyDescent="0.3">
      <c r="A820" t="s">
        <v>3479</v>
      </c>
    </row>
    <row r="822" spans="1:1" x14ac:dyDescent="0.3">
      <c r="A822" t="s">
        <v>3480</v>
      </c>
    </row>
    <row r="824" spans="1:1" x14ac:dyDescent="0.3">
      <c r="A824" t="s">
        <v>3481</v>
      </c>
    </row>
    <row r="826" spans="1:1" x14ac:dyDescent="0.3">
      <c r="A826" t="s">
        <v>3482</v>
      </c>
    </row>
    <row r="828" spans="1:1" x14ac:dyDescent="0.3">
      <c r="A828" t="s">
        <v>3483</v>
      </c>
    </row>
    <row r="830" spans="1:1" x14ac:dyDescent="0.3">
      <c r="A830" t="s">
        <v>3484</v>
      </c>
    </row>
    <row r="832" spans="1:1" x14ac:dyDescent="0.3">
      <c r="A832" t="s">
        <v>3485</v>
      </c>
    </row>
    <row r="834" spans="1:1" x14ac:dyDescent="0.3">
      <c r="A834" t="s">
        <v>3486</v>
      </c>
    </row>
    <row r="836" spans="1:1" x14ac:dyDescent="0.3">
      <c r="A836" t="s">
        <v>3487</v>
      </c>
    </row>
    <row r="838" spans="1:1" x14ac:dyDescent="0.3">
      <c r="A838" t="s">
        <v>3488</v>
      </c>
    </row>
    <row r="840" spans="1:1" x14ac:dyDescent="0.3">
      <c r="A840" t="s">
        <v>3489</v>
      </c>
    </row>
    <row r="842" spans="1:1" x14ac:dyDescent="0.3">
      <c r="A842" t="s">
        <v>3490</v>
      </c>
    </row>
    <row r="844" spans="1:1" x14ac:dyDescent="0.3">
      <c r="A844" t="s">
        <v>3491</v>
      </c>
    </row>
    <row r="846" spans="1:1" x14ac:dyDescent="0.3">
      <c r="A846" t="s">
        <v>3492</v>
      </c>
    </row>
    <row r="848" spans="1:1" x14ac:dyDescent="0.3">
      <c r="A848" t="s">
        <v>3493</v>
      </c>
    </row>
    <row r="850" spans="1:1" x14ac:dyDescent="0.3">
      <c r="A850" t="s">
        <v>3494</v>
      </c>
    </row>
    <row r="852" spans="1:1" x14ac:dyDescent="0.3">
      <c r="A852" t="s">
        <v>3495</v>
      </c>
    </row>
    <row r="854" spans="1:1" x14ac:dyDescent="0.3">
      <c r="A854" t="s">
        <v>3496</v>
      </c>
    </row>
    <row r="856" spans="1:1" x14ac:dyDescent="0.3">
      <c r="A856" t="s">
        <v>3497</v>
      </c>
    </row>
    <row r="858" spans="1:1" x14ac:dyDescent="0.3">
      <c r="A858" t="s">
        <v>3498</v>
      </c>
    </row>
    <row r="860" spans="1:1" x14ac:dyDescent="0.3">
      <c r="A860" t="s">
        <v>3499</v>
      </c>
    </row>
    <row r="862" spans="1:1" x14ac:dyDescent="0.3">
      <c r="A862" t="s">
        <v>3500</v>
      </c>
    </row>
    <row r="864" spans="1:1" x14ac:dyDescent="0.3">
      <c r="A864" t="s">
        <v>3501</v>
      </c>
    </row>
    <row r="866" spans="1:1" x14ac:dyDescent="0.3">
      <c r="A866" t="s">
        <v>3502</v>
      </c>
    </row>
    <row r="868" spans="1:1" x14ac:dyDescent="0.3">
      <c r="A868" t="s">
        <v>3503</v>
      </c>
    </row>
    <row r="870" spans="1:1" x14ac:dyDescent="0.3">
      <c r="A870" t="s">
        <v>3504</v>
      </c>
    </row>
    <row r="872" spans="1:1" x14ac:dyDescent="0.3">
      <c r="A872" t="s">
        <v>3505</v>
      </c>
    </row>
    <row r="874" spans="1:1" x14ac:dyDescent="0.3">
      <c r="A874" t="s">
        <v>3506</v>
      </c>
    </row>
    <row r="876" spans="1:1" x14ac:dyDescent="0.3">
      <c r="A876" t="s">
        <v>3507</v>
      </c>
    </row>
    <row r="878" spans="1:1" x14ac:dyDescent="0.3">
      <c r="A878" t="s">
        <v>3508</v>
      </c>
    </row>
    <row r="880" spans="1:1" x14ac:dyDescent="0.3">
      <c r="A880" t="s">
        <v>3509</v>
      </c>
    </row>
    <row r="882" spans="1:1" x14ac:dyDescent="0.3">
      <c r="A882" t="s">
        <v>3510</v>
      </c>
    </row>
    <row r="884" spans="1:1" x14ac:dyDescent="0.3">
      <c r="A884" t="s">
        <v>3511</v>
      </c>
    </row>
    <row r="886" spans="1:1" x14ac:dyDescent="0.3">
      <c r="A886" t="s">
        <v>3512</v>
      </c>
    </row>
    <row r="888" spans="1:1" x14ac:dyDescent="0.3">
      <c r="A888" t="s">
        <v>3513</v>
      </c>
    </row>
    <row r="890" spans="1:1" x14ac:dyDescent="0.3">
      <c r="A890" t="s">
        <v>3514</v>
      </c>
    </row>
    <row r="892" spans="1:1" x14ac:dyDescent="0.3">
      <c r="A892" t="s">
        <v>3515</v>
      </c>
    </row>
    <row r="894" spans="1:1" x14ac:dyDescent="0.3">
      <c r="A894" t="s">
        <v>3516</v>
      </c>
    </row>
    <row r="896" spans="1:1" x14ac:dyDescent="0.3">
      <c r="A896" t="s">
        <v>3517</v>
      </c>
    </row>
    <row r="898" spans="1:1" x14ac:dyDescent="0.3">
      <c r="A898" t="s">
        <v>3518</v>
      </c>
    </row>
    <row r="900" spans="1:1" x14ac:dyDescent="0.3">
      <c r="A900" t="s">
        <v>3519</v>
      </c>
    </row>
    <row r="902" spans="1:1" x14ac:dyDescent="0.3">
      <c r="A902" t="s">
        <v>3520</v>
      </c>
    </row>
    <row r="904" spans="1:1" x14ac:dyDescent="0.3">
      <c r="A904" t="s">
        <v>3521</v>
      </c>
    </row>
    <row r="906" spans="1:1" x14ac:dyDescent="0.3">
      <c r="A906" t="s">
        <v>3522</v>
      </c>
    </row>
    <row r="908" spans="1:1" x14ac:dyDescent="0.3">
      <c r="A908" t="s">
        <v>3523</v>
      </c>
    </row>
    <row r="910" spans="1:1" x14ac:dyDescent="0.3">
      <c r="A910" t="s">
        <v>3524</v>
      </c>
    </row>
    <row r="912" spans="1:1" x14ac:dyDescent="0.3">
      <c r="A912" t="s">
        <v>3525</v>
      </c>
    </row>
    <row r="914" spans="1:1" x14ac:dyDescent="0.3">
      <c r="A914" t="s">
        <v>3526</v>
      </c>
    </row>
    <row r="916" spans="1:1" x14ac:dyDescent="0.3">
      <c r="A916" t="s">
        <v>3527</v>
      </c>
    </row>
    <row r="918" spans="1:1" x14ac:dyDescent="0.3">
      <c r="A918" t="s">
        <v>3528</v>
      </c>
    </row>
    <row r="920" spans="1:1" x14ac:dyDescent="0.3">
      <c r="A920" t="s">
        <v>3529</v>
      </c>
    </row>
    <row r="922" spans="1:1" x14ac:dyDescent="0.3">
      <c r="A922" t="s">
        <v>3530</v>
      </c>
    </row>
    <row r="924" spans="1:1" x14ac:dyDescent="0.3">
      <c r="A924" t="s">
        <v>3531</v>
      </c>
    </row>
    <row r="926" spans="1:1" x14ac:dyDescent="0.3">
      <c r="A926" t="s">
        <v>3532</v>
      </c>
    </row>
    <row r="928" spans="1:1" x14ac:dyDescent="0.3">
      <c r="A928" t="s">
        <v>3533</v>
      </c>
    </row>
    <row r="930" spans="1:1" x14ac:dyDescent="0.3">
      <c r="A930" t="s">
        <v>3534</v>
      </c>
    </row>
    <row r="932" spans="1:1" x14ac:dyDescent="0.3">
      <c r="A932" t="s">
        <v>3535</v>
      </c>
    </row>
    <row r="934" spans="1:1" x14ac:dyDescent="0.3">
      <c r="A934" t="s">
        <v>3536</v>
      </c>
    </row>
    <row r="936" spans="1:1" x14ac:dyDescent="0.3">
      <c r="A936" t="s">
        <v>3537</v>
      </c>
    </row>
    <row r="938" spans="1:1" x14ac:dyDescent="0.3">
      <c r="A938" t="s">
        <v>3538</v>
      </c>
    </row>
    <row r="940" spans="1:1" x14ac:dyDescent="0.3">
      <c r="A940" t="s">
        <v>3539</v>
      </c>
    </row>
    <row r="942" spans="1:1" x14ac:dyDescent="0.3">
      <c r="A942" t="s">
        <v>3540</v>
      </c>
    </row>
    <row r="944" spans="1:1" x14ac:dyDescent="0.3">
      <c r="A944" t="s">
        <v>3541</v>
      </c>
    </row>
    <row r="946" spans="1:1" x14ac:dyDescent="0.3">
      <c r="A946" t="s">
        <v>3542</v>
      </c>
    </row>
    <row r="948" spans="1:1" x14ac:dyDescent="0.3">
      <c r="A948" t="s">
        <v>3543</v>
      </c>
    </row>
    <row r="950" spans="1:1" x14ac:dyDescent="0.3">
      <c r="A950" t="s">
        <v>3544</v>
      </c>
    </row>
    <row r="952" spans="1:1" x14ac:dyDescent="0.3">
      <c r="A952" t="s">
        <v>3545</v>
      </c>
    </row>
    <row r="954" spans="1:1" x14ac:dyDescent="0.3">
      <c r="A954" t="s">
        <v>3546</v>
      </c>
    </row>
    <row r="956" spans="1:1" x14ac:dyDescent="0.3">
      <c r="A956" t="s">
        <v>3547</v>
      </c>
    </row>
    <row r="958" spans="1:1" x14ac:dyDescent="0.3">
      <c r="A958" t="s">
        <v>3548</v>
      </c>
    </row>
    <row r="960" spans="1:1" x14ac:dyDescent="0.3">
      <c r="A960" t="s">
        <v>3549</v>
      </c>
    </row>
    <row r="962" spans="1:1" x14ac:dyDescent="0.3">
      <c r="A962" t="s">
        <v>3550</v>
      </c>
    </row>
    <row r="964" spans="1:1" x14ac:dyDescent="0.3">
      <c r="A964" t="s">
        <v>3551</v>
      </c>
    </row>
    <row r="966" spans="1:1" x14ac:dyDescent="0.3">
      <c r="A966" t="s">
        <v>3552</v>
      </c>
    </row>
    <row r="968" spans="1:1" x14ac:dyDescent="0.3">
      <c r="A968" t="s">
        <v>3553</v>
      </c>
    </row>
    <row r="970" spans="1:1" x14ac:dyDescent="0.3">
      <c r="A970" t="s">
        <v>3554</v>
      </c>
    </row>
    <row r="972" spans="1:1" x14ac:dyDescent="0.3">
      <c r="A972" t="s">
        <v>3555</v>
      </c>
    </row>
    <row r="974" spans="1:1" x14ac:dyDescent="0.3">
      <c r="A974" t="s">
        <v>3556</v>
      </c>
    </row>
    <row r="976" spans="1:1" x14ac:dyDescent="0.3">
      <c r="A976" t="s">
        <v>3557</v>
      </c>
    </row>
    <row r="978" spans="1:1" x14ac:dyDescent="0.3">
      <c r="A978" t="s">
        <v>3558</v>
      </c>
    </row>
    <row r="980" spans="1:1" x14ac:dyDescent="0.3">
      <c r="A980" t="s">
        <v>3559</v>
      </c>
    </row>
    <row r="982" spans="1:1" x14ac:dyDescent="0.3">
      <c r="A982" t="s">
        <v>3560</v>
      </c>
    </row>
    <row r="984" spans="1:1" x14ac:dyDescent="0.3">
      <c r="A984" t="s">
        <v>3561</v>
      </c>
    </row>
    <row r="986" spans="1:1" x14ac:dyDescent="0.3">
      <c r="A986" t="s">
        <v>3562</v>
      </c>
    </row>
    <row r="988" spans="1:1" x14ac:dyDescent="0.3">
      <c r="A988" t="s">
        <v>3563</v>
      </c>
    </row>
    <row r="990" spans="1:1" x14ac:dyDescent="0.3">
      <c r="A990" t="s">
        <v>3564</v>
      </c>
    </row>
    <row r="992" spans="1:1" x14ac:dyDescent="0.3">
      <c r="A992" t="s">
        <v>3565</v>
      </c>
    </row>
    <row r="994" spans="1:1" x14ac:dyDescent="0.3">
      <c r="A994" t="s">
        <v>3566</v>
      </c>
    </row>
    <row r="996" spans="1:1" x14ac:dyDescent="0.3">
      <c r="A996" t="s">
        <v>3567</v>
      </c>
    </row>
    <row r="998" spans="1:1" x14ac:dyDescent="0.3">
      <c r="A998" t="s">
        <v>3568</v>
      </c>
    </row>
    <row r="1000" spans="1:1" x14ac:dyDescent="0.3">
      <c r="A1000" t="s">
        <v>3569</v>
      </c>
    </row>
    <row r="1002" spans="1:1" x14ac:dyDescent="0.3">
      <c r="A1002" t="s">
        <v>3570</v>
      </c>
    </row>
    <row r="1004" spans="1:1" x14ac:dyDescent="0.3">
      <c r="A1004" t="s">
        <v>3571</v>
      </c>
    </row>
    <row r="1006" spans="1:1" x14ac:dyDescent="0.3">
      <c r="A1006" t="s">
        <v>3572</v>
      </c>
    </row>
    <row r="1008" spans="1:1" x14ac:dyDescent="0.3">
      <c r="A1008" t="s">
        <v>3573</v>
      </c>
    </row>
    <row r="1010" spans="1:1" x14ac:dyDescent="0.3">
      <c r="A1010" t="s">
        <v>3574</v>
      </c>
    </row>
    <row r="1012" spans="1:1" x14ac:dyDescent="0.3">
      <c r="A1012" t="s">
        <v>3575</v>
      </c>
    </row>
    <row r="1014" spans="1:1" x14ac:dyDescent="0.3">
      <c r="A1014" t="s">
        <v>3576</v>
      </c>
    </row>
    <row r="1016" spans="1:1" x14ac:dyDescent="0.3">
      <c r="A1016" t="s">
        <v>3577</v>
      </c>
    </row>
    <row r="1018" spans="1:1" x14ac:dyDescent="0.3">
      <c r="A1018" t="s">
        <v>3578</v>
      </c>
    </row>
    <row r="1020" spans="1:1" x14ac:dyDescent="0.3">
      <c r="A1020" t="s">
        <v>3579</v>
      </c>
    </row>
    <row r="1022" spans="1:1" x14ac:dyDescent="0.3">
      <c r="A1022" t="s">
        <v>3580</v>
      </c>
    </row>
    <row r="1024" spans="1:1" x14ac:dyDescent="0.3">
      <c r="A1024" t="s">
        <v>3581</v>
      </c>
    </row>
    <row r="1026" spans="1:1" x14ac:dyDescent="0.3">
      <c r="A1026" t="s">
        <v>3582</v>
      </c>
    </row>
    <row r="1028" spans="1:1" x14ac:dyDescent="0.3">
      <c r="A1028" t="s">
        <v>3583</v>
      </c>
    </row>
    <row r="1030" spans="1:1" x14ac:dyDescent="0.3">
      <c r="A1030" t="s">
        <v>3584</v>
      </c>
    </row>
    <row r="1032" spans="1:1" x14ac:dyDescent="0.3">
      <c r="A1032" t="s">
        <v>3585</v>
      </c>
    </row>
    <row r="1034" spans="1:1" x14ac:dyDescent="0.3">
      <c r="A1034" t="s">
        <v>3586</v>
      </c>
    </row>
    <row r="1036" spans="1:1" x14ac:dyDescent="0.3">
      <c r="A1036" t="s">
        <v>3587</v>
      </c>
    </row>
    <row r="1038" spans="1:1" x14ac:dyDescent="0.3">
      <c r="A1038" t="s">
        <v>3588</v>
      </c>
    </row>
    <row r="1040" spans="1:1" x14ac:dyDescent="0.3">
      <c r="A1040" t="s">
        <v>3589</v>
      </c>
    </row>
    <row r="1042" spans="1:1" x14ac:dyDescent="0.3">
      <c r="A1042" t="s">
        <v>3590</v>
      </c>
    </row>
    <row r="1044" spans="1:1" x14ac:dyDescent="0.3">
      <c r="A1044" t="s">
        <v>3591</v>
      </c>
    </row>
    <row r="1046" spans="1:1" x14ac:dyDescent="0.3">
      <c r="A1046" t="s">
        <v>3592</v>
      </c>
    </row>
    <row r="1048" spans="1:1" x14ac:dyDescent="0.3">
      <c r="A1048" t="s">
        <v>3593</v>
      </c>
    </row>
    <row r="1050" spans="1:1" x14ac:dyDescent="0.3">
      <c r="A1050" t="s">
        <v>3594</v>
      </c>
    </row>
    <row r="1052" spans="1:1" x14ac:dyDescent="0.3">
      <c r="A1052" t="s">
        <v>3595</v>
      </c>
    </row>
    <row r="1054" spans="1:1" x14ac:dyDescent="0.3">
      <c r="A1054" t="s">
        <v>3596</v>
      </c>
    </row>
    <row r="1056" spans="1:1" x14ac:dyDescent="0.3">
      <c r="A1056" t="s">
        <v>3597</v>
      </c>
    </row>
    <row r="1058" spans="1:1" x14ac:dyDescent="0.3">
      <c r="A1058" t="s">
        <v>3598</v>
      </c>
    </row>
    <row r="1060" spans="1:1" x14ac:dyDescent="0.3">
      <c r="A1060" t="s">
        <v>3599</v>
      </c>
    </row>
    <row r="1062" spans="1:1" x14ac:dyDescent="0.3">
      <c r="A1062" t="s">
        <v>3600</v>
      </c>
    </row>
    <row r="1064" spans="1:1" x14ac:dyDescent="0.3">
      <c r="A1064" t="s">
        <v>3601</v>
      </c>
    </row>
    <row r="1066" spans="1:1" x14ac:dyDescent="0.3">
      <c r="A1066" t="s">
        <v>3602</v>
      </c>
    </row>
    <row r="1068" spans="1:1" x14ac:dyDescent="0.3">
      <c r="A1068" t="s">
        <v>3603</v>
      </c>
    </row>
    <row r="1070" spans="1:1" x14ac:dyDescent="0.3">
      <c r="A1070" t="s">
        <v>3604</v>
      </c>
    </row>
    <row r="1072" spans="1:1" x14ac:dyDescent="0.3">
      <c r="A1072" t="s">
        <v>3605</v>
      </c>
    </row>
    <row r="1074" spans="1:1" x14ac:dyDescent="0.3">
      <c r="A1074" t="s">
        <v>3606</v>
      </c>
    </row>
    <row r="1076" spans="1:1" x14ac:dyDescent="0.3">
      <c r="A1076" t="s">
        <v>3607</v>
      </c>
    </row>
    <row r="1078" spans="1:1" x14ac:dyDescent="0.3">
      <c r="A1078" t="s">
        <v>3608</v>
      </c>
    </row>
    <row r="1080" spans="1:1" x14ac:dyDescent="0.3">
      <c r="A1080" t="s">
        <v>3609</v>
      </c>
    </row>
    <row r="1082" spans="1:1" x14ac:dyDescent="0.3">
      <c r="A1082" t="s">
        <v>3610</v>
      </c>
    </row>
    <row r="1084" spans="1:1" x14ac:dyDescent="0.3">
      <c r="A1084" t="s">
        <v>3611</v>
      </c>
    </row>
    <row r="1086" spans="1:1" x14ac:dyDescent="0.3">
      <c r="A1086" t="s">
        <v>3612</v>
      </c>
    </row>
    <row r="1088" spans="1:1" x14ac:dyDescent="0.3">
      <c r="A1088" t="s">
        <v>3613</v>
      </c>
    </row>
    <row r="1090" spans="1:1" x14ac:dyDescent="0.3">
      <c r="A1090" t="s">
        <v>3614</v>
      </c>
    </row>
    <row r="1092" spans="1:1" x14ac:dyDescent="0.3">
      <c r="A1092" t="s">
        <v>3615</v>
      </c>
    </row>
    <row r="1094" spans="1:1" x14ac:dyDescent="0.3">
      <c r="A1094" t="s">
        <v>3616</v>
      </c>
    </row>
    <row r="1096" spans="1:1" x14ac:dyDescent="0.3">
      <c r="A1096" t="s">
        <v>3617</v>
      </c>
    </row>
    <row r="1098" spans="1:1" x14ac:dyDescent="0.3">
      <c r="A1098" t="s">
        <v>3618</v>
      </c>
    </row>
    <row r="1100" spans="1:1" x14ac:dyDescent="0.3">
      <c r="A1100" t="s">
        <v>3619</v>
      </c>
    </row>
    <row r="1102" spans="1:1" x14ac:dyDescent="0.3">
      <c r="A1102" t="s">
        <v>3620</v>
      </c>
    </row>
    <row r="1104" spans="1:1" x14ac:dyDescent="0.3">
      <c r="A1104" t="s">
        <v>3621</v>
      </c>
    </row>
    <row r="1106" spans="1:1" x14ac:dyDescent="0.3">
      <c r="A1106" t="s">
        <v>3622</v>
      </c>
    </row>
    <row r="1108" spans="1:1" x14ac:dyDescent="0.3">
      <c r="A1108" t="s">
        <v>3623</v>
      </c>
    </row>
    <row r="1110" spans="1:1" x14ac:dyDescent="0.3">
      <c r="A1110" t="s">
        <v>3624</v>
      </c>
    </row>
    <row r="1112" spans="1:1" x14ac:dyDescent="0.3">
      <c r="A1112" t="s">
        <v>3625</v>
      </c>
    </row>
    <row r="1114" spans="1:1" x14ac:dyDescent="0.3">
      <c r="A1114" t="s">
        <v>3626</v>
      </c>
    </row>
    <row r="1116" spans="1:1" x14ac:dyDescent="0.3">
      <c r="A1116" t="s">
        <v>3627</v>
      </c>
    </row>
    <row r="1118" spans="1:1" x14ac:dyDescent="0.3">
      <c r="A1118" t="s">
        <v>3628</v>
      </c>
    </row>
    <row r="1120" spans="1:1" x14ac:dyDescent="0.3">
      <c r="A1120" t="s">
        <v>3629</v>
      </c>
    </row>
    <row r="1122" spans="1:1" x14ac:dyDescent="0.3">
      <c r="A1122" t="s">
        <v>3630</v>
      </c>
    </row>
    <row r="1124" spans="1:1" x14ac:dyDescent="0.3">
      <c r="A1124" t="s">
        <v>3631</v>
      </c>
    </row>
    <row r="1126" spans="1:1" x14ac:dyDescent="0.3">
      <c r="A1126" t="s">
        <v>3632</v>
      </c>
    </row>
    <row r="1128" spans="1:1" x14ac:dyDescent="0.3">
      <c r="A1128" t="s">
        <v>3633</v>
      </c>
    </row>
    <row r="1130" spans="1:1" x14ac:dyDescent="0.3">
      <c r="A1130" t="s">
        <v>3634</v>
      </c>
    </row>
    <row r="1132" spans="1:1" x14ac:dyDescent="0.3">
      <c r="A1132" t="s">
        <v>3635</v>
      </c>
    </row>
    <row r="1134" spans="1:1" x14ac:dyDescent="0.3">
      <c r="A1134" t="s">
        <v>3636</v>
      </c>
    </row>
    <row r="1136" spans="1:1" x14ac:dyDescent="0.3">
      <c r="A1136" t="s">
        <v>3637</v>
      </c>
    </row>
    <row r="1138" spans="1:1" x14ac:dyDescent="0.3">
      <c r="A1138" t="s">
        <v>3638</v>
      </c>
    </row>
    <row r="1140" spans="1:1" x14ac:dyDescent="0.3">
      <c r="A1140" t="s">
        <v>3639</v>
      </c>
    </row>
    <row r="1142" spans="1:1" x14ac:dyDescent="0.3">
      <c r="A1142" t="s">
        <v>3640</v>
      </c>
    </row>
    <row r="1144" spans="1:1" x14ac:dyDescent="0.3">
      <c r="A1144" t="s">
        <v>3641</v>
      </c>
    </row>
    <row r="1146" spans="1:1" x14ac:dyDescent="0.3">
      <c r="A1146" t="s">
        <v>3642</v>
      </c>
    </row>
    <row r="1148" spans="1:1" x14ac:dyDescent="0.3">
      <c r="A1148" t="s">
        <v>3643</v>
      </c>
    </row>
    <row r="1150" spans="1:1" x14ac:dyDescent="0.3">
      <c r="A1150" t="s">
        <v>3644</v>
      </c>
    </row>
    <row r="1152" spans="1:1" x14ac:dyDescent="0.3">
      <c r="A1152" t="s">
        <v>3645</v>
      </c>
    </row>
    <row r="1154" spans="1:1" x14ac:dyDescent="0.3">
      <c r="A1154" t="s">
        <v>3646</v>
      </c>
    </row>
    <row r="1156" spans="1:1" x14ac:dyDescent="0.3">
      <c r="A1156" t="s">
        <v>3647</v>
      </c>
    </row>
    <row r="1158" spans="1:1" x14ac:dyDescent="0.3">
      <c r="A1158" t="s">
        <v>3648</v>
      </c>
    </row>
    <row r="1160" spans="1:1" x14ac:dyDescent="0.3">
      <c r="A1160" t="s">
        <v>3649</v>
      </c>
    </row>
    <row r="1162" spans="1:1" x14ac:dyDescent="0.3">
      <c r="A1162" t="s">
        <v>3650</v>
      </c>
    </row>
    <row r="1164" spans="1:1" x14ac:dyDescent="0.3">
      <c r="A1164" t="s">
        <v>3651</v>
      </c>
    </row>
    <row r="1166" spans="1:1" x14ac:dyDescent="0.3">
      <c r="A1166" t="s">
        <v>3652</v>
      </c>
    </row>
    <row r="1168" spans="1:1" x14ac:dyDescent="0.3">
      <c r="A1168" t="s">
        <v>3653</v>
      </c>
    </row>
    <row r="1170" spans="1:1" x14ac:dyDescent="0.3">
      <c r="A1170" t="s">
        <v>3654</v>
      </c>
    </row>
    <row r="1172" spans="1:1" x14ac:dyDescent="0.3">
      <c r="A1172" t="s">
        <v>3655</v>
      </c>
    </row>
    <row r="1174" spans="1:1" x14ac:dyDescent="0.3">
      <c r="A1174" t="s">
        <v>3656</v>
      </c>
    </row>
    <row r="1176" spans="1:1" x14ac:dyDescent="0.3">
      <c r="A1176" t="s">
        <v>3657</v>
      </c>
    </row>
    <row r="1178" spans="1:1" x14ac:dyDescent="0.3">
      <c r="A1178" t="s">
        <v>3658</v>
      </c>
    </row>
    <row r="1180" spans="1:1" x14ac:dyDescent="0.3">
      <c r="A1180" t="s">
        <v>3659</v>
      </c>
    </row>
    <row r="1182" spans="1:1" x14ac:dyDescent="0.3">
      <c r="A1182" t="s">
        <v>3660</v>
      </c>
    </row>
    <row r="1184" spans="1:1" x14ac:dyDescent="0.3">
      <c r="A1184" t="s">
        <v>3661</v>
      </c>
    </row>
    <row r="1186" spans="1:1" x14ac:dyDescent="0.3">
      <c r="A1186" t="s">
        <v>3662</v>
      </c>
    </row>
    <row r="1188" spans="1:1" x14ac:dyDescent="0.3">
      <c r="A1188" t="s">
        <v>3663</v>
      </c>
    </row>
    <row r="1190" spans="1:1" x14ac:dyDescent="0.3">
      <c r="A1190" t="s">
        <v>3664</v>
      </c>
    </row>
    <row r="1192" spans="1:1" x14ac:dyDescent="0.3">
      <c r="A1192" t="s">
        <v>3665</v>
      </c>
    </row>
    <row r="1194" spans="1:1" x14ac:dyDescent="0.3">
      <c r="A1194" t="s">
        <v>3666</v>
      </c>
    </row>
    <row r="1196" spans="1:1" x14ac:dyDescent="0.3">
      <c r="A1196" t="s">
        <v>3667</v>
      </c>
    </row>
    <row r="1198" spans="1:1" x14ac:dyDescent="0.3">
      <c r="A1198" t="s">
        <v>3668</v>
      </c>
    </row>
    <row r="1200" spans="1:1" x14ac:dyDescent="0.3">
      <c r="A1200" t="s">
        <v>3669</v>
      </c>
    </row>
    <row r="1202" spans="1:1" x14ac:dyDescent="0.3">
      <c r="A1202" t="s">
        <v>3670</v>
      </c>
    </row>
    <row r="1204" spans="1:1" x14ac:dyDescent="0.3">
      <c r="A1204" t="s">
        <v>3671</v>
      </c>
    </row>
    <row r="1206" spans="1:1" x14ac:dyDescent="0.3">
      <c r="A1206" t="s">
        <v>3672</v>
      </c>
    </row>
    <row r="1208" spans="1:1" x14ac:dyDescent="0.3">
      <c r="A1208" t="s">
        <v>3673</v>
      </c>
    </row>
    <row r="1210" spans="1:1" x14ac:dyDescent="0.3">
      <c r="A1210" t="s">
        <v>3674</v>
      </c>
    </row>
    <row r="1212" spans="1:1" x14ac:dyDescent="0.3">
      <c r="A1212" t="s">
        <v>3675</v>
      </c>
    </row>
    <row r="1214" spans="1:1" x14ac:dyDescent="0.3">
      <c r="A1214" t="s">
        <v>3676</v>
      </c>
    </row>
    <row r="1216" spans="1:1" x14ac:dyDescent="0.3">
      <c r="A1216" t="s">
        <v>3677</v>
      </c>
    </row>
    <row r="1218" spans="1:1" x14ac:dyDescent="0.3">
      <c r="A1218" t="s">
        <v>3678</v>
      </c>
    </row>
    <row r="1220" spans="1:1" x14ac:dyDescent="0.3">
      <c r="A1220" t="s">
        <v>3679</v>
      </c>
    </row>
    <row r="1222" spans="1:1" x14ac:dyDescent="0.3">
      <c r="A1222" t="s">
        <v>3680</v>
      </c>
    </row>
    <row r="1224" spans="1:1" x14ac:dyDescent="0.3">
      <c r="A1224" t="s">
        <v>3681</v>
      </c>
    </row>
    <row r="1226" spans="1:1" x14ac:dyDescent="0.3">
      <c r="A1226" t="s">
        <v>3682</v>
      </c>
    </row>
    <row r="1228" spans="1:1" x14ac:dyDescent="0.3">
      <c r="A1228" t="s">
        <v>3683</v>
      </c>
    </row>
    <row r="1230" spans="1:1" x14ac:dyDescent="0.3">
      <c r="A1230" t="s">
        <v>3684</v>
      </c>
    </row>
    <row r="1232" spans="1:1" x14ac:dyDescent="0.3">
      <c r="A1232" t="s">
        <v>3685</v>
      </c>
    </row>
    <row r="1234" spans="1:1" x14ac:dyDescent="0.3">
      <c r="A1234" t="s">
        <v>3686</v>
      </c>
    </row>
    <row r="1236" spans="1:1" x14ac:dyDescent="0.3">
      <c r="A1236" t="s">
        <v>3687</v>
      </c>
    </row>
    <row r="1238" spans="1:1" x14ac:dyDescent="0.3">
      <c r="A1238" t="s">
        <v>3688</v>
      </c>
    </row>
    <row r="1240" spans="1:1" x14ac:dyDescent="0.3">
      <c r="A1240" t="s">
        <v>3689</v>
      </c>
    </row>
    <row r="1242" spans="1:1" x14ac:dyDescent="0.3">
      <c r="A1242" t="s">
        <v>3690</v>
      </c>
    </row>
    <row r="1244" spans="1:1" x14ac:dyDescent="0.3">
      <c r="A1244" t="s">
        <v>3691</v>
      </c>
    </row>
    <row r="1246" spans="1:1" x14ac:dyDescent="0.3">
      <c r="A1246" t="s">
        <v>3692</v>
      </c>
    </row>
    <row r="1248" spans="1:1" x14ac:dyDescent="0.3">
      <c r="A1248" t="s">
        <v>3693</v>
      </c>
    </row>
    <row r="1250" spans="1:1" x14ac:dyDescent="0.3">
      <c r="A1250" t="s">
        <v>3694</v>
      </c>
    </row>
    <row r="1252" spans="1:1" x14ac:dyDescent="0.3">
      <c r="A1252" t="s">
        <v>3695</v>
      </c>
    </row>
    <row r="1254" spans="1:1" x14ac:dyDescent="0.3">
      <c r="A1254" t="s">
        <v>3696</v>
      </c>
    </row>
    <row r="1256" spans="1:1" x14ac:dyDescent="0.3">
      <c r="A1256" t="s">
        <v>3697</v>
      </c>
    </row>
    <row r="1258" spans="1:1" x14ac:dyDescent="0.3">
      <c r="A1258" t="s">
        <v>3698</v>
      </c>
    </row>
    <row r="1260" spans="1:1" x14ac:dyDescent="0.3">
      <c r="A1260" t="s">
        <v>3699</v>
      </c>
    </row>
    <row r="1262" spans="1:1" x14ac:dyDescent="0.3">
      <c r="A1262" t="s">
        <v>3700</v>
      </c>
    </row>
    <row r="1264" spans="1:1" x14ac:dyDescent="0.3">
      <c r="A1264" t="s">
        <v>3701</v>
      </c>
    </row>
    <row r="1266" spans="1:1" x14ac:dyDescent="0.3">
      <c r="A1266" t="s">
        <v>3702</v>
      </c>
    </row>
    <row r="1268" spans="1:1" x14ac:dyDescent="0.3">
      <c r="A1268" t="s">
        <v>3703</v>
      </c>
    </row>
    <row r="1270" spans="1:1" x14ac:dyDescent="0.3">
      <c r="A1270" t="s">
        <v>3704</v>
      </c>
    </row>
    <row r="1272" spans="1:1" x14ac:dyDescent="0.3">
      <c r="A1272" t="s">
        <v>3705</v>
      </c>
    </row>
    <row r="1274" spans="1:1" x14ac:dyDescent="0.3">
      <c r="A1274" t="s">
        <v>3706</v>
      </c>
    </row>
    <row r="1276" spans="1:1" x14ac:dyDescent="0.3">
      <c r="A1276" t="s">
        <v>3707</v>
      </c>
    </row>
    <row r="1278" spans="1:1" x14ac:dyDescent="0.3">
      <c r="A1278" t="s">
        <v>3708</v>
      </c>
    </row>
    <row r="1280" spans="1:1" x14ac:dyDescent="0.3">
      <c r="A1280" t="s">
        <v>3709</v>
      </c>
    </row>
    <row r="1282" spans="1:1" x14ac:dyDescent="0.3">
      <c r="A1282" t="s">
        <v>3710</v>
      </c>
    </row>
    <row r="1284" spans="1:1" x14ac:dyDescent="0.3">
      <c r="A1284" t="s">
        <v>3711</v>
      </c>
    </row>
    <row r="1286" spans="1:1" x14ac:dyDescent="0.3">
      <c r="A1286" t="s">
        <v>3712</v>
      </c>
    </row>
    <row r="1288" spans="1:1" x14ac:dyDescent="0.3">
      <c r="A1288" t="s">
        <v>3713</v>
      </c>
    </row>
    <row r="1290" spans="1:1" x14ac:dyDescent="0.3">
      <c r="A1290" t="s">
        <v>3714</v>
      </c>
    </row>
    <row r="1292" spans="1:1" x14ac:dyDescent="0.3">
      <c r="A1292" t="s">
        <v>3715</v>
      </c>
    </row>
    <row r="1294" spans="1:1" x14ac:dyDescent="0.3">
      <c r="A1294" t="s">
        <v>3716</v>
      </c>
    </row>
    <row r="1296" spans="1:1" x14ac:dyDescent="0.3">
      <c r="A1296" t="s">
        <v>3717</v>
      </c>
    </row>
    <row r="1298" spans="1:1" x14ac:dyDescent="0.3">
      <c r="A1298" t="s">
        <v>3718</v>
      </c>
    </row>
    <row r="1300" spans="1:1" x14ac:dyDescent="0.3">
      <c r="A1300" t="s">
        <v>3719</v>
      </c>
    </row>
    <row r="1302" spans="1:1" x14ac:dyDescent="0.3">
      <c r="A1302" t="s">
        <v>3720</v>
      </c>
    </row>
    <row r="1304" spans="1:1" x14ac:dyDescent="0.3">
      <c r="A1304" t="s">
        <v>3721</v>
      </c>
    </row>
    <row r="1306" spans="1:1" x14ac:dyDescent="0.3">
      <c r="A1306" t="s">
        <v>3722</v>
      </c>
    </row>
    <row r="1308" spans="1:1" x14ac:dyDescent="0.3">
      <c r="A1308" t="s">
        <v>3723</v>
      </c>
    </row>
    <row r="1310" spans="1:1" x14ac:dyDescent="0.3">
      <c r="A1310" t="s">
        <v>3724</v>
      </c>
    </row>
    <row r="1312" spans="1:1" x14ac:dyDescent="0.3">
      <c r="A1312" t="s">
        <v>3725</v>
      </c>
    </row>
    <row r="1314" spans="1:1" x14ac:dyDescent="0.3">
      <c r="A1314" t="s">
        <v>3726</v>
      </c>
    </row>
    <row r="1316" spans="1:1" x14ac:dyDescent="0.3">
      <c r="A1316" t="s">
        <v>3727</v>
      </c>
    </row>
    <row r="1318" spans="1:1" x14ac:dyDescent="0.3">
      <c r="A1318" t="s">
        <v>3728</v>
      </c>
    </row>
    <row r="1320" spans="1:1" x14ac:dyDescent="0.3">
      <c r="A1320" t="s">
        <v>3729</v>
      </c>
    </row>
    <row r="1322" spans="1:1" x14ac:dyDescent="0.3">
      <c r="A1322" t="s">
        <v>3730</v>
      </c>
    </row>
    <row r="1324" spans="1:1" x14ac:dyDescent="0.3">
      <c r="A1324" t="s">
        <v>3731</v>
      </c>
    </row>
    <row r="1326" spans="1:1" x14ac:dyDescent="0.3">
      <c r="A1326" t="s">
        <v>3732</v>
      </c>
    </row>
    <row r="1328" spans="1:1" x14ac:dyDescent="0.3">
      <c r="A1328" t="s">
        <v>3733</v>
      </c>
    </row>
    <row r="1330" spans="1:1" x14ac:dyDescent="0.3">
      <c r="A1330" t="s">
        <v>3734</v>
      </c>
    </row>
    <row r="1332" spans="1:1" x14ac:dyDescent="0.3">
      <c r="A1332" t="s">
        <v>3735</v>
      </c>
    </row>
    <row r="1334" spans="1:1" x14ac:dyDescent="0.3">
      <c r="A1334" t="s">
        <v>3736</v>
      </c>
    </row>
    <row r="1336" spans="1:1" x14ac:dyDescent="0.3">
      <c r="A1336" t="s">
        <v>3737</v>
      </c>
    </row>
    <row r="1338" spans="1:1" x14ac:dyDescent="0.3">
      <c r="A1338" t="s">
        <v>3738</v>
      </c>
    </row>
    <row r="1340" spans="1:1" x14ac:dyDescent="0.3">
      <c r="A1340" t="s">
        <v>3739</v>
      </c>
    </row>
    <row r="1342" spans="1:1" x14ac:dyDescent="0.3">
      <c r="A1342" t="s">
        <v>3740</v>
      </c>
    </row>
    <row r="1344" spans="1:1" x14ac:dyDescent="0.3">
      <c r="A1344" t="s">
        <v>3741</v>
      </c>
    </row>
    <row r="1346" spans="1:1" x14ac:dyDescent="0.3">
      <c r="A1346" t="s">
        <v>3742</v>
      </c>
    </row>
    <row r="1348" spans="1:1" x14ac:dyDescent="0.3">
      <c r="A1348" t="s">
        <v>3743</v>
      </c>
    </row>
    <row r="1350" spans="1:1" x14ac:dyDescent="0.3">
      <c r="A1350" t="s">
        <v>3744</v>
      </c>
    </row>
    <row r="1352" spans="1:1" x14ac:dyDescent="0.3">
      <c r="A1352" t="s">
        <v>3745</v>
      </c>
    </row>
    <row r="1354" spans="1:1" x14ac:dyDescent="0.3">
      <c r="A1354" t="s">
        <v>3746</v>
      </c>
    </row>
    <row r="1356" spans="1:1" x14ac:dyDescent="0.3">
      <c r="A1356" t="s">
        <v>3747</v>
      </c>
    </row>
    <row r="1358" spans="1:1" x14ac:dyDescent="0.3">
      <c r="A1358" t="s">
        <v>3748</v>
      </c>
    </row>
    <row r="1360" spans="1:1" x14ac:dyDescent="0.3">
      <c r="A1360" t="s">
        <v>3749</v>
      </c>
    </row>
    <row r="1362" spans="1:1" x14ac:dyDescent="0.3">
      <c r="A1362" t="s">
        <v>3750</v>
      </c>
    </row>
    <row r="1364" spans="1:1" x14ac:dyDescent="0.3">
      <c r="A1364" t="s">
        <v>3751</v>
      </c>
    </row>
    <row r="1366" spans="1:1" x14ac:dyDescent="0.3">
      <c r="A1366" t="s">
        <v>3752</v>
      </c>
    </row>
    <row r="1368" spans="1:1" x14ac:dyDescent="0.3">
      <c r="A1368" t="s">
        <v>3753</v>
      </c>
    </row>
    <row r="1370" spans="1:1" x14ac:dyDescent="0.3">
      <c r="A1370" t="s">
        <v>3754</v>
      </c>
    </row>
    <row r="1372" spans="1:1" x14ac:dyDescent="0.3">
      <c r="A1372" t="s">
        <v>3755</v>
      </c>
    </row>
    <row r="1374" spans="1:1" x14ac:dyDescent="0.3">
      <c r="A1374" t="s">
        <v>3756</v>
      </c>
    </row>
    <row r="1376" spans="1:1" x14ac:dyDescent="0.3">
      <c r="A1376" t="s">
        <v>3757</v>
      </c>
    </row>
    <row r="1378" spans="1:1" x14ac:dyDescent="0.3">
      <c r="A1378" t="s">
        <v>3758</v>
      </c>
    </row>
    <row r="1380" spans="1:1" x14ac:dyDescent="0.3">
      <c r="A1380" t="s">
        <v>3759</v>
      </c>
    </row>
    <row r="1382" spans="1:1" x14ac:dyDescent="0.3">
      <c r="A1382" t="s">
        <v>3760</v>
      </c>
    </row>
    <row r="1384" spans="1:1" x14ac:dyDescent="0.3">
      <c r="A1384" t="s">
        <v>3761</v>
      </c>
    </row>
    <row r="1386" spans="1:1" x14ac:dyDescent="0.3">
      <c r="A1386" t="s">
        <v>3762</v>
      </c>
    </row>
    <row r="1388" spans="1:1" x14ac:dyDescent="0.3">
      <c r="A1388" t="s">
        <v>3763</v>
      </c>
    </row>
    <row r="1390" spans="1:1" x14ac:dyDescent="0.3">
      <c r="A1390" t="s">
        <v>3764</v>
      </c>
    </row>
    <row r="1392" spans="1:1" x14ac:dyDescent="0.3">
      <c r="A1392" t="s">
        <v>3765</v>
      </c>
    </row>
    <row r="1394" spans="1:1" x14ac:dyDescent="0.3">
      <c r="A1394" t="s">
        <v>3766</v>
      </c>
    </row>
    <row r="1396" spans="1:1" x14ac:dyDescent="0.3">
      <c r="A1396" t="s">
        <v>3767</v>
      </c>
    </row>
    <row r="1398" spans="1:1" x14ac:dyDescent="0.3">
      <c r="A1398" t="s">
        <v>3768</v>
      </c>
    </row>
    <row r="1400" spans="1:1" x14ac:dyDescent="0.3">
      <c r="A1400" t="s">
        <v>3769</v>
      </c>
    </row>
    <row r="1402" spans="1:1" x14ac:dyDescent="0.3">
      <c r="A1402" t="s">
        <v>3770</v>
      </c>
    </row>
    <row r="1404" spans="1:1" x14ac:dyDescent="0.3">
      <c r="A1404" t="s">
        <v>3771</v>
      </c>
    </row>
    <row r="1406" spans="1:1" x14ac:dyDescent="0.3">
      <c r="A1406" t="s">
        <v>3772</v>
      </c>
    </row>
    <row r="1408" spans="1:1" x14ac:dyDescent="0.3">
      <c r="A1408" t="s">
        <v>3773</v>
      </c>
    </row>
    <row r="1410" spans="1:1" x14ac:dyDescent="0.3">
      <c r="A1410" t="s">
        <v>3774</v>
      </c>
    </row>
    <row r="1412" spans="1:1" x14ac:dyDescent="0.3">
      <c r="A1412" t="s">
        <v>3775</v>
      </c>
    </row>
    <row r="1414" spans="1:1" x14ac:dyDescent="0.3">
      <c r="A1414" t="s">
        <v>3776</v>
      </c>
    </row>
    <row r="1416" spans="1:1" x14ac:dyDescent="0.3">
      <c r="A1416" t="s">
        <v>3777</v>
      </c>
    </row>
    <row r="1418" spans="1:1" x14ac:dyDescent="0.3">
      <c r="A1418" t="s">
        <v>3778</v>
      </c>
    </row>
    <row r="1420" spans="1:1" x14ac:dyDescent="0.3">
      <c r="A1420" t="s">
        <v>3779</v>
      </c>
    </row>
    <row r="1422" spans="1:1" x14ac:dyDescent="0.3">
      <c r="A1422" t="s">
        <v>3780</v>
      </c>
    </row>
    <row r="1424" spans="1:1" x14ac:dyDescent="0.3">
      <c r="A1424" t="s">
        <v>3781</v>
      </c>
    </row>
    <row r="1426" spans="1:1" x14ac:dyDescent="0.3">
      <c r="A1426" t="s">
        <v>3782</v>
      </c>
    </row>
    <row r="1428" spans="1:1" x14ac:dyDescent="0.3">
      <c r="A1428" t="s">
        <v>3783</v>
      </c>
    </row>
    <row r="1430" spans="1:1" x14ac:dyDescent="0.3">
      <c r="A1430" t="s">
        <v>3784</v>
      </c>
    </row>
    <row r="1432" spans="1:1" x14ac:dyDescent="0.3">
      <c r="A1432" t="s">
        <v>3785</v>
      </c>
    </row>
    <row r="1434" spans="1:1" x14ac:dyDescent="0.3">
      <c r="A1434" t="s">
        <v>3786</v>
      </c>
    </row>
    <row r="1436" spans="1:1" x14ac:dyDescent="0.3">
      <c r="A1436" t="s">
        <v>3787</v>
      </c>
    </row>
    <row r="1438" spans="1:1" x14ac:dyDescent="0.3">
      <c r="A1438" t="s">
        <v>3788</v>
      </c>
    </row>
    <row r="1440" spans="1:1" x14ac:dyDescent="0.3">
      <c r="A1440" t="s">
        <v>3789</v>
      </c>
    </row>
    <row r="1442" spans="1:1" x14ac:dyDescent="0.3">
      <c r="A1442" t="s">
        <v>3790</v>
      </c>
    </row>
    <row r="1444" spans="1:1" x14ac:dyDescent="0.3">
      <c r="A1444" t="s">
        <v>3791</v>
      </c>
    </row>
    <row r="1446" spans="1:1" x14ac:dyDescent="0.3">
      <c r="A1446" t="s">
        <v>3792</v>
      </c>
    </row>
    <row r="1448" spans="1:1" x14ac:dyDescent="0.3">
      <c r="A1448" t="s">
        <v>3793</v>
      </c>
    </row>
    <row r="1450" spans="1:1" x14ac:dyDescent="0.3">
      <c r="A1450" t="s">
        <v>3794</v>
      </c>
    </row>
    <row r="1452" spans="1:1" x14ac:dyDescent="0.3">
      <c r="A1452" t="s">
        <v>3795</v>
      </c>
    </row>
    <row r="1454" spans="1:1" x14ac:dyDescent="0.3">
      <c r="A1454" t="s">
        <v>3796</v>
      </c>
    </row>
    <row r="1456" spans="1:1" x14ac:dyDescent="0.3">
      <c r="A1456" t="s">
        <v>3797</v>
      </c>
    </row>
    <row r="1458" spans="1:1" x14ac:dyDescent="0.3">
      <c r="A1458" t="s">
        <v>3798</v>
      </c>
    </row>
    <row r="1460" spans="1:1" x14ac:dyDescent="0.3">
      <c r="A1460" t="s">
        <v>3799</v>
      </c>
    </row>
    <row r="1462" spans="1:1" x14ac:dyDescent="0.3">
      <c r="A1462" t="s">
        <v>3800</v>
      </c>
    </row>
    <row r="1464" spans="1:1" x14ac:dyDescent="0.3">
      <c r="A1464" t="s">
        <v>3801</v>
      </c>
    </row>
    <row r="1466" spans="1:1" x14ac:dyDescent="0.3">
      <c r="A1466" t="s">
        <v>3802</v>
      </c>
    </row>
    <row r="1468" spans="1:1" x14ac:dyDescent="0.3">
      <c r="A1468" t="s">
        <v>3803</v>
      </c>
    </row>
    <row r="1470" spans="1:1" x14ac:dyDescent="0.3">
      <c r="A1470" t="s">
        <v>3804</v>
      </c>
    </row>
    <row r="1472" spans="1:1" x14ac:dyDescent="0.3">
      <c r="A1472" t="s">
        <v>3805</v>
      </c>
    </row>
    <row r="1474" spans="1:1" x14ac:dyDescent="0.3">
      <c r="A1474" t="s">
        <v>3806</v>
      </c>
    </row>
    <row r="1476" spans="1:1" x14ac:dyDescent="0.3">
      <c r="A1476" t="s">
        <v>3807</v>
      </c>
    </row>
    <row r="1478" spans="1:1" x14ac:dyDescent="0.3">
      <c r="A1478" t="s">
        <v>3808</v>
      </c>
    </row>
    <row r="1480" spans="1:1" x14ac:dyDescent="0.3">
      <c r="A1480" t="s">
        <v>3809</v>
      </c>
    </row>
    <row r="1482" spans="1:1" x14ac:dyDescent="0.3">
      <c r="A1482" t="s">
        <v>3810</v>
      </c>
    </row>
    <row r="1484" spans="1:1" x14ac:dyDescent="0.3">
      <c r="A1484" t="s">
        <v>3811</v>
      </c>
    </row>
    <row r="1486" spans="1:1" x14ac:dyDescent="0.3">
      <c r="A1486" t="s">
        <v>3812</v>
      </c>
    </row>
    <row r="1488" spans="1:1" x14ac:dyDescent="0.3">
      <c r="A1488" t="s">
        <v>3813</v>
      </c>
    </row>
    <row r="1490" spans="1:1" x14ac:dyDescent="0.3">
      <c r="A1490" t="s">
        <v>3814</v>
      </c>
    </row>
    <row r="1492" spans="1:1" x14ac:dyDescent="0.3">
      <c r="A1492" t="s">
        <v>3815</v>
      </c>
    </row>
    <row r="1494" spans="1:1" x14ac:dyDescent="0.3">
      <c r="A1494" t="s">
        <v>3816</v>
      </c>
    </row>
    <row r="1496" spans="1:1" x14ac:dyDescent="0.3">
      <c r="A1496" t="s">
        <v>3817</v>
      </c>
    </row>
    <row r="1498" spans="1:1" x14ac:dyDescent="0.3">
      <c r="A1498" t="s">
        <v>3818</v>
      </c>
    </row>
    <row r="1500" spans="1:1" x14ac:dyDescent="0.3">
      <c r="A1500" t="s">
        <v>3819</v>
      </c>
    </row>
    <row r="1502" spans="1:1" x14ac:dyDescent="0.3">
      <c r="A1502" t="s">
        <v>3820</v>
      </c>
    </row>
    <row r="1504" spans="1:1" x14ac:dyDescent="0.3">
      <c r="A1504" t="s">
        <v>3821</v>
      </c>
    </row>
    <row r="1506" spans="1:1" x14ac:dyDescent="0.3">
      <c r="A1506" t="s">
        <v>3822</v>
      </c>
    </row>
    <row r="1508" spans="1:1" x14ac:dyDescent="0.3">
      <c r="A1508" t="s">
        <v>3823</v>
      </c>
    </row>
    <row r="1510" spans="1:1" x14ac:dyDescent="0.3">
      <c r="A1510" t="s">
        <v>3824</v>
      </c>
    </row>
    <row r="1512" spans="1:1" x14ac:dyDescent="0.3">
      <c r="A1512" t="s">
        <v>3825</v>
      </c>
    </row>
    <row r="1514" spans="1:1" x14ac:dyDescent="0.3">
      <c r="A1514" t="s">
        <v>3826</v>
      </c>
    </row>
    <row r="1516" spans="1:1" x14ac:dyDescent="0.3">
      <c r="A1516" t="s">
        <v>3827</v>
      </c>
    </row>
    <row r="1518" spans="1:1" x14ac:dyDescent="0.3">
      <c r="A1518" t="s">
        <v>3828</v>
      </c>
    </row>
    <row r="1520" spans="1:1" x14ac:dyDescent="0.3">
      <c r="A1520" t="s">
        <v>3829</v>
      </c>
    </row>
    <row r="1522" spans="1:1" x14ac:dyDescent="0.3">
      <c r="A1522" t="s">
        <v>3830</v>
      </c>
    </row>
    <row r="1524" spans="1:1" x14ac:dyDescent="0.3">
      <c r="A1524" t="s">
        <v>3831</v>
      </c>
    </row>
    <row r="1526" spans="1:1" x14ac:dyDescent="0.3">
      <c r="A1526" t="s">
        <v>3832</v>
      </c>
    </row>
    <row r="1528" spans="1:1" x14ac:dyDescent="0.3">
      <c r="A1528" t="s">
        <v>3833</v>
      </c>
    </row>
    <row r="1530" spans="1:1" x14ac:dyDescent="0.3">
      <c r="A1530" t="s">
        <v>3834</v>
      </c>
    </row>
    <row r="1532" spans="1:1" x14ac:dyDescent="0.3">
      <c r="A1532" t="s">
        <v>3835</v>
      </c>
    </row>
    <row r="1534" spans="1:1" x14ac:dyDescent="0.3">
      <c r="A1534" t="s">
        <v>3836</v>
      </c>
    </row>
    <row r="1536" spans="1:1" x14ac:dyDescent="0.3">
      <c r="A1536" t="s">
        <v>3837</v>
      </c>
    </row>
    <row r="1538" spans="1:1" x14ac:dyDescent="0.3">
      <c r="A1538" t="s">
        <v>3838</v>
      </c>
    </row>
    <row r="1540" spans="1:1" x14ac:dyDescent="0.3">
      <c r="A1540" t="s">
        <v>3839</v>
      </c>
    </row>
    <row r="1542" spans="1:1" x14ac:dyDescent="0.3">
      <c r="A1542" t="s">
        <v>3840</v>
      </c>
    </row>
    <row r="1544" spans="1:1" x14ac:dyDescent="0.3">
      <c r="A1544" t="s">
        <v>3841</v>
      </c>
    </row>
    <row r="1546" spans="1:1" x14ac:dyDescent="0.3">
      <c r="A1546" t="s">
        <v>3842</v>
      </c>
    </row>
    <row r="1548" spans="1:1" x14ac:dyDescent="0.3">
      <c r="A1548" t="s">
        <v>3843</v>
      </c>
    </row>
    <row r="1550" spans="1:1" x14ac:dyDescent="0.3">
      <c r="A1550" t="s">
        <v>3844</v>
      </c>
    </row>
    <row r="1552" spans="1:1" x14ac:dyDescent="0.3">
      <c r="A1552" t="s">
        <v>3845</v>
      </c>
    </row>
    <row r="1554" spans="1:1" x14ac:dyDescent="0.3">
      <c r="A1554" t="s">
        <v>3846</v>
      </c>
    </row>
    <row r="1556" spans="1:1" x14ac:dyDescent="0.3">
      <c r="A1556" t="s">
        <v>3847</v>
      </c>
    </row>
    <row r="1558" spans="1:1" x14ac:dyDescent="0.3">
      <c r="A1558" t="s">
        <v>3848</v>
      </c>
    </row>
    <row r="1560" spans="1:1" x14ac:dyDescent="0.3">
      <c r="A1560" t="s">
        <v>3849</v>
      </c>
    </row>
    <row r="1562" spans="1:1" x14ac:dyDescent="0.3">
      <c r="A1562" t="s">
        <v>3850</v>
      </c>
    </row>
    <row r="1564" spans="1:1" x14ac:dyDescent="0.3">
      <c r="A1564" t="s">
        <v>3851</v>
      </c>
    </row>
    <row r="1566" spans="1:1" x14ac:dyDescent="0.3">
      <c r="A1566" t="s">
        <v>3852</v>
      </c>
    </row>
    <row r="1568" spans="1:1" x14ac:dyDescent="0.3">
      <c r="A1568" t="s">
        <v>3853</v>
      </c>
    </row>
    <row r="1570" spans="1:1" x14ac:dyDescent="0.3">
      <c r="A1570" t="s">
        <v>3854</v>
      </c>
    </row>
    <row r="1572" spans="1:1" x14ac:dyDescent="0.3">
      <c r="A1572" t="s">
        <v>3855</v>
      </c>
    </row>
    <row r="1574" spans="1:1" x14ac:dyDescent="0.3">
      <c r="A1574" t="s">
        <v>3856</v>
      </c>
    </row>
    <row r="1576" spans="1:1" x14ac:dyDescent="0.3">
      <c r="A1576" t="s">
        <v>3857</v>
      </c>
    </row>
    <row r="1578" spans="1:1" x14ac:dyDescent="0.3">
      <c r="A1578" t="s">
        <v>3858</v>
      </c>
    </row>
    <row r="1580" spans="1:1" x14ac:dyDescent="0.3">
      <c r="A1580" t="s">
        <v>3859</v>
      </c>
    </row>
    <row r="1582" spans="1:1" x14ac:dyDescent="0.3">
      <c r="A1582" t="s">
        <v>3860</v>
      </c>
    </row>
    <row r="1584" spans="1:1" x14ac:dyDescent="0.3">
      <c r="A1584" t="s">
        <v>3861</v>
      </c>
    </row>
    <row r="1586" spans="1:1" x14ac:dyDescent="0.3">
      <c r="A1586" t="s">
        <v>3862</v>
      </c>
    </row>
    <row r="1588" spans="1:1" x14ac:dyDescent="0.3">
      <c r="A1588" t="s">
        <v>3863</v>
      </c>
    </row>
    <row r="1590" spans="1:1" x14ac:dyDescent="0.3">
      <c r="A1590" t="s">
        <v>3864</v>
      </c>
    </row>
    <row r="1592" spans="1:1" x14ac:dyDescent="0.3">
      <c r="A1592" t="s">
        <v>3865</v>
      </c>
    </row>
    <row r="1594" spans="1:1" x14ac:dyDescent="0.3">
      <c r="A1594" t="s">
        <v>3866</v>
      </c>
    </row>
    <row r="1596" spans="1:1" x14ac:dyDescent="0.3">
      <c r="A1596" t="s">
        <v>3867</v>
      </c>
    </row>
    <row r="1598" spans="1:1" x14ac:dyDescent="0.3">
      <c r="A1598" t="s">
        <v>3868</v>
      </c>
    </row>
    <row r="1600" spans="1:1" x14ac:dyDescent="0.3">
      <c r="A1600" t="s">
        <v>3869</v>
      </c>
    </row>
    <row r="1602" spans="1:1" x14ac:dyDescent="0.3">
      <c r="A1602" t="s">
        <v>3870</v>
      </c>
    </row>
    <row r="1604" spans="1:1" x14ac:dyDescent="0.3">
      <c r="A1604" t="s">
        <v>3871</v>
      </c>
    </row>
    <row r="1606" spans="1:1" x14ac:dyDescent="0.3">
      <c r="A1606" t="s">
        <v>3872</v>
      </c>
    </row>
    <row r="1608" spans="1:1" x14ac:dyDescent="0.3">
      <c r="A1608" t="s">
        <v>3873</v>
      </c>
    </row>
    <row r="1610" spans="1:1" x14ac:dyDescent="0.3">
      <c r="A1610" t="s">
        <v>3874</v>
      </c>
    </row>
    <row r="1612" spans="1:1" x14ac:dyDescent="0.3">
      <c r="A1612" t="s">
        <v>3875</v>
      </c>
    </row>
    <row r="1614" spans="1:1" x14ac:dyDescent="0.3">
      <c r="A1614" t="s">
        <v>3876</v>
      </c>
    </row>
    <row r="1616" spans="1:1" x14ac:dyDescent="0.3">
      <c r="A1616" t="s">
        <v>3877</v>
      </c>
    </row>
    <row r="1618" spans="1:1" x14ac:dyDescent="0.3">
      <c r="A1618" t="s">
        <v>3878</v>
      </c>
    </row>
    <row r="1620" spans="1:1" x14ac:dyDescent="0.3">
      <c r="A1620" t="s">
        <v>3879</v>
      </c>
    </row>
    <row r="1622" spans="1:1" x14ac:dyDescent="0.3">
      <c r="A1622" t="s">
        <v>3880</v>
      </c>
    </row>
    <row r="1624" spans="1:1" x14ac:dyDescent="0.3">
      <c r="A1624" t="s">
        <v>3881</v>
      </c>
    </row>
    <row r="1626" spans="1:1" x14ac:dyDescent="0.3">
      <c r="A1626" t="s">
        <v>3882</v>
      </c>
    </row>
    <row r="1628" spans="1:1" x14ac:dyDescent="0.3">
      <c r="A1628" t="s">
        <v>3883</v>
      </c>
    </row>
    <row r="1630" spans="1:1" x14ac:dyDescent="0.3">
      <c r="A1630" t="s">
        <v>3884</v>
      </c>
    </row>
    <row r="1632" spans="1:1" x14ac:dyDescent="0.3">
      <c r="A1632" t="s">
        <v>3885</v>
      </c>
    </row>
    <row r="1634" spans="1:1" x14ac:dyDescent="0.3">
      <c r="A1634" t="s">
        <v>3886</v>
      </c>
    </row>
    <row r="1636" spans="1:1" x14ac:dyDescent="0.3">
      <c r="A1636" t="s">
        <v>3887</v>
      </c>
    </row>
    <row r="1638" spans="1:1" x14ac:dyDescent="0.3">
      <c r="A1638" t="s">
        <v>3888</v>
      </c>
    </row>
    <row r="1640" spans="1:1" x14ac:dyDescent="0.3">
      <c r="A1640" t="s">
        <v>3889</v>
      </c>
    </row>
    <row r="1642" spans="1:1" x14ac:dyDescent="0.3">
      <c r="A1642" t="s">
        <v>3890</v>
      </c>
    </row>
    <row r="1644" spans="1:1" x14ac:dyDescent="0.3">
      <c r="A1644" t="s">
        <v>3891</v>
      </c>
    </row>
    <row r="1646" spans="1:1" x14ac:dyDescent="0.3">
      <c r="A1646" t="s">
        <v>3892</v>
      </c>
    </row>
    <row r="1648" spans="1:1" x14ac:dyDescent="0.3">
      <c r="A1648" t="s">
        <v>3893</v>
      </c>
    </row>
    <row r="1650" spans="1:1" x14ac:dyDescent="0.3">
      <c r="A1650" t="s">
        <v>3894</v>
      </c>
    </row>
    <row r="1652" spans="1:1" x14ac:dyDescent="0.3">
      <c r="A1652" t="s">
        <v>3895</v>
      </c>
    </row>
    <row r="1654" spans="1:1" x14ac:dyDescent="0.3">
      <c r="A1654" t="s">
        <v>3896</v>
      </c>
    </row>
    <row r="1656" spans="1:1" x14ac:dyDescent="0.3">
      <c r="A1656" t="s">
        <v>3897</v>
      </c>
    </row>
    <row r="1658" spans="1:1" x14ac:dyDescent="0.3">
      <c r="A1658" t="s">
        <v>3898</v>
      </c>
    </row>
    <row r="1660" spans="1:1" x14ac:dyDescent="0.3">
      <c r="A1660" t="s">
        <v>3899</v>
      </c>
    </row>
    <row r="1662" spans="1:1" x14ac:dyDescent="0.3">
      <c r="A1662" t="s">
        <v>3900</v>
      </c>
    </row>
    <row r="1664" spans="1:1" x14ac:dyDescent="0.3">
      <c r="A1664" t="s">
        <v>3901</v>
      </c>
    </row>
    <row r="1666" spans="1:1" x14ac:dyDescent="0.3">
      <c r="A1666" t="s">
        <v>3902</v>
      </c>
    </row>
    <row r="1668" spans="1:1" x14ac:dyDescent="0.3">
      <c r="A1668" t="s">
        <v>3903</v>
      </c>
    </row>
    <row r="1670" spans="1:1" x14ac:dyDescent="0.3">
      <c r="A1670" t="s">
        <v>3904</v>
      </c>
    </row>
    <row r="1672" spans="1:1" x14ac:dyDescent="0.3">
      <c r="A1672" t="s">
        <v>3905</v>
      </c>
    </row>
    <row r="1674" spans="1:1" x14ac:dyDescent="0.3">
      <c r="A1674" t="s">
        <v>3906</v>
      </c>
    </row>
    <row r="1676" spans="1:1" x14ac:dyDescent="0.3">
      <c r="A1676" t="s">
        <v>3907</v>
      </c>
    </row>
    <row r="1678" spans="1:1" x14ac:dyDescent="0.3">
      <c r="A1678" t="s">
        <v>3908</v>
      </c>
    </row>
    <row r="1680" spans="1:1" x14ac:dyDescent="0.3">
      <c r="A1680" t="s">
        <v>3909</v>
      </c>
    </row>
    <row r="1682" spans="1:1" x14ac:dyDescent="0.3">
      <c r="A1682" t="s">
        <v>3910</v>
      </c>
    </row>
    <row r="1684" spans="1:1" x14ac:dyDescent="0.3">
      <c r="A1684" t="s">
        <v>3911</v>
      </c>
    </row>
    <row r="1686" spans="1:1" x14ac:dyDescent="0.3">
      <c r="A1686" t="s">
        <v>3912</v>
      </c>
    </row>
    <row r="1688" spans="1:1" x14ac:dyDescent="0.3">
      <c r="A1688" t="s">
        <v>3913</v>
      </c>
    </row>
    <row r="1690" spans="1:1" x14ac:dyDescent="0.3">
      <c r="A1690" t="s">
        <v>3914</v>
      </c>
    </row>
    <row r="1692" spans="1:1" x14ac:dyDescent="0.3">
      <c r="A1692" t="s">
        <v>3915</v>
      </c>
    </row>
    <row r="1694" spans="1:1" x14ac:dyDescent="0.3">
      <c r="A1694" t="s">
        <v>3916</v>
      </c>
    </row>
    <row r="1696" spans="1:1" x14ac:dyDescent="0.3">
      <c r="A1696" t="s">
        <v>3917</v>
      </c>
    </row>
    <row r="1698" spans="1:1" x14ac:dyDescent="0.3">
      <c r="A1698" t="s">
        <v>3918</v>
      </c>
    </row>
    <row r="1700" spans="1:1" x14ac:dyDescent="0.3">
      <c r="A1700" t="s">
        <v>3919</v>
      </c>
    </row>
    <row r="1702" spans="1:1" x14ac:dyDescent="0.3">
      <c r="A1702" t="s">
        <v>3920</v>
      </c>
    </row>
    <row r="1704" spans="1:1" x14ac:dyDescent="0.3">
      <c r="A1704" t="s">
        <v>3921</v>
      </c>
    </row>
    <row r="1706" spans="1:1" x14ac:dyDescent="0.3">
      <c r="A1706" t="s">
        <v>3922</v>
      </c>
    </row>
    <row r="1708" spans="1:1" x14ac:dyDescent="0.3">
      <c r="A1708" t="s">
        <v>3923</v>
      </c>
    </row>
    <row r="1710" spans="1:1" x14ac:dyDescent="0.3">
      <c r="A1710" t="s">
        <v>3924</v>
      </c>
    </row>
    <row r="1712" spans="1:1" x14ac:dyDescent="0.3">
      <c r="A1712" t="s">
        <v>3925</v>
      </c>
    </row>
    <row r="1714" spans="1:1" x14ac:dyDescent="0.3">
      <c r="A1714" t="s">
        <v>3926</v>
      </c>
    </row>
    <row r="1716" spans="1:1" x14ac:dyDescent="0.3">
      <c r="A1716" t="s">
        <v>3927</v>
      </c>
    </row>
    <row r="1718" spans="1:1" x14ac:dyDescent="0.3">
      <c r="A1718" t="s">
        <v>3928</v>
      </c>
    </row>
    <row r="1720" spans="1:1" x14ac:dyDescent="0.3">
      <c r="A1720" t="s">
        <v>3929</v>
      </c>
    </row>
    <row r="1722" spans="1:1" x14ac:dyDescent="0.3">
      <c r="A1722" t="s">
        <v>3930</v>
      </c>
    </row>
    <row r="1724" spans="1:1" x14ac:dyDescent="0.3">
      <c r="A1724" t="s">
        <v>3931</v>
      </c>
    </row>
    <row r="1726" spans="1:1" x14ac:dyDescent="0.3">
      <c r="A1726" t="s">
        <v>3932</v>
      </c>
    </row>
    <row r="1728" spans="1:1" x14ac:dyDescent="0.3">
      <c r="A1728" t="s">
        <v>3933</v>
      </c>
    </row>
    <row r="1730" spans="1:1" x14ac:dyDescent="0.3">
      <c r="A1730" t="s">
        <v>3934</v>
      </c>
    </row>
    <row r="1732" spans="1:1" x14ac:dyDescent="0.3">
      <c r="A1732" t="s">
        <v>3935</v>
      </c>
    </row>
    <row r="1734" spans="1:1" x14ac:dyDescent="0.3">
      <c r="A1734" t="s">
        <v>3936</v>
      </c>
    </row>
    <row r="1736" spans="1:1" x14ac:dyDescent="0.3">
      <c r="A1736" t="s">
        <v>3937</v>
      </c>
    </row>
    <row r="1738" spans="1:1" x14ac:dyDescent="0.3">
      <c r="A1738" t="s">
        <v>3938</v>
      </c>
    </row>
    <row r="1740" spans="1:1" x14ac:dyDescent="0.3">
      <c r="A1740" t="s">
        <v>3939</v>
      </c>
    </row>
    <row r="1742" spans="1:1" x14ac:dyDescent="0.3">
      <c r="A1742" t="s">
        <v>3940</v>
      </c>
    </row>
    <row r="1744" spans="1:1" x14ac:dyDescent="0.3">
      <c r="A1744" t="s">
        <v>3941</v>
      </c>
    </row>
    <row r="1746" spans="1:1" x14ac:dyDescent="0.3">
      <c r="A1746" t="s">
        <v>3942</v>
      </c>
    </row>
    <row r="1748" spans="1:1" x14ac:dyDescent="0.3">
      <c r="A1748" t="s">
        <v>3943</v>
      </c>
    </row>
    <row r="1750" spans="1:1" x14ac:dyDescent="0.3">
      <c r="A1750" t="s">
        <v>3944</v>
      </c>
    </row>
    <row r="1752" spans="1:1" x14ac:dyDescent="0.3">
      <c r="A1752" t="s">
        <v>3945</v>
      </c>
    </row>
    <row r="1754" spans="1:1" x14ac:dyDescent="0.3">
      <c r="A1754" t="s">
        <v>3946</v>
      </c>
    </row>
    <row r="1756" spans="1:1" x14ac:dyDescent="0.3">
      <c r="A1756" t="s">
        <v>3947</v>
      </c>
    </row>
    <row r="1758" spans="1:1" x14ac:dyDescent="0.3">
      <c r="A1758" t="s">
        <v>3948</v>
      </c>
    </row>
    <row r="1760" spans="1:1" x14ac:dyDescent="0.3">
      <c r="A1760" t="s">
        <v>3949</v>
      </c>
    </row>
    <row r="1762" spans="1:1" x14ac:dyDescent="0.3">
      <c r="A1762" t="s">
        <v>3950</v>
      </c>
    </row>
    <row r="1764" spans="1:1" x14ac:dyDescent="0.3">
      <c r="A1764" t="s">
        <v>3951</v>
      </c>
    </row>
    <row r="1766" spans="1:1" x14ac:dyDescent="0.3">
      <c r="A1766" t="s">
        <v>3952</v>
      </c>
    </row>
    <row r="1768" spans="1:1" x14ac:dyDescent="0.3">
      <c r="A1768" t="s">
        <v>3953</v>
      </c>
    </row>
    <row r="1770" spans="1:1" x14ac:dyDescent="0.3">
      <c r="A1770" t="s">
        <v>3954</v>
      </c>
    </row>
    <row r="1772" spans="1:1" x14ac:dyDescent="0.3">
      <c r="A1772" t="s">
        <v>3955</v>
      </c>
    </row>
    <row r="1774" spans="1:1" x14ac:dyDescent="0.3">
      <c r="A1774" t="s">
        <v>3956</v>
      </c>
    </row>
    <row r="1776" spans="1:1" x14ac:dyDescent="0.3">
      <c r="A1776" t="s">
        <v>3957</v>
      </c>
    </row>
    <row r="1778" spans="1:1" x14ac:dyDescent="0.3">
      <c r="A1778" t="s">
        <v>3958</v>
      </c>
    </row>
    <row r="1780" spans="1:1" x14ac:dyDescent="0.3">
      <c r="A1780" t="s">
        <v>3959</v>
      </c>
    </row>
    <row r="1782" spans="1:1" x14ac:dyDescent="0.3">
      <c r="A1782" t="s">
        <v>3960</v>
      </c>
    </row>
    <row r="1784" spans="1:1" x14ac:dyDescent="0.3">
      <c r="A1784" t="s">
        <v>3961</v>
      </c>
    </row>
    <row r="1786" spans="1:1" x14ac:dyDescent="0.3">
      <c r="A1786" t="s">
        <v>3962</v>
      </c>
    </row>
    <row r="1788" spans="1:1" x14ac:dyDescent="0.3">
      <c r="A1788" t="s">
        <v>3963</v>
      </c>
    </row>
    <row r="1790" spans="1:1" x14ac:dyDescent="0.3">
      <c r="A1790" t="s">
        <v>3964</v>
      </c>
    </row>
    <row r="1792" spans="1:1" x14ac:dyDescent="0.3">
      <c r="A1792" t="s">
        <v>3965</v>
      </c>
    </row>
    <row r="1794" spans="1:1" x14ac:dyDescent="0.3">
      <c r="A1794" t="s">
        <v>3966</v>
      </c>
    </row>
    <row r="1796" spans="1:1" x14ac:dyDescent="0.3">
      <c r="A1796" t="s">
        <v>3967</v>
      </c>
    </row>
    <row r="1798" spans="1:1" x14ac:dyDescent="0.3">
      <c r="A1798" t="s">
        <v>3968</v>
      </c>
    </row>
    <row r="1800" spans="1:1" x14ac:dyDescent="0.3">
      <c r="A1800" t="s">
        <v>3969</v>
      </c>
    </row>
    <row r="1802" spans="1:1" x14ac:dyDescent="0.3">
      <c r="A1802" t="s">
        <v>3970</v>
      </c>
    </row>
    <row r="1804" spans="1:1" x14ac:dyDescent="0.3">
      <c r="A1804" t="s">
        <v>3971</v>
      </c>
    </row>
    <row r="1806" spans="1:1" x14ac:dyDescent="0.3">
      <c r="A1806" t="s">
        <v>3972</v>
      </c>
    </row>
    <row r="1808" spans="1:1" x14ac:dyDescent="0.3">
      <c r="A1808" t="s">
        <v>3973</v>
      </c>
    </row>
    <row r="1810" spans="1:1" x14ac:dyDescent="0.3">
      <c r="A1810" t="s">
        <v>3974</v>
      </c>
    </row>
    <row r="1812" spans="1:1" x14ac:dyDescent="0.3">
      <c r="A1812" t="s">
        <v>3975</v>
      </c>
    </row>
    <row r="1814" spans="1:1" x14ac:dyDescent="0.3">
      <c r="A1814" t="s">
        <v>3976</v>
      </c>
    </row>
    <row r="1816" spans="1:1" x14ac:dyDescent="0.3">
      <c r="A1816" t="s">
        <v>3977</v>
      </c>
    </row>
    <row r="1818" spans="1:1" x14ac:dyDescent="0.3">
      <c r="A1818" t="s">
        <v>3978</v>
      </c>
    </row>
    <row r="1820" spans="1:1" x14ac:dyDescent="0.3">
      <c r="A1820" t="s">
        <v>3979</v>
      </c>
    </row>
    <row r="1822" spans="1:1" x14ac:dyDescent="0.3">
      <c r="A1822" t="s">
        <v>3980</v>
      </c>
    </row>
    <row r="1824" spans="1:1" x14ac:dyDescent="0.3">
      <c r="A1824" t="s">
        <v>3981</v>
      </c>
    </row>
    <row r="1826" spans="1:1" x14ac:dyDescent="0.3">
      <c r="A1826" t="s">
        <v>3982</v>
      </c>
    </row>
    <row r="1828" spans="1:1" x14ac:dyDescent="0.3">
      <c r="A1828" t="s">
        <v>3983</v>
      </c>
    </row>
    <row r="1830" spans="1:1" x14ac:dyDescent="0.3">
      <c r="A1830" t="s">
        <v>3984</v>
      </c>
    </row>
    <row r="1832" spans="1:1" x14ac:dyDescent="0.3">
      <c r="A1832" t="s">
        <v>3985</v>
      </c>
    </row>
    <row r="1834" spans="1:1" x14ac:dyDescent="0.3">
      <c r="A1834" t="s">
        <v>3986</v>
      </c>
    </row>
    <row r="1836" spans="1:1" x14ac:dyDescent="0.3">
      <c r="A1836" t="s">
        <v>3987</v>
      </c>
    </row>
    <row r="1838" spans="1:1" x14ac:dyDescent="0.3">
      <c r="A1838" t="s">
        <v>3988</v>
      </c>
    </row>
    <row r="1840" spans="1:1" x14ac:dyDescent="0.3">
      <c r="A1840" t="s">
        <v>3989</v>
      </c>
    </row>
    <row r="1842" spans="1:1" x14ac:dyDescent="0.3">
      <c r="A1842" t="s">
        <v>3990</v>
      </c>
    </row>
    <row r="1844" spans="1:1" x14ac:dyDescent="0.3">
      <c r="A1844" t="s">
        <v>3991</v>
      </c>
    </row>
    <row r="1846" spans="1:1" x14ac:dyDescent="0.3">
      <c r="A1846" t="s">
        <v>3992</v>
      </c>
    </row>
    <row r="1848" spans="1:1" x14ac:dyDescent="0.3">
      <c r="A1848" t="s">
        <v>3993</v>
      </c>
    </row>
    <row r="1850" spans="1:1" x14ac:dyDescent="0.3">
      <c r="A1850" t="s">
        <v>3994</v>
      </c>
    </row>
    <row r="1852" spans="1:1" x14ac:dyDescent="0.3">
      <c r="A1852" t="s">
        <v>3995</v>
      </c>
    </row>
    <row r="1854" spans="1:1" x14ac:dyDescent="0.3">
      <c r="A1854" t="s">
        <v>3996</v>
      </c>
    </row>
    <row r="1856" spans="1:1" x14ac:dyDescent="0.3">
      <c r="A1856" t="s">
        <v>3997</v>
      </c>
    </row>
    <row r="1858" spans="1:1" x14ac:dyDescent="0.3">
      <c r="A1858" t="s">
        <v>3998</v>
      </c>
    </row>
    <row r="1860" spans="1:1" x14ac:dyDescent="0.3">
      <c r="A1860" t="s">
        <v>3999</v>
      </c>
    </row>
    <row r="1862" spans="1:1" x14ac:dyDescent="0.3">
      <c r="A1862" t="s">
        <v>4000</v>
      </c>
    </row>
    <row r="1864" spans="1:1" x14ac:dyDescent="0.3">
      <c r="A1864" t="s">
        <v>4001</v>
      </c>
    </row>
    <row r="1866" spans="1:1" x14ac:dyDescent="0.3">
      <c r="A1866" t="s">
        <v>4002</v>
      </c>
    </row>
    <row r="1868" spans="1:1" x14ac:dyDescent="0.3">
      <c r="A1868" t="s">
        <v>4003</v>
      </c>
    </row>
    <row r="1870" spans="1:1" x14ac:dyDescent="0.3">
      <c r="A1870" t="s">
        <v>4004</v>
      </c>
    </row>
    <row r="1872" spans="1:1" x14ac:dyDescent="0.3">
      <c r="A1872" t="s">
        <v>4005</v>
      </c>
    </row>
    <row r="1874" spans="1:1" x14ac:dyDescent="0.3">
      <c r="A1874" t="s">
        <v>4006</v>
      </c>
    </row>
    <row r="1876" spans="1:1" x14ac:dyDescent="0.3">
      <c r="A1876" t="s">
        <v>4007</v>
      </c>
    </row>
    <row r="1878" spans="1:1" x14ac:dyDescent="0.3">
      <c r="A1878" t="s">
        <v>4008</v>
      </c>
    </row>
    <row r="1880" spans="1:1" x14ac:dyDescent="0.3">
      <c r="A1880" t="s">
        <v>4009</v>
      </c>
    </row>
    <row r="1882" spans="1:1" x14ac:dyDescent="0.3">
      <c r="A1882" t="s">
        <v>4010</v>
      </c>
    </row>
    <row r="1884" spans="1:1" x14ac:dyDescent="0.3">
      <c r="A1884" t="s">
        <v>4011</v>
      </c>
    </row>
    <row r="1886" spans="1:1" x14ac:dyDescent="0.3">
      <c r="A1886" t="s">
        <v>4012</v>
      </c>
    </row>
    <row r="1888" spans="1:1" x14ac:dyDescent="0.3">
      <c r="A1888" t="s">
        <v>4013</v>
      </c>
    </row>
    <row r="1890" spans="1:1" x14ac:dyDescent="0.3">
      <c r="A1890" t="s">
        <v>4014</v>
      </c>
    </row>
    <row r="1892" spans="1:1" x14ac:dyDescent="0.3">
      <c r="A1892" t="s">
        <v>4015</v>
      </c>
    </row>
    <row r="1894" spans="1:1" x14ac:dyDescent="0.3">
      <c r="A1894" t="s">
        <v>4016</v>
      </c>
    </row>
    <row r="1896" spans="1:1" x14ac:dyDescent="0.3">
      <c r="A1896" t="s">
        <v>4017</v>
      </c>
    </row>
    <row r="1898" spans="1:1" x14ac:dyDescent="0.3">
      <c r="A1898" t="s">
        <v>4018</v>
      </c>
    </row>
    <row r="1900" spans="1:1" x14ac:dyDescent="0.3">
      <c r="A1900" t="s">
        <v>4019</v>
      </c>
    </row>
    <row r="1902" spans="1:1" x14ac:dyDescent="0.3">
      <c r="A1902" t="s">
        <v>4020</v>
      </c>
    </row>
    <row r="1904" spans="1:1" x14ac:dyDescent="0.3">
      <c r="A1904" t="s">
        <v>4021</v>
      </c>
    </row>
    <row r="1906" spans="1:1" x14ac:dyDescent="0.3">
      <c r="A1906" t="s">
        <v>4022</v>
      </c>
    </row>
    <row r="1908" spans="1:1" x14ac:dyDescent="0.3">
      <c r="A1908" t="s">
        <v>4023</v>
      </c>
    </row>
    <row r="1910" spans="1:1" x14ac:dyDescent="0.3">
      <c r="A1910" t="s">
        <v>4024</v>
      </c>
    </row>
    <row r="1912" spans="1:1" x14ac:dyDescent="0.3">
      <c r="A1912" t="s">
        <v>4025</v>
      </c>
    </row>
    <row r="1914" spans="1:1" x14ac:dyDescent="0.3">
      <c r="A1914" t="s">
        <v>4026</v>
      </c>
    </row>
    <row r="1916" spans="1:1" x14ac:dyDescent="0.3">
      <c r="A1916" t="s">
        <v>4027</v>
      </c>
    </row>
    <row r="1918" spans="1:1" x14ac:dyDescent="0.3">
      <c r="A1918" t="s">
        <v>4028</v>
      </c>
    </row>
    <row r="1920" spans="1:1" x14ac:dyDescent="0.3">
      <c r="A1920" t="s">
        <v>4029</v>
      </c>
    </row>
    <row r="1922" spans="1:1" x14ac:dyDescent="0.3">
      <c r="A1922" t="s">
        <v>4030</v>
      </c>
    </row>
    <row r="1924" spans="1:1" x14ac:dyDescent="0.3">
      <c r="A1924" t="s">
        <v>4031</v>
      </c>
    </row>
    <row r="1926" spans="1:1" x14ac:dyDescent="0.3">
      <c r="A1926" t="s">
        <v>4032</v>
      </c>
    </row>
    <row r="1928" spans="1:1" x14ac:dyDescent="0.3">
      <c r="A1928" t="s">
        <v>4033</v>
      </c>
    </row>
    <row r="1930" spans="1:1" x14ac:dyDescent="0.3">
      <c r="A1930" t="s">
        <v>4034</v>
      </c>
    </row>
    <row r="1932" spans="1:1" x14ac:dyDescent="0.3">
      <c r="A1932" t="s">
        <v>4035</v>
      </c>
    </row>
    <row r="1934" spans="1:1" x14ac:dyDescent="0.3">
      <c r="A1934" t="s">
        <v>4036</v>
      </c>
    </row>
    <row r="1936" spans="1:1" x14ac:dyDescent="0.3">
      <c r="A1936" t="s">
        <v>4037</v>
      </c>
    </row>
    <row r="1938" spans="1:1" x14ac:dyDescent="0.3">
      <c r="A1938" t="s">
        <v>4038</v>
      </c>
    </row>
    <row r="1940" spans="1:1" x14ac:dyDescent="0.3">
      <c r="A1940" t="s">
        <v>4039</v>
      </c>
    </row>
    <row r="1942" spans="1:1" x14ac:dyDescent="0.3">
      <c r="A1942" t="s">
        <v>4040</v>
      </c>
    </row>
    <row r="1944" spans="1:1" x14ac:dyDescent="0.3">
      <c r="A1944" t="s">
        <v>4041</v>
      </c>
    </row>
    <row r="1946" spans="1:1" x14ac:dyDescent="0.3">
      <c r="A1946" t="s">
        <v>4042</v>
      </c>
    </row>
    <row r="1948" spans="1:1" x14ac:dyDescent="0.3">
      <c r="A1948" t="s">
        <v>4043</v>
      </c>
    </row>
    <row r="1950" spans="1:1" x14ac:dyDescent="0.3">
      <c r="A1950" t="s">
        <v>4044</v>
      </c>
    </row>
    <row r="1952" spans="1:1" x14ac:dyDescent="0.3">
      <c r="A1952" t="s">
        <v>4045</v>
      </c>
    </row>
    <row r="1954" spans="1:1" x14ac:dyDescent="0.3">
      <c r="A1954" t="s">
        <v>4046</v>
      </c>
    </row>
    <row r="1956" spans="1:1" x14ac:dyDescent="0.3">
      <c r="A1956" t="s">
        <v>4047</v>
      </c>
    </row>
    <row r="1958" spans="1:1" x14ac:dyDescent="0.3">
      <c r="A1958" t="s">
        <v>4048</v>
      </c>
    </row>
    <row r="1960" spans="1:1" x14ac:dyDescent="0.3">
      <c r="A1960" t="s">
        <v>4049</v>
      </c>
    </row>
    <row r="1962" spans="1:1" x14ac:dyDescent="0.3">
      <c r="A1962" t="s">
        <v>4050</v>
      </c>
    </row>
    <row r="1964" spans="1:1" x14ac:dyDescent="0.3">
      <c r="A1964" t="s">
        <v>4051</v>
      </c>
    </row>
    <row r="1966" spans="1:1" x14ac:dyDescent="0.3">
      <c r="A1966" t="s">
        <v>4052</v>
      </c>
    </row>
    <row r="1968" spans="1:1" x14ac:dyDescent="0.3">
      <c r="A1968" t="s">
        <v>4053</v>
      </c>
    </row>
    <row r="1970" spans="1:1" x14ac:dyDescent="0.3">
      <c r="A1970" t="s">
        <v>4054</v>
      </c>
    </row>
    <row r="1972" spans="1:1" x14ac:dyDescent="0.3">
      <c r="A1972" t="s">
        <v>4055</v>
      </c>
    </row>
    <row r="1974" spans="1:1" x14ac:dyDescent="0.3">
      <c r="A1974" t="s">
        <v>4056</v>
      </c>
    </row>
    <row r="1976" spans="1:1" x14ac:dyDescent="0.3">
      <c r="A1976" t="s">
        <v>4057</v>
      </c>
    </row>
    <row r="1978" spans="1:1" x14ac:dyDescent="0.3">
      <c r="A1978" t="s">
        <v>4058</v>
      </c>
    </row>
    <row r="1980" spans="1:1" x14ac:dyDescent="0.3">
      <c r="A1980" t="s">
        <v>4059</v>
      </c>
    </row>
    <row r="1982" spans="1:1" x14ac:dyDescent="0.3">
      <c r="A1982" t="s">
        <v>4060</v>
      </c>
    </row>
    <row r="1984" spans="1:1" x14ac:dyDescent="0.3">
      <c r="A1984" t="s">
        <v>4061</v>
      </c>
    </row>
    <row r="1986" spans="1:1" x14ac:dyDescent="0.3">
      <c r="A1986" t="s">
        <v>4062</v>
      </c>
    </row>
    <row r="1988" spans="1:1" x14ac:dyDescent="0.3">
      <c r="A1988" t="s">
        <v>4063</v>
      </c>
    </row>
    <row r="1990" spans="1:1" x14ac:dyDescent="0.3">
      <c r="A1990" t="s">
        <v>4064</v>
      </c>
    </row>
    <row r="1992" spans="1:1" x14ac:dyDescent="0.3">
      <c r="A1992" t="s">
        <v>4065</v>
      </c>
    </row>
    <row r="1994" spans="1:1" x14ac:dyDescent="0.3">
      <c r="A1994" t="s">
        <v>4066</v>
      </c>
    </row>
    <row r="1996" spans="1:1" x14ac:dyDescent="0.3">
      <c r="A1996" t="s">
        <v>4067</v>
      </c>
    </row>
    <row r="1998" spans="1:1" x14ac:dyDescent="0.3">
      <c r="A1998" t="s">
        <v>4068</v>
      </c>
    </row>
    <row r="2000" spans="1:1" x14ac:dyDescent="0.3">
      <c r="A2000" t="s">
        <v>4069</v>
      </c>
    </row>
    <row r="2002" spans="1:1" x14ac:dyDescent="0.3">
      <c r="A2002" t="s">
        <v>4070</v>
      </c>
    </row>
    <row r="2004" spans="1:1" x14ac:dyDescent="0.3">
      <c r="A2004" t="s">
        <v>4071</v>
      </c>
    </row>
    <row r="2006" spans="1:1" x14ac:dyDescent="0.3">
      <c r="A2006" t="s">
        <v>4072</v>
      </c>
    </row>
    <row r="2008" spans="1:1" x14ac:dyDescent="0.3">
      <c r="A2008" t="s">
        <v>4073</v>
      </c>
    </row>
    <row r="2010" spans="1:1" x14ac:dyDescent="0.3">
      <c r="A2010" t="s">
        <v>4074</v>
      </c>
    </row>
    <row r="2012" spans="1:1" x14ac:dyDescent="0.3">
      <c r="A2012" t="s">
        <v>4075</v>
      </c>
    </row>
    <row r="2014" spans="1:1" x14ac:dyDescent="0.3">
      <c r="A2014" t="s">
        <v>4076</v>
      </c>
    </row>
    <row r="2016" spans="1:1" x14ac:dyDescent="0.3">
      <c r="A2016" t="s">
        <v>4077</v>
      </c>
    </row>
    <row r="2018" spans="1:1" x14ac:dyDescent="0.3">
      <c r="A2018" t="s">
        <v>4078</v>
      </c>
    </row>
    <row r="2020" spans="1:1" x14ac:dyDescent="0.3">
      <c r="A2020" t="s">
        <v>4079</v>
      </c>
    </row>
    <row r="2022" spans="1:1" x14ac:dyDescent="0.3">
      <c r="A2022" t="s">
        <v>4080</v>
      </c>
    </row>
    <row r="2024" spans="1:1" x14ac:dyDescent="0.3">
      <c r="A2024" t="s">
        <v>4081</v>
      </c>
    </row>
    <row r="2026" spans="1:1" x14ac:dyDescent="0.3">
      <c r="A2026" t="s">
        <v>4082</v>
      </c>
    </row>
    <row r="2028" spans="1:1" x14ac:dyDescent="0.3">
      <c r="A2028" t="s">
        <v>4083</v>
      </c>
    </row>
    <row r="2030" spans="1:1" x14ac:dyDescent="0.3">
      <c r="A2030" t="s">
        <v>4084</v>
      </c>
    </row>
    <row r="2032" spans="1:1" x14ac:dyDescent="0.3">
      <c r="A2032" t="s">
        <v>4085</v>
      </c>
    </row>
    <row r="2034" spans="1:1" x14ac:dyDescent="0.3">
      <c r="A2034" t="s">
        <v>4086</v>
      </c>
    </row>
    <row r="2036" spans="1:1" x14ac:dyDescent="0.3">
      <c r="A2036" t="s">
        <v>4087</v>
      </c>
    </row>
    <row r="2038" spans="1:1" x14ac:dyDescent="0.3">
      <c r="A2038" t="s">
        <v>4088</v>
      </c>
    </row>
    <row r="2040" spans="1:1" x14ac:dyDescent="0.3">
      <c r="A2040" t="s">
        <v>4089</v>
      </c>
    </row>
    <row r="2042" spans="1:1" x14ac:dyDescent="0.3">
      <c r="A2042" t="s">
        <v>4090</v>
      </c>
    </row>
    <row r="2044" spans="1:1" x14ac:dyDescent="0.3">
      <c r="A2044" t="s">
        <v>4091</v>
      </c>
    </row>
    <row r="2046" spans="1:1" x14ac:dyDescent="0.3">
      <c r="A2046" t="s">
        <v>4092</v>
      </c>
    </row>
    <row r="2048" spans="1:1" x14ac:dyDescent="0.3">
      <c r="A2048" t="s">
        <v>4093</v>
      </c>
    </row>
    <row r="2050" spans="1:1" x14ac:dyDescent="0.3">
      <c r="A2050" t="s">
        <v>4094</v>
      </c>
    </row>
    <row r="2052" spans="1:1" x14ac:dyDescent="0.3">
      <c r="A2052" t="s">
        <v>4095</v>
      </c>
    </row>
    <row r="2054" spans="1:1" x14ac:dyDescent="0.3">
      <c r="A2054" t="s">
        <v>4096</v>
      </c>
    </row>
    <row r="2056" spans="1:1" x14ac:dyDescent="0.3">
      <c r="A2056" t="s">
        <v>4097</v>
      </c>
    </row>
    <row r="2058" spans="1:1" x14ac:dyDescent="0.3">
      <c r="A2058" t="s">
        <v>4098</v>
      </c>
    </row>
    <row r="2060" spans="1:1" x14ac:dyDescent="0.3">
      <c r="A2060" t="s">
        <v>4099</v>
      </c>
    </row>
    <row r="2062" spans="1:1" x14ac:dyDescent="0.3">
      <c r="A2062" t="s">
        <v>4100</v>
      </c>
    </row>
    <row r="2064" spans="1:1" x14ac:dyDescent="0.3">
      <c r="A2064" t="s">
        <v>4101</v>
      </c>
    </row>
    <row r="2066" spans="1:1" x14ac:dyDescent="0.3">
      <c r="A2066" t="s">
        <v>4102</v>
      </c>
    </row>
    <row r="2068" spans="1:1" x14ac:dyDescent="0.3">
      <c r="A2068" t="s">
        <v>4103</v>
      </c>
    </row>
    <row r="2070" spans="1:1" x14ac:dyDescent="0.3">
      <c r="A2070" t="s">
        <v>4104</v>
      </c>
    </row>
    <row r="2072" spans="1:1" x14ac:dyDescent="0.3">
      <c r="A2072" t="s">
        <v>4105</v>
      </c>
    </row>
    <row r="2074" spans="1:1" x14ac:dyDescent="0.3">
      <c r="A2074" t="s">
        <v>4106</v>
      </c>
    </row>
    <row r="2076" spans="1:1" x14ac:dyDescent="0.3">
      <c r="A2076" t="s">
        <v>4107</v>
      </c>
    </row>
    <row r="2078" spans="1:1" x14ac:dyDescent="0.3">
      <c r="A2078" t="s">
        <v>4108</v>
      </c>
    </row>
    <row r="2080" spans="1:1" x14ac:dyDescent="0.3">
      <c r="A2080" t="s">
        <v>4109</v>
      </c>
    </row>
    <row r="2082" spans="1:1" x14ac:dyDescent="0.3">
      <c r="A2082" t="s">
        <v>4110</v>
      </c>
    </row>
    <row r="2084" spans="1:1" x14ac:dyDescent="0.3">
      <c r="A2084" t="s">
        <v>4111</v>
      </c>
    </row>
    <row r="2086" spans="1:1" x14ac:dyDescent="0.3">
      <c r="A2086" t="s">
        <v>4112</v>
      </c>
    </row>
    <row r="2088" spans="1:1" x14ac:dyDescent="0.3">
      <c r="A2088" t="s">
        <v>4113</v>
      </c>
    </row>
    <row r="2090" spans="1:1" x14ac:dyDescent="0.3">
      <c r="A2090" t="s">
        <v>4114</v>
      </c>
    </row>
    <row r="2092" spans="1:1" x14ac:dyDescent="0.3">
      <c r="A2092" t="s">
        <v>4115</v>
      </c>
    </row>
    <row r="2094" spans="1:1" x14ac:dyDescent="0.3">
      <c r="A2094" t="s">
        <v>4116</v>
      </c>
    </row>
    <row r="2096" spans="1:1" x14ac:dyDescent="0.3">
      <c r="A2096" t="s">
        <v>4117</v>
      </c>
    </row>
    <row r="2098" spans="1:1" x14ac:dyDescent="0.3">
      <c r="A2098" t="s">
        <v>4118</v>
      </c>
    </row>
    <row r="2100" spans="1:1" x14ac:dyDescent="0.3">
      <c r="A2100" t="s">
        <v>4119</v>
      </c>
    </row>
    <row r="2102" spans="1:1" x14ac:dyDescent="0.3">
      <c r="A2102" t="s">
        <v>4120</v>
      </c>
    </row>
    <row r="2104" spans="1:1" x14ac:dyDescent="0.3">
      <c r="A2104" t="s">
        <v>4121</v>
      </c>
    </row>
    <row r="2106" spans="1:1" x14ac:dyDescent="0.3">
      <c r="A2106" t="s">
        <v>4122</v>
      </c>
    </row>
    <row r="2108" spans="1:1" x14ac:dyDescent="0.3">
      <c r="A2108" t="s">
        <v>4123</v>
      </c>
    </row>
    <row r="2110" spans="1:1" x14ac:dyDescent="0.3">
      <c r="A2110" t="s">
        <v>4124</v>
      </c>
    </row>
    <row r="2112" spans="1:1" x14ac:dyDescent="0.3">
      <c r="A2112" t="s">
        <v>4125</v>
      </c>
    </row>
    <row r="2114" spans="1:1" x14ac:dyDescent="0.3">
      <c r="A2114" t="s">
        <v>4126</v>
      </c>
    </row>
    <row r="2116" spans="1:1" x14ac:dyDescent="0.3">
      <c r="A2116" t="s">
        <v>4127</v>
      </c>
    </row>
    <row r="2118" spans="1:1" x14ac:dyDescent="0.3">
      <c r="A2118" t="s">
        <v>4128</v>
      </c>
    </row>
    <row r="2120" spans="1:1" x14ac:dyDescent="0.3">
      <c r="A2120" t="s">
        <v>4129</v>
      </c>
    </row>
    <row r="2122" spans="1:1" x14ac:dyDescent="0.3">
      <c r="A2122" t="s">
        <v>4130</v>
      </c>
    </row>
    <row r="2124" spans="1:1" x14ac:dyDescent="0.3">
      <c r="A2124" t="s">
        <v>4131</v>
      </c>
    </row>
    <row r="2126" spans="1:1" x14ac:dyDescent="0.3">
      <c r="A2126" t="s">
        <v>4132</v>
      </c>
    </row>
    <row r="2128" spans="1:1" x14ac:dyDescent="0.3">
      <c r="A2128" t="s">
        <v>4133</v>
      </c>
    </row>
    <row r="2130" spans="1:1" x14ac:dyDescent="0.3">
      <c r="A2130" t="s">
        <v>4134</v>
      </c>
    </row>
    <row r="2132" spans="1:1" x14ac:dyDescent="0.3">
      <c r="A2132" t="s">
        <v>4135</v>
      </c>
    </row>
    <row r="2134" spans="1:1" x14ac:dyDescent="0.3">
      <c r="A2134" t="s">
        <v>4136</v>
      </c>
    </row>
    <row r="2136" spans="1:1" x14ac:dyDescent="0.3">
      <c r="A2136" t="s">
        <v>4137</v>
      </c>
    </row>
    <row r="2138" spans="1:1" x14ac:dyDescent="0.3">
      <c r="A2138" t="s">
        <v>4138</v>
      </c>
    </row>
    <row r="2140" spans="1:1" x14ac:dyDescent="0.3">
      <c r="A2140" t="s">
        <v>4139</v>
      </c>
    </row>
    <row r="2142" spans="1:1" x14ac:dyDescent="0.3">
      <c r="A2142" t="s">
        <v>4140</v>
      </c>
    </row>
    <row r="2144" spans="1:1" x14ac:dyDescent="0.3">
      <c r="A2144" t="s">
        <v>4141</v>
      </c>
    </row>
    <row r="2146" spans="1:1" x14ac:dyDescent="0.3">
      <c r="A2146" t="s">
        <v>4142</v>
      </c>
    </row>
    <row r="2148" spans="1:1" x14ac:dyDescent="0.3">
      <c r="A2148" t="s">
        <v>4143</v>
      </c>
    </row>
    <row r="2150" spans="1:1" x14ac:dyDescent="0.3">
      <c r="A2150" t="s">
        <v>4144</v>
      </c>
    </row>
    <row r="2152" spans="1:1" x14ac:dyDescent="0.3">
      <c r="A2152" t="s">
        <v>4145</v>
      </c>
    </row>
    <row r="2154" spans="1:1" x14ac:dyDescent="0.3">
      <c r="A2154" t="s">
        <v>4146</v>
      </c>
    </row>
    <row r="2156" spans="1:1" x14ac:dyDescent="0.3">
      <c r="A2156" t="s">
        <v>4147</v>
      </c>
    </row>
    <row r="2158" spans="1:1" x14ac:dyDescent="0.3">
      <c r="A2158" t="s">
        <v>4148</v>
      </c>
    </row>
    <row r="2160" spans="1:1" x14ac:dyDescent="0.3">
      <c r="A2160" t="s">
        <v>4149</v>
      </c>
    </row>
    <row r="2162" spans="1:1" x14ac:dyDescent="0.3">
      <c r="A2162" t="s">
        <v>4150</v>
      </c>
    </row>
    <row r="2164" spans="1:1" x14ac:dyDescent="0.3">
      <c r="A2164" t="s">
        <v>4151</v>
      </c>
    </row>
    <row r="2166" spans="1:1" x14ac:dyDescent="0.3">
      <c r="A2166" t="s">
        <v>4152</v>
      </c>
    </row>
    <row r="2168" spans="1:1" x14ac:dyDescent="0.3">
      <c r="A2168" t="s">
        <v>4153</v>
      </c>
    </row>
    <row r="2170" spans="1:1" x14ac:dyDescent="0.3">
      <c r="A2170" t="s">
        <v>4154</v>
      </c>
    </row>
    <row r="2172" spans="1:1" x14ac:dyDescent="0.3">
      <c r="A2172" t="s">
        <v>4155</v>
      </c>
    </row>
    <row r="2174" spans="1:1" x14ac:dyDescent="0.3">
      <c r="A2174" t="s">
        <v>4156</v>
      </c>
    </row>
    <row r="2176" spans="1:1" x14ac:dyDescent="0.3">
      <c r="A2176" t="s">
        <v>4157</v>
      </c>
    </row>
    <row r="2178" spans="1:1" x14ac:dyDescent="0.3">
      <c r="A2178" t="s">
        <v>4158</v>
      </c>
    </row>
    <row r="2180" spans="1:1" x14ac:dyDescent="0.3">
      <c r="A2180" t="s">
        <v>4159</v>
      </c>
    </row>
    <row r="2182" spans="1:1" x14ac:dyDescent="0.3">
      <c r="A2182" t="s">
        <v>4160</v>
      </c>
    </row>
    <row r="2184" spans="1:1" x14ac:dyDescent="0.3">
      <c r="A2184" t="s">
        <v>4161</v>
      </c>
    </row>
    <row r="2186" spans="1:1" x14ac:dyDescent="0.3">
      <c r="A2186" t="s">
        <v>4162</v>
      </c>
    </row>
    <row r="2188" spans="1:1" x14ac:dyDescent="0.3">
      <c r="A2188" t="s">
        <v>4163</v>
      </c>
    </row>
    <row r="2190" spans="1:1" x14ac:dyDescent="0.3">
      <c r="A2190" t="s">
        <v>4164</v>
      </c>
    </row>
    <row r="2192" spans="1:1" x14ac:dyDescent="0.3">
      <c r="A2192" t="s">
        <v>4165</v>
      </c>
    </row>
    <row r="2194" spans="1:1" x14ac:dyDescent="0.3">
      <c r="A2194" t="s">
        <v>4166</v>
      </c>
    </row>
    <row r="2196" spans="1:1" x14ac:dyDescent="0.3">
      <c r="A2196" t="s">
        <v>4167</v>
      </c>
    </row>
    <row r="2198" spans="1:1" x14ac:dyDescent="0.3">
      <c r="A2198" t="s">
        <v>4168</v>
      </c>
    </row>
    <row r="2200" spans="1:1" x14ac:dyDescent="0.3">
      <c r="A2200" t="s">
        <v>4169</v>
      </c>
    </row>
    <row r="2202" spans="1:1" x14ac:dyDescent="0.3">
      <c r="A2202" t="s">
        <v>4170</v>
      </c>
    </row>
    <row r="2204" spans="1:1" x14ac:dyDescent="0.3">
      <c r="A2204" t="s">
        <v>4171</v>
      </c>
    </row>
    <row r="2206" spans="1:1" x14ac:dyDescent="0.3">
      <c r="A2206" t="s">
        <v>4172</v>
      </c>
    </row>
    <row r="2208" spans="1:1" x14ac:dyDescent="0.3">
      <c r="A2208" t="s">
        <v>4173</v>
      </c>
    </row>
    <row r="2210" spans="1:1" x14ac:dyDescent="0.3">
      <c r="A2210" t="s">
        <v>4174</v>
      </c>
    </row>
    <row r="2212" spans="1:1" x14ac:dyDescent="0.3">
      <c r="A2212" t="s">
        <v>4175</v>
      </c>
    </row>
    <row r="2214" spans="1:1" x14ac:dyDescent="0.3">
      <c r="A2214" t="s">
        <v>4176</v>
      </c>
    </row>
    <row r="2216" spans="1:1" x14ac:dyDescent="0.3">
      <c r="A2216" t="s">
        <v>4177</v>
      </c>
    </row>
    <row r="2218" spans="1:1" x14ac:dyDescent="0.3">
      <c r="A2218" t="s">
        <v>4178</v>
      </c>
    </row>
    <row r="2220" spans="1:1" x14ac:dyDescent="0.3">
      <c r="A2220" t="s">
        <v>4179</v>
      </c>
    </row>
    <row r="2222" spans="1:1" x14ac:dyDescent="0.3">
      <c r="A2222" t="s">
        <v>4180</v>
      </c>
    </row>
    <row r="2224" spans="1:1" x14ac:dyDescent="0.3">
      <c r="A2224" t="s">
        <v>4181</v>
      </c>
    </row>
    <row r="2226" spans="1:1" x14ac:dyDescent="0.3">
      <c r="A2226" t="s">
        <v>4182</v>
      </c>
    </row>
    <row r="2228" spans="1:1" x14ac:dyDescent="0.3">
      <c r="A2228" t="s">
        <v>4183</v>
      </c>
    </row>
    <row r="2230" spans="1:1" x14ac:dyDescent="0.3">
      <c r="A2230" t="s">
        <v>4184</v>
      </c>
    </row>
    <row r="2232" spans="1:1" x14ac:dyDescent="0.3">
      <c r="A2232" t="s">
        <v>4185</v>
      </c>
    </row>
    <row r="2234" spans="1:1" x14ac:dyDescent="0.3">
      <c r="A2234" t="s">
        <v>4186</v>
      </c>
    </row>
    <row r="2236" spans="1:1" x14ac:dyDescent="0.3">
      <c r="A2236" t="s">
        <v>4187</v>
      </c>
    </row>
    <row r="2238" spans="1:1" x14ac:dyDescent="0.3">
      <c r="A2238" t="s">
        <v>4188</v>
      </c>
    </row>
    <row r="2240" spans="1:1" x14ac:dyDescent="0.3">
      <c r="A2240" t="s">
        <v>4189</v>
      </c>
    </row>
    <row r="2242" spans="1:1" x14ac:dyDescent="0.3">
      <c r="A2242" t="s">
        <v>4190</v>
      </c>
    </row>
    <row r="2244" spans="1:1" x14ac:dyDescent="0.3">
      <c r="A2244" t="s">
        <v>4191</v>
      </c>
    </row>
    <row r="2246" spans="1:1" x14ac:dyDescent="0.3">
      <c r="A2246" t="s">
        <v>4192</v>
      </c>
    </row>
    <row r="2248" spans="1:1" x14ac:dyDescent="0.3">
      <c r="A2248" t="s">
        <v>4193</v>
      </c>
    </row>
    <row r="2250" spans="1:1" x14ac:dyDescent="0.3">
      <c r="A2250" t="s">
        <v>4194</v>
      </c>
    </row>
    <row r="2252" spans="1:1" x14ac:dyDescent="0.3">
      <c r="A2252" t="s">
        <v>4195</v>
      </c>
    </row>
    <row r="2254" spans="1:1" x14ac:dyDescent="0.3">
      <c r="A2254" t="s">
        <v>4196</v>
      </c>
    </row>
    <row r="2256" spans="1:1" x14ac:dyDescent="0.3">
      <c r="A2256" t="s">
        <v>4197</v>
      </c>
    </row>
    <row r="2258" spans="1:1" x14ac:dyDescent="0.3">
      <c r="A2258" t="s">
        <v>4198</v>
      </c>
    </row>
    <row r="2260" spans="1:1" x14ac:dyDescent="0.3">
      <c r="A2260" t="s">
        <v>4199</v>
      </c>
    </row>
    <row r="2262" spans="1:1" x14ac:dyDescent="0.3">
      <c r="A2262" t="s">
        <v>4200</v>
      </c>
    </row>
    <row r="2264" spans="1:1" x14ac:dyDescent="0.3">
      <c r="A2264" t="s">
        <v>4201</v>
      </c>
    </row>
    <row r="2266" spans="1:1" x14ac:dyDescent="0.3">
      <c r="A2266" t="s">
        <v>4202</v>
      </c>
    </row>
    <row r="2268" spans="1:1" x14ac:dyDescent="0.3">
      <c r="A2268" t="s">
        <v>4203</v>
      </c>
    </row>
    <row r="2270" spans="1:1" x14ac:dyDescent="0.3">
      <c r="A2270" t="s">
        <v>4204</v>
      </c>
    </row>
    <row r="2272" spans="1:1" x14ac:dyDescent="0.3">
      <c r="A2272" t="s">
        <v>4205</v>
      </c>
    </row>
    <row r="2274" spans="1:1" x14ac:dyDescent="0.3">
      <c r="A2274" t="s">
        <v>4206</v>
      </c>
    </row>
    <row r="2276" spans="1:1" x14ac:dyDescent="0.3">
      <c r="A2276" t="s">
        <v>4207</v>
      </c>
    </row>
    <row r="2278" spans="1:1" x14ac:dyDescent="0.3">
      <c r="A2278" t="s">
        <v>4208</v>
      </c>
    </row>
    <row r="2280" spans="1:1" x14ac:dyDescent="0.3">
      <c r="A2280" t="s">
        <v>4209</v>
      </c>
    </row>
    <row r="2282" spans="1:1" x14ac:dyDescent="0.3">
      <c r="A2282" t="s">
        <v>4210</v>
      </c>
    </row>
    <row r="2284" spans="1:1" x14ac:dyDescent="0.3">
      <c r="A2284" t="s">
        <v>4211</v>
      </c>
    </row>
    <row r="2286" spans="1:1" x14ac:dyDescent="0.3">
      <c r="A2286" t="s">
        <v>4212</v>
      </c>
    </row>
    <row r="2288" spans="1:1" x14ac:dyDescent="0.3">
      <c r="A2288" t="s">
        <v>4213</v>
      </c>
    </row>
    <row r="2290" spans="1:1" x14ac:dyDescent="0.3">
      <c r="A2290" t="s">
        <v>4214</v>
      </c>
    </row>
    <row r="2292" spans="1:1" x14ac:dyDescent="0.3">
      <c r="A2292" t="s">
        <v>4215</v>
      </c>
    </row>
    <row r="2294" spans="1:1" x14ac:dyDescent="0.3">
      <c r="A2294" t="s">
        <v>4216</v>
      </c>
    </row>
    <row r="2296" spans="1:1" x14ac:dyDescent="0.3">
      <c r="A2296" t="s">
        <v>4217</v>
      </c>
    </row>
    <row r="2298" spans="1:1" x14ac:dyDescent="0.3">
      <c r="A2298" t="s">
        <v>4218</v>
      </c>
    </row>
    <row r="2300" spans="1:1" x14ac:dyDescent="0.3">
      <c r="A2300" t="s">
        <v>4219</v>
      </c>
    </row>
    <row r="2302" spans="1:1" x14ac:dyDescent="0.3">
      <c r="A2302" t="s">
        <v>4220</v>
      </c>
    </row>
    <row r="2304" spans="1:1" x14ac:dyDescent="0.3">
      <c r="A2304" t="s">
        <v>4221</v>
      </c>
    </row>
    <row r="2306" spans="1:1" x14ac:dyDescent="0.3">
      <c r="A2306" t="s">
        <v>4222</v>
      </c>
    </row>
    <row r="2308" spans="1:1" x14ac:dyDescent="0.3">
      <c r="A2308" t="s">
        <v>4223</v>
      </c>
    </row>
    <row r="2310" spans="1:1" x14ac:dyDescent="0.3">
      <c r="A2310" t="s">
        <v>4224</v>
      </c>
    </row>
    <row r="2312" spans="1:1" x14ac:dyDescent="0.3">
      <c r="A2312" t="s">
        <v>4225</v>
      </c>
    </row>
    <row r="2314" spans="1:1" x14ac:dyDescent="0.3">
      <c r="A2314" t="s">
        <v>4226</v>
      </c>
    </row>
    <row r="2316" spans="1:1" x14ac:dyDescent="0.3">
      <c r="A2316" t="s">
        <v>4227</v>
      </c>
    </row>
    <row r="2318" spans="1:1" x14ac:dyDescent="0.3">
      <c r="A2318" t="s">
        <v>4228</v>
      </c>
    </row>
    <row r="2320" spans="1:1" x14ac:dyDescent="0.3">
      <c r="A2320" t="s">
        <v>4229</v>
      </c>
    </row>
    <row r="2322" spans="1:1" x14ac:dyDescent="0.3">
      <c r="A2322" t="s">
        <v>4230</v>
      </c>
    </row>
    <row r="2324" spans="1:1" x14ac:dyDescent="0.3">
      <c r="A2324" t="s">
        <v>4231</v>
      </c>
    </row>
    <row r="2326" spans="1:1" x14ac:dyDescent="0.3">
      <c r="A2326" t="s">
        <v>4232</v>
      </c>
    </row>
    <row r="2328" spans="1:1" x14ac:dyDescent="0.3">
      <c r="A2328" t="s">
        <v>4233</v>
      </c>
    </row>
    <row r="2330" spans="1:1" x14ac:dyDescent="0.3">
      <c r="A2330" t="s">
        <v>4234</v>
      </c>
    </row>
    <row r="2332" spans="1:1" x14ac:dyDescent="0.3">
      <c r="A2332" t="s">
        <v>4235</v>
      </c>
    </row>
    <row r="2334" spans="1:1" x14ac:dyDescent="0.3">
      <c r="A2334" t="s">
        <v>4236</v>
      </c>
    </row>
    <row r="2336" spans="1:1" x14ac:dyDescent="0.3">
      <c r="A2336" t="s">
        <v>4237</v>
      </c>
    </row>
    <row r="2338" spans="1:1" x14ac:dyDescent="0.3">
      <c r="A2338" t="s">
        <v>4238</v>
      </c>
    </row>
    <row r="2340" spans="1:1" x14ac:dyDescent="0.3">
      <c r="A2340" t="s">
        <v>4239</v>
      </c>
    </row>
    <row r="2342" spans="1:1" x14ac:dyDescent="0.3">
      <c r="A2342" t="s">
        <v>4240</v>
      </c>
    </row>
    <row r="2344" spans="1:1" x14ac:dyDescent="0.3">
      <c r="A2344" t="s">
        <v>4241</v>
      </c>
    </row>
    <row r="2346" spans="1:1" x14ac:dyDescent="0.3">
      <c r="A2346" t="s">
        <v>4242</v>
      </c>
    </row>
    <row r="2348" spans="1:1" x14ac:dyDescent="0.3">
      <c r="A2348" t="s">
        <v>4243</v>
      </c>
    </row>
    <row r="2350" spans="1:1" x14ac:dyDescent="0.3">
      <c r="A2350" t="s">
        <v>4244</v>
      </c>
    </row>
    <row r="2352" spans="1:1" x14ac:dyDescent="0.3">
      <c r="A2352" t="s">
        <v>4245</v>
      </c>
    </row>
    <row r="2354" spans="1:1" x14ac:dyDescent="0.3">
      <c r="A2354" t="s">
        <v>4246</v>
      </c>
    </row>
    <row r="2356" spans="1:1" x14ac:dyDescent="0.3">
      <c r="A2356" t="s">
        <v>4247</v>
      </c>
    </row>
    <row r="2358" spans="1:1" x14ac:dyDescent="0.3">
      <c r="A2358" t="s">
        <v>4248</v>
      </c>
    </row>
    <row r="2360" spans="1:1" x14ac:dyDescent="0.3">
      <c r="A2360" t="s">
        <v>4249</v>
      </c>
    </row>
    <row r="2362" spans="1:1" x14ac:dyDescent="0.3">
      <c r="A2362" t="s">
        <v>4250</v>
      </c>
    </row>
    <row r="2364" spans="1:1" x14ac:dyDescent="0.3">
      <c r="A2364" t="s">
        <v>4251</v>
      </c>
    </row>
    <row r="2366" spans="1:1" x14ac:dyDescent="0.3">
      <c r="A2366" t="s">
        <v>4252</v>
      </c>
    </row>
    <row r="2368" spans="1:1" x14ac:dyDescent="0.3">
      <c r="A2368" t="s">
        <v>4253</v>
      </c>
    </row>
    <row r="2370" spans="1:1" x14ac:dyDescent="0.3">
      <c r="A2370" t="s">
        <v>4254</v>
      </c>
    </row>
    <row r="2372" spans="1:1" x14ac:dyDescent="0.3">
      <c r="A2372" t="s">
        <v>4255</v>
      </c>
    </row>
    <row r="2374" spans="1:1" x14ac:dyDescent="0.3">
      <c r="A2374" t="s">
        <v>4256</v>
      </c>
    </row>
    <row r="2376" spans="1:1" x14ac:dyDescent="0.3">
      <c r="A2376" t="s">
        <v>4257</v>
      </c>
    </row>
    <row r="2378" spans="1:1" x14ac:dyDescent="0.3">
      <c r="A2378" t="s">
        <v>4258</v>
      </c>
    </row>
    <row r="2380" spans="1:1" x14ac:dyDescent="0.3">
      <c r="A2380" t="s">
        <v>4259</v>
      </c>
    </row>
    <row r="2382" spans="1:1" x14ac:dyDescent="0.3">
      <c r="A2382" t="s">
        <v>4260</v>
      </c>
    </row>
    <row r="2384" spans="1:1" x14ac:dyDescent="0.3">
      <c r="A2384" t="s">
        <v>4261</v>
      </c>
    </row>
    <row r="2386" spans="1:1" x14ac:dyDescent="0.3">
      <c r="A2386" t="s">
        <v>4262</v>
      </c>
    </row>
    <row r="2388" spans="1:1" x14ac:dyDescent="0.3">
      <c r="A2388" t="s">
        <v>4263</v>
      </c>
    </row>
    <row r="2390" spans="1:1" x14ac:dyDescent="0.3">
      <c r="A2390" t="s">
        <v>4264</v>
      </c>
    </row>
    <row r="2392" spans="1:1" x14ac:dyDescent="0.3">
      <c r="A2392" t="s">
        <v>4265</v>
      </c>
    </row>
    <row r="2394" spans="1:1" x14ac:dyDescent="0.3">
      <c r="A2394" t="s">
        <v>4266</v>
      </c>
    </row>
    <row r="2396" spans="1:1" x14ac:dyDescent="0.3">
      <c r="A2396" t="s">
        <v>4267</v>
      </c>
    </row>
    <row r="2398" spans="1:1" x14ac:dyDescent="0.3">
      <c r="A2398" t="s">
        <v>4268</v>
      </c>
    </row>
    <row r="2400" spans="1:1" x14ac:dyDescent="0.3">
      <c r="A2400" t="s">
        <v>4269</v>
      </c>
    </row>
    <row r="2402" spans="1:1" x14ac:dyDescent="0.3">
      <c r="A2402" t="s">
        <v>4270</v>
      </c>
    </row>
    <row r="2404" spans="1:1" x14ac:dyDescent="0.3">
      <c r="A2404" t="s">
        <v>4271</v>
      </c>
    </row>
    <row r="2406" spans="1:1" x14ac:dyDescent="0.3">
      <c r="A2406" t="s">
        <v>4272</v>
      </c>
    </row>
    <row r="2408" spans="1:1" x14ac:dyDescent="0.3">
      <c r="A2408" t="s">
        <v>4273</v>
      </c>
    </row>
    <row r="2410" spans="1:1" x14ac:dyDescent="0.3">
      <c r="A2410" t="s">
        <v>4274</v>
      </c>
    </row>
    <row r="2412" spans="1:1" x14ac:dyDescent="0.3">
      <c r="A2412" t="s">
        <v>4275</v>
      </c>
    </row>
    <row r="2414" spans="1:1" x14ac:dyDescent="0.3">
      <c r="A2414" t="s">
        <v>4276</v>
      </c>
    </row>
    <row r="2416" spans="1:1" x14ac:dyDescent="0.3">
      <c r="A2416" t="s">
        <v>4277</v>
      </c>
    </row>
    <row r="2418" spans="1:1" x14ac:dyDescent="0.3">
      <c r="A2418" t="s">
        <v>4278</v>
      </c>
    </row>
    <row r="2420" spans="1:1" x14ac:dyDescent="0.3">
      <c r="A2420" t="s">
        <v>4279</v>
      </c>
    </row>
    <row r="2422" spans="1:1" x14ac:dyDescent="0.3">
      <c r="A2422" t="s">
        <v>4280</v>
      </c>
    </row>
    <row r="2424" spans="1:1" x14ac:dyDescent="0.3">
      <c r="A2424" t="s">
        <v>4281</v>
      </c>
    </row>
    <row r="2426" spans="1:1" x14ac:dyDescent="0.3">
      <c r="A2426" t="s">
        <v>4282</v>
      </c>
    </row>
    <row r="2428" spans="1:1" x14ac:dyDescent="0.3">
      <c r="A2428" t="s">
        <v>4283</v>
      </c>
    </row>
    <row r="2430" spans="1:1" x14ac:dyDescent="0.3">
      <c r="A2430" t="s">
        <v>4284</v>
      </c>
    </row>
    <row r="2432" spans="1:1" x14ac:dyDescent="0.3">
      <c r="A2432" t="s">
        <v>4285</v>
      </c>
    </row>
    <row r="2434" spans="1:1" x14ac:dyDescent="0.3">
      <c r="A2434" t="s">
        <v>4286</v>
      </c>
    </row>
    <row r="2436" spans="1:1" x14ac:dyDescent="0.3">
      <c r="A2436" t="s">
        <v>4287</v>
      </c>
    </row>
    <row r="2438" spans="1:1" x14ac:dyDescent="0.3">
      <c r="A2438" t="s">
        <v>4288</v>
      </c>
    </row>
    <row r="2440" spans="1:1" x14ac:dyDescent="0.3">
      <c r="A2440" t="s">
        <v>4289</v>
      </c>
    </row>
    <row r="2442" spans="1:1" x14ac:dyDescent="0.3">
      <c r="A2442" t="s">
        <v>4290</v>
      </c>
    </row>
    <row r="2444" spans="1:1" x14ac:dyDescent="0.3">
      <c r="A2444" t="s">
        <v>4291</v>
      </c>
    </row>
    <row r="2446" spans="1:1" x14ac:dyDescent="0.3">
      <c r="A2446" t="s">
        <v>4292</v>
      </c>
    </row>
    <row r="2448" spans="1:1" x14ac:dyDescent="0.3">
      <c r="A2448" t="s">
        <v>4293</v>
      </c>
    </row>
    <row r="2450" spans="1:1" x14ac:dyDescent="0.3">
      <c r="A2450" t="s">
        <v>4294</v>
      </c>
    </row>
    <row r="2452" spans="1:1" x14ac:dyDescent="0.3">
      <c r="A2452" t="s">
        <v>4295</v>
      </c>
    </row>
    <row r="2454" spans="1:1" x14ac:dyDescent="0.3">
      <c r="A2454" t="s">
        <v>4296</v>
      </c>
    </row>
    <row r="2456" spans="1:1" x14ac:dyDescent="0.3">
      <c r="A2456" t="s">
        <v>4297</v>
      </c>
    </row>
    <row r="2458" spans="1:1" x14ac:dyDescent="0.3">
      <c r="A2458" t="s">
        <v>4298</v>
      </c>
    </row>
    <row r="2460" spans="1:1" x14ac:dyDescent="0.3">
      <c r="A2460" t="s">
        <v>4299</v>
      </c>
    </row>
    <row r="2462" spans="1:1" x14ac:dyDescent="0.3">
      <c r="A2462" t="s">
        <v>4300</v>
      </c>
    </row>
    <row r="2464" spans="1:1" x14ac:dyDescent="0.3">
      <c r="A2464" t="s">
        <v>4301</v>
      </c>
    </row>
    <row r="2466" spans="1:1" x14ac:dyDescent="0.3">
      <c r="A2466" t="s">
        <v>4302</v>
      </c>
    </row>
    <row r="2468" spans="1:1" x14ac:dyDescent="0.3">
      <c r="A2468" t="s">
        <v>4303</v>
      </c>
    </row>
    <row r="2470" spans="1:1" x14ac:dyDescent="0.3">
      <c r="A2470" t="s">
        <v>4304</v>
      </c>
    </row>
    <row r="2472" spans="1:1" x14ac:dyDescent="0.3">
      <c r="A2472" t="s">
        <v>4305</v>
      </c>
    </row>
    <row r="2474" spans="1:1" x14ac:dyDescent="0.3">
      <c r="A2474" t="s">
        <v>4306</v>
      </c>
    </row>
    <row r="2476" spans="1:1" x14ac:dyDescent="0.3">
      <c r="A2476" t="s">
        <v>4307</v>
      </c>
    </row>
    <row r="2478" spans="1:1" x14ac:dyDescent="0.3">
      <c r="A2478" t="s">
        <v>4308</v>
      </c>
    </row>
    <row r="2480" spans="1:1" x14ac:dyDescent="0.3">
      <c r="A2480" t="s">
        <v>4309</v>
      </c>
    </row>
    <row r="2482" spans="1:1" x14ac:dyDescent="0.3">
      <c r="A2482" t="s">
        <v>4310</v>
      </c>
    </row>
    <row r="2484" spans="1:1" x14ac:dyDescent="0.3">
      <c r="A2484" t="s">
        <v>4311</v>
      </c>
    </row>
    <row r="2486" spans="1:1" x14ac:dyDescent="0.3">
      <c r="A2486" t="s">
        <v>4312</v>
      </c>
    </row>
    <row r="2488" spans="1:1" x14ac:dyDescent="0.3">
      <c r="A2488" t="s">
        <v>4313</v>
      </c>
    </row>
    <row r="2490" spans="1:1" x14ac:dyDescent="0.3">
      <c r="A2490" t="s">
        <v>4314</v>
      </c>
    </row>
    <row r="2492" spans="1:1" x14ac:dyDescent="0.3">
      <c r="A2492" t="s">
        <v>4315</v>
      </c>
    </row>
    <row r="2494" spans="1:1" x14ac:dyDescent="0.3">
      <c r="A2494" t="s">
        <v>4316</v>
      </c>
    </row>
    <row r="2496" spans="1:1" x14ac:dyDescent="0.3">
      <c r="A2496" t="s">
        <v>4317</v>
      </c>
    </row>
    <row r="2498" spans="1:1" x14ac:dyDescent="0.3">
      <c r="A2498" t="s">
        <v>4318</v>
      </c>
    </row>
    <row r="2500" spans="1:1" x14ac:dyDescent="0.3">
      <c r="A2500" t="s">
        <v>4319</v>
      </c>
    </row>
    <row r="2502" spans="1:1" x14ac:dyDescent="0.3">
      <c r="A2502" t="s">
        <v>4320</v>
      </c>
    </row>
    <row r="2504" spans="1:1" x14ac:dyDescent="0.3">
      <c r="A2504" t="s">
        <v>4321</v>
      </c>
    </row>
    <row r="2506" spans="1:1" x14ac:dyDescent="0.3">
      <c r="A2506" t="s">
        <v>4322</v>
      </c>
    </row>
    <row r="2508" spans="1:1" x14ac:dyDescent="0.3">
      <c r="A2508" t="s">
        <v>4323</v>
      </c>
    </row>
    <row r="2510" spans="1:1" x14ac:dyDescent="0.3">
      <c r="A2510" t="s">
        <v>4324</v>
      </c>
    </row>
    <row r="2512" spans="1:1" x14ac:dyDescent="0.3">
      <c r="A2512" t="s">
        <v>4325</v>
      </c>
    </row>
    <row r="2514" spans="1:1" x14ac:dyDescent="0.3">
      <c r="A2514" t="s">
        <v>4326</v>
      </c>
    </row>
    <row r="2516" spans="1:1" x14ac:dyDescent="0.3">
      <c r="A2516" t="s">
        <v>4327</v>
      </c>
    </row>
    <row r="2518" spans="1:1" x14ac:dyDescent="0.3">
      <c r="A2518" t="s">
        <v>4328</v>
      </c>
    </row>
    <row r="2520" spans="1:1" x14ac:dyDescent="0.3">
      <c r="A2520" t="s">
        <v>4329</v>
      </c>
    </row>
    <row r="2522" spans="1:1" x14ac:dyDescent="0.3">
      <c r="A2522" t="s">
        <v>4330</v>
      </c>
    </row>
    <row r="2524" spans="1:1" x14ac:dyDescent="0.3">
      <c r="A2524" t="s">
        <v>4331</v>
      </c>
    </row>
    <row r="2526" spans="1:1" x14ac:dyDescent="0.3">
      <c r="A2526" t="s">
        <v>4332</v>
      </c>
    </row>
    <row r="2528" spans="1:1" x14ac:dyDescent="0.3">
      <c r="A2528" t="s">
        <v>4333</v>
      </c>
    </row>
    <row r="2530" spans="1:1" x14ac:dyDescent="0.3">
      <c r="A2530" t="s">
        <v>4334</v>
      </c>
    </row>
    <row r="2532" spans="1:1" x14ac:dyDescent="0.3">
      <c r="A2532" t="s">
        <v>4335</v>
      </c>
    </row>
    <row r="2534" spans="1:1" x14ac:dyDescent="0.3">
      <c r="A2534" t="s">
        <v>4336</v>
      </c>
    </row>
    <row r="2536" spans="1:1" x14ac:dyDescent="0.3">
      <c r="A2536" t="s">
        <v>4337</v>
      </c>
    </row>
    <row r="2538" spans="1:1" x14ac:dyDescent="0.3">
      <c r="A2538" t="s">
        <v>4338</v>
      </c>
    </row>
    <row r="2540" spans="1:1" x14ac:dyDescent="0.3">
      <c r="A2540" t="s">
        <v>4339</v>
      </c>
    </row>
    <row r="2542" spans="1:1" x14ac:dyDescent="0.3">
      <c r="A2542" t="s">
        <v>4340</v>
      </c>
    </row>
    <row r="2544" spans="1:1" x14ac:dyDescent="0.3">
      <c r="A2544" t="s">
        <v>4341</v>
      </c>
    </row>
    <row r="2546" spans="1:1" x14ac:dyDescent="0.3">
      <c r="A2546" t="s">
        <v>4342</v>
      </c>
    </row>
    <row r="2548" spans="1:1" x14ac:dyDescent="0.3">
      <c r="A2548" t="s">
        <v>4343</v>
      </c>
    </row>
    <row r="2550" spans="1:1" x14ac:dyDescent="0.3">
      <c r="A2550" t="s">
        <v>4344</v>
      </c>
    </row>
    <row r="2552" spans="1:1" x14ac:dyDescent="0.3">
      <c r="A2552" t="s">
        <v>4345</v>
      </c>
    </row>
    <row r="2554" spans="1:1" x14ac:dyDescent="0.3">
      <c r="A2554" t="s">
        <v>4346</v>
      </c>
    </row>
    <row r="2556" spans="1:1" x14ac:dyDescent="0.3">
      <c r="A2556" t="s">
        <v>4347</v>
      </c>
    </row>
    <row r="2558" spans="1:1" x14ac:dyDescent="0.3">
      <c r="A2558" t="s">
        <v>4348</v>
      </c>
    </row>
    <row r="2560" spans="1:1" x14ac:dyDescent="0.3">
      <c r="A2560" t="s">
        <v>4349</v>
      </c>
    </row>
    <row r="2562" spans="1:1" x14ac:dyDescent="0.3">
      <c r="A2562" t="s">
        <v>4350</v>
      </c>
    </row>
    <row r="2564" spans="1:1" x14ac:dyDescent="0.3">
      <c r="A2564" t="s">
        <v>4351</v>
      </c>
    </row>
    <row r="2566" spans="1:1" x14ac:dyDescent="0.3">
      <c r="A2566" t="s">
        <v>4352</v>
      </c>
    </row>
    <row r="2568" spans="1:1" x14ac:dyDescent="0.3">
      <c r="A2568" t="s">
        <v>4353</v>
      </c>
    </row>
    <row r="2570" spans="1:1" x14ac:dyDescent="0.3">
      <c r="A2570" t="s">
        <v>4354</v>
      </c>
    </row>
    <row r="2572" spans="1:1" x14ac:dyDescent="0.3">
      <c r="A2572" t="s">
        <v>4355</v>
      </c>
    </row>
    <row r="2574" spans="1:1" x14ac:dyDescent="0.3">
      <c r="A2574" t="s">
        <v>4356</v>
      </c>
    </row>
    <row r="2576" spans="1:1" x14ac:dyDescent="0.3">
      <c r="A2576" t="s">
        <v>4357</v>
      </c>
    </row>
    <row r="2578" spans="1:1" x14ac:dyDescent="0.3">
      <c r="A2578" t="s">
        <v>4358</v>
      </c>
    </row>
    <row r="2580" spans="1:1" x14ac:dyDescent="0.3">
      <c r="A2580" t="s">
        <v>4359</v>
      </c>
    </row>
    <row r="2582" spans="1:1" x14ac:dyDescent="0.3">
      <c r="A2582" t="s">
        <v>4360</v>
      </c>
    </row>
    <row r="2584" spans="1:1" x14ac:dyDescent="0.3">
      <c r="A2584" t="s">
        <v>4361</v>
      </c>
    </row>
    <row r="2586" spans="1:1" x14ac:dyDescent="0.3">
      <c r="A2586" t="s">
        <v>4362</v>
      </c>
    </row>
    <row r="2588" spans="1:1" x14ac:dyDescent="0.3">
      <c r="A2588" t="s">
        <v>4363</v>
      </c>
    </row>
    <row r="2590" spans="1:1" x14ac:dyDescent="0.3">
      <c r="A2590" t="s">
        <v>4364</v>
      </c>
    </row>
    <row r="2592" spans="1:1" x14ac:dyDescent="0.3">
      <c r="A2592" t="s">
        <v>4365</v>
      </c>
    </row>
    <row r="2594" spans="1:1" x14ac:dyDescent="0.3">
      <c r="A2594" t="s">
        <v>4366</v>
      </c>
    </row>
    <row r="2596" spans="1:1" x14ac:dyDescent="0.3">
      <c r="A2596" t="s">
        <v>4367</v>
      </c>
    </row>
    <row r="2598" spans="1:1" x14ac:dyDescent="0.3">
      <c r="A2598" t="s">
        <v>4368</v>
      </c>
    </row>
    <row r="2600" spans="1:1" x14ac:dyDescent="0.3">
      <c r="A2600" t="s">
        <v>4369</v>
      </c>
    </row>
    <row r="2602" spans="1:1" x14ac:dyDescent="0.3">
      <c r="A2602" t="s">
        <v>4370</v>
      </c>
    </row>
    <row r="2604" spans="1:1" x14ac:dyDescent="0.3">
      <c r="A2604" t="s">
        <v>4371</v>
      </c>
    </row>
    <row r="2606" spans="1:1" x14ac:dyDescent="0.3">
      <c r="A2606" t="s">
        <v>4372</v>
      </c>
    </row>
    <row r="2608" spans="1:1" x14ac:dyDescent="0.3">
      <c r="A2608" t="s">
        <v>4373</v>
      </c>
    </row>
    <row r="2610" spans="1:1" x14ac:dyDescent="0.3">
      <c r="A2610" t="s">
        <v>4374</v>
      </c>
    </row>
    <row r="2612" spans="1:1" x14ac:dyDescent="0.3">
      <c r="A2612" t="s">
        <v>4375</v>
      </c>
    </row>
    <row r="2614" spans="1:1" x14ac:dyDescent="0.3">
      <c r="A2614" t="s">
        <v>4376</v>
      </c>
    </row>
    <row r="2616" spans="1:1" x14ac:dyDescent="0.3">
      <c r="A2616" t="s">
        <v>4377</v>
      </c>
    </row>
    <row r="2618" spans="1:1" x14ac:dyDescent="0.3">
      <c r="A2618" t="s">
        <v>4378</v>
      </c>
    </row>
    <row r="2620" spans="1:1" x14ac:dyDescent="0.3">
      <c r="A2620" t="s">
        <v>4379</v>
      </c>
    </row>
    <row r="2622" spans="1:1" x14ac:dyDescent="0.3">
      <c r="A2622" t="s">
        <v>4380</v>
      </c>
    </row>
    <row r="2624" spans="1:1" x14ac:dyDescent="0.3">
      <c r="A2624" t="s">
        <v>4381</v>
      </c>
    </row>
    <row r="2626" spans="1:1" x14ac:dyDescent="0.3">
      <c r="A2626" t="s">
        <v>4382</v>
      </c>
    </row>
    <row r="2628" spans="1:1" x14ac:dyDescent="0.3">
      <c r="A2628" t="s">
        <v>4383</v>
      </c>
    </row>
    <row r="2630" spans="1:1" x14ac:dyDescent="0.3">
      <c r="A2630" t="s">
        <v>4384</v>
      </c>
    </row>
    <row r="2632" spans="1:1" x14ac:dyDescent="0.3">
      <c r="A2632" t="s">
        <v>4385</v>
      </c>
    </row>
    <row r="2634" spans="1:1" x14ac:dyDescent="0.3">
      <c r="A2634" t="s">
        <v>4386</v>
      </c>
    </row>
    <row r="2636" spans="1:1" x14ac:dyDescent="0.3">
      <c r="A2636" t="s">
        <v>4387</v>
      </c>
    </row>
    <row r="2638" spans="1:1" x14ac:dyDescent="0.3">
      <c r="A2638" t="s">
        <v>4388</v>
      </c>
    </row>
    <row r="2640" spans="1:1" x14ac:dyDescent="0.3">
      <c r="A2640" t="s">
        <v>4389</v>
      </c>
    </row>
    <row r="2642" spans="1:1" x14ac:dyDescent="0.3">
      <c r="A2642" t="s">
        <v>4390</v>
      </c>
    </row>
    <row r="2644" spans="1:1" x14ac:dyDescent="0.3">
      <c r="A2644" t="s">
        <v>4391</v>
      </c>
    </row>
    <row r="2646" spans="1:1" x14ac:dyDescent="0.3">
      <c r="A2646" t="s">
        <v>4392</v>
      </c>
    </row>
    <row r="2648" spans="1:1" x14ac:dyDescent="0.3">
      <c r="A2648" t="s">
        <v>4393</v>
      </c>
    </row>
    <row r="2650" spans="1:1" x14ac:dyDescent="0.3">
      <c r="A2650" t="s">
        <v>4394</v>
      </c>
    </row>
    <row r="2652" spans="1:1" x14ac:dyDescent="0.3">
      <c r="A2652" t="s">
        <v>4395</v>
      </c>
    </row>
    <row r="2654" spans="1:1" x14ac:dyDescent="0.3">
      <c r="A2654" t="s">
        <v>4396</v>
      </c>
    </row>
    <row r="2656" spans="1:1" x14ac:dyDescent="0.3">
      <c r="A2656" t="s">
        <v>4397</v>
      </c>
    </row>
    <row r="2658" spans="1:1" x14ac:dyDescent="0.3">
      <c r="A2658" t="s">
        <v>4398</v>
      </c>
    </row>
    <row r="2660" spans="1:1" x14ac:dyDescent="0.3">
      <c r="A2660" t="s">
        <v>4399</v>
      </c>
    </row>
    <row r="2662" spans="1:1" x14ac:dyDescent="0.3">
      <c r="A2662" t="s">
        <v>4400</v>
      </c>
    </row>
    <row r="2664" spans="1:1" x14ac:dyDescent="0.3">
      <c r="A2664" t="s">
        <v>4401</v>
      </c>
    </row>
    <row r="2666" spans="1:1" x14ac:dyDescent="0.3">
      <c r="A2666" t="s">
        <v>4402</v>
      </c>
    </row>
    <row r="2668" spans="1:1" x14ac:dyDescent="0.3">
      <c r="A2668" t="s">
        <v>4403</v>
      </c>
    </row>
    <row r="2670" spans="1:1" x14ac:dyDescent="0.3">
      <c r="A2670" t="s">
        <v>4404</v>
      </c>
    </row>
    <row r="2672" spans="1:1" x14ac:dyDescent="0.3">
      <c r="A2672" t="s">
        <v>4405</v>
      </c>
    </row>
    <row r="2674" spans="1:1" x14ac:dyDescent="0.3">
      <c r="A2674" t="s">
        <v>4406</v>
      </c>
    </row>
    <row r="2676" spans="1:1" x14ac:dyDescent="0.3">
      <c r="A2676" t="s">
        <v>4407</v>
      </c>
    </row>
    <row r="2678" spans="1:1" x14ac:dyDescent="0.3">
      <c r="A2678" t="s">
        <v>4408</v>
      </c>
    </row>
    <row r="2680" spans="1:1" x14ac:dyDescent="0.3">
      <c r="A2680" t="s">
        <v>4409</v>
      </c>
    </row>
    <row r="2682" spans="1:1" x14ac:dyDescent="0.3">
      <c r="A2682" t="s">
        <v>4410</v>
      </c>
    </row>
    <row r="2684" spans="1:1" x14ac:dyDescent="0.3">
      <c r="A2684" t="s">
        <v>4411</v>
      </c>
    </row>
    <row r="2686" spans="1:1" x14ac:dyDescent="0.3">
      <c r="A2686" t="s">
        <v>4412</v>
      </c>
    </row>
    <row r="2688" spans="1:1" x14ac:dyDescent="0.3">
      <c r="A2688" t="s">
        <v>4413</v>
      </c>
    </row>
    <row r="2690" spans="1:1" x14ac:dyDescent="0.3">
      <c r="A2690" t="s">
        <v>4414</v>
      </c>
    </row>
    <row r="2692" spans="1:1" x14ac:dyDescent="0.3">
      <c r="A2692" t="s">
        <v>4415</v>
      </c>
    </row>
    <row r="2694" spans="1:1" x14ac:dyDescent="0.3">
      <c r="A2694" t="s">
        <v>4416</v>
      </c>
    </row>
    <row r="2696" spans="1:1" x14ac:dyDescent="0.3">
      <c r="A2696" t="s">
        <v>4417</v>
      </c>
    </row>
    <row r="2698" spans="1:1" x14ac:dyDescent="0.3">
      <c r="A2698" t="s">
        <v>4418</v>
      </c>
    </row>
    <row r="2700" spans="1:1" x14ac:dyDescent="0.3">
      <c r="A2700" t="s">
        <v>4419</v>
      </c>
    </row>
    <row r="2702" spans="1:1" x14ac:dyDescent="0.3">
      <c r="A2702" t="s">
        <v>4420</v>
      </c>
    </row>
    <row r="2704" spans="1:1" x14ac:dyDescent="0.3">
      <c r="A2704" t="s">
        <v>4421</v>
      </c>
    </row>
    <row r="2706" spans="1:1" x14ac:dyDescent="0.3">
      <c r="A2706" t="s">
        <v>4422</v>
      </c>
    </row>
    <row r="2708" spans="1:1" x14ac:dyDescent="0.3">
      <c r="A2708" t="s">
        <v>4423</v>
      </c>
    </row>
    <row r="2710" spans="1:1" x14ac:dyDescent="0.3">
      <c r="A2710" t="s">
        <v>4424</v>
      </c>
    </row>
    <row r="2712" spans="1:1" x14ac:dyDescent="0.3">
      <c r="A2712" t="s">
        <v>4425</v>
      </c>
    </row>
    <row r="2714" spans="1:1" x14ac:dyDescent="0.3">
      <c r="A2714" t="s">
        <v>4426</v>
      </c>
    </row>
    <row r="2716" spans="1:1" x14ac:dyDescent="0.3">
      <c r="A2716" t="s">
        <v>4427</v>
      </c>
    </row>
    <row r="2718" spans="1:1" x14ac:dyDescent="0.3">
      <c r="A2718" t="s">
        <v>4428</v>
      </c>
    </row>
    <row r="2720" spans="1:1" x14ac:dyDescent="0.3">
      <c r="A2720" t="s">
        <v>4429</v>
      </c>
    </row>
    <row r="2722" spans="1:1" x14ac:dyDescent="0.3">
      <c r="A2722" t="s">
        <v>4430</v>
      </c>
    </row>
    <row r="2724" spans="1:1" x14ac:dyDescent="0.3">
      <c r="A2724" t="s">
        <v>4431</v>
      </c>
    </row>
    <row r="2726" spans="1:1" x14ac:dyDescent="0.3">
      <c r="A2726" t="s">
        <v>4432</v>
      </c>
    </row>
    <row r="2728" spans="1:1" x14ac:dyDescent="0.3">
      <c r="A2728" t="s">
        <v>4433</v>
      </c>
    </row>
    <row r="2730" spans="1:1" x14ac:dyDescent="0.3">
      <c r="A2730" t="s">
        <v>4434</v>
      </c>
    </row>
    <row r="2732" spans="1:1" x14ac:dyDescent="0.3">
      <c r="A2732" t="s">
        <v>4435</v>
      </c>
    </row>
    <row r="2734" spans="1:1" x14ac:dyDescent="0.3">
      <c r="A2734" t="s">
        <v>4436</v>
      </c>
    </row>
    <row r="2736" spans="1:1" x14ac:dyDescent="0.3">
      <c r="A2736" t="s">
        <v>4437</v>
      </c>
    </row>
    <row r="2738" spans="1:1" x14ac:dyDescent="0.3">
      <c r="A2738" t="s">
        <v>4438</v>
      </c>
    </row>
    <row r="2740" spans="1:1" x14ac:dyDescent="0.3">
      <c r="A2740" t="s">
        <v>4439</v>
      </c>
    </row>
    <row r="2742" spans="1:1" x14ac:dyDescent="0.3">
      <c r="A2742" t="s">
        <v>4440</v>
      </c>
    </row>
    <row r="2744" spans="1:1" x14ac:dyDescent="0.3">
      <c r="A2744" t="s">
        <v>4441</v>
      </c>
    </row>
    <row r="2746" spans="1:1" x14ac:dyDescent="0.3">
      <c r="A2746" t="s">
        <v>4442</v>
      </c>
    </row>
    <row r="2748" spans="1:1" x14ac:dyDescent="0.3">
      <c r="A2748" t="s">
        <v>4443</v>
      </c>
    </row>
    <row r="2750" spans="1:1" x14ac:dyDescent="0.3">
      <c r="A2750" t="s">
        <v>4444</v>
      </c>
    </row>
    <row r="2752" spans="1:1" x14ac:dyDescent="0.3">
      <c r="A2752" t="s">
        <v>4445</v>
      </c>
    </row>
    <row r="2754" spans="1:1" x14ac:dyDescent="0.3">
      <c r="A2754" t="s">
        <v>4446</v>
      </c>
    </row>
    <row r="2756" spans="1:1" x14ac:dyDescent="0.3">
      <c r="A2756" t="s">
        <v>4447</v>
      </c>
    </row>
    <row r="2758" spans="1:1" x14ac:dyDescent="0.3">
      <c r="A2758" t="s">
        <v>4448</v>
      </c>
    </row>
    <row r="2760" spans="1:1" x14ac:dyDescent="0.3">
      <c r="A2760" t="s">
        <v>4449</v>
      </c>
    </row>
    <row r="2762" spans="1:1" x14ac:dyDescent="0.3">
      <c r="A2762" t="s">
        <v>4450</v>
      </c>
    </row>
    <row r="2764" spans="1:1" x14ac:dyDescent="0.3">
      <c r="A2764" t="s">
        <v>4451</v>
      </c>
    </row>
    <row r="2766" spans="1:1" x14ac:dyDescent="0.3">
      <c r="A2766" t="s">
        <v>4452</v>
      </c>
    </row>
    <row r="2768" spans="1:1" x14ac:dyDescent="0.3">
      <c r="A2768" t="s">
        <v>4453</v>
      </c>
    </row>
    <row r="2770" spans="1:1" x14ac:dyDescent="0.3">
      <c r="A2770" t="s">
        <v>4454</v>
      </c>
    </row>
    <row r="2772" spans="1:1" x14ac:dyDescent="0.3">
      <c r="A2772" t="s">
        <v>4455</v>
      </c>
    </row>
    <row r="2774" spans="1:1" x14ac:dyDescent="0.3">
      <c r="A2774" t="s">
        <v>4456</v>
      </c>
    </row>
    <row r="2776" spans="1:1" x14ac:dyDescent="0.3">
      <c r="A2776" t="s">
        <v>4457</v>
      </c>
    </row>
    <row r="2778" spans="1:1" x14ac:dyDescent="0.3">
      <c r="A2778" t="s">
        <v>4458</v>
      </c>
    </row>
    <row r="2780" spans="1:1" x14ac:dyDescent="0.3">
      <c r="A2780" t="s">
        <v>4459</v>
      </c>
    </row>
    <row r="2782" spans="1:1" x14ac:dyDescent="0.3">
      <c r="A2782" t="s">
        <v>4460</v>
      </c>
    </row>
    <row r="2784" spans="1:1" x14ac:dyDescent="0.3">
      <c r="A2784" t="s">
        <v>4461</v>
      </c>
    </row>
    <row r="2786" spans="1:1" x14ac:dyDescent="0.3">
      <c r="A2786" t="s">
        <v>4462</v>
      </c>
    </row>
    <row r="2788" spans="1:1" x14ac:dyDescent="0.3">
      <c r="A2788" t="s">
        <v>4463</v>
      </c>
    </row>
    <row r="2790" spans="1:1" x14ac:dyDescent="0.3">
      <c r="A2790" t="s">
        <v>4464</v>
      </c>
    </row>
    <row r="2792" spans="1:1" x14ac:dyDescent="0.3">
      <c r="A2792" t="s">
        <v>4465</v>
      </c>
    </row>
    <row r="2794" spans="1:1" x14ac:dyDescent="0.3">
      <c r="A2794" t="s">
        <v>4466</v>
      </c>
    </row>
    <row r="2796" spans="1:1" x14ac:dyDescent="0.3">
      <c r="A2796" t="s">
        <v>4467</v>
      </c>
    </row>
    <row r="2798" spans="1:1" x14ac:dyDescent="0.3">
      <c r="A2798" t="s">
        <v>4468</v>
      </c>
    </row>
    <row r="2800" spans="1:1" x14ac:dyDescent="0.3">
      <c r="A2800" t="s">
        <v>4469</v>
      </c>
    </row>
    <row r="2802" spans="1:1" x14ac:dyDescent="0.3">
      <c r="A2802" t="s">
        <v>4470</v>
      </c>
    </row>
    <row r="2804" spans="1:1" x14ac:dyDescent="0.3">
      <c r="A2804" t="s">
        <v>4471</v>
      </c>
    </row>
    <row r="2806" spans="1:1" x14ac:dyDescent="0.3">
      <c r="A2806" t="s">
        <v>4472</v>
      </c>
    </row>
    <row r="2808" spans="1:1" x14ac:dyDescent="0.3">
      <c r="A2808" t="s">
        <v>4473</v>
      </c>
    </row>
    <row r="2810" spans="1:1" x14ac:dyDescent="0.3">
      <c r="A2810" t="s">
        <v>4474</v>
      </c>
    </row>
    <row r="2812" spans="1:1" x14ac:dyDescent="0.3">
      <c r="A2812" t="s">
        <v>4475</v>
      </c>
    </row>
    <row r="2814" spans="1:1" x14ac:dyDescent="0.3">
      <c r="A2814" t="s">
        <v>4476</v>
      </c>
    </row>
    <row r="2816" spans="1:1" x14ac:dyDescent="0.3">
      <c r="A2816" t="s">
        <v>4477</v>
      </c>
    </row>
    <row r="2818" spans="1:1" x14ac:dyDescent="0.3">
      <c r="A2818" t="s">
        <v>4478</v>
      </c>
    </row>
    <row r="2820" spans="1:1" x14ac:dyDescent="0.3">
      <c r="A2820" t="s">
        <v>4479</v>
      </c>
    </row>
    <row r="2822" spans="1:1" x14ac:dyDescent="0.3">
      <c r="A2822" t="s">
        <v>4480</v>
      </c>
    </row>
    <row r="2824" spans="1:1" x14ac:dyDescent="0.3">
      <c r="A2824" t="s">
        <v>4481</v>
      </c>
    </row>
    <row r="2826" spans="1:1" x14ac:dyDescent="0.3">
      <c r="A2826" t="s">
        <v>4482</v>
      </c>
    </row>
    <row r="2828" spans="1:1" x14ac:dyDescent="0.3">
      <c r="A2828" t="s">
        <v>4483</v>
      </c>
    </row>
    <row r="2830" spans="1:1" x14ac:dyDescent="0.3">
      <c r="A2830" t="s">
        <v>4484</v>
      </c>
    </row>
    <row r="2832" spans="1:1" x14ac:dyDescent="0.3">
      <c r="A2832" t="s">
        <v>4485</v>
      </c>
    </row>
    <row r="2834" spans="1:1" x14ac:dyDescent="0.3">
      <c r="A2834" t="s">
        <v>4486</v>
      </c>
    </row>
    <row r="2836" spans="1:1" x14ac:dyDescent="0.3">
      <c r="A2836" t="s">
        <v>4487</v>
      </c>
    </row>
    <row r="2838" spans="1:1" x14ac:dyDescent="0.3">
      <c r="A2838" t="s">
        <v>4488</v>
      </c>
    </row>
    <row r="2840" spans="1:1" x14ac:dyDescent="0.3">
      <c r="A2840" t="s">
        <v>4489</v>
      </c>
    </row>
    <row r="2842" spans="1:1" x14ac:dyDescent="0.3">
      <c r="A2842" t="s">
        <v>4490</v>
      </c>
    </row>
    <row r="2844" spans="1:1" x14ac:dyDescent="0.3">
      <c r="A2844" t="s">
        <v>4491</v>
      </c>
    </row>
    <row r="2846" spans="1:1" x14ac:dyDescent="0.3">
      <c r="A2846" t="s">
        <v>4492</v>
      </c>
    </row>
    <row r="2848" spans="1:1" x14ac:dyDescent="0.3">
      <c r="A2848" t="s">
        <v>4493</v>
      </c>
    </row>
    <row r="2850" spans="1:1" x14ac:dyDescent="0.3">
      <c r="A2850" t="s">
        <v>4494</v>
      </c>
    </row>
    <row r="2852" spans="1:1" x14ac:dyDescent="0.3">
      <c r="A2852" t="s">
        <v>4495</v>
      </c>
    </row>
    <row r="2854" spans="1:1" x14ac:dyDescent="0.3">
      <c r="A2854" t="s">
        <v>4496</v>
      </c>
    </row>
    <row r="2856" spans="1:1" x14ac:dyDescent="0.3">
      <c r="A2856" t="s">
        <v>4497</v>
      </c>
    </row>
    <row r="2858" spans="1:1" x14ac:dyDescent="0.3">
      <c r="A2858" t="s">
        <v>4498</v>
      </c>
    </row>
    <row r="2860" spans="1:1" x14ac:dyDescent="0.3">
      <c r="A2860" t="s">
        <v>4499</v>
      </c>
    </row>
    <row r="2862" spans="1:1" x14ac:dyDescent="0.3">
      <c r="A2862" t="s">
        <v>4500</v>
      </c>
    </row>
    <row r="2864" spans="1:1" x14ac:dyDescent="0.3">
      <c r="A2864" t="s">
        <v>4501</v>
      </c>
    </row>
    <row r="2866" spans="1:1" x14ac:dyDescent="0.3">
      <c r="A2866" t="s">
        <v>4502</v>
      </c>
    </row>
    <row r="2868" spans="1:1" x14ac:dyDescent="0.3">
      <c r="A2868" t="s">
        <v>4503</v>
      </c>
    </row>
    <row r="2870" spans="1:1" x14ac:dyDescent="0.3">
      <c r="A2870" t="s">
        <v>4504</v>
      </c>
    </row>
    <row r="2872" spans="1:1" x14ac:dyDescent="0.3">
      <c r="A2872" t="s">
        <v>4505</v>
      </c>
    </row>
    <row r="2874" spans="1:1" x14ac:dyDescent="0.3">
      <c r="A2874" t="s">
        <v>4506</v>
      </c>
    </row>
    <row r="2876" spans="1:1" x14ac:dyDescent="0.3">
      <c r="A2876" t="s">
        <v>4507</v>
      </c>
    </row>
    <row r="2878" spans="1:1" x14ac:dyDescent="0.3">
      <c r="A2878" t="s">
        <v>4508</v>
      </c>
    </row>
    <row r="2880" spans="1:1" x14ac:dyDescent="0.3">
      <c r="A2880" t="s">
        <v>4509</v>
      </c>
    </row>
    <row r="2882" spans="1:1" x14ac:dyDescent="0.3">
      <c r="A2882" t="s">
        <v>4510</v>
      </c>
    </row>
    <row r="2884" spans="1:1" x14ac:dyDescent="0.3">
      <c r="A2884" t="s">
        <v>4511</v>
      </c>
    </row>
    <row r="2886" spans="1:1" x14ac:dyDescent="0.3">
      <c r="A2886" t="s">
        <v>4512</v>
      </c>
    </row>
    <row r="2888" spans="1:1" x14ac:dyDescent="0.3">
      <c r="A2888" t="s">
        <v>4513</v>
      </c>
    </row>
    <row r="2890" spans="1:1" x14ac:dyDescent="0.3">
      <c r="A2890" t="s">
        <v>4514</v>
      </c>
    </row>
    <row r="2892" spans="1:1" x14ac:dyDescent="0.3">
      <c r="A2892" t="s">
        <v>4515</v>
      </c>
    </row>
    <row r="2894" spans="1:1" x14ac:dyDescent="0.3">
      <c r="A2894" t="s">
        <v>4516</v>
      </c>
    </row>
    <row r="2896" spans="1:1" x14ac:dyDescent="0.3">
      <c r="A2896" t="s">
        <v>4517</v>
      </c>
    </row>
    <row r="2898" spans="1:1" x14ac:dyDescent="0.3">
      <c r="A2898" t="s">
        <v>4518</v>
      </c>
    </row>
    <row r="2900" spans="1:1" x14ac:dyDescent="0.3">
      <c r="A2900" t="s">
        <v>4519</v>
      </c>
    </row>
    <row r="2902" spans="1:1" x14ac:dyDescent="0.3">
      <c r="A2902" t="s">
        <v>4520</v>
      </c>
    </row>
    <row r="2904" spans="1:1" x14ac:dyDescent="0.3">
      <c r="A2904" t="s">
        <v>4521</v>
      </c>
    </row>
    <row r="2906" spans="1:1" x14ac:dyDescent="0.3">
      <c r="A2906" t="s">
        <v>4522</v>
      </c>
    </row>
    <row r="2908" spans="1:1" x14ac:dyDescent="0.3">
      <c r="A2908" t="s">
        <v>4523</v>
      </c>
    </row>
    <row r="2910" spans="1:1" x14ac:dyDescent="0.3">
      <c r="A2910" t="s">
        <v>4524</v>
      </c>
    </row>
    <row r="2912" spans="1:1" x14ac:dyDescent="0.3">
      <c r="A2912" t="s">
        <v>4525</v>
      </c>
    </row>
    <row r="2914" spans="1:1" x14ac:dyDescent="0.3">
      <c r="A2914" t="s">
        <v>4526</v>
      </c>
    </row>
    <row r="2916" spans="1:1" x14ac:dyDescent="0.3">
      <c r="A2916" t="s">
        <v>4527</v>
      </c>
    </row>
    <row r="2918" spans="1:1" x14ac:dyDescent="0.3">
      <c r="A2918" t="s">
        <v>4528</v>
      </c>
    </row>
    <row r="2920" spans="1:1" x14ac:dyDescent="0.3">
      <c r="A2920" t="s">
        <v>4529</v>
      </c>
    </row>
    <row r="2922" spans="1:1" x14ac:dyDescent="0.3">
      <c r="A2922" t="s">
        <v>4530</v>
      </c>
    </row>
    <row r="2924" spans="1:1" x14ac:dyDescent="0.3">
      <c r="A2924" t="s">
        <v>4531</v>
      </c>
    </row>
    <row r="2926" spans="1:1" x14ac:dyDescent="0.3">
      <c r="A2926" t="s">
        <v>4532</v>
      </c>
    </row>
    <row r="2928" spans="1:1" x14ac:dyDescent="0.3">
      <c r="A2928" t="s">
        <v>4533</v>
      </c>
    </row>
    <row r="2930" spans="1:1" x14ac:dyDescent="0.3">
      <c r="A2930" t="s">
        <v>4534</v>
      </c>
    </row>
    <row r="2932" spans="1:1" x14ac:dyDescent="0.3">
      <c r="A2932" t="s">
        <v>4535</v>
      </c>
    </row>
    <row r="2934" spans="1:1" x14ac:dyDescent="0.3">
      <c r="A2934" t="s">
        <v>4536</v>
      </c>
    </row>
    <row r="2936" spans="1:1" x14ac:dyDescent="0.3">
      <c r="A2936" t="s">
        <v>4537</v>
      </c>
    </row>
    <row r="2938" spans="1:1" x14ac:dyDescent="0.3">
      <c r="A2938" t="s">
        <v>4538</v>
      </c>
    </row>
    <row r="2940" spans="1:1" x14ac:dyDescent="0.3">
      <c r="A2940" t="s">
        <v>4539</v>
      </c>
    </row>
    <row r="2942" spans="1:1" x14ac:dyDescent="0.3">
      <c r="A2942" t="s">
        <v>4540</v>
      </c>
    </row>
    <row r="2944" spans="1:1" x14ac:dyDescent="0.3">
      <c r="A2944" t="s">
        <v>4541</v>
      </c>
    </row>
    <row r="2946" spans="1:1" x14ac:dyDescent="0.3">
      <c r="A2946" t="s">
        <v>4542</v>
      </c>
    </row>
    <row r="2948" spans="1:1" x14ac:dyDescent="0.3">
      <c r="A2948" t="s">
        <v>4543</v>
      </c>
    </row>
    <row r="2950" spans="1:1" x14ac:dyDescent="0.3">
      <c r="A2950" t="s">
        <v>4544</v>
      </c>
    </row>
    <row r="2952" spans="1:1" x14ac:dyDescent="0.3">
      <c r="A2952" t="s">
        <v>4545</v>
      </c>
    </row>
    <row r="2954" spans="1:1" x14ac:dyDescent="0.3">
      <c r="A2954" t="s">
        <v>4546</v>
      </c>
    </row>
    <row r="2956" spans="1:1" x14ac:dyDescent="0.3">
      <c r="A2956" t="s">
        <v>4547</v>
      </c>
    </row>
    <row r="2958" spans="1:1" x14ac:dyDescent="0.3">
      <c r="A2958" t="s">
        <v>4548</v>
      </c>
    </row>
    <row r="2960" spans="1:1" x14ac:dyDescent="0.3">
      <c r="A2960" t="s">
        <v>4549</v>
      </c>
    </row>
    <row r="2962" spans="1:1" x14ac:dyDescent="0.3">
      <c r="A2962" t="s">
        <v>4550</v>
      </c>
    </row>
    <row r="2964" spans="1:1" x14ac:dyDescent="0.3">
      <c r="A2964" t="s">
        <v>4551</v>
      </c>
    </row>
    <row r="2966" spans="1:1" x14ac:dyDescent="0.3">
      <c r="A2966" t="s">
        <v>4552</v>
      </c>
    </row>
    <row r="2968" spans="1:1" x14ac:dyDescent="0.3">
      <c r="A2968" t="s">
        <v>4553</v>
      </c>
    </row>
    <row r="2970" spans="1:1" x14ac:dyDescent="0.3">
      <c r="A2970" t="s">
        <v>4554</v>
      </c>
    </row>
    <row r="2972" spans="1:1" x14ac:dyDescent="0.3">
      <c r="A2972" t="s">
        <v>4555</v>
      </c>
    </row>
    <row r="2974" spans="1:1" x14ac:dyDescent="0.3">
      <c r="A2974" t="s">
        <v>4556</v>
      </c>
    </row>
    <row r="2976" spans="1:1" x14ac:dyDescent="0.3">
      <c r="A2976" t="s">
        <v>4557</v>
      </c>
    </row>
    <row r="2978" spans="1:1" x14ac:dyDescent="0.3">
      <c r="A2978" t="s">
        <v>4558</v>
      </c>
    </row>
    <row r="2980" spans="1:1" x14ac:dyDescent="0.3">
      <c r="A2980" t="s">
        <v>4559</v>
      </c>
    </row>
    <row r="2982" spans="1:1" x14ac:dyDescent="0.3">
      <c r="A2982" t="s">
        <v>4560</v>
      </c>
    </row>
    <row r="2984" spans="1:1" x14ac:dyDescent="0.3">
      <c r="A2984" t="s">
        <v>4561</v>
      </c>
    </row>
    <row r="2986" spans="1:1" x14ac:dyDescent="0.3">
      <c r="A2986" t="s">
        <v>4562</v>
      </c>
    </row>
    <row r="2988" spans="1:1" x14ac:dyDescent="0.3">
      <c r="A2988" t="s">
        <v>4563</v>
      </c>
    </row>
    <row r="2990" spans="1:1" x14ac:dyDescent="0.3">
      <c r="A2990" t="s">
        <v>4564</v>
      </c>
    </row>
    <row r="2992" spans="1:1" x14ac:dyDescent="0.3">
      <c r="A2992" t="s">
        <v>4565</v>
      </c>
    </row>
    <row r="2994" spans="1:1" x14ac:dyDescent="0.3">
      <c r="A2994" t="s">
        <v>4566</v>
      </c>
    </row>
    <row r="2996" spans="1:1" x14ac:dyDescent="0.3">
      <c r="A2996" t="s">
        <v>4567</v>
      </c>
    </row>
    <row r="2998" spans="1:1" x14ac:dyDescent="0.3">
      <c r="A2998" t="s">
        <v>4568</v>
      </c>
    </row>
    <row r="3000" spans="1:1" x14ac:dyDescent="0.3">
      <c r="A3000" t="s">
        <v>4569</v>
      </c>
    </row>
    <row r="3002" spans="1:1" x14ac:dyDescent="0.3">
      <c r="A3002" t="s">
        <v>4570</v>
      </c>
    </row>
    <row r="3004" spans="1:1" x14ac:dyDescent="0.3">
      <c r="A3004" t="s">
        <v>4571</v>
      </c>
    </row>
    <row r="3006" spans="1:1" x14ac:dyDescent="0.3">
      <c r="A3006" t="s">
        <v>4572</v>
      </c>
    </row>
    <row r="3008" spans="1:1" x14ac:dyDescent="0.3">
      <c r="A3008" t="s">
        <v>4573</v>
      </c>
    </row>
    <row r="3010" spans="1:1" x14ac:dyDescent="0.3">
      <c r="A3010" t="s">
        <v>4574</v>
      </c>
    </row>
    <row r="3012" spans="1:1" x14ac:dyDescent="0.3">
      <c r="A3012" t="s">
        <v>4575</v>
      </c>
    </row>
    <row r="3014" spans="1:1" x14ac:dyDescent="0.3">
      <c r="A3014" t="s">
        <v>4576</v>
      </c>
    </row>
    <row r="3016" spans="1:1" x14ac:dyDescent="0.3">
      <c r="A3016" t="s">
        <v>4577</v>
      </c>
    </row>
    <row r="3018" spans="1:1" x14ac:dyDescent="0.3">
      <c r="A3018" t="s">
        <v>4578</v>
      </c>
    </row>
    <row r="3020" spans="1:1" x14ac:dyDescent="0.3">
      <c r="A3020" t="s">
        <v>4579</v>
      </c>
    </row>
    <row r="3022" spans="1:1" x14ac:dyDescent="0.3">
      <c r="A3022" t="s">
        <v>4580</v>
      </c>
    </row>
    <row r="3024" spans="1:1" x14ac:dyDescent="0.3">
      <c r="A3024" t="s">
        <v>4581</v>
      </c>
    </row>
    <row r="3026" spans="1:1" x14ac:dyDescent="0.3">
      <c r="A3026" t="s">
        <v>4582</v>
      </c>
    </row>
    <row r="3028" spans="1:1" x14ac:dyDescent="0.3">
      <c r="A3028" t="s">
        <v>4583</v>
      </c>
    </row>
    <row r="3030" spans="1:1" x14ac:dyDescent="0.3">
      <c r="A3030" t="s">
        <v>4584</v>
      </c>
    </row>
    <row r="3032" spans="1:1" x14ac:dyDescent="0.3">
      <c r="A3032" t="s">
        <v>4585</v>
      </c>
    </row>
    <row r="3034" spans="1:1" x14ac:dyDescent="0.3">
      <c r="A3034" t="s">
        <v>4586</v>
      </c>
    </row>
    <row r="3036" spans="1:1" x14ac:dyDescent="0.3">
      <c r="A3036" t="s">
        <v>4587</v>
      </c>
    </row>
    <row r="3038" spans="1:1" x14ac:dyDescent="0.3">
      <c r="A3038" t="s">
        <v>4588</v>
      </c>
    </row>
    <row r="3040" spans="1:1" x14ac:dyDescent="0.3">
      <c r="A3040" t="s">
        <v>4589</v>
      </c>
    </row>
    <row r="3042" spans="1:1" x14ac:dyDescent="0.3">
      <c r="A3042" t="s">
        <v>4590</v>
      </c>
    </row>
    <row r="3044" spans="1:1" x14ac:dyDescent="0.3">
      <c r="A3044" t="s">
        <v>4591</v>
      </c>
    </row>
    <row r="3046" spans="1:1" x14ac:dyDescent="0.3">
      <c r="A3046" t="s">
        <v>4592</v>
      </c>
    </row>
    <row r="3048" spans="1:1" x14ac:dyDescent="0.3">
      <c r="A3048" t="s">
        <v>4593</v>
      </c>
    </row>
    <row r="3050" spans="1:1" x14ac:dyDescent="0.3">
      <c r="A3050" t="s">
        <v>4594</v>
      </c>
    </row>
    <row r="3052" spans="1:1" x14ac:dyDescent="0.3">
      <c r="A3052" t="s">
        <v>4595</v>
      </c>
    </row>
    <row r="3054" spans="1:1" x14ac:dyDescent="0.3">
      <c r="A3054" t="s">
        <v>4596</v>
      </c>
    </row>
    <row r="3056" spans="1:1" x14ac:dyDescent="0.3">
      <c r="A3056" t="s">
        <v>4597</v>
      </c>
    </row>
    <row r="3058" spans="1:1" x14ac:dyDescent="0.3">
      <c r="A3058" t="s">
        <v>4598</v>
      </c>
    </row>
    <row r="3060" spans="1:1" x14ac:dyDescent="0.3">
      <c r="A3060" t="s">
        <v>4599</v>
      </c>
    </row>
    <row r="3062" spans="1:1" x14ac:dyDescent="0.3">
      <c r="A3062" t="s">
        <v>4600</v>
      </c>
    </row>
    <row r="3064" spans="1:1" x14ac:dyDescent="0.3">
      <c r="A3064" t="s">
        <v>4601</v>
      </c>
    </row>
    <row r="3066" spans="1:1" x14ac:dyDescent="0.3">
      <c r="A3066" t="s">
        <v>4602</v>
      </c>
    </row>
    <row r="3068" spans="1:1" x14ac:dyDescent="0.3">
      <c r="A3068" t="s">
        <v>4603</v>
      </c>
    </row>
    <row r="3070" spans="1:1" x14ac:dyDescent="0.3">
      <c r="A3070" t="s">
        <v>4604</v>
      </c>
    </row>
    <row r="3072" spans="1:1" x14ac:dyDescent="0.3">
      <c r="A3072" t="s">
        <v>4605</v>
      </c>
    </row>
    <row r="3074" spans="1:1" x14ac:dyDescent="0.3">
      <c r="A3074" t="s">
        <v>4606</v>
      </c>
    </row>
    <row r="3076" spans="1:1" x14ac:dyDescent="0.3">
      <c r="A3076" t="s">
        <v>4607</v>
      </c>
    </row>
    <row r="3078" spans="1:1" x14ac:dyDescent="0.3">
      <c r="A3078" t="s">
        <v>4608</v>
      </c>
    </row>
    <row r="3080" spans="1:1" x14ac:dyDescent="0.3">
      <c r="A3080" t="s">
        <v>4609</v>
      </c>
    </row>
    <row r="3082" spans="1:1" x14ac:dyDescent="0.3">
      <c r="A3082" t="s">
        <v>4610</v>
      </c>
    </row>
    <row r="3084" spans="1:1" x14ac:dyDescent="0.3">
      <c r="A3084" t="s">
        <v>4611</v>
      </c>
    </row>
    <row r="3086" spans="1:1" x14ac:dyDescent="0.3">
      <c r="A3086" t="s">
        <v>4612</v>
      </c>
    </row>
    <row r="3088" spans="1:1" x14ac:dyDescent="0.3">
      <c r="A3088" t="s">
        <v>4613</v>
      </c>
    </row>
    <row r="3090" spans="1:1" x14ac:dyDescent="0.3">
      <c r="A3090" t="s">
        <v>4614</v>
      </c>
    </row>
    <row r="3092" spans="1:1" x14ac:dyDescent="0.3">
      <c r="A3092" t="s">
        <v>4615</v>
      </c>
    </row>
    <row r="3094" spans="1:1" x14ac:dyDescent="0.3">
      <c r="A3094" t="s">
        <v>4616</v>
      </c>
    </row>
    <row r="3096" spans="1:1" x14ac:dyDescent="0.3">
      <c r="A3096" t="s">
        <v>4617</v>
      </c>
    </row>
    <row r="3098" spans="1:1" x14ac:dyDescent="0.3">
      <c r="A3098" t="s">
        <v>4618</v>
      </c>
    </row>
    <row r="3100" spans="1:1" x14ac:dyDescent="0.3">
      <c r="A3100" t="s">
        <v>4619</v>
      </c>
    </row>
    <row r="3102" spans="1:1" x14ac:dyDescent="0.3">
      <c r="A3102" t="s">
        <v>4620</v>
      </c>
    </row>
    <row r="3104" spans="1:1" x14ac:dyDescent="0.3">
      <c r="A3104" t="s">
        <v>4621</v>
      </c>
    </row>
    <row r="3106" spans="1:1" x14ac:dyDescent="0.3">
      <c r="A3106" t="s">
        <v>4622</v>
      </c>
    </row>
    <row r="3108" spans="1:1" x14ac:dyDescent="0.3">
      <c r="A3108" t="s">
        <v>4623</v>
      </c>
    </row>
    <row r="3110" spans="1:1" x14ac:dyDescent="0.3">
      <c r="A3110" t="s">
        <v>4624</v>
      </c>
    </row>
    <row r="3112" spans="1:1" x14ac:dyDescent="0.3">
      <c r="A3112" t="s">
        <v>4625</v>
      </c>
    </row>
    <row r="3114" spans="1:1" x14ac:dyDescent="0.3">
      <c r="A3114" t="s">
        <v>4626</v>
      </c>
    </row>
    <row r="3116" spans="1:1" x14ac:dyDescent="0.3">
      <c r="A3116" t="s">
        <v>4627</v>
      </c>
    </row>
    <row r="3118" spans="1:1" x14ac:dyDescent="0.3">
      <c r="A3118" t="s">
        <v>4628</v>
      </c>
    </row>
    <row r="3120" spans="1:1" x14ac:dyDescent="0.3">
      <c r="A3120" t="s">
        <v>4629</v>
      </c>
    </row>
    <row r="3122" spans="1:1" x14ac:dyDescent="0.3">
      <c r="A3122" t="s">
        <v>4630</v>
      </c>
    </row>
    <row r="3124" spans="1:1" x14ac:dyDescent="0.3">
      <c r="A3124" t="s">
        <v>4631</v>
      </c>
    </row>
    <row r="3126" spans="1:1" x14ac:dyDescent="0.3">
      <c r="A3126" t="s">
        <v>4632</v>
      </c>
    </row>
    <row r="3128" spans="1:1" x14ac:dyDescent="0.3">
      <c r="A3128" t="s">
        <v>4633</v>
      </c>
    </row>
    <row r="3130" spans="1:1" x14ac:dyDescent="0.3">
      <c r="A3130" t="s">
        <v>4634</v>
      </c>
    </row>
    <row r="3132" spans="1:1" x14ac:dyDescent="0.3">
      <c r="A3132" t="s">
        <v>4635</v>
      </c>
    </row>
    <row r="3134" spans="1:1" x14ac:dyDescent="0.3">
      <c r="A3134" t="s">
        <v>4636</v>
      </c>
    </row>
    <row r="3136" spans="1:1" x14ac:dyDescent="0.3">
      <c r="A3136" t="s">
        <v>4637</v>
      </c>
    </row>
    <row r="3138" spans="1:1" x14ac:dyDescent="0.3">
      <c r="A3138" t="s">
        <v>4638</v>
      </c>
    </row>
    <row r="3140" spans="1:1" x14ac:dyDescent="0.3">
      <c r="A3140" t="s">
        <v>4639</v>
      </c>
    </row>
    <row r="3142" spans="1:1" x14ac:dyDescent="0.3">
      <c r="A3142" t="s">
        <v>4640</v>
      </c>
    </row>
    <row r="3144" spans="1:1" x14ac:dyDescent="0.3">
      <c r="A3144" t="s">
        <v>4641</v>
      </c>
    </row>
    <row r="3146" spans="1:1" x14ac:dyDescent="0.3">
      <c r="A3146" t="s">
        <v>4642</v>
      </c>
    </row>
    <row r="3148" spans="1:1" x14ac:dyDescent="0.3">
      <c r="A3148" t="s">
        <v>4643</v>
      </c>
    </row>
    <row r="3150" spans="1:1" x14ac:dyDescent="0.3">
      <c r="A3150" t="s">
        <v>4644</v>
      </c>
    </row>
    <row r="3152" spans="1:1" x14ac:dyDescent="0.3">
      <c r="A3152" t="s">
        <v>4645</v>
      </c>
    </row>
    <row r="3154" spans="1:1" x14ac:dyDescent="0.3">
      <c r="A3154" t="s">
        <v>4646</v>
      </c>
    </row>
    <row r="3156" spans="1:1" x14ac:dyDescent="0.3">
      <c r="A3156" t="s">
        <v>4647</v>
      </c>
    </row>
    <row r="3158" spans="1:1" x14ac:dyDescent="0.3">
      <c r="A3158" t="s">
        <v>4648</v>
      </c>
    </row>
    <row r="3160" spans="1:1" x14ac:dyDescent="0.3">
      <c r="A3160" t="s">
        <v>4649</v>
      </c>
    </row>
    <row r="3162" spans="1:1" x14ac:dyDescent="0.3">
      <c r="A3162" t="s">
        <v>4650</v>
      </c>
    </row>
    <row r="3164" spans="1:1" x14ac:dyDescent="0.3">
      <c r="A3164" t="s">
        <v>4651</v>
      </c>
    </row>
    <row r="3166" spans="1:1" x14ac:dyDescent="0.3">
      <c r="A3166" t="s">
        <v>4652</v>
      </c>
    </row>
    <row r="3168" spans="1:1" x14ac:dyDescent="0.3">
      <c r="A3168" t="s">
        <v>4653</v>
      </c>
    </row>
    <row r="3170" spans="1:1" x14ac:dyDescent="0.3">
      <c r="A3170" t="s">
        <v>4654</v>
      </c>
    </row>
    <row r="3172" spans="1:1" x14ac:dyDescent="0.3">
      <c r="A3172" t="s">
        <v>4655</v>
      </c>
    </row>
    <row r="3174" spans="1:1" x14ac:dyDescent="0.3">
      <c r="A3174" t="s">
        <v>4656</v>
      </c>
    </row>
    <row r="3176" spans="1:1" x14ac:dyDescent="0.3">
      <c r="A3176" t="s">
        <v>4657</v>
      </c>
    </row>
    <row r="3178" spans="1:1" x14ac:dyDescent="0.3">
      <c r="A3178" t="s">
        <v>4658</v>
      </c>
    </row>
    <row r="3180" spans="1:1" x14ac:dyDescent="0.3">
      <c r="A3180" t="s">
        <v>4659</v>
      </c>
    </row>
    <row r="3182" spans="1:1" x14ac:dyDescent="0.3">
      <c r="A3182" t="s">
        <v>4660</v>
      </c>
    </row>
    <row r="3184" spans="1:1" x14ac:dyDescent="0.3">
      <c r="A3184" t="s">
        <v>4661</v>
      </c>
    </row>
    <row r="3186" spans="1:1" x14ac:dyDescent="0.3">
      <c r="A3186" t="s">
        <v>4662</v>
      </c>
    </row>
    <row r="3188" spans="1:1" x14ac:dyDescent="0.3">
      <c r="A3188" t="s">
        <v>4663</v>
      </c>
    </row>
    <row r="3190" spans="1:1" x14ac:dyDescent="0.3">
      <c r="A3190" t="s">
        <v>4664</v>
      </c>
    </row>
    <row r="3192" spans="1:1" x14ac:dyDescent="0.3">
      <c r="A3192" t="s">
        <v>4665</v>
      </c>
    </row>
    <row r="3194" spans="1:1" x14ac:dyDescent="0.3">
      <c r="A3194" t="s">
        <v>4666</v>
      </c>
    </row>
    <row r="3196" spans="1:1" x14ac:dyDescent="0.3">
      <c r="A3196" t="s">
        <v>4667</v>
      </c>
    </row>
    <row r="3198" spans="1:1" x14ac:dyDescent="0.3">
      <c r="A3198" t="s">
        <v>4668</v>
      </c>
    </row>
    <row r="3200" spans="1:1" x14ac:dyDescent="0.3">
      <c r="A3200" t="s">
        <v>4669</v>
      </c>
    </row>
    <row r="3202" spans="1:1" x14ac:dyDescent="0.3">
      <c r="A3202" t="s">
        <v>4670</v>
      </c>
    </row>
    <row r="3204" spans="1:1" x14ac:dyDescent="0.3">
      <c r="A3204" t="s">
        <v>4671</v>
      </c>
    </row>
    <row r="3206" spans="1:1" x14ac:dyDescent="0.3">
      <c r="A3206" t="s">
        <v>4672</v>
      </c>
    </row>
    <row r="3208" spans="1:1" x14ac:dyDescent="0.3">
      <c r="A3208" t="s">
        <v>4673</v>
      </c>
    </row>
    <row r="3210" spans="1:1" x14ac:dyDescent="0.3">
      <c r="A3210" t="s">
        <v>4674</v>
      </c>
    </row>
    <row r="3212" spans="1:1" x14ac:dyDescent="0.3">
      <c r="A3212" t="s">
        <v>4675</v>
      </c>
    </row>
    <row r="3214" spans="1:1" x14ac:dyDescent="0.3">
      <c r="A3214" t="s">
        <v>4676</v>
      </c>
    </row>
    <row r="3216" spans="1:1" x14ac:dyDescent="0.3">
      <c r="A3216" t="s">
        <v>4677</v>
      </c>
    </row>
    <row r="3218" spans="1:1" x14ac:dyDescent="0.3">
      <c r="A3218" t="s">
        <v>4678</v>
      </c>
    </row>
    <row r="3220" spans="1:1" x14ac:dyDescent="0.3">
      <c r="A3220" t="s">
        <v>4679</v>
      </c>
    </row>
    <row r="3222" spans="1:1" x14ac:dyDescent="0.3">
      <c r="A3222" t="s">
        <v>4680</v>
      </c>
    </row>
    <row r="3224" spans="1:1" x14ac:dyDescent="0.3">
      <c r="A3224" t="s">
        <v>4681</v>
      </c>
    </row>
    <row r="3226" spans="1:1" x14ac:dyDescent="0.3">
      <c r="A3226" t="s">
        <v>4682</v>
      </c>
    </row>
    <row r="3228" spans="1:1" x14ac:dyDescent="0.3">
      <c r="A3228" t="s">
        <v>4683</v>
      </c>
    </row>
    <row r="3230" spans="1:1" x14ac:dyDescent="0.3">
      <c r="A3230" t="s">
        <v>4684</v>
      </c>
    </row>
    <row r="3232" spans="1:1" x14ac:dyDescent="0.3">
      <c r="A3232" t="s">
        <v>4685</v>
      </c>
    </row>
    <row r="3234" spans="1:1" x14ac:dyDescent="0.3">
      <c r="A3234" t="s">
        <v>4686</v>
      </c>
    </row>
    <row r="3236" spans="1:1" x14ac:dyDescent="0.3">
      <c r="A3236" t="s">
        <v>4687</v>
      </c>
    </row>
    <row r="3238" spans="1:1" x14ac:dyDescent="0.3">
      <c r="A3238" t="s">
        <v>4688</v>
      </c>
    </row>
    <row r="3240" spans="1:1" x14ac:dyDescent="0.3">
      <c r="A3240" t="s">
        <v>4689</v>
      </c>
    </row>
    <row r="3242" spans="1:1" x14ac:dyDescent="0.3">
      <c r="A3242" t="s">
        <v>4690</v>
      </c>
    </row>
    <row r="3244" spans="1:1" x14ac:dyDescent="0.3">
      <c r="A3244" t="s">
        <v>4691</v>
      </c>
    </row>
    <row r="3246" spans="1:1" x14ac:dyDescent="0.3">
      <c r="A3246" t="s">
        <v>4692</v>
      </c>
    </row>
    <row r="3248" spans="1:1" x14ac:dyDescent="0.3">
      <c r="A3248" t="s">
        <v>4693</v>
      </c>
    </row>
    <row r="3250" spans="1:1" x14ac:dyDescent="0.3">
      <c r="A3250" t="s">
        <v>4694</v>
      </c>
    </row>
    <row r="3252" spans="1:1" x14ac:dyDescent="0.3">
      <c r="A3252" t="s">
        <v>4695</v>
      </c>
    </row>
    <row r="3254" spans="1:1" x14ac:dyDescent="0.3">
      <c r="A3254" t="s">
        <v>4696</v>
      </c>
    </row>
    <row r="3256" spans="1:1" x14ac:dyDescent="0.3">
      <c r="A3256" t="s">
        <v>4697</v>
      </c>
    </row>
    <row r="3258" spans="1:1" x14ac:dyDescent="0.3">
      <c r="A3258" t="s">
        <v>4698</v>
      </c>
    </row>
    <row r="3260" spans="1:1" x14ac:dyDescent="0.3">
      <c r="A3260" t="s">
        <v>4699</v>
      </c>
    </row>
    <row r="3262" spans="1:1" x14ac:dyDescent="0.3">
      <c r="A3262" t="s">
        <v>4700</v>
      </c>
    </row>
    <row r="3264" spans="1:1" x14ac:dyDescent="0.3">
      <c r="A3264" t="s">
        <v>4701</v>
      </c>
    </row>
    <row r="3266" spans="1:1" x14ac:dyDescent="0.3">
      <c r="A3266" t="s">
        <v>4702</v>
      </c>
    </row>
    <row r="3268" spans="1:1" x14ac:dyDescent="0.3">
      <c r="A3268" t="s">
        <v>4703</v>
      </c>
    </row>
    <row r="3270" spans="1:1" x14ac:dyDescent="0.3">
      <c r="A3270" t="s">
        <v>4704</v>
      </c>
    </row>
    <row r="3272" spans="1:1" x14ac:dyDescent="0.3">
      <c r="A3272" t="s">
        <v>4705</v>
      </c>
    </row>
    <row r="3274" spans="1:1" x14ac:dyDescent="0.3">
      <c r="A3274" t="s">
        <v>4706</v>
      </c>
    </row>
    <row r="3276" spans="1:1" x14ac:dyDescent="0.3">
      <c r="A3276" t="s">
        <v>4707</v>
      </c>
    </row>
    <row r="3278" spans="1:1" x14ac:dyDescent="0.3">
      <c r="A3278" t="s">
        <v>4708</v>
      </c>
    </row>
    <row r="3280" spans="1:1" x14ac:dyDescent="0.3">
      <c r="A3280" t="s">
        <v>4709</v>
      </c>
    </row>
    <row r="3282" spans="1:1" x14ac:dyDescent="0.3">
      <c r="A3282" t="s">
        <v>4710</v>
      </c>
    </row>
    <row r="3284" spans="1:1" x14ac:dyDescent="0.3">
      <c r="A3284" t="s">
        <v>4711</v>
      </c>
    </row>
    <row r="3286" spans="1:1" x14ac:dyDescent="0.3">
      <c r="A3286" t="s">
        <v>4712</v>
      </c>
    </row>
    <row r="3288" spans="1:1" x14ac:dyDescent="0.3">
      <c r="A3288" t="s">
        <v>4713</v>
      </c>
    </row>
    <row r="3290" spans="1:1" x14ac:dyDescent="0.3">
      <c r="A3290" t="s">
        <v>4714</v>
      </c>
    </row>
    <row r="3292" spans="1:1" x14ac:dyDescent="0.3">
      <c r="A3292" t="s">
        <v>4715</v>
      </c>
    </row>
    <row r="3294" spans="1:1" x14ac:dyDescent="0.3">
      <c r="A3294" t="s">
        <v>4716</v>
      </c>
    </row>
    <row r="3296" spans="1:1" x14ac:dyDescent="0.3">
      <c r="A3296" t="s">
        <v>4717</v>
      </c>
    </row>
    <row r="3298" spans="1:1" x14ac:dyDescent="0.3">
      <c r="A3298" t="s">
        <v>4718</v>
      </c>
    </row>
    <row r="3300" spans="1:1" x14ac:dyDescent="0.3">
      <c r="A3300" t="s">
        <v>4719</v>
      </c>
    </row>
    <row r="3302" spans="1:1" x14ac:dyDescent="0.3">
      <c r="A3302" t="s">
        <v>4720</v>
      </c>
    </row>
    <row r="3304" spans="1:1" x14ac:dyDescent="0.3">
      <c r="A3304" t="s">
        <v>4721</v>
      </c>
    </row>
    <row r="3306" spans="1:1" x14ac:dyDescent="0.3">
      <c r="A3306" t="s">
        <v>4722</v>
      </c>
    </row>
    <row r="3308" spans="1:1" x14ac:dyDescent="0.3">
      <c r="A3308" t="s">
        <v>4723</v>
      </c>
    </row>
    <row r="3310" spans="1:1" x14ac:dyDescent="0.3">
      <c r="A3310" t="s">
        <v>4724</v>
      </c>
    </row>
    <row r="3312" spans="1:1" x14ac:dyDescent="0.3">
      <c r="A3312" t="s">
        <v>4725</v>
      </c>
    </row>
    <row r="3314" spans="1:1" x14ac:dyDescent="0.3">
      <c r="A3314" t="s">
        <v>4726</v>
      </c>
    </row>
    <row r="3316" spans="1:1" x14ac:dyDescent="0.3">
      <c r="A3316" t="s">
        <v>4727</v>
      </c>
    </row>
    <row r="3318" spans="1:1" x14ac:dyDescent="0.3">
      <c r="A3318" t="s">
        <v>4728</v>
      </c>
    </row>
    <row r="3320" spans="1:1" x14ac:dyDescent="0.3">
      <c r="A3320" t="s">
        <v>4729</v>
      </c>
    </row>
    <row r="3322" spans="1:1" x14ac:dyDescent="0.3">
      <c r="A3322" t="s">
        <v>4730</v>
      </c>
    </row>
    <row r="3324" spans="1:1" x14ac:dyDescent="0.3">
      <c r="A3324" t="s">
        <v>4731</v>
      </c>
    </row>
    <row r="3326" spans="1:1" x14ac:dyDescent="0.3">
      <c r="A3326" t="s">
        <v>4732</v>
      </c>
    </row>
    <row r="3328" spans="1:1" x14ac:dyDescent="0.3">
      <c r="A3328" t="s">
        <v>4733</v>
      </c>
    </row>
    <row r="3330" spans="1:1" x14ac:dyDescent="0.3">
      <c r="A3330" t="s">
        <v>4734</v>
      </c>
    </row>
    <row r="3332" spans="1:1" x14ac:dyDescent="0.3">
      <c r="A3332" t="s">
        <v>4735</v>
      </c>
    </row>
    <row r="3334" spans="1:1" x14ac:dyDescent="0.3">
      <c r="A3334" t="s">
        <v>4736</v>
      </c>
    </row>
    <row r="3336" spans="1:1" x14ac:dyDescent="0.3">
      <c r="A3336" t="s">
        <v>4737</v>
      </c>
    </row>
    <row r="3338" spans="1:1" x14ac:dyDescent="0.3">
      <c r="A3338" t="s">
        <v>4738</v>
      </c>
    </row>
    <row r="3340" spans="1:1" x14ac:dyDescent="0.3">
      <c r="A3340" t="s">
        <v>4739</v>
      </c>
    </row>
    <row r="3342" spans="1:1" x14ac:dyDescent="0.3">
      <c r="A3342" t="s">
        <v>4740</v>
      </c>
    </row>
    <row r="3344" spans="1:1" x14ac:dyDescent="0.3">
      <c r="A3344" t="s">
        <v>4741</v>
      </c>
    </row>
    <row r="3346" spans="1:1" x14ac:dyDescent="0.3">
      <c r="A3346" t="s">
        <v>4742</v>
      </c>
    </row>
    <row r="3348" spans="1:1" x14ac:dyDescent="0.3">
      <c r="A3348" t="s">
        <v>4743</v>
      </c>
    </row>
    <row r="3350" spans="1:1" x14ac:dyDescent="0.3">
      <c r="A3350" t="s">
        <v>4744</v>
      </c>
    </row>
    <row r="3352" spans="1:1" x14ac:dyDescent="0.3">
      <c r="A3352" t="s">
        <v>4745</v>
      </c>
    </row>
    <row r="3354" spans="1:1" x14ac:dyDescent="0.3">
      <c r="A3354" t="s">
        <v>4746</v>
      </c>
    </row>
    <row r="3356" spans="1:1" x14ac:dyDescent="0.3">
      <c r="A3356" t="s">
        <v>4747</v>
      </c>
    </row>
    <row r="3358" spans="1:1" x14ac:dyDescent="0.3">
      <c r="A3358" t="s">
        <v>4748</v>
      </c>
    </row>
    <row r="3360" spans="1:1" x14ac:dyDescent="0.3">
      <c r="A3360" t="s">
        <v>4749</v>
      </c>
    </row>
    <row r="3362" spans="1:1" x14ac:dyDescent="0.3">
      <c r="A3362" t="s">
        <v>4750</v>
      </c>
    </row>
    <row r="3364" spans="1:1" x14ac:dyDescent="0.3">
      <c r="A3364" t="s">
        <v>4751</v>
      </c>
    </row>
    <row r="3366" spans="1:1" x14ac:dyDescent="0.3">
      <c r="A3366" t="s">
        <v>4752</v>
      </c>
    </row>
    <row r="3368" spans="1:1" x14ac:dyDescent="0.3">
      <c r="A3368" t="s">
        <v>4753</v>
      </c>
    </row>
    <row r="3370" spans="1:1" x14ac:dyDescent="0.3">
      <c r="A3370" t="s">
        <v>4754</v>
      </c>
    </row>
    <row r="3372" spans="1:1" x14ac:dyDescent="0.3">
      <c r="A3372" t="s">
        <v>4755</v>
      </c>
    </row>
    <row r="3374" spans="1:1" x14ac:dyDescent="0.3">
      <c r="A3374" t="s">
        <v>4756</v>
      </c>
    </row>
    <row r="3376" spans="1:1" x14ac:dyDescent="0.3">
      <c r="A3376" t="s">
        <v>4757</v>
      </c>
    </row>
    <row r="3378" spans="1:1" x14ac:dyDescent="0.3">
      <c r="A3378" t="s">
        <v>4758</v>
      </c>
    </row>
    <row r="3380" spans="1:1" x14ac:dyDescent="0.3">
      <c r="A3380" t="s">
        <v>4759</v>
      </c>
    </row>
    <row r="3382" spans="1:1" x14ac:dyDescent="0.3">
      <c r="A3382" t="s">
        <v>4760</v>
      </c>
    </row>
    <row r="3384" spans="1:1" x14ac:dyDescent="0.3">
      <c r="A3384" t="s">
        <v>4761</v>
      </c>
    </row>
    <row r="3386" spans="1:1" x14ac:dyDescent="0.3">
      <c r="A3386" t="s">
        <v>4762</v>
      </c>
    </row>
    <row r="3388" spans="1:1" x14ac:dyDescent="0.3">
      <c r="A3388" t="s">
        <v>4763</v>
      </c>
    </row>
    <row r="3390" spans="1:1" x14ac:dyDescent="0.3">
      <c r="A3390" t="s">
        <v>4764</v>
      </c>
    </row>
    <row r="3392" spans="1:1" x14ac:dyDescent="0.3">
      <c r="A3392" t="s">
        <v>4765</v>
      </c>
    </row>
    <row r="3394" spans="1:1" x14ac:dyDescent="0.3">
      <c r="A3394" t="s">
        <v>4766</v>
      </c>
    </row>
    <row r="3396" spans="1:1" x14ac:dyDescent="0.3">
      <c r="A3396" t="s">
        <v>4767</v>
      </c>
    </row>
    <row r="3398" spans="1:1" x14ac:dyDescent="0.3">
      <c r="A3398" t="s">
        <v>4768</v>
      </c>
    </row>
    <row r="3400" spans="1:1" x14ac:dyDescent="0.3">
      <c r="A3400" t="s">
        <v>4769</v>
      </c>
    </row>
    <row r="3402" spans="1:1" x14ac:dyDescent="0.3">
      <c r="A3402" t="s">
        <v>4770</v>
      </c>
    </row>
    <row r="3404" spans="1:1" x14ac:dyDescent="0.3">
      <c r="A3404" t="s">
        <v>4771</v>
      </c>
    </row>
    <row r="3406" spans="1:1" x14ac:dyDescent="0.3">
      <c r="A3406" t="s">
        <v>4772</v>
      </c>
    </row>
    <row r="3408" spans="1:1" x14ac:dyDescent="0.3">
      <c r="A3408" t="s">
        <v>4773</v>
      </c>
    </row>
    <row r="3410" spans="1:1" x14ac:dyDescent="0.3">
      <c r="A3410" t="s">
        <v>4774</v>
      </c>
    </row>
    <row r="3412" spans="1:1" x14ac:dyDescent="0.3">
      <c r="A3412" t="s">
        <v>4775</v>
      </c>
    </row>
    <row r="3414" spans="1:1" x14ac:dyDescent="0.3">
      <c r="A3414" t="s">
        <v>4776</v>
      </c>
    </row>
    <row r="3416" spans="1:1" x14ac:dyDescent="0.3">
      <c r="A3416" t="s">
        <v>4777</v>
      </c>
    </row>
    <row r="3418" spans="1:1" x14ac:dyDescent="0.3">
      <c r="A3418" t="s">
        <v>4778</v>
      </c>
    </row>
    <row r="3420" spans="1:1" x14ac:dyDescent="0.3">
      <c r="A3420" t="s">
        <v>4779</v>
      </c>
    </row>
    <row r="3422" spans="1:1" x14ac:dyDescent="0.3">
      <c r="A3422" t="s">
        <v>4780</v>
      </c>
    </row>
    <row r="3424" spans="1:1" x14ac:dyDescent="0.3">
      <c r="A3424" t="s">
        <v>4781</v>
      </c>
    </row>
    <row r="3426" spans="1:1" x14ac:dyDescent="0.3">
      <c r="A3426" t="s">
        <v>4782</v>
      </c>
    </row>
    <row r="3428" spans="1:1" x14ac:dyDescent="0.3">
      <c r="A3428" t="s">
        <v>4783</v>
      </c>
    </row>
    <row r="3430" spans="1:1" x14ac:dyDescent="0.3">
      <c r="A3430" t="s">
        <v>4784</v>
      </c>
    </row>
    <row r="3432" spans="1:1" x14ac:dyDescent="0.3">
      <c r="A3432" t="s">
        <v>4785</v>
      </c>
    </row>
    <row r="3434" spans="1:1" x14ac:dyDescent="0.3">
      <c r="A3434" t="s">
        <v>4786</v>
      </c>
    </row>
    <row r="3436" spans="1:1" x14ac:dyDescent="0.3">
      <c r="A3436" t="s">
        <v>4787</v>
      </c>
    </row>
    <row r="3438" spans="1:1" x14ac:dyDescent="0.3">
      <c r="A3438" t="s">
        <v>4788</v>
      </c>
    </row>
    <row r="3440" spans="1:1" x14ac:dyDescent="0.3">
      <c r="A3440" t="s">
        <v>4789</v>
      </c>
    </row>
    <row r="3442" spans="1:1" x14ac:dyDescent="0.3">
      <c r="A3442" t="s">
        <v>4790</v>
      </c>
    </row>
    <row r="3444" spans="1:1" x14ac:dyDescent="0.3">
      <c r="A3444" t="s">
        <v>4791</v>
      </c>
    </row>
    <row r="3446" spans="1:1" x14ac:dyDescent="0.3">
      <c r="A3446" t="s">
        <v>4792</v>
      </c>
    </row>
    <row r="3448" spans="1:1" x14ac:dyDescent="0.3">
      <c r="A3448" t="s">
        <v>4793</v>
      </c>
    </row>
    <row r="3450" spans="1:1" x14ac:dyDescent="0.3">
      <c r="A3450" t="s">
        <v>4794</v>
      </c>
    </row>
    <row r="3452" spans="1:1" x14ac:dyDescent="0.3">
      <c r="A3452" t="s">
        <v>4795</v>
      </c>
    </row>
    <row r="3454" spans="1:1" x14ac:dyDescent="0.3">
      <c r="A3454" t="s">
        <v>4796</v>
      </c>
    </row>
    <row r="3456" spans="1:1" x14ac:dyDescent="0.3">
      <c r="A3456" t="s">
        <v>4797</v>
      </c>
    </row>
    <row r="3458" spans="1:1" x14ac:dyDescent="0.3">
      <c r="A3458" t="s">
        <v>4798</v>
      </c>
    </row>
    <row r="3460" spans="1:1" x14ac:dyDescent="0.3">
      <c r="A3460" t="s">
        <v>4799</v>
      </c>
    </row>
    <row r="3462" spans="1:1" x14ac:dyDescent="0.3">
      <c r="A3462" t="s">
        <v>4800</v>
      </c>
    </row>
    <row r="3464" spans="1:1" x14ac:dyDescent="0.3">
      <c r="A3464" t="s">
        <v>4801</v>
      </c>
    </row>
    <row r="3466" spans="1:1" x14ac:dyDescent="0.3">
      <c r="A3466" t="s">
        <v>4802</v>
      </c>
    </row>
    <row r="3468" spans="1:1" x14ac:dyDescent="0.3">
      <c r="A3468" t="s">
        <v>4803</v>
      </c>
    </row>
    <row r="3470" spans="1:1" x14ac:dyDescent="0.3">
      <c r="A3470" t="s">
        <v>4804</v>
      </c>
    </row>
    <row r="3472" spans="1:1" x14ac:dyDescent="0.3">
      <c r="A3472" t="s">
        <v>4805</v>
      </c>
    </row>
    <row r="3474" spans="1:1" x14ac:dyDescent="0.3">
      <c r="A3474" t="s">
        <v>4806</v>
      </c>
    </row>
    <row r="3476" spans="1:1" x14ac:dyDescent="0.3">
      <c r="A3476" t="s">
        <v>4807</v>
      </c>
    </row>
    <row r="3478" spans="1:1" x14ac:dyDescent="0.3">
      <c r="A3478" t="s">
        <v>4808</v>
      </c>
    </row>
    <row r="3480" spans="1:1" x14ac:dyDescent="0.3">
      <c r="A3480" t="s">
        <v>4809</v>
      </c>
    </row>
    <row r="3482" spans="1:1" x14ac:dyDescent="0.3">
      <c r="A3482" t="s">
        <v>4810</v>
      </c>
    </row>
    <row r="3484" spans="1:1" x14ac:dyDescent="0.3">
      <c r="A3484" t="s">
        <v>4811</v>
      </c>
    </row>
    <row r="3486" spans="1:1" x14ac:dyDescent="0.3">
      <c r="A3486" t="s">
        <v>4812</v>
      </c>
    </row>
    <row r="3488" spans="1:1" x14ac:dyDescent="0.3">
      <c r="A3488" t="s">
        <v>4813</v>
      </c>
    </row>
    <row r="3490" spans="1:1" x14ac:dyDescent="0.3">
      <c r="A3490" t="s">
        <v>4814</v>
      </c>
    </row>
    <row r="3492" spans="1:1" x14ac:dyDescent="0.3">
      <c r="A3492" t="s">
        <v>4815</v>
      </c>
    </row>
    <row r="3494" spans="1:1" x14ac:dyDescent="0.3">
      <c r="A3494" t="s">
        <v>4816</v>
      </c>
    </row>
    <row r="3496" spans="1:1" x14ac:dyDescent="0.3">
      <c r="A3496" t="s">
        <v>4817</v>
      </c>
    </row>
    <row r="3498" spans="1:1" x14ac:dyDescent="0.3">
      <c r="A3498" t="s">
        <v>4818</v>
      </c>
    </row>
    <row r="3500" spans="1:1" x14ac:dyDescent="0.3">
      <c r="A3500" t="s">
        <v>4819</v>
      </c>
    </row>
    <row r="3502" spans="1:1" x14ac:dyDescent="0.3">
      <c r="A3502" t="s">
        <v>4820</v>
      </c>
    </row>
    <row r="3504" spans="1:1" x14ac:dyDescent="0.3">
      <c r="A3504" t="s">
        <v>4821</v>
      </c>
    </row>
    <row r="3506" spans="1:1" x14ac:dyDescent="0.3">
      <c r="A3506" t="s">
        <v>4822</v>
      </c>
    </row>
    <row r="3508" spans="1:1" x14ac:dyDescent="0.3">
      <c r="A3508" t="s">
        <v>4823</v>
      </c>
    </row>
    <row r="3510" spans="1:1" x14ac:dyDescent="0.3">
      <c r="A3510" t="s">
        <v>4824</v>
      </c>
    </row>
    <row r="3512" spans="1:1" x14ac:dyDescent="0.3">
      <c r="A3512" t="s">
        <v>4825</v>
      </c>
    </row>
    <row r="3514" spans="1:1" x14ac:dyDescent="0.3">
      <c r="A3514" t="s">
        <v>4826</v>
      </c>
    </row>
    <row r="3516" spans="1:1" x14ac:dyDescent="0.3">
      <c r="A3516" t="s">
        <v>4827</v>
      </c>
    </row>
    <row r="3518" spans="1:1" x14ac:dyDescent="0.3">
      <c r="A3518" t="s">
        <v>4828</v>
      </c>
    </row>
    <row r="3520" spans="1:1" x14ac:dyDescent="0.3">
      <c r="A3520" t="s">
        <v>4829</v>
      </c>
    </row>
    <row r="3522" spans="1:1" x14ac:dyDescent="0.3">
      <c r="A3522" t="s">
        <v>4830</v>
      </c>
    </row>
    <row r="3524" spans="1:1" x14ac:dyDescent="0.3">
      <c r="A3524" t="s">
        <v>4831</v>
      </c>
    </row>
    <row r="3526" spans="1:1" x14ac:dyDescent="0.3">
      <c r="A3526" t="s">
        <v>4832</v>
      </c>
    </row>
    <row r="3528" spans="1:1" x14ac:dyDescent="0.3">
      <c r="A3528" t="s">
        <v>4833</v>
      </c>
    </row>
    <row r="3530" spans="1:1" x14ac:dyDescent="0.3">
      <c r="A3530" t="s">
        <v>4834</v>
      </c>
    </row>
    <row r="3532" spans="1:1" x14ac:dyDescent="0.3">
      <c r="A3532" t="s">
        <v>4835</v>
      </c>
    </row>
    <row r="3534" spans="1:1" x14ac:dyDescent="0.3">
      <c r="A3534" t="s">
        <v>4836</v>
      </c>
    </row>
    <row r="3536" spans="1:1" x14ac:dyDescent="0.3">
      <c r="A3536" t="s">
        <v>4837</v>
      </c>
    </row>
    <row r="3538" spans="1:1" x14ac:dyDescent="0.3">
      <c r="A3538" t="s">
        <v>4838</v>
      </c>
    </row>
    <row r="3540" spans="1:1" x14ac:dyDescent="0.3">
      <c r="A3540" t="s">
        <v>4839</v>
      </c>
    </row>
    <row r="3542" spans="1:1" x14ac:dyDescent="0.3">
      <c r="A3542" t="s">
        <v>4840</v>
      </c>
    </row>
    <row r="3544" spans="1:1" x14ac:dyDescent="0.3">
      <c r="A3544" t="s">
        <v>4841</v>
      </c>
    </row>
    <row r="3546" spans="1:1" x14ac:dyDescent="0.3">
      <c r="A3546" t="s">
        <v>4842</v>
      </c>
    </row>
    <row r="3548" spans="1:1" x14ac:dyDescent="0.3">
      <c r="A3548" t="s">
        <v>4843</v>
      </c>
    </row>
    <row r="3550" spans="1:1" x14ac:dyDescent="0.3">
      <c r="A3550" t="s">
        <v>4844</v>
      </c>
    </row>
    <row r="3552" spans="1:1" x14ac:dyDescent="0.3">
      <c r="A3552" t="s">
        <v>4845</v>
      </c>
    </row>
    <row r="3554" spans="1:1" x14ac:dyDescent="0.3">
      <c r="A3554" t="s">
        <v>4846</v>
      </c>
    </row>
    <row r="3556" spans="1:1" x14ac:dyDescent="0.3">
      <c r="A3556" t="s">
        <v>4847</v>
      </c>
    </row>
    <row r="3558" spans="1:1" x14ac:dyDescent="0.3">
      <c r="A3558" t="s">
        <v>4848</v>
      </c>
    </row>
    <row r="3560" spans="1:1" x14ac:dyDescent="0.3">
      <c r="A3560" t="s">
        <v>4849</v>
      </c>
    </row>
    <row r="3562" spans="1:1" x14ac:dyDescent="0.3">
      <c r="A3562" t="s">
        <v>4850</v>
      </c>
    </row>
    <row r="3564" spans="1:1" x14ac:dyDescent="0.3">
      <c r="A3564" t="s">
        <v>4851</v>
      </c>
    </row>
    <row r="3566" spans="1:1" x14ac:dyDescent="0.3">
      <c r="A3566" t="s">
        <v>4852</v>
      </c>
    </row>
    <row r="3568" spans="1:1" x14ac:dyDescent="0.3">
      <c r="A3568" t="s">
        <v>4853</v>
      </c>
    </row>
    <row r="3570" spans="1:1" x14ac:dyDescent="0.3">
      <c r="A3570" t="s">
        <v>4854</v>
      </c>
    </row>
    <row r="3572" spans="1:1" x14ac:dyDescent="0.3">
      <c r="A3572" t="s">
        <v>4855</v>
      </c>
    </row>
    <row r="3574" spans="1:1" x14ac:dyDescent="0.3">
      <c r="A3574" t="s">
        <v>4856</v>
      </c>
    </row>
    <row r="3576" spans="1:1" x14ac:dyDescent="0.3">
      <c r="A3576" t="s">
        <v>4857</v>
      </c>
    </row>
    <row r="3578" spans="1:1" x14ac:dyDescent="0.3">
      <c r="A3578" t="s">
        <v>4858</v>
      </c>
    </row>
    <row r="3580" spans="1:1" x14ac:dyDescent="0.3">
      <c r="A3580" t="s">
        <v>4859</v>
      </c>
    </row>
    <row r="3582" spans="1:1" x14ac:dyDescent="0.3">
      <c r="A3582" t="s">
        <v>4860</v>
      </c>
    </row>
    <row r="3584" spans="1:1" x14ac:dyDescent="0.3">
      <c r="A3584" t="s">
        <v>4861</v>
      </c>
    </row>
    <row r="3586" spans="1:1" x14ac:dyDescent="0.3">
      <c r="A3586" t="s">
        <v>4862</v>
      </c>
    </row>
    <row r="3588" spans="1:1" x14ac:dyDescent="0.3">
      <c r="A3588" t="s">
        <v>4863</v>
      </c>
    </row>
    <row r="3590" spans="1:1" x14ac:dyDescent="0.3">
      <c r="A3590" t="s">
        <v>4864</v>
      </c>
    </row>
    <row r="3592" spans="1:1" x14ac:dyDescent="0.3">
      <c r="A3592" t="s">
        <v>4865</v>
      </c>
    </row>
    <row r="3594" spans="1:1" x14ac:dyDescent="0.3">
      <c r="A3594" t="s">
        <v>4866</v>
      </c>
    </row>
    <row r="3596" spans="1:1" x14ac:dyDescent="0.3">
      <c r="A3596" t="s">
        <v>4867</v>
      </c>
    </row>
    <row r="3598" spans="1:1" x14ac:dyDescent="0.3">
      <c r="A3598" t="s">
        <v>4868</v>
      </c>
    </row>
    <row r="3600" spans="1:1" x14ac:dyDescent="0.3">
      <c r="A3600" t="s">
        <v>4869</v>
      </c>
    </row>
    <row r="3602" spans="1:1" x14ac:dyDescent="0.3">
      <c r="A3602" t="s">
        <v>4870</v>
      </c>
    </row>
    <row r="3604" spans="1:1" x14ac:dyDescent="0.3">
      <c r="A3604" t="s">
        <v>4871</v>
      </c>
    </row>
    <row r="3606" spans="1:1" x14ac:dyDescent="0.3">
      <c r="A3606" t="s">
        <v>4872</v>
      </c>
    </row>
    <row r="3608" spans="1:1" x14ac:dyDescent="0.3">
      <c r="A3608" t="s">
        <v>4873</v>
      </c>
    </row>
    <row r="3610" spans="1:1" x14ac:dyDescent="0.3">
      <c r="A3610" t="s">
        <v>4874</v>
      </c>
    </row>
    <row r="3612" spans="1:1" x14ac:dyDescent="0.3">
      <c r="A3612" t="s">
        <v>4875</v>
      </c>
    </row>
    <row r="3614" spans="1:1" x14ac:dyDescent="0.3">
      <c r="A3614" t="s">
        <v>4876</v>
      </c>
    </row>
    <row r="3616" spans="1:1" x14ac:dyDescent="0.3">
      <c r="A3616" t="s">
        <v>4877</v>
      </c>
    </row>
    <row r="3618" spans="1:1" x14ac:dyDescent="0.3">
      <c r="A3618" t="s">
        <v>4878</v>
      </c>
    </row>
    <row r="3620" spans="1:1" x14ac:dyDescent="0.3">
      <c r="A3620" t="s">
        <v>4879</v>
      </c>
    </row>
    <row r="3622" spans="1:1" x14ac:dyDescent="0.3">
      <c r="A3622" t="s">
        <v>4880</v>
      </c>
    </row>
    <row r="3624" spans="1:1" x14ac:dyDescent="0.3">
      <c r="A3624" t="s">
        <v>4881</v>
      </c>
    </row>
    <row r="3626" spans="1:1" x14ac:dyDescent="0.3">
      <c r="A3626" t="s">
        <v>4882</v>
      </c>
    </row>
    <row r="3628" spans="1:1" x14ac:dyDescent="0.3">
      <c r="A3628" t="s">
        <v>4883</v>
      </c>
    </row>
    <row r="3630" spans="1:1" x14ac:dyDescent="0.3">
      <c r="A3630" t="s">
        <v>4884</v>
      </c>
    </row>
    <row r="3632" spans="1:1" x14ac:dyDescent="0.3">
      <c r="A3632" t="s">
        <v>4885</v>
      </c>
    </row>
    <row r="3634" spans="1:1" x14ac:dyDescent="0.3">
      <c r="A3634" t="s">
        <v>4886</v>
      </c>
    </row>
    <row r="3636" spans="1:1" x14ac:dyDescent="0.3">
      <c r="A3636" t="s">
        <v>4887</v>
      </c>
    </row>
    <row r="3638" spans="1:1" x14ac:dyDescent="0.3">
      <c r="A3638" t="s">
        <v>4888</v>
      </c>
    </row>
    <row r="3640" spans="1:1" x14ac:dyDescent="0.3">
      <c r="A3640" t="s">
        <v>4889</v>
      </c>
    </row>
    <row r="3642" spans="1:1" x14ac:dyDescent="0.3">
      <c r="A3642" t="s">
        <v>4890</v>
      </c>
    </row>
    <row r="3644" spans="1:1" x14ac:dyDescent="0.3">
      <c r="A3644" t="s">
        <v>4891</v>
      </c>
    </row>
    <row r="3646" spans="1:1" x14ac:dyDescent="0.3">
      <c r="A3646" t="s">
        <v>4892</v>
      </c>
    </row>
    <row r="3648" spans="1:1" x14ac:dyDescent="0.3">
      <c r="A3648" t="s">
        <v>4893</v>
      </c>
    </row>
    <row r="3650" spans="1:1" x14ac:dyDescent="0.3">
      <c r="A3650" t="s">
        <v>4894</v>
      </c>
    </row>
    <row r="3652" spans="1:1" x14ac:dyDescent="0.3">
      <c r="A3652" t="s">
        <v>4895</v>
      </c>
    </row>
    <row r="3654" spans="1:1" x14ac:dyDescent="0.3">
      <c r="A3654" t="s">
        <v>4896</v>
      </c>
    </row>
    <row r="3656" spans="1:1" x14ac:dyDescent="0.3">
      <c r="A3656" t="s">
        <v>4897</v>
      </c>
    </row>
    <row r="3658" spans="1:1" x14ac:dyDescent="0.3">
      <c r="A3658" t="s">
        <v>4898</v>
      </c>
    </row>
    <row r="3660" spans="1:1" x14ac:dyDescent="0.3">
      <c r="A3660" t="s">
        <v>4899</v>
      </c>
    </row>
    <row r="3662" spans="1:1" x14ac:dyDescent="0.3">
      <c r="A3662" t="s">
        <v>4900</v>
      </c>
    </row>
    <row r="3664" spans="1:1" x14ac:dyDescent="0.3">
      <c r="A3664" t="s">
        <v>4901</v>
      </c>
    </row>
    <row r="3666" spans="1:1" x14ac:dyDescent="0.3">
      <c r="A3666" t="s">
        <v>4902</v>
      </c>
    </row>
    <row r="3668" spans="1:1" x14ac:dyDescent="0.3">
      <c r="A3668" t="s">
        <v>4903</v>
      </c>
    </row>
    <row r="3670" spans="1:1" x14ac:dyDescent="0.3">
      <c r="A3670" t="s">
        <v>4904</v>
      </c>
    </row>
    <row r="3672" spans="1:1" x14ac:dyDescent="0.3">
      <c r="A3672" t="s">
        <v>4905</v>
      </c>
    </row>
    <row r="3674" spans="1:1" x14ac:dyDescent="0.3">
      <c r="A3674" t="s">
        <v>4906</v>
      </c>
    </row>
    <row r="3676" spans="1:1" x14ac:dyDescent="0.3">
      <c r="A3676" t="s">
        <v>4907</v>
      </c>
    </row>
    <row r="3678" spans="1:1" x14ac:dyDescent="0.3">
      <c r="A3678" t="s">
        <v>4908</v>
      </c>
    </row>
    <row r="3680" spans="1:1" x14ac:dyDescent="0.3">
      <c r="A3680" t="s">
        <v>4909</v>
      </c>
    </row>
    <row r="3682" spans="1:1" x14ac:dyDescent="0.3">
      <c r="A3682" t="s">
        <v>4910</v>
      </c>
    </row>
    <row r="3684" spans="1:1" x14ac:dyDescent="0.3">
      <c r="A3684" t="s">
        <v>4911</v>
      </c>
    </row>
    <row r="3686" spans="1:1" x14ac:dyDescent="0.3">
      <c r="A3686" t="s">
        <v>4912</v>
      </c>
    </row>
    <row r="3688" spans="1:1" x14ac:dyDescent="0.3">
      <c r="A3688" t="s">
        <v>4913</v>
      </c>
    </row>
    <row r="3690" spans="1:1" x14ac:dyDescent="0.3">
      <c r="A3690" t="s">
        <v>4914</v>
      </c>
    </row>
    <row r="3692" spans="1:1" x14ac:dyDescent="0.3">
      <c r="A3692" t="s">
        <v>4915</v>
      </c>
    </row>
    <row r="3694" spans="1:1" x14ac:dyDescent="0.3">
      <c r="A3694" t="s">
        <v>4916</v>
      </c>
    </row>
    <row r="3696" spans="1:1" x14ac:dyDescent="0.3">
      <c r="A3696" t="s">
        <v>4917</v>
      </c>
    </row>
    <row r="3698" spans="1:1" x14ac:dyDescent="0.3">
      <c r="A3698" t="s">
        <v>4918</v>
      </c>
    </row>
    <row r="3700" spans="1:1" x14ac:dyDescent="0.3">
      <c r="A3700" t="s">
        <v>4919</v>
      </c>
    </row>
    <row r="3702" spans="1:1" x14ac:dyDescent="0.3">
      <c r="A3702" t="s">
        <v>4920</v>
      </c>
    </row>
    <row r="3704" spans="1:1" x14ac:dyDescent="0.3">
      <c r="A3704" t="s">
        <v>4921</v>
      </c>
    </row>
    <row r="3706" spans="1:1" x14ac:dyDescent="0.3">
      <c r="A3706" t="s">
        <v>4922</v>
      </c>
    </row>
    <row r="3708" spans="1:1" x14ac:dyDescent="0.3">
      <c r="A3708" t="s">
        <v>4923</v>
      </c>
    </row>
    <row r="3710" spans="1:1" x14ac:dyDescent="0.3">
      <c r="A3710" t="s">
        <v>4924</v>
      </c>
    </row>
    <row r="3712" spans="1:1" x14ac:dyDescent="0.3">
      <c r="A3712" t="s">
        <v>4925</v>
      </c>
    </row>
    <row r="3714" spans="1:1" x14ac:dyDescent="0.3">
      <c r="A3714" t="s">
        <v>4926</v>
      </c>
    </row>
    <row r="3716" spans="1:1" x14ac:dyDescent="0.3">
      <c r="A3716" t="s">
        <v>4927</v>
      </c>
    </row>
    <row r="3718" spans="1:1" x14ac:dyDescent="0.3">
      <c r="A3718" t="s">
        <v>4928</v>
      </c>
    </row>
    <row r="3720" spans="1:1" x14ac:dyDescent="0.3">
      <c r="A3720" t="s">
        <v>4929</v>
      </c>
    </row>
    <row r="3722" spans="1:1" x14ac:dyDescent="0.3">
      <c r="A3722" t="s">
        <v>4930</v>
      </c>
    </row>
    <row r="3724" spans="1:1" x14ac:dyDescent="0.3">
      <c r="A3724" t="s">
        <v>4931</v>
      </c>
    </row>
    <row r="3726" spans="1:1" x14ac:dyDescent="0.3">
      <c r="A3726" t="s">
        <v>4932</v>
      </c>
    </row>
    <row r="3728" spans="1:1" x14ac:dyDescent="0.3">
      <c r="A3728" t="s">
        <v>4933</v>
      </c>
    </row>
    <row r="3730" spans="1:1" x14ac:dyDescent="0.3">
      <c r="A3730" t="s">
        <v>4934</v>
      </c>
    </row>
    <row r="3732" spans="1:1" x14ac:dyDescent="0.3">
      <c r="A3732" t="s">
        <v>4935</v>
      </c>
    </row>
    <row r="3734" spans="1:1" x14ac:dyDescent="0.3">
      <c r="A3734" t="s">
        <v>4936</v>
      </c>
    </row>
    <row r="3736" spans="1:1" x14ac:dyDescent="0.3">
      <c r="A3736" t="s">
        <v>4937</v>
      </c>
    </row>
    <row r="3738" spans="1:1" x14ac:dyDescent="0.3">
      <c r="A3738" t="s">
        <v>4938</v>
      </c>
    </row>
    <row r="3740" spans="1:1" x14ac:dyDescent="0.3">
      <c r="A3740" t="s">
        <v>4939</v>
      </c>
    </row>
    <row r="3742" spans="1:1" x14ac:dyDescent="0.3">
      <c r="A3742" t="s">
        <v>4940</v>
      </c>
    </row>
    <row r="3744" spans="1:1" x14ac:dyDescent="0.3">
      <c r="A3744" t="s">
        <v>4941</v>
      </c>
    </row>
    <row r="3746" spans="1:1" x14ac:dyDescent="0.3">
      <c r="A3746" t="s">
        <v>4942</v>
      </c>
    </row>
    <row r="3748" spans="1:1" x14ac:dyDescent="0.3">
      <c r="A3748" t="s">
        <v>4943</v>
      </c>
    </row>
    <row r="3749" spans="1:1" x14ac:dyDescent="0.3">
      <c r="A3749" t="s">
        <v>4944</v>
      </c>
    </row>
    <row r="3752" spans="1:1" x14ac:dyDescent="0.3">
      <c r="A3752" t="s">
        <v>4945</v>
      </c>
    </row>
    <row r="3753" spans="1:1" x14ac:dyDescent="0.3">
      <c r="A3753" t="s">
        <v>4946</v>
      </c>
    </row>
    <row r="3755" spans="1:1" x14ac:dyDescent="0.3">
      <c r="A3755" t="s">
        <v>4947</v>
      </c>
    </row>
    <row r="3757" spans="1:1" x14ac:dyDescent="0.3">
      <c r="A3757" t="s">
        <v>4948</v>
      </c>
    </row>
    <row r="3759" spans="1:1" x14ac:dyDescent="0.3">
      <c r="A3759" t="s">
        <v>4949</v>
      </c>
    </row>
    <row r="3761" spans="1:1" x14ac:dyDescent="0.3">
      <c r="A3761" t="s">
        <v>4950</v>
      </c>
    </row>
    <row r="3763" spans="1:1" x14ac:dyDescent="0.3">
      <c r="A3763" t="s">
        <v>4951</v>
      </c>
    </row>
    <row r="3765" spans="1:1" x14ac:dyDescent="0.3">
      <c r="A3765" t="s">
        <v>4952</v>
      </c>
    </row>
    <row r="3767" spans="1:1" x14ac:dyDescent="0.3">
      <c r="A3767" t="s">
        <v>4953</v>
      </c>
    </row>
    <row r="3769" spans="1:1" x14ac:dyDescent="0.3">
      <c r="A3769" t="s">
        <v>4954</v>
      </c>
    </row>
    <row r="3771" spans="1:1" x14ac:dyDescent="0.3">
      <c r="A3771" t="s">
        <v>4955</v>
      </c>
    </row>
    <row r="3773" spans="1:1" x14ac:dyDescent="0.3">
      <c r="A3773" t="s">
        <v>4956</v>
      </c>
    </row>
    <row r="3775" spans="1:1" x14ac:dyDescent="0.3">
      <c r="A3775" t="s">
        <v>4957</v>
      </c>
    </row>
    <row r="3777" spans="1:1" x14ac:dyDescent="0.3">
      <c r="A3777" t="s">
        <v>4958</v>
      </c>
    </row>
    <row r="3779" spans="1:1" x14ac:dyDescent="0.3">
      <c r="A3779" t="s">
        <v>4959</v>
      </c>
    </row>
    <row r="3781" spans="1:1" x14ac:dyDescent="0.3">
      <c r="A3781" t="s">
        <v>4960</v>
      </c>
    </row>
    <row r="3783" spans="1:1" x14ac:dyDescent="0.3">
      <c r="A3783" t="s">
        <v>4961</v>
      </c>
    </row>
    <row r="3785" spans="1:1" x14ac:dyDescent="0.3">
      <c r="A3785" t="s">
        <v>4962</v>
      </c>
    </row>
    <row r="3787" spans="1:1" x14ac:dyDescent="0.3">
      <c r="A3787" t="s">
        <v>4963</v>
      </c>
    </row>
    <row r="3789" spans="1:1" x14ac:dyDescent="0.3">
      <c r="A3789" t="s">
        <v>4964</v>
      </c>
    </row>
    <row r="3791" spans="1:1" x14ac:dyDescent="0.3">
      <c r="A3791" t="s">
        <v>4965</v>
      </c>
    </row>
    <row r="3793" spans="1:1" x14ac:dyDescent="0.3">
      <c r="A3793" t="s">
        <v>4966</v>
      </c>
    </row>
    <row r="3795" spans="1:1" x14ac:dyDescent="0.3">
      <c r="A3795" t="s">
        <v>4967</v>
      </c>
    </row>
    <row r="3797" spans="1:1" x14ac:dyDescent="0.3">
      <c r="A3797" t="s">
        <v>4968</v>
      </c>
    </row>
    <row r="3799" spans="1:1" x14ac:dyDescent="0.3">
      <c r="A3799" t="s">
        <v>4969</v>
      </c>
    </row>
    <row r="3801" spans="1:1" x14ac:dyDescent="0.3">
      <c r="A3801" t="s">
        <v>4970</v>
      </c>
    </row>
    <row r="3803" spans="1:1" x14ac:dyDescent="0.3">
      <c r="A3803" t="s">
        <v>4971</v>
      </c>
    </row>
    <row r="3805" spans="1:1" x14ac:dyDescent="0.3">
      <c r="A3805" t="s">
        <v>4972</v>
      </c>
    </row>
    <row r="3807" spans="1:1" x14ac:dyDescent="0.3">
      <c r="A3807" t="s">
        <v>4973</v>
      </c>
    </row>
    <row r="3809" spans="1:1" x14ac:dyDescent="0.3">
      <c r="A3809" t="s">
        <v>4974</v>
      </c>
    </row>
    <row r="3811" spans="1:1" x14ac:dyDescent="0.3">
      <c r="A3811" t="s">
        <v>4975</v>
      </c>
    </row>
    <row r="3813" spans="1:1" x14ac:dyDescent="0.3">
      <c r="A3813" t="s">
        <v>4976</v>
      </c>
    </row>
    <row r="3815" spans="1:1" x14ac:dyDescent="0.3">
      <c r="A3815" t="s">
        <v>4977</v>
      </c>
    </row>
    <row r="3817" spans="1:1" x14ac:dyDescent="0.3">
      <c r="A3817" t="s">
        <v>4978</v>
      </c>
    </row>
    <row r="3819" spans="1:1" x14ac:dyDescent="0.3">
      <c r="A3819" t="s">
        <v>4979</v>
      </c>
    </row>
    <row r="3821" spans="1:1" x14ac:dyDescent="0.3">
      <c r="A3821" t="s">
        <v>4980</v>
      </c>
    </row>
    <row r="3823" spans="1:1" x14ac:dyDescent="0.3">
      <c r="A3823" t="s">
        <v>4981</v>
      </c>
    </row>
    <row r="3825" spans="1:1" x14ac:dyDescent="0.3">
      <c r="A3825" t="s">
        <v>4982</v>
      </c>
    </row>
    <row r="3827" spans="1:1" x14ac:dyDescent="0.3">
      <c r="A3827" t="s">
        <v>4983</v>
      </c>
    </row>
    <row r="3829" spans="1:1" x14ac:dyDescent="0.3">
      <c r="A3829" t="s">
        <v>4984</v>
      </c>
    </row>
    <row r="3831" spans="1:1" x14ac:dyDescent="0.3">
      <c r="A3831" t="s">
        <v>4985</v>
      </c>
    </row>
    <row r="3833" spans="1:1" x14ac:dyDescent="0.3">
      <c r="A3833" t="s">
        <v>4986</v>
      </c>
    </row>
    <row r="3835" spans="1:1" x14ac:dyDescent="0.3">
      <c r="A3835" t="s">
        <v>4987</v>
      </c>
    </row>
    <row r="3837" spans="1:1" x14ac:dyDescent="0.3">
      <c r="A3837" t="s">
        <v>4988</v>
      </c>
    </row>
    <row r="3839" spans="1:1" x14ac:dyDescent="0.3">
      <c r="A3839" t="s">
        <v>4989</v>
      </c>
    </row>
    <row r="3841" spans="1:1" x14ac:dyDescent="0.3">
      <c r="A3841" t="s">
        <v>4990</v>
      </c>
    </row>
    <row r="3843" spans="1:1" x14ac:dyDescent="0.3">
      <c r="A3843" t="s">
        <v>4991</v>
      </c>
    </row>
    <row r="3845" spans="1:1" x14ac:dyDescent="0.3">
      <c r="A3845" t="s">
        <v>4992</v>
      </c>
    </row>
    <row r="3847" spans="1:1" x14ac:dyDescent="0.3">
      <c r="A3847" t="s">
        <v>4993</v>
      </c>
    </row>
    <row r="3849" spans="1:1" x14ac:dyDescent="0.3">
      <c r="A3849" t="s">
        <v>4994</v>
      </c>
    </row>
    <row r="3851" spans="1:1" x14ac:dyDescent="0.3">
      <c r="A3851" t="s">
        <v>4995</v>
      </c>
    </row>
    <row r="3853" spans="1:1" x14ac:dyDescent="0.3">
      <c r="A3853" t="s">
        <v>4996</v>
      </c>
    </row>
    <row r="3855" spans="1:1" x14ac:dyDescent="0.3">
      <c r="A3855" t="s">
        <v>4997</v>
      </c>
    </row>
    <row r="3857" spans="1:1" x14ac:dyDescent="0.3">
      <c r="A3857" t="s">
        <v>4998</v>
      </c>
    </row>
    <row r="3859" spans="1:1" x14ac:dyDescent="0.3">
      <c r="A3859" t="s">
        <v>4999</v>
      </c>
    </row>
    <row r="3861" spans="1:1" x14ac:dyDescent="0.3">
      <c r="A3861" t="s">
        <v>5000</v>
      </c>
    </row>
    <row r="3863" spans="1:1" x14ac:dyDescent="0.3">
      <c r="A3863" t="s">
        <v>5001</v>
      </c>
    </row>
    <row r="3865" spans="1:1" x14ac:dyDescent="0.3">
      <c r="A3865" t="s">
        <v>5002</v>
      </c>
    </row>
    <row r="3867" spans="1:1" x14ac:dyDescent="0.3">
      <c r="A3867" t="s">
        <v>5003</v>
      </c>
    </row>
    <row r="3869" spans="1:1" x14ac:dyDescent="0.3">
      <c r="A3869" t="s">
        <v>5004</v>
      </c>
    </row>
    <row r="3871" spans="1:1" x14ac:dyDescent="0.3">
      <c r="A3871" t="s">
        <v>5005</v>
      </c>
    </row>
    <row r="3873" spans="1:1" x14ac:dyDescent="0.3">
      <c r="A3873" t="s">
        <v>5006</v>
      </c>
    </row>
    <row r="3875" spans="1:1" x14ac:dyDescent="0.3">
      <c r="A3875" t="s">
        <v>5007</v>
      </c>
    </row>
    <row r="3877" spans="1:1" x14ac:dyDescent="0.3">
      <c r="A3877" t="s">
        <v>5008</v>
      </c>
    </row>
    <row r="3879" spans="1:1" x14ac:dyDescent="0.3">
      <c r="A3879" t="s">
        <v>5009</v>
      </c>
    </row>
    <row r="3881" spans="1:1" x14ac:dyDescent="0.3">
      <c r="A3881" t="s">
        <v>5010</v>
      </c>
    </row>
    <row r="3883" spans="1:1" x14ac:dyDescent="0.3">
      <c r="A3883" t="s">
        <v>5011</v>
      </c>
    </row>
    <row r="3885" spans="1:1" x14ac:dyDescent="0.3">
      <c r="A3885" t="s">
        <v>5012</v>
      </c>
    </row>
    <row r="3887" spans="1:1" x14ac:dyDescent="0.3">
      <c r="A3887" t="s">
        <v>5013</v>
      </c>
    </row>
    <row r="3889" spans="1:1" x14ac:dyDescent="0.3">
      <c r="A3889" t="s">
        <v>5014</v>
      </c>
    </row>
    <row r="3891" spans="1:1" x14ac:dyDescent="0.3">
      <c r="A3891" t="s">
        <v>5015</v>
      </c>
    </row>
    <row r="3893" spans="1:1" x14ac:dyDescent="0.3">
      <c r="A3893" t="s">
        <v>5016</v>
      </c>
    </row>
    <row r="3895" spans="1:1" x14ac:dyDescent="0.3">
      <c r="A3895" t="s">
        <v>5017</v>
      </c>
    </row>
    <row r="3897" spans="1:1" x14ac:dyDescent="0.3">
      <c r="A3897" t="s">
        <v>5018</v>
      </c>
    </row>
    <row r="3899" spans="1:1" x14ac:dyDescent="0.3">
      <c r="A3899" t="s">
        <v>5019</v>
      </c>
    </row>
    <row r="3901" spans="1:1" x14ac:dyDescent="0.3">
      <c r="A3901" t="s">
        <v>5020</v>
      </c>
    </row>
    <row r="3903" spans="1:1" x14ac:dyDescent="0.3">
      <c r="A3903" t="s">
        <v>5021</v>
      </c>
    </row>
    <row r="3905" spans="1:1" x14ac:dyDescent="0.3">
      <c r="A3905" t="s">
        <v>5022</v>
      </c>
    </row>
    <row r="3907" spans="1:1" x14ac:dyDescent="0.3">
      <c r="A3907" t="s">
        <v>5023</v>
      </c>
    </row>
    <row r="3909" spans="1:1" x14ac:dyDescent="0.3">
      <c r="A3909" t="s">
        <v>5024</v>
      </c>
    </row>
    <row r="3911" spans="1:1" x14ac:dyDescent="0.3">
      <c r="A3911" t="s">
        <v>5025</v>
      </c>
    </row>
    <row r="3913" spans="1:1" x14ac:dyDescent="0.3">
      <c r="A3913" t="s">
        <v>5026</v>
      </c>
    </row>
    <row r="3915" spans="1:1" x14ac:dyDescent="0.3">
      <c r="A3915" t="s">
        <v>5027</v>
      </c>
    </row>
    <row r="3917" spans="1:1" x14ac:dyDescent="0.3">
      <c r="A3917" t="s">
        <v>5028</v>
      </c>
    </row>
    <row r="3919" spans="1:1" x14ac:dyDescent="0.3">
      <c r="A3919" t="s">
        <v>5029</v>
      </c>
    </row>
    <row r="3921" spans="1:1" x14ac:dyDescent="0.3">
      <c r="A3921" t="s">
        <v>5030</v>
      </c>
    </row>
    <row r="3923" spans="1:1" x14ac:dyDescent="0.3">
      <c r="A3923" t="s">
        <v>5031</v>
      </c>
    </row>
    <row r="3925" spans="1:1" x14ac:dyDescent="0.3">
      <c r="A3925" t="s">
        <v>5032</v>
      </c>
    </row>
    <row r="3927" spans="1:1" x14ac:dyDescent="0.3">
      <c r="A3927" t="s">
        <v>5033</v>
      </c>
    </row>
    <row r="3929" spans="1:1" x14ac:dyDescent="0.3">
      <c r="A3929" t="s">
        <v>5034</v>
      </c>
    </row>
    <row r="3931" spans="1:1" x14ac:dyDescent="0.3">
      <c r="A3931" t="s">
        <v>5035</v>
      </c>
    </row>
    <row r="3933" spans="1:1" x14ac:dyDescent="0.3">
      <c r="A3933" t="s">
        <v>5036</v>
      </c>
    </row>
    <row r="3935" spans="1:1" x14ac:dyDescent="0.3">
      <c r="A3935" t="s">
        <v>5037</v>
      </c>
    </row>
    <row r="3937" spans="1:1" x14ac:dyDescent="0.3">
      <c r="A3937" t="s">
        <v>5038</v>
      </c>
    </row>
    <row r="3939" spans="1:1" x14ac:dyDescent="0.3">
      <c r="A3939" t="s">
        <v>5039</v>
      </c>
    </row>
    <row r="3941" spans="1:1" x14ac:dyDescent="0.3">
      <c r="A3941" t="s">
        <v>5040</v>
      </c>
    </row>
    <row r="3943" spans="1:1" x14ac:dyDescent="0.3">
      <c r="A3943" t="s">
        <v>5041</v>
      </c>
    </row>
    <row r="3945" spans="1:1" x14ac:dyDescent="0.3">
      <c r="A3945" t="s">
        <v>5042</v>
      </c>
    </row>
    <row r="3947" spans="1:1" x14ac:dyDescent="0.3">
      <c r="A3947" t="s">
        <v>5043</v>
      </c>
    </row>
    <row r="3949" spans="1:1" x14ac:dyDescent="0.3">
      <c r="A3949" t="s">
        <v>5044</v>
      </c>
    </row>
    <row r="3950" spans="1:1" x14ac:dyDescent="0.3">
      <c r="A3950" t="s">
        <v>5045</v>
      </c>
    </row>
    <row r="3951" spans="1:1" x14ac:dyDescent="0.3">
      <c r="A3951" t="s">
        <v>5046</v>
      </c>
    </row>
    <row r="3953" spans="1:1" x14ac:dyDescent="0.3">
      <c r="A3953" t="s">
        <v>5047</v>
      </c>
    </row>
    <row r="3955" spans="1:1" x14ac:dyDescent="0.3">
      <c r="A3955" t="s">
        <v>5048</v>
      </c>
    </row>
    <row r="3957" spans="1:1" x14ac:dyDescent="0.3">
      <c r="A3957" t="s">
        <v>5049</v>
      </c>
    </row>
    <row r="3959" spans="1:1" x14ac:dyDescent="0.3">
      <c r="A3959" t="s">
        <v>5050</v>
      </c>
    </row>
    <row r="3961" spans="1:1" x14ac:dyDescent="0.3">
      <c r="A3961" t="s">
        <v>5051</v>
      </c>
    </row>
    <row r="3963" spans="1:1" x14ac:dyDescent="0.3">
      <c r="A3963" t="s">
        <v>5052</v>
      </c>
    </row>
    <row r="3965" spans="1:1" x14ac:dyDescent="0.3">
      <c r="A3965" t="s">
        <v>5053</v>
      </c>
    </row>
    <row r="3967" spans="1:1" x14ac:dyDescent="0.3">
      <c r="A3967" t="s">
        <v>5054</v>
      </c>
    </row>
    <row r="3969" spans="1:1" x14ac:dyDescent="0.3">
      <c r="A3969" t="s">
        <v>5055</v>
      </c>
    </row>
    <row r="3971" spans="1:1" x14ac:dyDescent="0.3">
      <c r="A3971" t="s">
        <v>5056</v>
      </c>
    </row>
    <row r="3973" spans="1:1" x14ac:dyDescent="0.3">
      <c r="A3973" t="s">
        <v>5057</v>
      </c>
    </row>
    <row r="3975" spans="1:1" x14ac:dyDescent="0.3">
      <c r="A3975" t="s">
        <v>5058</v>
      </c>
    </row>
    <row r="3977" spans="1:1" x14ac:dyDescent="0.3">
      <c r="A3977" t="s">
        <v>5059</v>
      </c>
    </row>
    <row r="3979" spans="1:1" x14ac:dyDescent="0.3">
      <c r="A3979" t="s">
        <v>5060</v>
      </c>
    </row>
    <row r="3981" spans="1:1" x14ac:dyDescent="0.3">
      <c r="A3981" t="s">
        <v>5061</v>
      </c>
    </row>
    <row r="3983" spans="1:1" x14ac:dyDescent="0.3">
      <c r="A3983" t="s">
        <v>5062</v>
      </c>
    </row>
    <row r="3985" spans="1:1" x14ac:dyDescent="0.3">
      <c r="A3985" t="s">
        <v>5063</v>
      </c>
    </row>
    <row r="3987" spans="1:1" x14ac:dyDescent="0.3">
      <c r="A3987" t="s">
        <v>5064</v>
      </c>
    </row>
    <row r="3989" spans="1:1" x14ac:dyDescent="0.3">
      <c r="A3989" t="s">
        <v>5065</v>
      </c>
    </row>
    <row r="3991" spans="1:1" x14ac:dyDescent="0.3">
      <c r="A3991" t="s">
        <v>5066</v>
      </c>
    </row>
    <row r="3993" spans="1:1" x14ac:dyDescent="0.3">
      <c r="A3993" t="s">
        <v>5067</v>
      </c>
    </row>
    <row r="3995" spans="1:1" x14ac:dyDescent="0.3">
      <c r="A3995" t="s">
        <v>5068</v>
      </c>
    </row>
    <row r="3997" spans="1:1" x14ac:dyDescent="0.3">
      <c r="A3997" t="s">
        <v>5069</v>
      </c>
    </row>
    <row r="3999" spans="1:1" x14ac:dyDescent="0.3">
      <c r="A3999" t="s">
        <v>5070</v>
      </c>
    </row>
    <row r="4001" spans="1:1" x14ac:dyDescent="0.3">
      <c r="A4001" t="s">
        <v>5071</v>
      </c>
    </row>
    <row r="4003" spans="1:1" x14ac:dyDescent="0.3">
      <c r="A4003" t="s">
        <v>5072</v>
      </c>
    </row>
    <row r="4005" spans="1:1" x14ac:dyDescent="0.3">
      <c r="A4005" t="s">
        <v>5073</v>
      </c>
    </row>
    <row r="4007" spans="1:1" x14ac:dyDescent="0.3">
      <c r="A4007" t="s">
        <v>5074</v>
      </c>
    </row>
    <row r="4009" spans="1:1" x14ac:dyDescent="0.3">
      <c r="A4009" t="s">
        <v>5075</v>
      </c>
    </row>
    <row r="4011" spans="1:1" x14ac:dyDescent="0.3">
      <c r="A4011" t="s">
        <v>5076</v>
      </c>
    </row>
    <row r="4013" spans="1:1" x14ac:dyDescent="0.3">
      <c r="A4013" t="s">
        <v>5077</v>
      </c>
    </row>
    <row r="4015" spans="1:1" x14ac:dyDescent="0.3">
      <c r="A4015" t="s">
        <v>5078</v>
      </c>
    </row>
    <row r="4017" spans="1:1" x14ac:dyDescent="0.3">
      <c r="A4017" t="s">
        <v>5079</v>
      </c>
    </row>
    <row r="4019" spans="1:1" x14ac:dyDescent="0.3">
      <c r="A4019" t="s">
        <v>5080</v>
      </c>
    </row>
    <row r="4021" spans="1:1" x14ac:dyDescent="0.3">
      <c r="A4021" t="s">
        <v>5081</v>
      </c>
    </row>
    <row r="4023" spans="1:1" x14ac:dyDescent="0.3">
      <c r="A4023" t="s">
        <v>5082</v>
      </c>
    </row>
    <row r="4025" spans="1:1" x14ac:dyDescent="0.3">
      <c r="A4025" t="s">
        <v>5083</v>
      </c>
    </row>
    <row r="4027" spans="1:1" x14ac:dyDescent="0.3">
      <c r="A4027" t="s">
        <v>5084</v>
      </c>
    </row>
    <row r="4029" spans="1:1" x14ac:dyDescent="0.3">
      <c r="A4029" t="s">
        <v>5085</v>
      </c>
    </row>
    <row r="4031" spans="1:1" x14ac:dyDescent="0.3">
      <c r="A4031" t="s">
        <v>5086</v>
      </c>
    </row>
    <row r="4033" spans="1:1" x14ac:dyDescent="0.3">
      <c r="A4033" t="s">
        <v>5087</v>
      </c>
    </row>
    <row r="4035" spans="1:1" x14ac:dyDescent="0.3">
      <c r="A4035" t="s">
        <v>5088</v>
      </c>
    </row>
    <row r="4037" spans="1:1" x14ac:dyDescent="0.3">
      <c r="A4037" t="s">
        <v>5089</v>
      </c>
    </row>
    <row r="4039" spans="1:1" x14ac:dyDescent="0.3">
      <c r="A4039" t="s">
        <v>5090</v>
      </c>
    </row>
    <row r="4041" spans="1:1" x14ac:dyDescent="0.3">
      <c r="A4041" t="s">
        <v>5091</v>
      </c>
    </row>
    <row r="4043" spans="1:1" x14ac:dyDescent="0.3">
      <c r="A4043" t="s">
        <v>5092</v>
      </c>
    </row>
    <row r="4045" spans="1:1" x14ac:dyDescent="0.3">
      <c r="A4045" t="s">
        <v>5093</v>
      </c>
    </row>
    <row r="4047" spans="1:1" x14ac:dyDescent="0.3">
      <c r="A4047" t="s">
        <v>5094</v>
      </c>
    </row>
    <row r="4049" spans="1:1" x14ac:dyDescent="0.3">
      <c r="A4049" t="s">
        <v>5095</v>
      </c>
    </row>
    <row r="4051" spans="1:1" x14ac:dyDescent="0.3">
      <c r="A4051" t="s">
        <v>5096</v>
      </c>
    </row>
    <row r="4053" spans="1:1" x14ac:dyDescent="0.3">
      <c r="A4053" t="s">
        <v>5097</v>
      </c>
    </row>
    <row r="4055" spans="1:1" x14ac:dyDescent="0.3">
      <c r="A4055" t="s">
        <v>5098</v>
      </c>
    </row>
    <row r="4057" spans="1:1" x14ac:dyDescent="0.3">
      <c r="A4057" t="s">
        <v>5099</v>
      </c>
    </row>
    <row r="4059" spans="1:1" x14ac:dyDescent="0.3">
      <c r="A4059" t="s">
        <v>5100</v>
      </c>
    </row>
    <row r="4061" spans="1:1" x14ac:dyDescent="0.3">
      <c r="A4061" t="s">
        <v>5101</v>
      </c>
    </row>
    <row r="4063" spans="1:1" x14ac:dyDescent="0.3">
      <c r="A4063" t="s">
        <v>5102</v>
      </c>
    </row>
    <row r="4065" spans="1:1" x14ac:dyDescent="0.3">
      <c r="A4065" t="s">
        <v>5103</v>
      </c>
    </row>
    <row r="4067" spans="1:1" x14ac:dyDescent="0.3">
      <c r="A4067" t="s">
        <v>5104</v>
      </c>
    </row>
    <row r="4069" spans="1:1" x14ac:dyDescent="0.3">
      <c r="A4069" t="s">
        <v>5105</v>
      </c>
    </row>
    <row r="4071" spans="1:1" x14ac:dyDescent="0.3">
      <c r="A4071" t="s">
        <v>5106</v>
      </c>
    </row>
    <row r="4073" spans="1:1" x14ac:dyDescent="0.3">
      <c r="A4073" t="s">
        <v>5107</v>
      </c>
    </row>
    <row r="4075" spans="1:1" x14ac:dyDescent="0.3">
      <c r="A4075" t="s">
        <v>5108</v>
      </c>
    </row>
    <row r="4077" spans="1:1" x14ac:dyDescent="0.3">
      <c r="A4077" t="s">
        <v>5109</v>
      </c>
    </row>
    <row r="4079" spans="1:1" x14ac:dyDescent="0.3">
      <c r="A4079" t="s">
        <v>5110</v>
      </c>
    </row>
    <row r="4081" spans="1:1" x14ac:dyDescent="0.3">
      <c r="A4081" t="s">
        <v>5111</v>
      </c>
    </row>
    <row r="4083" spans="1:1" x14ac:dyDescent="0.3">
      <c r="A4083" t="s">
        <v>5112</v>
      </c>
    </row>
    <row r="4085" spans="1:1" x14ac:dyDescent="0.3">
      <c r="A4085" t="s">
        <v>5113</v>
      </c>
    </row>
    <row r="4087" spans="1:1" x14ac:dyDescent="0.3">
      <c r="A4087" t="s">
        <v>5114</v>
      </c>
    </row>
    <row r="4089" spans="1:1" x14ac:dyDescent="0.3">
      <c r="A4089" t="s">
        <v>5115</v>
      </c>
    </row>
    <row r="4091" spans="1:1" x14ac:dyDescent="0.3">
      <c r="A4091" t="s">
        <v>5116</v>
      </c>
    </row>
    <row r="4093" spans="1:1" x14ac:dyDescent="0.3">
      <c r="A4093" t="s">
        <v>5117</v>
      </c>
    </row>
    <row r="4095" spans="1:1" x14ac:dyDescent="0.3">
      <c r="A4095" t="s">
        <v>5118</v>
      </c>
    </row>
    <row r="4097" spans="1:1" x14ac:dyDescent="0.3">
      <c r="A4097" t="s">
        <v>5119</v>
      </c>
    </row>
    <row r="4099" spans="1:1" x14ac:dyDescent="0.3">
      <c r="A4099" t="s">
        <v>5120</v>
      </c>
    </row>
    <row r="4101" spans="1:1" x14ac:dyDescent="0.3">
      <c r="A4101" t="s">
        <v>5121</v>
      </c>
    </row>
    <row r="4103" spans="1:1" x14ac:dyDescent="0.3">
      <c r="A4103" t="s">
        <v>5122</v>
      </c>
    </row>
    <row r="4105" spans="1:1" x14ac:dyDescent="0.3">
      <c r="A4105" t="s">
        <v>5123</v>
      </c>
    </row>
    <row r="4107" spans="1:1" x14ac:dyDescent="0.3">
      <c r="A4107" t="s">
        <v>5124</v>
      </c>
    </row>
    <row r="4109" spans="1:1" x14ac:dyDescent="0.3">
      <c r="A4109" t="s">
        <v>5125</v>
      </c>
    </row>
    <row r="4111" spans="1:1" x14ac:dyDescent="0.3">
      <c r="A4111" t="s">
        <v>5126</v>
      </c>
    </row>
    <row r="4113" spans="1:1" x14ac:dyDescent="0.3">
      <c r="A4113" t="s">
        <v>5127</v>
      </c>
    </row>
    <row r="4115" spans="1:1" x14ac:dyDescent="0.3">
      <c r="A4115" t="s">
        <v>5128</v>
      </c>
    </row>
    <row r="4117" spans="1:1" x14ac:dyDescent="0.3">
      <c r="A4117" t="s">
        <v>5129</v>
      </c>
    </row>
    <row r="4119" spans="1:1" x14ac:dyDescent="0.3">
      <c r="A4119" t="s">
        <v>5130</v>
      </c>
    </row>
    <row r="4121" spans="1:1" x14ac:dyDescent="0.3">
      <c r="A4121" t="s">
        <v>5131</v>
      </c>
    </row>
    <row r="4123" spans="1:1" x14ac:dyDescent="0.3">
      <c r="A4123" t="s">
        <v>5132</v>
      </c>
    </row>
    <row r="4125" spans="1:1" x14ac:dyDescent="0.3">
      <c r="A4125" t="s">
        <v>5133</v>
      </c>
    </row>
    <row r="4127" spans="1:1" x14ac:dyDescent="0.3">
      <c r="A4127" t="s">
        <v>5134</v>
      </c>
    </row>
    <row r="4129" spans="1:1" x14ac:dyDescent="0.3">
      <c r="A4129" t="s">
        <v>5135</v>
      </c>
    </row>
    <row r="4131" spans="1:1" x14ac:dyDescent="0.3">
      <c r="A4131" t="s">
        <v>5136</v>
      </c>
    </row>
    <row r="4133" spans="1:1" x14ac:dyDescent="0.3">
      <c r="A4133" t="s">
        <v>5137</v>
      </c>
    </row>
    <row r="4135" spans="1:1" x14ac:dyDescent="0.3">
      <c r="A4135" t="s">
        <v>5138</v>
      </c>
    </row>
    <row r="4137" spans="1:1" x14ac:dyDescent="0.3">
      <c r="A4137" t="s">
        <v>5139</v>
      </c>
    </row>
    <row r="4139" spans="1:1" x14ac:dyDescent="0.3">
      <c r="A4139" t="s">
        <v>5140</v>
      </c>
    </row>
    <row r="4141" spans="1:1" x14ac:dyDescent="0.3">
      <c r="A4141" t="s">
        <v>5141</v>
      </c>
    </row>
    <row r="4143" spans="1:1" x14ac:dyDescent="0.3">
      <c r="A4143" t="s">
        <v>5142</v>
      </c>
    </row>
    <row r="4145" spans="1:1" x14ac:dyDescent="0.3">
      <c r="A4145" t="s">
        <v>5143</v>
      </c>
    </row>
    <row r="4147" spans="1:1" x14ac:dyDescent="0.3">
      <c r="A4147" t="s">
        <v>5144</v>
      </c>
    </row>
    <row r="4149" spans="1:1" x14ac:dyDescent="0.3">
      <c r="A4149" t="s">
        <v>5145</v>
      </c>
    </row>
    <row r="4150" spans="1:1" x14ac:dyDescent="0.3">
      <c r="A4150" t="s">
        <v>5146</v>
      </c>
    </row>
    <row r="4152" spans="1:1" x14ac:dyDescent="0.3">
      <c r="A4152" t="s">
        <v>5147</v>
      </c>
    </row>
    <row r="4154" spans="1:1" x14ac:dyDescent="0.3">
      <c r="A4154" t="s">
        <v>5148</v>
      </c>
    </row>
    <row r="4156" spans="1:1" x14ac:dyDescent="0.3">
      <c r="A4156" t="s">
        <v>5149</v>
      </c>
    </row>
    <row r="4158" spans="1:1" x14ac:dyDescent="0.3">
      <c r="A4158" t="s">
        <v>5150</v>
      </c>
    </row>
    <row r="4160" spans="1:1" x14ac:dyDescent="0.3">
      <c r="A4160" t="s">
        <v>5151</v>
      </c>
    </row>
    <row r="4162" spans="1:1" x14ac:dyDescent="0.3">
      <c r="A4162" t="s">
        <v>5152</v>
      </c>
    </row>
    <row r="4164" spans="1:1" x14ac:dyDescent="0.3">
      <c r="A4164" t="s">
        <v>5153</v>
      </c>
    </row>
    <row r="4166" spans="1:1" x14ac:dyDescent="0.3">
      <c r="A4166" t="s">
        <v>5154</v>
      </c>
    </row>
    <row r="4168" spans="1:1" x14ac:dyDescent="0.3">
      <c r="A4168" t="s">
        <v>5155</v>
      </c>
    </row>
    <row r="4170" spans="1:1" x14ac:dyDescent="0.3">
      <c r="A4170" t="s">
        <v>5156</v>
      </c>
    </row>
    <row r="4172" spans="1:1" x14ac:dyDescent="0.3">
      <c r="A4172" t="s">
        <v>5157</v>
      </c>
    </row>
    <row r="4174" spans="1:1" x14ac:dyDescent="0.3">
      <c r="A4174" t="s">
        <v>5158</v>
      </c>
    </row>
    <row r="4176" spans="1:1" x14ac:dyDescent="0.3">
      <c r="A4176" t="s">
        <v>5159</v>
      </c>
    </row>
    <row r="4178" spans="1:1" x14ac:dyDescent="0.3">
      <c r="A4178" t="s">
        <v>5160</v>
      </c>
    </row>
    <row r="4180" spans="1:1" x14ac:dyDescent="0.3">
      <c r="A4180" t="s">
        <v>5161</v>
      </c>
    </row>
    <row r="4182" spans="1:1" x14ac:dyDescent="0.3">
      <c r="A4182" t="s">
        <v>5162</v>
      </c>
    </row>
    <row r="4184" spans="1:1" x14ac:dyDescent="0.3">
      <c r="A4184" t="s">
        <v>5163</v>
      </c>
    </row>
    <row r="4186" spans="1:1" x14ac:dyDescent="0.3">
      <c r="A4186" t="s">
        <v>5164</v>
      </c>
    </row>
    <row r="4188" spans="1:1" x14ac:dyDescent="0.3">
      <c r="A4188" t="s">
        <v>5165</v>
      </c>
    </row>
    <row r="4190" spans="1:1" x14ac:dyDescent="0.3">
      <c r="A4190" t="s">
        <v>5166</v>
      </c>
    </row>
    <row r="4192" spans="1:1" x14ac:dyDescent="0.3">
      <c r="A4192" t="s">
        <v>5167</v>
      </c>
    </row>
    <row r="4194" spans="1:1" x14ac:dyDescent="0.3">
      <c r="A4194" t="s">
        <v>5168</v>
      </c>
    </row>
    <row r="4196" spans="1:1" x14ac:dyDescent="0.3">
      <c r="A4196" t="s">
        <v>5169</v>
      </c>
    </row>
    <row r="4198" spans="1:1" x14ac:dyDescent="0.3">
      <c r="A4198" t="s">
        <v>5170</v>
      </c>
    </row>
    <row r="4200" spans="1:1" x14ac:dyDescent="0.3">
      <c r="A4200" t="s">
        <v>5171</v>
      </c>
    </row>
    <row r="4202" spans="1:1" x14ac:dyDescent="0.3">
      <c r="A4202" t="s">
        <v>5172</v>
      </c>
    </row>
    <row r="4204" spans="1:1" x14ac:dyDescent="0.3">
      <c r="A4204" t="s">
        <v>5173</v>
      </c>
    </row>
    <row r="4206" spans="1:1" x14ac:dyDescent="0.3">
      <c r="A4206" t="s">
        <v>5174</v>
      </c>
    </row>
    <row r="4208" spans="1:1" x14ac:dyDescent="0.3">
      <c r="A4208" t="s">
        <v>5175</v>
      </c>
    </row>
    <row r="4210" spans="1:1" x14ac:dyDescent="0.3">
      <c r="A4210" t="s">
        <v>5176</v>
      </c>
    </row>
    <row r="4212" spans="1:1" x14ac:dyDescent="0.3">
      <c r="A4212" t="s">
        <v>5177</v>
      </c>
    </row>
    <row r="4214" spans="1:1" x14ac:dyDescent="0.3">
      <c r="A4214" t="s">
        <v>5178</v>
      </c>
    </row>
    <row r="4216" spans="1:1" x14ac:dyDescent="0.3">
      <c r="A4216" t="s">
        <v>5179</v>
      </c>
    </row>
    <row r="4218" spans="1:1" x14ac:dyDescent="0.3">
      <c r="A4218" t="s">
        <v>5180</v>
      </c>
    </row>
    <row r="4220" spans="1:1" x14ac:dyDescent="0.3">
      <c r="A4220" t="s">
        <v>5181</v>
      </c>
    </row>
    <row r="4222" spans="1:1" x14ac:dyDescent="0.3">
      <c r="A4222" t="s">
        <v>5182</v>
      </c>
    </row>
    <row r="4224" spans="1:1" x14ac:dyDescent="0.3">
      <c r="A4224" t="s">
        <v>5183</v>
      </c>
    </row>
    <row r="4226" spans="1:1" x14ac:dyDescent="0.3">
      <c r="A4226" t="s">
        <v>5184</v>
      </c>
    </row>
    <row r="4228" spans="1:1" x14ac:dyDescent="0.3">
      <c r="A4228" t="s">
        <v>5185</v>
      </c>
    </row>
    <row r="4230" spans="1:1" x14ac:dyDescent="0.3">
      <c r="A4230" t="s">
        <v>5186</v>
      </c>
    </row>
    <row r="4232" spans="1:1" x14ac:dyDescent="0.3">
      <c r="A4232" t="s">
        <v>5187</v>
      </c>
    </row>
    <row r="4234" spans="1:1" x14ac:dyDescent="0.3">
      <c r="A4234" t="s">
        <v>5188</v>
      </c>
    </row>
    <row r="4236" spans="1:1" x14ac:dyDescent="0.3">
      <c r="A4236" t="s">
        <v>5189</v>
      </c>
    </row>
    <row r="4238" spans="1:1" x14ac:dyDescent="0.3">
      <c r="A4238" t="s">
        <v>5190</v>
      </c>
    </row>
    <row r="4240" spans="1:1" x14ac:dyDescent="0.3">
      <c r="A4240" t="s">
        <v>5191</v>
      </c>
    </row>
    <row r="4242" spans="1:1" x14ac:dyDescent="0.3">
      <c r="A4242" t="s">
        <v>5192</v>
      </c>
    </row>
    <row r="4244" spans="1:1" x14ac:dyDescent="0.3">
      <c r="A4244" t="s">
        <v>5193</v>
      </c>
    </row>
    <row r="4246" spans="1:1" x14ac:dyDescent="0.3">
      <c r="A4246" t="s">
        <v>5194</v>
      </c>
    </row>
    <row r="4248" spans="1:1" x14ac:dyDescent="0.3">
      <c r="A4248" t="s">
        <v>5195</v>
      </c>
    </row>
    <row r="4250" spans="1:1" x14ac:dyDescent="0.3">
      <c r="A4250" t="s">
        <v>5196</v>
      </c>
    </row>
    <row r="4252" spans="1:1" x14ac:dyDescent="0.3">
      <c r="A4252" t="s">
        <v>5197</v>
      </c>
    </row>
    <row r="4254" spans="1:1" x14ac:dyDescent="0.3">
      <c r="A4254" t="s">
        <v>5198</v>
      </c>
    </row>
    <row r="4256" spans="1:1" x14ac:dyDescent="0.3">
      <c r="A4256" t="s">
        <v>5199</v>
      </c>
    </row>
    <row r="4258" spans="1:1" x14ac:dyDescent="0.3">
      <c r="A4258" t="s">
        <v>5200</v>
      </c>
    </row>
    <row r="4260" spans="1:1" x14ac:dyDescent="0.3">
      <c r="A4260" t="s">
        <v>5201</v>
      </c>
    </row>
    <row r="4262" spans="1:1" x14ac:dyDescent="0.3">
      <c r="A4262" t="s">
        <v>5202</v>
      </c>
    </row>
    <row r="4264" spans="1:1" x14ac:dyDescent="0.3">
      <c r="A4264" t="s">
        <v>5203</v>
      </c>
    </row>
    <row r="4266" spans="1:1" x14ac:dyDescent="0.3">
      <c r="A4266" t="s">
        <v>5204</v>
      </c>
    </row>
    <row r="4268" spans="1:1" x14ac:dyDescent="0.3">
      <c r="A4268" t="s">
        <v>5205</v>
      </c>
    </row>
    <row r="4270" spans="1:1" x14ac:dyDescent="0.3">
      <c r="A4270" t="s">
        <v>5206</v>
      </c>
    </row>
    <row r="4272" spans="1:1" x14ac:dyDescent="0.3">
      <c r="A4272" t="s">
        <v>5207</v>
      </c>
    </row>
    <row r="4274" spans="1:1" x14ac:dyDescent="0.3">
      <c r="A4274" t="s">
        <v>5208</v>
      </c>
    </row>
    <row r="4276" spans="1:1" x14ac:dyDescent="0.3">
      <c r="A4276" t="s">
        <v>5209</v>
      </c>
    </row>
    <row r="4278" spans="1:1" x14ac:dyDescent="0.3">
      <c r="A4278" t="s">
        <v>5210</v>
      </c>
    </row>
    <row r="4280" spans="1:1" x14ac:dyDescent="0.3">
      <c r="A4280" t="s">
        <v>5211</v>
      </c>
    </row>
    <row r="4282" spans="1:1" x14ac:dyDescent="0.3">
      <c r="A4282" t="s">
        <v>5212</v>
      </c>
    </row>
    <row r="4284" spans="1:1" x14ac:dyDescent="0.3">
      <c r="A4284" t="s">
        <v>5213</v>
      </c>
    </row>
    <row r="4286" spans="1:1" x14ac:dyDescent="0.3">
      <c r="A4286" t="s">
        <v>5214</v>
      </c>
    </row>
    <row r="4288" spans="1:1" x14ac:dyDescent="0.3">
      <c r="A4288" t="s">
        <v>5215</v>
      </c>
    </row>
    <row r="4290" spans="1:1" x14ac:dyDescent="0.3">
      <c r="A4290" t="s">
        <v>5216</v>
      </c>
    </row>
    <row r="4292" spans="1:1" x14ac:dyDescent="0.3">
      <c r="A4292" t="s">
        <v>5217</v>
      </c>
    </row>
    <row r="4294" spans="1:1" x14ac:dyDescent="0.3">
      <c r="A4294" t="s">
        <v>5218</v>
      </c>
    </row>
    <row r="4296" spans="1:1" x14ac:dyDescent="0.3">
      <c r="A4296" t="s">
        <v>5219</v>
      </c>
    </row>
    <row r="4298" spans="1:1" x14ac:dyDescent="0.3">
      <c r="A4298" t="s">
        <v>5220</v>
      </c>
    </row>
    <row r="4300" spans="1:1" x14ac:dyDescent="0.3">
      <c r="A4300" t="s">
        <v>5221</v>
      </c>
    </row>
    <row r="4302" spans="1:1" x14ac:dyDescent="0.3">
      <c r="A4302" t="s">
        <v>5222</v>
      </c>
    </row>
    <row r="4304" spans="1:1" x14ac:dyDescent="0.3">
      <c r="A4304" t="s">
        <v>5223</v>
      </c>
    </row>
    <row r="4306" spans="1:1" x14ac:dyDescent="0.3">
      <c r="A4306" t="s">
        <v>5224</v>
      </c>
    </row>
    <row r="4308" spans="1:1" x14ac:dyDescent="0.3">
      <c r="A4308" t="s">
        <v>5225</v>
      </c>
    </row>
    <row r="4310" spans="1:1" x14ac:dyDescent="0.3">
      <c r="A4310" t="s">
        <v>5226</v>
      </c>
    </row>
    <row r="4312" spans="1:1" x14ac:dyDescent="0.3">
      <c r="A4312" t="s">
        <v>5227</v>
      </c>
    </row>
    <row r="4314" spans="1:1" x14ac:dyDescent="0.3">
      <c r="A4314" t="s">
        <v>5228</v>
      </c>
    </row>
    <row r="4316" spans="1:1" x14ac:dyDescent="0.3">
      <c r="A4316" t="s">
        <v>5229</v>
      </c>
    </row>
    <row r="4318" spans="1:1" x14ac:dyDescent="0.3">
      <c r="A4318" t="s">
        <v>5230</v>
      </c>
    </row>
    <row r="4320" spans="1:1" x14ac:dyDescent="0.3">
      <c r="A4320" t="s">
        <v>5231</v>
      </c>
    </row>
    <row r="4322" spans="1:1" x14ac:dyDescent="0.3">
      <c r="A4322" t="s">
        <v>5232</v>
      </c>
    </row>
    <row r="4324" spans="1:1" x14ac:dyDescent="0.3">
      <c r="A4324" t="s">
        <v>5233</v>
      </c>
    </row>
    <row r="4326" spans="1:1" x14ac:dyDescent="0.3">
      <c r="A4326" t="s">
        <v>5234</v>
      </c>
    </row>
    <row r="4328" spans="1:1" x14ac:dyDescent="0.3">
      <c r="A4328" t="s">
        <v>5235</v>
      </c>
    </row>
    <row r="4330" spans="1:1" x14ac:dyDescent="0.3">
      <c r="A4330" t="s">
        <v>5236</v>
      </c>
    </row>
    <row r="4332" spans="1:1" x14ac:dyDescent="0.3">
      <c r="A4332" t="s">
        <v>5237</v>
      </c>
    </row>
    <row r="4334" spans="1:1" x14ac:dyDescent="0.3">
      <c r="A4334" t="s">
        <v>5238</v>
      </c>
    </row>
    <row r="4336" spans="1:1" x14ac:dyDescent="0.3">
      <c r="A4336" t="s">
        <v>5239</v>
      </c>
    </row>
    <row r="4338" spans="1:1" x14ac:dyDescent="0.3">
      <c r="A4338" t="s">
        <v>5240</v>
      </c>
    </row>
    <row r="4340" spans="1:1" x14ac:dyDescent="0.3">
      <c r="A4340" t="s">
        <v>5241</v>
      </c>
    </row>
    <row r="4342" spans="1:1" x14ac:dyDescent="0.3">
      <c r="A4342" t="s">
        <v>5242</v>
      </c>
    </row>
    <row r="4344" spans="1:1" x14ac:dyDescent="0.3">
      <c r="A4344" t="s">
        <v>5243</v>
      </c>
    </row>
    <row r="4346" spans="1:1" x14ac:dyDescent="0.3">
      <c r="A4346" t="s">
        <v>5244</v>
      </c>
    </row>
    <row r="4348" spans="1:1" x14ac:dyDescent="0.3">
      <c r="A4348" t="s">
        <v>5245</v>
      </c>
    </row>
    <row r="4349" spans="1:1" x14ac:dyDescent="0.3">
      <c r="A4349" t="s">
        <v>5246</v>
      </c>
    </row>
    <row r="4351" spans="1:1" x14ac:dyDescent="0.3">
      <c r="A4351" t="s">
        <v>5247</v>
      </c>
    </row>
    <row r="4353" spans="1:1" x14ac:dyDescent="0.3">
      <c r="A4353" t="s">
        <v>5248</v>
      </c>
    </row>
    <row r="4355" spans="1:1" x14ac:dyDescent="0.3">
      <c r="A4355" t="s">
        <v>5249</v>
      </c>
    </row>
    <row r="4357" spans="1:1" x14ac:dyDescent="0.3">
      <c r="A4357" t="s">
        <v>5250</v>
      </c>
    </row>
    <row r="4359" spans="1:1" x14ac:dyDescent="0.3">
      <c r="A4359" t="s">
        <v>5251</v>
      </c>
    </row>
    <row r="4361" spans="1:1" x14ac:dyDescent="0.3">
      <c r="A4361" t="s">
        <v>5252</v>
      </c>
    </row>
    <row r="4363" spans="1:1" x14ac:dyDescent="0.3">
      <c r="A4363" t="s">
        <v>5253</v>
      </c>
    </row>
    <row r="4365" spans="1:1" x14ac:dyDescent="0.3">
      <c r="A4365" t="s">
        <v>5254</v>
      </c>
    </row>
    <row r="4367" spans="1:1" x14ac:dyDescent="0.3">
      <c r="A4367" t="s">
        <v>5255</v>
      </c>
    </row>
    <row r="4369" spans="1:1" x14ac:dyDescent="0.3">
      <c r="A4369" t="s">
        <v>5256</v>
      </c>
    </row>
    <row r="4371" spans="1:1" x14ac:dyDescent="0.3">
      <c r="A4371" t="s">
        <v>5257</v>
      </c>
    </row>
    <row r="4373" spans="1:1" x14ac:dyDescent="0.3">
      <c r="A4373" t="s">
        <v>5258</v>
      </c>
    </row>
    <row r="4375" spans="1:1" x14ac:dyDescent="0.3">
      <c r="A4375" t="s">
        <v>5259</v>
      </c>
    </row>
    <row r="4377" spans="1:1" x14ac:dyDescent="0.3">
      <c r="A4377" t="s">
        <v>5260</v>
      </c>
    </row>
    <row r="4379" spans="1:1" x14ac:dyDescent="0.3">
      <c r="A4379" t="s">
        <v>5261</v>
      </c>
    </row>
    <row r="4381" spans="1:1" x14ac:dyDescent="0.3">
      <c r="A4381" t="s">
        <v>5262</v>
      </c>
    </row>
    <row r="4383" spans="1:1" x14ac:dyDescent="0.3">
      <c r="A4383" t="s">
        <v>5263</v>
      </c>
    </row>
    <row r="4385" spans="1:1" x14ac:dyDescent="0.3">
      <c r="A4385" t="s">
        <v>5264</v>
      </c>
    </row>
    <row r="4387" spans="1:1" x14ac:dyDescent="0.3">
      <c r="A4387" t="s">
        <v>5265</v>
      </c>
    </row>
    <row r="4389" spans="1:1" x14ac:dyDescent="0.3">
      <c r="A4389" t="s">
        <v>5266</v>
      </c>
    </row>
    <row r="4391" spans="1:1" x14ac:dyDescent="0.3">
      <c r="A4391" t="s">
        <v>5267</v>
      </c>
    </row>
    <row r="4393" spans="1:1" x14ac:dyDescent="0.3">
      <c r="A4393" t="s">
        <v>5268</v>
      </c>
    </row>
    <row r="4395" spans="1:1" x14ac:dyDescent="0.3">
      <c r="A4395" t="s">
        <v>5269</v>
      </c>
    </row>
    <row r="4397" spans="1:1" x14ac:dyDescent="0.3">
      <c r="A4397" t="s">
        <v>5270</v>
      </c>
    </row>
    <row r="4399" spans="1:1" x14ac:dyDescent="0.3">
      <c r="A4399" t="s">
        <v>5271</v>
      </c>
    </row>
    <row r="4401" spans="1:1" x14ac:dyDescent="0.3">
      <c r="A4401" t="s">
        <v>5272</v>
      </c>
    </row>
    <row r="4403" spans="1:1" x14ac:dyDescent="0.3">
      <c r="A4403" t="s">
        <v>5273</v>
      </c>
    </row>
    <row r="4405" spans="1:1" x14ac:dyDescent="0.3">
      <c r="A4405" t="s">
        <v>5274</v>
      </c>
    </row>
    <row r="4407" spans="1:1" x14ac:dyDescent="0.3">
      <c r="A4407" t="s">
        <v>5275</v>
      </c>
    </row>
    <row r="4409" spans="1:1" x14ac:dyDescent="0.3">
      <c r="A4409" t="s">
        <v>5276</v>
      </c>
    </row>
    <row r="4411" spans="1:1" x14ac:dyDescent="0.3">
      <c r="A4411" t="s">
        <v>5277</v>
      </c>
    </row>
    <row r="4413" spans="1:1" x14ac:dyDescent="0.3">
      <c r="A4413" t="s">
        <v>5278</v>
      </c>
    </row>
    <row r="4415" spans="1:1" x14ac:dyDescent="0.3">
      <c r="A4415" t="s">
        <v>5279</v>
      </c>
    </row>
    <row r="4417" spans="1:1" x14ac:dyDescent="0.3">
      <c r="A4417" t="s">
        <v>5280</v>
      </c>
    </row>
    <row r="4419" spans="1:1" x14ac:dyDescent="0.3">
      <c r="A4419" t="s">
        <v>5281</v>
      </c>
    </row>
    <row r="4421" spans="1:1" x14ac:dyDescent="0.3">
      <c r="A4421" t="s">
        <v>5282</v>
      </c>
    </row>
    <row r="4423" spans="1:1" x14ac:dyDescent="0.3">
      <c r="A4423" t="s">
        <v>5283</v>
      </c>
    </row>
    <row r="4425" spans="1:1" x14ac:dyDescent="0.3">
      <c r="A4425" t="s">
        <v>5284</v>
      </c>
    </row>
    <row r="4427" spans="1:1" x14ac:dyDescent="0.3">
      <c r="A4427" t="s">
        <v>5285</v>
      </c>
    </row>
    <row r="4429" spans="1:1" x14ac:dyDescent="0.3">
      <c r="A4429" t="s">
        <v>5286</v>
      </c>
    </row>
    <row r="4431" spans="1:1" x14ac:dyDescent="0.3">
      <c r="A4431" t="s">
        <v>5287</v>
      </c>
    </row>
    <row r="4433" spans="1:1" x14ac:dyDescent="0.3">
      <c r="A4433" t="s">
        <v>5288</v>
      </c>
    </row>
    <row r="4435" spans="1:1" x14ac:dyDescent="0.3">
      <c r="A4435" t="s">
        <v>5289</v>
      </c>
    </row>
    <row r="4437" spans="1:1" x14ac:dyDescent="0.3">
      <c r="A4437" t="s">
        <v>5290</v>
      </c>
    </row>
    <row r="4439" spans="1:1" x14ac:dyDescent="0.3">
      <c r="A4439" t="s">
        <v>5291</v>
      </c>
    </row>
    <row r="4441" spans="1:1" x14ac:dyDescent="0.3">
      <c r="A4441" t="s">
        <v>5292</v>
      </c>
    </row>
    <row r="4443" spans="1:1" x14ac:dyDescent="0.3">
      <c r="A4443" t="s">
        <v>5293</v>
      </c>
    </row>
    <row r="4445" spans="1:1" x14ac:dyDescent="0.3">
      <c r="A4445" t="s">
        <v>5294</v>
      </c>
    </row>
    <row r="4447" spans="1:1" x14ac:dyDescent="0.3">
      <c r="A4447" t="s">
        <v>5295</v>
      </c>
    </row>
    <row r="4449" spans="1:1" x14ac:dyDescent="0.3">
      <c r="A4449" t="s">
        <v>5296</v>
      </c>
    </row>
    <row r="4451" spans="1:1" x14ac:dyDescent="0.3">
      <c r="A4451" t="s">
        <v>5297</v>
      </c>
    </row>
    <row r="4453" spans="1:1" x14ac:dyDescent="0.3">
      <c r="A4453" t="s">
        <v>5298</v>
      </c>
    </row>
    <row r="4455" spans="1:1" x14ac:dyDescent="0.3">
      <c r="A4455" t="s">
        <v>5299</v>
      </c>
    </row>
    <row r="4457" spans="1:1" x14ac:dyDescent="0.3">
      <c r="A4457" t="s">
        <v>5300</v>
      </c>
    </row>
    <row r="4459" spans="1:1" x14ac:dyDescent="0.3">
      <c r="A4459" t="s">
        <v>5301</v>
      </c>
    </row>
    <row r="4461" spans="1:1" x14ac:dyDescent="0.3">
      <c r="A4461" t="s">
        <v>5302</v>
      </c>
    </row>
    <row r="4463" spans="1:1" x14ac:dyDescent="0.3">
      <c r="A4463" t="s">
        <v>5303</v>
      </c>
    </row>
    <row r="4465" spans="1:1" x14ac:dyDescent="0.3">
      <c r="A4465" t="s">
        <v>5304</v>
      </c>
    </row>
    <row r="4467" spans="1:1" x14ac:dyDescent="0.3">
      <c r="A4467" t="s">
        <v>5305</v>
      </c>
    </row>
    <row r="4469" spans="1:1" x14ac:dyDescent="0.3">
      <c r="A4469" t="s">
        <v>5306</v>
      </c>
    </row>
    <row r="4471" spans="1:1" x14ac:dyDescent="0.3">
      <c r="A4471" t="s">
        <v>5307</v>
      </c>
    </row>
    <row r="4473" spans="1:1" x14ac:dyDescent="0.3">
      <c r="A4473" t="s">
        <v>5308</v>
      </c>
    </row>
    <row r="4475" spans="1:1" x14ac:dyDescent="0.3">
      <c r="A4475" t="s">
        <v>5309</v>
      </c>
    </row>
    <row r="4477" spans="1:1" x14ac:dyDescent="0.3">
      <c r="A4477" t="s">
        <v>5310</v>
      </c>
    </row>
    <row r="4479" spans="1:1" x14ac:dyDescent="0.3">
      <c r="A4479" t="s">
        <v>5311</v>
      </c>
    </row>
    <row r="4481" spans="1:1" x14ac:dyDescent="0.3">
      <c r="A4481" t="s">
        <v>5312</v>
      </c>
    </row>
    <row r="4483" spans="1:1" x14ac:dyDescent="0.3">
      <c r="A4483" t="s">
        <v>5313</v>
      </c>
    </row>
    <row r="4485" spans="1:1" x14ac:dyDescent="0.3">
      <c r="A4485" t="s">
        <v>5314</v>
      </c>
    </row>
    <row r="4487" spans="1:1" x14ac:dyDescent="0.3">
      <c r="A4487" t="s">
        <v>5315</v>
      </c>
    </row>
    <row r="4489" spans="1:1" x14ac:dyDescent="0.3">
      <c r="A4489" t="s">
        <v>5316</v>
      </c>
    </row>
    <row r="4491" spans="1:1" x14ac:dyDescent="0.3">
      <c r="A4491" t="s">
        <v>5317</v>
      </c>
    </row>
    <row r="4493" spans="1:1" x14ac:dyDescent="0.3">
      <c r="A4493" t="s">
        <v>5318</v>
      </c>
    </row>
    <row r="4495" spans="1:1" x14ac:dyDescent="0.3">
      <c r="A4495" t="s">
        <v>5319</v>
      </c>
    </row>
    <row r="4497" spans="1:1" x14ac:dyDescent="0.3">
      <c r="A4497" t="s">
        <v>5320</v>
      </c>
    </row>
    <row r="4499" spans="1:1" x14ac:dyDescent="0.3">
      <c r="A4499" t="s">
        <v>5321</v>
      </c>
    </row>
    <row r="4501" spans="1:1" x14ac:dyDescent="0.3">
      <c r="A4501" t="s">
        <v>5322</v>
      </c>
    </row>
    <row r="4503" spans="1:1" x14ac:dyDescent="0.3">
      <c r="A4503" t="s">
        <v>5323</v>
      </c>
    </row>
    <row r="4505" spans="1:1" x14ac:dyDescent="0.3">
      <c r="A4505" t="s">
        <v>5324</v>
      </c>
    </row>
    <row r="4507" spans="1:1" x14ac:dyDescent="0.3">
      <c r="A4507" t="s">
        <v>5325</v>
      </c>
    </row>
    <row r="4509" spans="1:1" x14ac:dyDescent="0.3">
      <c r="A4509" t="s">
        <v>5326</v>
      </c>
    </row>
    <row r="4511" spans="1:1" x14ac:dyDescent="0.3">
      <c r="A4511" t="s">
        <v>5327</v>
      </c>
    </row>
    <row r="4513" spans="1:1" x14ac:dyDescent="0.3">
      <c r="A4513" t="s">
        <v>5328</v>
      </c>
    </row>
    <row r="4515" spans="1:1" x14ac:dyDescent="0.3">
      <c r="A4515" t="s">
        <v>5329</v>
      </c>
    </row>
    <row r="4517" spans="1:1" x14ac:dyDescent="0.3">
      <c r="A4517" t="s">
        <v>5330</v>
      </c>
    </row>
    <row r="4519" spans="1:1" x14ac:dyDescent="0.3">
      <c r="A4519" t="s">
        <v>5331</v>
      </c>
    </row>
    <row r="4521" spans="1:1" x14ac:dyDescent="0.3">
      <c r="A4521" t="s">
        <v>5332</v>
      </c>
    </row>
    <row r="4523" spans="1:1" x14ac:dyDescent="0.3">
      <c r="A4523" t="s">
        <v>5333</v>
      </c>
    </row>
    <row r="4525" spans="1:1" x14ac:dyDescent="0.3">
      <c r="A4525" t="s">
        <v>5334</v>
      </c>
    </row>
    <row r="4527" spans="1:1" x14ac:dyDescent="0.3">
      <c r="A4527" t="s">
        <v>5335</v>
      </c>
    </row>
    <row r="4529" spans="1:1" x14ac:dyDescent="0.3">
      <c r="A4529" t="s">
        <v>5336</v>
      </c>
    </row>
    <row r="4531" spans="1:1" x14ac:dyDescent="0.3">
      <c r="A4531" t="s">
        <v>5337</v>
      </c>
    </row>
    <row r="4533" spans="1:1" x14ac:dyDescent="0.3">
      <c r="A4533" t="s">
        <v>5338</v>
      </c>
    </row>
    <row r="4535" spans="1:1" x14ac:dyDescent="0.3">
      <c r="A4535" t="s">
        <v>5339</v>
      </c>
    </row>
    <row r="4537" spans="1:1" x14ac:dyDescent="0.3">
      <c r="A4537" t="s">
        <v>5340</v>
      </c>
    </row>
    <row r="4539" spans="1:1" x14ac:dyDescent="0.3">
      <c r="A4539" t="s">
        <v>5341</v>
      </c>
    </row>
    <row r="4541" spans="1:1" x14ac:dyDescent="0.3">
      <c r="A4541" t="s">
        <v>5342</v>
      </c>
    </row>
    <row r="4543" spans="1:1" x14ac:dyDescent="0.3">
      <c r="A4543" t="s">
        <v>5343</v>
      </c>
    </row>
    <row r="4545" spans="1:1" x14ac:dyDescent="0.3">
      <c r="A4545" t="s">
        <v>5344</v>
      </c>
    </row>
    <row r="4547" spans="1:1" x14ac:dyDescent="0.3">
      <c r="A4547" t="s">
        <v>5345</v>
      </c>
    </row>
    <row r="4548" spans="1:1" x14ac:dyDescent="0.3">
      <c r="A4548" t="s">
        <v>5346</v>
      </c>
    </row>
    <row r="4550" spans="1:1" x14ac:dyDescent="0.3">
      <c r="A4550" t="s">
        <v>5347</v>
      </c>
    </row>
    <row r="4552" spans="1:1" x14ac:dyDescent="0.3">
      <c r="A4552" t="s">
        <v>5348</v>
      </c>
    </row>
    <row r="4554" spans="1:1" x14ac:dyDescent="0.3">
      <c r="A4554" t="s">
        <v>5349</v>
      </c>
    </row>
    <row r="4556" spans="1:1" x14ac:dyDescent="0.3">
      <c r="A4556" t="s">
        <v>5350</v>
      </c>
    </row>
    <row r="4558" spans="1:1" x14ac:dyDescent="0.3">
      <c r="A4558" t="s">
        <v>5351</v>
      </c>
    </row>
    <row r="4560" spans="1:1" x14ac:dyDescent="0.3">
      <c r="A4560" t="s">
        <v>5352</v>
      </c>
    </row>
    <row r="4562" spans="1:1" x14ac:dyDescent="0.3">
      <c r="A4562" t="s">
        <v>5353</v>
      </c>
    </row>
    <row r="4564" spans="1:1" x14ac:dyDescent="0.3">
      <c r="A4564" t="s">
        <v>5354</v>
      </c>
    </row>
    <row r="4566" spans="1:1" x14ac:dyDescent="0.3">
      <c r="A4566" t="s">
        <v>5355</v>
      </c>
    </row>
    <row r="4568" spans="1:1" x14ac:dyDescent="0.3">
      <c r="A4568" t="s">
        <v>5356</v>
      </c>
    </row>
    <row r="4570" spans="1:1" x14ac:dyDescent="0.3">
      <c r="A4570" t="s">
        <v>5357</v>
      </c>
    </row>
    <row r="4572" spans="1:1" x14ac:dyDescent="0.3">
      <c r="A4572" t="s">
        <v>5358</v>
      </c>
    </row>
    <row r="4574" spans="1:1" x14ac:dyDescent="0.3">
      <c r="A4574" t="s">
        <v>5359</v>
      </c>
    </row>
    <row r="4576" spans="1:1" x14ac:dyDescent="0.3">
      <c r="A4576" t="s">
        <v>5360</v>
      </c>
    </row>
    <row r="4578" spans="1:1" x14ac:dyDescent="0.3">
      <c r="A4578" t="s">
        <v>5361</v>
      </c>
    </row>
    <row r="4580" spans="1:1" x14ac:dyDescent="0.3">
      <c r="A4580" t="s">
        <v>5362</v>
      </c>
    </row>
    <row r="4582" spans="1:1" x14ac:dyDescent="0.3">
      <c r="A4582" t="s">
        <v>5363</v>
      </c>
    </row>
    <row r="4584" spans="1:1" x14ac:dyDescent="0.3">
      <c r="A4584" t="s">
        <v>5364</v>
      </c>
    </row>
    <row r="4586" spans="1:1" x14ac:dyDescent="0.3">
      <c r="A4586" t="s">
        <v>5365</v>
      </c>
    </row>
    <row r="4588" spans="1:1" x14ac:dyDescent="0.3">
      <c r="A4588" t="s">
        <v>5366</v>
      </c>
    </row>
    <row r="4590" spans="1:1" x14ac:dyDescent="0.3">
      <c r="A4590" t="s">
        <v>5367</v>
      </c>
    </row>
    <row r="4592" spans="1:1" x14ac:dyDescent="0.3">
      <c r="A4592" t="s">
        <v>5368</v>
      </c>
    </row>
    <row r="4594" spans="1:1" x14ac:dyDescent="0.3">
      <c r="A4594" t="s">
        <v>5369</v>
      </c>
    </row>
    <row r="4596" spans="1:1" x14ac:dyDescent="0.3">
      <c r="A4596" t="s">
        <v>5370</v>
      </c>
    </row>
    <row r="4598" spans="1:1" x14ac:dyDescent="0.3">
      <c r="A4598" t="s">
        <v>5371</v>
      </c>
    </row>
    <row r="4600" spans="1:1" x14ac:dyDescent="0.3">
      <c r="A4600" t="s">
        <v>5372</v>
      </c>
    </row>
    <row r="4602" spans="1:1" x14ac:dyDescent="0.3">
      <c r="A4602" t="s">
        <v>5373</v>
      </c>
    </row>
    <row r="4604" spans="1:1" x14ac:dyDescent="0.3">
      <c r="A4604" t="s">
        <v>5374</v>
      </c>
    </row>
    <row r="4606" spans="1:1" x14ac:dyDescent="0.3">
      <c r="A4606" t="s">
        <v>5375</v>
      </c>
    </row>
    <row r="4608" spans="1:1" x14ac:dyDescent="0.3">
      <c r="A4608" t="s">
        <v>5376</v>
      </c>
    </row>
    <row r="4610" spans="1:1" x14ac:dyDescent="0.3">
      <c r="A4610" t="s">
        <v>5377</v>
      </c>
    </row>
    <row r="4612" spans="1:1" x14ac:dyDescent="0.3">
      <c r="A4612" t="s">
        <v>5378</v>
      </c>
    </row>
    <row r="4614" spans="1:1" x14ac:dyDescent="0.3">
      <c r="A4614" t="s">
        <v>5379</v>
      </c>
    </row>
    <row r="4616" spans="1:1" x14ac:dyDescent="0.3">
      <c r="A4616" t="s">
        <v>5380</v>
      </c>
    </row>
    <row r="4618" spans="1:1" x14ac:dyDescent="0.3">
      <c r="A4618" t="s">
        <v>5381</v>
      </c>
    </row>
    <row r="4620" spans="1:1" x14ac:dyDescent="0.3">
      <c r="A4620" t="s">
        <v>5382</v>
      </c>
    </row>
    <row r="4622" spans="1:1" x14ac:dyDescent="0.3">
      <c r="A4622" t="s">
        <v>5383</v>
      </c>
    </row>
    <row r="4624" spans="1:1" x14ac:dyDescent="0.3">
      <c r="A4624" t="s">
        <v>5384</v>
      </c>
    </row>
    <row r="4626" spans="1:1" x14ac:dyDescent="0.3">
      <c r="A4626" t="s">
        <v>5385</v>
      </c>
    </row>
    <row r="4628" spans="1:1" x14ac:dyDescent="0.3">
      <c r="A4628" t="s">
        <v>5386</v>
      </c>
    </row>
    <row r="4630" spans="1:1" x14ac:dyDescent="0.3">
      <c r="A4630" t="s">
        <v>5387</v>
      </c>
    </row>
    <row r="4632" spans="1:1" x14ac:dyDescent="0.3">
      <c r="A4632" t="s">
        <v>5388</v>
      </c>
    </row>
    <row r="4634" spans="1:1" x14ac:dyDescent="0.3">
      <c r="A4634" t="s">
        <v>5389</v>
      </c>
    </row>
    <row r="4636" spans="1:1" x14ac:dyDescent="0.3">
      <c r="A4636" t="s">
        <v>5390</v>
      </c>
    </row>
    <row r="4638" spans="1:1" x14ac:dyDescent="0.3">
      <c r="A4638" t="s">
        <v>5391</v>
      </c>
    </row>
    <row r="4640" spans="1:1" x14ac:dyDescent="0.3">
      <c r="A4640" t="s">
        <v>5392</v>
      </c>
    </row>
    <row r="4642" spans="1:1" x14ac:dyDescent="0.3">
      <c r="A4642" t="s">
        <v>5393</v>
      </c>
    </row>
    <row r="4644" spans="1:1" x14ac:dyDescent="0.3">
      <c r="A4644" t="s">
        <v>5394</v>
      </c>
    </row>
    <row r="4646" spans="1:1" x14ac:dyDescent="0.3">
      <c r="A4646" t="s">
        <v>5395</v>
      </c>
    </row>
    <row r="4648" spans="1:1" x14ac:dyDescent="0.3">
      <c r="A4648" t="s">
        <v>5396</v>
      </c>
    </row>
    <row r="4650" spans="1:1" x14ac:dyDescent="0.3">
      <c r="A4650" t="s">
        <v>5397</v>
      </c>
    </row>
    <row r="4652" spans="1:1" x14ac:dyDescent="0.3">
      <c r="A4652" t="s">
        <v>5398</v>
      </c>
    </row>
    <row r="4654" spans="1:1" x14ac:dyDescent="0.3">
      <c r="A4654" t="s">
        <v>5399</v>
      </c>
    </row>
    <row r="4656" spans="1:1" x14ac:dyDescent="0.3">
      <c r="A4656" t="s">
        <v>5400</v>
      </c>
    </row>
    <row r="4658" spans="1:1" x14ac:dyDescent="0.3">
      <c r="A4658" t="s">
        <v>5401</v>
      </c>
    </row>
    <row r="4660" spans="1:1" x14ac:dyDescent="0.3">
      <c r="A4660" t="s">
        <v>5402</v>
      </c>
    </row>
    <row r="4662" spans="1:1" x14ac:dyDescent="0.3">
      <c r="A4662" t="s">
        <v>5403</v>
      </c>
    </row>
    <row r="4664" spans="1:1" x14ac:dyDescent="0.3">
      <c r="A4664" t="s">
        <v>5404</v>
      </c>
    </row>
    <row r="4666" spans="1:1" x14ac:dyDescent="0.3">
      <c r="A4666" t="s">
        <v>5405</v>
      </c>
    </row>
    <row r="4668" spans="1:1" x14ac:dyDescent="0.3">
      <c r="A4668" t="s">
        <v>5406</v>
      </c>
    </row>
    <row r="4670" spans="1:1" x14ac:dyDescent="0.3">
      <c r="A4670" t="s">
        <v>5407</v>
      </c>
    </row>
    <row r="4672" spans="1:1" x14ac:dyDescent="0.3">
      <c r="A4672" t="s">
        <v>5408</v>
      </c>
    </row>
    <row r="4674" spans="1:1" x14ac:dyDescent="0.3">
      <c r="A4674" t="s">
        <v>5409</v>
      </c>
    </row>
    <row r="4676" spans="1:1" x14ac:dyDescent="0.3">
      <c r="A4676" t="s">
        <v>5410</v>
      </c>
    </row>
    <row r="4678" spans="1:1" x14ac:dyDescent="0.3">
      <c r="A4678" t="s">
        <v>5411</v>
      </c>
    </row>
    <row r="4680" spans="1:1" x14ac:dyDescent="0.3">
      <c r="A4680" t="s">
        <v>5412</v>
      </c>
    </row>
    <row r="4682" spans="1:1" x14ac:dyDescent="0.3">
      <c r="A4682" t="s">
        <v>5413</v>
      </c>
    </row>
    <row r="4684" spans="1:1" x14ac:dyDescent="0.3">
      <c r="A4684" t="s">
        <v>5414</v>
      </c>
    </row>
    <row r="4686" spans="1:1" x14ac:dyDescent="0.3">
      <c r="A4686" t="s">
        <v>5415</v>
      </c>
    </row>
    <row r="4688" spans="1:1" x14ac:dyDescent="0.3">
      <c r="A4688" t="s">
        <v>5416</v>
      </c>
    </row>
    <row r="4690" spans="1:1" x14ac:dyDescent="0.3">
      <c r="A4690" t="s">
        <v>5417</v>
      </c>
    </row>
    <row r="4692" spans="1:1" x14ac:dyDescent="0.3">
      <c r="A4692" t="s">
        <v>5418</v>
      </c>
    </row>
    <row r="4694" spans="1:1" x14ac:dyDescent="0.3">
      <c r="A4694" t="s">
        <v>5419</v>
      </c>
    </row>
    <row r="4696" spans="1:1" x14ac:dyDescent="0.3">
      <c r="A4696" t="s">
        <v>5420</v>
      </c>
    </row>
    <row r="4698" spans="1:1" x14ac:dyDescent="0.3">
      <c r="A4698" t="s">
        <v>5421</v>
      </c>
    </row>
    <row r="4700" spans="1:1" x14ac:dyDescent="0.3">
      <c r="A4700" t="s">
        <v>5422</v>
      </c>
    </row>
    <row r="4702" spans="1:1" x14ac:dyDescent="0.3">
      <c r="A4702" t="s">
        <v>5423</v>
      </c>
    </row>
    <row r="4704" spans="1:1" x14ac:dyDescent="0.3">
      <c r="A4704" t="s">
        <v>5424</v>
      </c>
    </row>
    <row r="4706" spans="1:1" x14ac:dyDescent="0.3">
      <c r="A4706" t="s">
        <v>5425</v>
      </c>
    </row>
    <row r="4708" spans="1:1" x14ac:dyDescent="0.3">
      <c r="A4708" t="s">
        <v>5426</v>
      </c>
    </row>
    <row r="4710" spans="1:1" x14ac:dyDescent="0.3">
      <c r="A4710" t="s">
        <v>5427</v>
      </c>
    </row>
    <row r="4712" spans="1:1" x14ac:dyDescent="0.3">
      <c r="A4712" t="s">
        <v>5428</v>
      </c>
    </row>
    <row r="4714" spans="1:1" x14ac:dyDescent="0.3">
      <c r="A4714" t="s">
        <v>5429</v>
      </c>
    </row>
    <row r="4716" spans="1:1" x14ac:dyDescent="0.3">
      <c r="A4716" t="s">
        <v>5430</v>
      </c>
    </row>
    <row r="4718" spans="1:1" x14ac:dyDescent="0.3">
      <c r="A4718" t="s">
        <v>5431</v>
      </c>
    </row>
    <row r="4720" spans="1:1" x14ac:dyDescent="0.3">
      <c r="A4720" t="s">
        <v>5432</v>
      </c>
    </row>
    <row r="4722" spans="1:1" x14ac:dyDescent="0.3">
      <c r="A4722" t="s">
        <v>5433</v>
      </c>
    </row>
    <row r="4724" spans="1:1" x14ac:dyDescent="0.3">
      <c r="A4724" t="s">
        <v>5434</v>
      </c>
    </row>
    <row r="4726" spans="1:1" x14ac:dyDescent="0.3">
      <c r="A4726" t="s">
        <v>5435</v>
      </c>
    </row>
    <row r="4728" spans="1:1" x14ac:dyDescent="0.3">
      <c r="A4728" t="s">
        <v>5436</v>
      </c>
    </row>
    <row r="4730" spans="1:1" x14ac:dyDescent="0.3">
      <c r="A4730" t="s">
        <v>5437</v>
      </c>
    </row>
    <row r="4732" spans="1:1" x14ac:dyDescent="0.3">
      <c r="A4732" t="s">
        <v>5438</v>
      </c>
    </row>
    <row r="4734" spans="1:1" x14ac:dyDescent="0.3">
      <c r="A4734" t="s">
        <v>5439</v>
      </c>
    </row>
    <row r="4736" spans="1:1" x14ac:dyDescent="0.3">
      <c r="A4736" t="s">
        <v>5440</v>
      </c>
    </row>
    <row r="4738" spans="1:1" x14ac:dyDescent="0.3">
      <c r="A4738" t="s">
        <v>5441</v>
      </c>
    </row>
    <row r="4740" spans="1:1" x14ac:dyDescent="0.3">
      <c r="A4740" t="s">
        <v>5442</v>
      </c>
    </row>
    <row r="4742" spans="1:1" x14ac:dyDescent="0.3">
      <c r="A4742" t="s">
        <v>5443</v>
      </c>
    </row>
    <row r="4744" spans="1:1" x14ac:dyDescent="0.3">
      <c r="A4744" t="s">
        <v>5444</v>
      </c>
    </row>
    <row r="4746" spans="1:1" x14ac:dyDescent="0.3">
      <c r="A4746" t="s">
        <v>5445</v>
      </c>
    </row>
    <row r="4747" spans="1:1" x14ac:dyDescent="0.3">
      <c r="A4747" t="s">
        <v>5446</v>
      </c>
    </row>
    <row r="4749" spans="1:1" x14ac:dyDescent="0.3">
      <c r="A4749" t="s">
        <v>5447</v>
      </c>
    </row>
    <row r="4751" spans="1:1" x14ac:dyDescent="0.3">
      <c r="A4751" t="s">
        <v>5448</v>
      </c>
    </row>
    <row r="4753" spans="1:1" x14ac:dyDescent="0.3">
      <c r="A4753" t="s">
        <v>5449</v>
      </c>
    </row>
    <row r="4755" spans="1:1" x14ac:dyDescent="0.3">
      <c r="A4755" t="s">
        <v>5450</v>
      </c>
    </row>
    <row r="4757" spans="1:1" x14ac:dyDescent="0.3">
      <c r="A4757" t="s">
        <v>5451</v>
      </c>
    </row>
    <row r="4759" spans="1:1" x14ac:dyDescent="0.3">
      <c r="A4759" t="s">
        <v>5452</v>
      </c>
    </row>
    <row r="4761" spans="1:1" x14ac:dyDescent="0.3">
      <c r="A4761" t="s">
        <v>5453</v>
      </c>
    </row>
    <row r="4763" spans="1:1" x14ac:dyDescent="0.3">
      <c r="A4763" t="s">
        <v>5454</v>
      </c>
    </row>
    <row r="4765" spans="1:1" x14ac:dyDescent="0.3">
      <c r="A4765" t="s">
        <v>5455</v>
      </c>
    </row>
    <row r="4767" spans="1:1" x14ac:dyDescent="0.3">
      <c r="A4767" t="s">
        <v>5456</v>
      </c>
    </row>
    <row r="4769" spans="1:1" x14ac:dyDescent="0.3">
      <c r="A4769" t="s">
        <v>5457</v>
      </c>
    </row>
    <row r="4771" spans="1:1" x14ac:dyDescent="0.3">
      <c r="A4771" t="s">
        <v>5458</v>
      </c>
    </row>
    <row r="4773" spans="1:1" x14ac:dyDescent="0.3">
      <c r="A4773" t="s">
        <v>5459</v>
      </c>
    </row>
    <row r="4775" spans="1:1" x14ac:dyDescent="0.3">
      <c r="A4775" t="s">
        <v>5460</v>
      </c>
    </row>
    <row r="4777" spans="1:1" x14ac:dyDescent="0.3">
      <c r="A4777" t="s">
        <v>5461</v>
      </c>
    </row>
    <row r="4779" spans="1:1" x14ac:dyDescent="0.3">
      <c r="A4779" t="s">
        <v>5462</v>
      </c>
    </row>
    <row r="4781" spans="1:1" x14ac:dyDescent="0.3">
      <c r="A4781" t="s">
        <v>5463</v>
      </c>
    </row>
    <row r="4783" spans="1:1" x14ac:dyDescent="0.3">
      <c r="A4783" t="s">
        <v>5464</v>
      </c>
    </row>
    <row r="4785" spans="1:1" x14ac:dyDescent="0.3">
      <c r="A4785" t="s">
        <v>5465</v>
      </c>
    </row>
    <row r="4787" spans="1:1" x14ac:dyDescent="0.3">
      <c r="A4787" t="s">
        <v>5466</v>
      </c>
    </row>
    <row r="4789" spans="1:1" x14ac:dyDescent="0.3">
      <c r="A4789" t="s">
        <v>5467</v>
      </c>
    </row>
    <row r="4791" spans="1:1" x14ac:dyDescent="0.3">
      <c r="A4791" t="s">
        <v>5468</v>
      </c>
    </row>
    <row r="4793" spans="1:1" x14ac:dyDescent="0.3">
      <c r="A4793" t="s">
        <v>5469</v>
      </c>
    </row>
    <row r="4795" spans="1:1" x14ac:dyDescent="0.3">
      <c r="A4795" t="s">
        <v>5470</v>
      </c>
    </row>
    <row r="4797" spans="1:1" x14ac:dyDescent="0.3">
      <c r="A4797" t="s">
        <v>5471</v>
      </c>
    </row>
    <row r="4799" spans="1:1" x14ac:dyDescent="0.3">
      <c r="A4799" t="s">
        <v>5472</v>
      </c>
    </row>
    <row r="4801" spans="1:1" x14ac:dyDescent="0.3">
      <c r="A4801" t="s">
        <v>5473</v>
      </c>
    </row>
    <row r="4803" spans="1:1" x14ac:dyDescent="0.3">
      <c r="A4803" t="s">
        <v>5474</v>
      </c>
    </row>
    <row r="4805" spans="1:1" x14ac:dyDescent="0.3">
      <c r="A4805" t="s">
        <v>5475</v>
      </c>
    </row>
    <row r="4807" spans="1:1" x14ac:dyDescent="0.3">
      <c r="A4807" t="s">
        <v>5476</v>
      </c>
    </row>
    <row r="4809" spans="1:1" x14ac:dyDescent="0.3">
      <c r="A4809" t="s">
        <v>5477</v>
      </c>
    </row>
    <row r="4811" spans="1:1" x14ac:dyDescent="0.3">
      <c r="A4811" t="s">
        <v>5478</v>
      </c>
    </row>
    <row r="4813" spans="1:1" x14ac:dyDescent="0.3">
      <c r="A4813" t="s">
        <v>5479</v>
      </c>
    </row>
    <row r="4815" spans="1:1" x14ac:dyDescent="0.3">
      <c r="A4815" t="s">
        <v>5480</v>
      </c>
    </row>
    <row r="4817" spans="1:1" x14ac:dyDescent="0.3">
      <c r="A4817" t="s">
        <v>5481</v>
      </c>
    </row>
    <row r="4819" spans="1:1" x14ac:dyDescent="0.3">
      <c r="A4819" t="s">
        <v>5482</v>
      </c>
    </row>
    <row r="4821" spans="1:1" x14ac:dyDescent="0.3">
      <c r="A4821" t="s">
        <v>5483</v>
      </c>
    </row>
    <row r="4823" spans="1:1" x14ac:dyDescent="0.3">
      <c r="A4823" t="s">
        <v>5484</v>
      </c>
    </row>
    <row r="4825" spans="1:1" x14ac:dyDescent="0.3">
      <c r="A4825" t="s">
        <v>5485</v>
      </c>
    </row>
    <row r="4827" spans="1:1" x14ac:dyDescent="0.3">
      <c r="A4827" t="s">
        <v>5486</v>
      </c>
    </row>
    <row r="4829" spans="1:1" x14ac:dyDescent="0.3">
      <c r="A4829" t="s">
        <v>5487</v>
      </c>
    </row>
    <row r="4831" spans="1:1" x14ac:dyDescent="0.3">
      <c r="A4831" t="s">
        <v>5488</v>
      </c>
    </row>
    <row r="4833" spans="1:1" x14ac:dyDescent="0.3">
      <c r="A4833" t="s">
        <v>5489</v>
      </c>
    </row>
    <row r="4835" spans="1:1" x14ac:dyDescent="0.3">
      <c r="A4835" t="s">
        <v>5490</v>
      </c>
    </row>
    <row r="4837" spans="1:1" x14ac:dyDescent="0.3">
      <c r="A4837" t="s">
        <v>5491</v>
      </c>
    </row>
    <row r="4839" spans="1:1" x14ac:dyDescent="0.3">
      <c r="A4839" t="s">
        <v>5492</v>
      </c>
    </row>
    <row r="4841" spans="1:1" x14ac:dyDescent="0.3">
      <c r="A4841" t="s">
        <v>5493</v>
      </c>
    </row>
    <row r="4843" spans="1:1" x14ac:dyDescent="0.3">
      <c r="A4843" t="s">
        <v>5494</v>
      </c>
    </row>
    <row r="4845" spans="1:1" x14ac:dyDescent="0.3">
      <c r="A4845" t="s">
        <v>5495</v>
      </c>
    </row>
    <row r="4847" spans="1:1" x14ac:dyDescent="0.3">
      <c r="A4847" t="s">
        <v>5496</v>
      </c>
    </row>
    <row r="4849" spans="1:1" x14ac:dyDescent="0.3">
      <c r="A4849" t="s">
        <v>5497</v>
      </c>
    </row>
    <row r="4851" spans="1:1" x14ac:dyDescent="0.3">
      <c r="A4851" t="s">
        <v>5498</v>
      </c>
    </row>
    <row r="4853" spans="1:1" x14ac:dyDescent="0.3">
      <c r="A4853" t="s">
        <v>5499</v>
      </c>
    </row>
    <row r="4855" spans="1:1" x14ac:dyDescent="0.3">
      <c r="A4855" t="s">
        <v>5500</v>
      </c>
    </row>
    <row r="4857" spans="1:1" x14ac:dyDescent="0.3">
      <c r="A4857" t="s">
        <v>5501</v>
      </c>
    </row>
    <row r="4859" spans="1:1" x14ac:dyDescent="0.3">
      <c r="A4859" t="s">
        <v>5502</v>
      </c>
    </row>
    <row r="4861" spans="1:1" x14ac:dyDescent="0.3">
      <c r="A4861" t="s">
        <v>5503</v>
      </c>
    </row>
    <row r="4863" spans="1:1" x14ac:dyDescent="0.3">
      <c r="A4863" t="s">
        <v>5504</v>
      </c>
    </row>
    <row r="4865" spans="1:1" x14ac:dyDescent="0.3">
      <c r="A4865" t="s">
        <v>5505</v>
      </c>
    </row>
    <row r="4867" spans="1:1" x14ac:dyDescent="0.3">
      <c r="A4867" t="s">
        <v>5506</v>
      </c>
    </row>
    <row r="4869" spans="1:1" x14ac:dyDescent="0.3">
      <c r="A4869" t="s">
        <v>5507</v>
      </c>
    </row>
    <row r="4871" spans="1:1" x14ac:dyDescent="0.3">
      <c r="A4871" t="s">
        <v>5508</v>
      </c>
    </row>
    <row r="4873" spans="1:1" x14ac:dyDescent="0.3">
      <c r="A4873" t="s">
        <v>5509</v>
      </c>
    </row>
    <row r="4875" spans="1:1" x14ac:dyDescent="0.3">
      <c r="A4875" t="s">
        <v>5510</v>
      </c>
    </row>
    <row r="4877" spans="1:1" x14ac:dyDescent="0.3">
      <c r="A4877" t="s">
        <v>5511</v>
      </c>
    </row>
    <row r="4879" spans="1:1" x14ac:dyDescent="0.3">
      <c r="A4879" t="s">
        <v>5512</v>
      </c>
    </row>
    <row r="4881" spans="1:1" x14ac:dyDescent="0.3">
      <c r="A4881" t="s">
        <v>5513</v>
      </c>
    </row>
    <row r="4883" spans="1:1" x14ac:dyDescent="0.3">
      <c r="A4883" t="s">
        <v>5514</v>
      </c>
    </row>
    <row r="4885" spans="1:1" x14ac:dyDescent="0.3">
      <c r="A4885" t="s">
        <v>5515</v>
      </c>
    </row>
    <row r="4887" spans="1:1" x14ac:dyDescent="0.3">
      <c r="A4887" t="s">
        <v>5516</v>
      </c>
    </row>
    <row r="4889" spans="1:1" x14ac:dyDescent="0.3">
      <c r="A4889" t="s">
        <v>5517</v>
      </c>
    </row>
    <row r="4891" spans="1:1" x14ac:dyDescent="0.3">
      <c r="A4891" t="s">
        <v>5518</v>
      </c>
    </row>
    <row r="4893" spans="1:1" x14ac:dyDescent="0.3">
      <c r="A4893" t="s">
        <v>5519</v>
      </c>
    </row>
    <row r="4895" spans="1:1" x14ac:dyDescent="0.3">
      <c r="A4895" t="s">
        <v>5520</v>
      </c>
    </row>
    <row r="4897" spans="1:1" x14ac:dyDescent="0.3">
      <c r="A4897" t="s">
        <v>5521</v>
      </c>
    </row>
    <row r="4899" spans="1:1" x14ac:dyDescent="0.3">
      <c r="A4899" t="s">
        <v>5522</v>
      </c>
    </row>
    <row r="4901" spans="1:1" x14ac:dyDescent="0.3">
      <c r="A4901" t="s">
        <v>5523</v>
      </c>
    </row>
    <row r="4903" spans="1:1" x14ac:dyDescent="0.3">
      <c r="A4903" t="s">
        <v>5524</v>
      </c>
    </row>
    <row r="4905" spans="1:1" x14ac:dyDescent="0.3">
      <c r="A4905" t="s">
        <v>5525</v>
      </c>
    </row>
    <row r="4907" spans="1:1" x14ac:dyDescent="0.3">
      <c r="A4907" t="s">
        <v>5526</v>
      </c>
    </row>
    <row r="4909" spans="1:1" x14ac:dyDescent="0.3">
      <c r="A4909" t="s">
        <v>5527</v>
      </c>
    </row>
    <row r="4911" spans="1:1" x14ac:dyDescent="0.3">
      <c r="A4911" t="s">
        <v>5528</v>
      </c>
    </row>
    <row r="4913" spans="1:1" x14ac:dyDescent="0.3">
      <c r="A4913" t="s">
        <v>5529</v>
      </c>
    </row>
    <row r="4915" spans="1:1" x14ac:dyDescent="0.3">
      <c r="A4915" t="s">
        <v>5530</v>
      </c>
    </row>
    <row r="4917" spans="1:1" x14ac:dyDescent="0.3">
      <c r="A4917" t="s">
        <v>5531</v>
      </c>
    </row>
    <row r="4919" spans="1:1" x14ac:dyDescent="0.3">
      <c r="A4919" t="s">
        <v>5532</v>
      </c>
    </row>
    <row r="4921" spans="1:1" x14ac:dyDescent="0.3">
      <c r="A4921" t="s">
        <v>5533</v>
      </c>
    </row>
    <row r="4923" spans="1:1" x14ac:dyDescent="0.3">
      <c r="A4923" t="s">
        <v>5534</v>
      </c>
    </row>
    <row r="4925" spans="1:1" x14ac:dyDescent="0.3">
      <c r="A4925" t="s">
        <v>5535</v>
      </c>
    </row>
    <row r="4927" spans="1:1" x14ac:dyDescent="0.3">
      <c r="A4927" t="s">
        <v>5536</v>
      </c>
    </row>
    <row r="4929" spans="1:1" x14ac:dyDescent="0.3">
      <c r="A4929" t="s">
        <v>5537</v>
      </c>
    </row>
    <row r="4931" spans="1:1" x14ac:dyDescent="0.3">
      <c r="A4931" t="s">
        <v>5538</v>
      </c>
    </row>
    <row r="4933" spans="1:1" x14ac:dyDescent="0.3">
      <c r="A4933" t="s">
        <v>5539</v>
      </c>
    </row>
    <row r="4935" spans="1:1" x14ac:dyDescent="0.3">
      <c r="A4935" t="s">
        <v>5540</v>
      </c>
    </row>
    <row r="4937" spans="1:1" x14ac:dyDescent="0.3">
      <c r="A4937" t="s">
        <v>5541</v>
      </c>
    </row>
    <row r="4939" spans="1:1" x14ac:dyDescent="0.3">
      <c r="A4939" t="s">
        <v>5542</v>
      </c>
    </row>
    <row r="4941" spans="1:1" x14ac:dyDescent="0.3">
      <c r="A4941" t="s">
        <v>5543</v>
      </c>
    </row>
    <row r="4943" spans="1:1" x14ac:dyDescent="0.3">
      <c r="A4943" t="s">
        <v>5544</v>
      </c>
    </row>
    <row r="4945" spans="1:1" x14ac:dyDescent="0.3">
      <c r="A4945" t="s">
        <v>5545</v>
      </c>
    </row>
    <row r="4946" spans="1:1" x14ac:dyDescent="0.3">
      <c r="A4946" t="s">
        <v>5546</v>
      </c>
    </row>
    <row r="4948" spans="1:1" x14ac:dyDescent="0.3">
      <c r="A4948" t="s">
        <v>5547</v>
      </c>
    </row>
    <row r="4950" spans="1:1" x14ac:dyDescent="0.3">
      <c r="A4950" t="s">
        <v>5548</v>
      </c>
    </row>
    <row r="4952" spans="1:1" x14ac:dyDescent="0.3">
      <c r="A4952" t="s">
        <v>5549</v>
      </c>
    </row>
    <row r="4954" spans="1:1" x14ac:dyDescent="0.3">
      <c r="A4954" t="s">
        <v>5550</v>
      </c>
    </row>
    <row r="4956" spans="1:1" x14ac:dyDescent="0.3">
      <c r="A4956" t="s">
        <v>5551</v>
      </c>
    </row>
    <row r="4958" spans="1:1" x14ac:dyDescent="0.3">
      <c r="A4958" t="s">
        <v>5552</v>
      </c>
    </row>
    <row r="4960" spans="1:1" x14ac:dyDescent="0.3">
      <c r="A4960" t="s">
        <v>5553</v>
      </c>
    </row>
    <row r="4962" spans="1:1" x14ac:dyDescent="0.3">
      <c r="A4962" t="s">
        <v>5554</v>
      </c>
    </row>
    <row r="4964" spans="1:1" x14ac:dyDescent="0.3">
      <c r="A4964" t="s">
        <v>5555</v>
      </c>
    </row>
    <row r="4966" spans="1:1" x14ac:dyDescent="0.3">
      <c r="A4966" t="s">
        <v>5556</v>
      </c>
    </row>
    <row r="4968" spans="1:1" x14ac:dyDescent="0.3">
      <c r="A4968" t="s">
        <v>5557</v>
      </c>
    </row>
    <row r="4970" spans="1:1" x14ac:dyDescent="0.3">
      <c r="A4970" t="s">
        <v>5558</v>
      </c>
    </row>
    <row r="4972" spans="1:1" x14ac:dyDescent="0.3">
      <c r="A4972" t="s">
        <v>5559</v>
      </c>
    </row>
    <row r="4974" spans="1:1" x14ac:dyDescent="0.3">
      <c r="A4974" t="s">
        <v>5560</v>
      </c>
    </row>
    <row r="4976" spans="1:1" x14ac:dyDescent="0.3">
      <c r="A4976" t="s">
        <v>5561</v>
      </c>
    </row>
    <row r="4978" spans="1:1" x14ac:dyDescent="0.3">
      <c r="A4978" t="s">
        <v>5562</v>
      </c>
    </row>
    <row r="4980" spans="1:1" x14ac:dyDescent="0.3">
      <c r="A4980" t="s">
        <v>5563</v>
      </c>
    </row>
    <row r="4982" spans="1:1" x14ac:dyDescent="0.3">
      <c r="A4982" t="s">
        <v>5564</v>
      </c>
    </row>
    <row r="4984" spans="1:1" x14ac:dyDescent="0.3">
      <c r="A4984" t="s">
        <v>5565</v>
      </c>
    </row>
    <row r="4986" spans="1:1" x14ac:dyDescent="0.3">
      <c r="A4986" t="s">
        <v>5566</v>
      </c>
    </row>
    <row r="4988" spans="1:1" x14ac:dyDescent="0.3">
      <c r="A4988" t="s">
        <v>5567</v>
      </c>
    </row>
    <row r="4990" spans="1:1" x14ac:dyDescent="0.3">
      <c r="A4990" t="s">
        <v>5568</v>
      </c>
    </row>
    <row r="4992" spans="1:1" x14ac:dyDescent="0.3">
      <c r="A4992" t="s">
        <v>5569</v>
      </c>
    </row>
    <row r="4994" spans="1:1" x14ac:dyDescent="0.3">
      <c r="A4994" t="s">
        <v>5570</v>
      </c>
    </row>
    <row r="4996" spans="1:1" x14ac:dyDescent="0.3">
      <c r="A4996" t="s">
        <v>5571</v>
      </c>
    </row>
    <row r="4998" spans="1:1" x14ac:dyDescent="0.3">
      <c r="A4998" t="s">
        <v>5572</v>
      </c>
    </row>
    <row r="5000" spans="1:1" x14ac:dyDescent="0.3">
      <c r="A5000" t="s">
        <v>5573</v>
      </c>
    </row>
    <row r="5002" spans="1:1" x14ac:dyDescent="0.3">
      <c r="A5002" t="s">
        <v>5574</v>
      </c>
    </row>
    <row r="5004" spans="1:1" x14ac:dyDescent="0.3">
      <c r="A5004" t="s">
        <v>5575</v>
      </c>
    </row>
    <row r="5006" spans="1:1" x14ac:dyDescent="0.3">
      <c r="A5006" t="s">
        <v>5576</v>
      </c>
    </row>
    <row r="5008" spans="1:1" x14ac:dyDescent="0.3">
      <c r="A5008" t="s">
        <v>5577</v>
      </c>
    </row>
    <row r="5010" spans="1:1" x14ac:dyDescent="0.3">
      <c r="A5010" t="s">
        <v>5578</v>
      </c>
    </row>
    <row r="5012" spans="1:1" x14ac:dyDescent="0.3">
      <c r="A5012" t="s">
        <v>5579</v>
      </c>
    </row>
    <row r="5014" spans="1:1" x14ac:dyDescent="0.3">
      <c r="A5014" t="s">
        <v>5580</v>
      </c>
    </row>
    <row r="5016" spans="1:1" x14ac:dyDescent="0.3">
      <c r="A5016" t="s">
        <v>5581</v>
      </c>
    </row>
    <row r="5018" spans="1:1" x14ac:dyDescent="0.3">
      <c r="A5018" t="s">
        <v>5582</v>
      </c>
    </row>
    <row r="5020" spans="1:1" x14ac:dyDescent="0.3">
      <c r="A5020" t="s">
        <v>5583</v>
      </c>
    </row>
    <row r="5022" spans="1:1" x14ac:dyDescent="0.3">
      <c r="A5022" t="s">
        <v>5584</v>
      </c>
    </row>
    <row r="5024" spans="1:1" x14ac:dyDescent="0.3">
      <c r="A5024" t="s">
        <v>5585</v>
      </c>
    </row>
    <row r="5026" spans="1:1" x14ac:dyDescent="0.3">
      <c r="A5026" t="s">
        <v>5586</v>
      </c>
    </row>
    <row r="5028" spans="1:1" x14ac:dyDescent="0.3">
      <c r="A5028" t="s">
        <v>5587</v>
      </c>
    </row>
    <row r="5030" spans="1:1" x14ac:dyDescent="0.3">
      <c r="A5030" t="s">
        <v>5588</v>
      </c>
    </row>
    <row r="5032" spans="1:1" x14ac:dyDescent="0.3">
      <c r="A5032" t="s">
        <v>5589</v>
      </c>
    </row>
    <row r="5034" spans="1:1" x14ac:dyDescent="0.3">
      <c r="A5034" t="s">
        <v>5590</v>
      </c>
    </row>
    <row r="5036" spans="1:1" x14ac:dyDescent="0.3">
      <c r="A5036" t="s">
        <v>5591</v>
      </c>
    </row>
    <row r="5038" spans="1:1" x14ac:dyDescent="0.3">
      <c r="A5038" t="s">
        <v>5592</v>
      </c>
    </row>
    <row r="5040" spans="1:1" x14ac:dyDescent="0.3">
      <c r="A5040" t="s">
        <v>5593</v>
      </c>
    </row>
    <row r="5042" spans="1:1" x14ac:dyDescent="0.3">
      <c r="A5042" t="s">
        <v>5594</v>
      </c>
    </row>
    <row r="5044" spans="1:1" x14ac:dyDescent="0.3">
      <c r="A5044" t="s">
        <v>5595</v>
      </c>
    </row>
    <row r="5046" spans="1:1" x14ac:dyDescent="0.3">
      <c r="A5046" t="s">
        <v>5596</v>
      </c>
    </row>
    <row r="5048" spans="1:1" x14ac:dyDescent="0.3">
      <c r="A5048" t="s">
        <v>5597</v>
      </c>
    </row>
    <row r="5050" spans="1:1" x14ac:dyDescent="0.3">
      <c r="A5050" t="s">
        <v>5598</v>
      </c>
    </row>
    <row r="5052" spans="1:1" x14ac:dyDescent="0.3">
      <c r="A5052" t="s">
        <v>5599</v>
      </c>
    </row>
    <row r="5054" spans="1:1" x14ac:dyDescent="0.3">
      <c r="A5054" t="s">
        <v>5600</v>
      </c>
    </row>
    <row r="5056" spans="1:1" x14ac:dyDescent="0.3">
      <c r="A5056" t="s">
        <v>5601</v>
      </c>
    </row>
    <row r="5058" spans="1:1" x14ac:dyDescent="0.3">
      <c r="A5058" t="s">
        <v>5602</v>
      </c>
    </row>
    <row r="5060" spans="1:1" x14ac:dyDescent="0.3">
      <c r="A5060" t="s">
        <v>5603</v>
      </c>
    </row>
    <row r="5062" spans="1:1" x14ac:dyDescent="0.3">
      <c r="A5062" t="s">
        <v>5604</v>
      </c>
    </row>
    <row r="5064" spans="1:1" x14ac:dyDescent="0.3">
      <c r="A5064" t="s">
        <v>5605</v>
      </c>
    </row>
    <row r="5066" spans="1:1" x14ac:dyDescent="0.3">
      <c r="A5066" t="s">
        <v>5606</v>
      </c>
    </row>
    <row r="5068" spans="1:1" x14ac:dyDescent="0.3">
      <c r="A5068" t="s">
        <v>5607</v>
      </c>
    </row>
    <row r="5070" spans="1:1" x14ac:dyDescent="0.3">
      <c r="A5070" t="s">
        <v>5608</v>
      </c>
    </row>
    <row r="5072" spans="1:1" x14ac:dyDescent="0.3">
      <c r="A5072" t="s">
        <v>5609</v>
      </c>
    </row>
    <row r="5074" spans="1:1" x14ac:dyDescent="0.3">
      <c r="A5074" t="s">
        <v>5610</v>
      </c>
    </row>
    <row r="5076" spans="1:1" x14ac:dyDescent="0.3">
      <c r="A5076" t="s">
        <v>5611</v>
      </c>
    </row>
    <row r="5078" spans="1:1" x14ac:dyDescent="0.3">
      <c r="A5078" t="s">
        <v>5612</v>
      </c>
    </row>
    <row r="5080" spans="1:1" x14ac:dyDescent="0.3">
      <c r="A5080" t="s">
        <v>5613</v>
      </c>
    </row>
    <row r="5082" spans="1:1" x14ac:dyDescent="0.3">
      <c r="A5082" t="s">
        <v>5614</v>
      </c>
    </row>
    <row r="5084" spans="1:1" x14ac:dyDescent="0.3">
      <c r="A5084" t="s">
        <v>5615</v>
      </c>
    </row>
    <row r="5086" spans="1:1" x14ac:dyDescent="0.3">
      <c r="A5086" t="s">
        <v>5616</v>
      </c>
    </row>
    <row r="5088" spans="1:1" x14ac:dyDescent="0.3">
      <c r="A5088" t="s">
        <v>5617</v>
      </c>
    </row>
    <row r="5090" spans="1:1" x14ac:dyDescent="0.3">
      <c r="A5090" t="s">
        <v>5618</v>
      </c>
    </row>
    <row r="5092" spans="1:1" x14ac:dyDescent="0.3">
      <c r="A5092" t="s">
        <v>5619</v>
      </c>
    </row>
    <row r="5094" spans="1:1" x14ac:dyDescent="0.3">
      <c r="A5094" t="s">
        <v>5620</v>
      </c>
    </row>
    <row r="5096" spans="1:1" x14ac:dyDescent="0.3">
      <c r="A5096" t="s">
        <v>5621</v>
      </c>
    </row>
    <row r="5098" spans="1:1" x14ac:dyDescent="0.3">
      <c r="A5098" t="s">
        <v>5622</v>
      </c>
    </row>
    <row r="5100" spans="1:1" x14ac:dyDescent="0.3">
      <c r="A5100" t="s">
        <v>5623</v>
      </c>
    </row>
    <row r="5102" spans="1:1" x14ac:dyDescent="0.3">
      <c r="A5102" t="s">
        <v>5624</v>
      </c>
    </row>
    <row r="5104" spans="1:1" x14ac:dyDescent="0.3">
      <c r="A5104" t="s">
        <v>5625</v>
      </c>
    </row>
    <row r="5106" spans="1:1" x14ac:dyDescent="0.3">
      <c r="A5106" t="s">
        <v>5626</v>
      </c>
    </row>
    <row r="5108" spans="1:1" x14ac:dyDescent="0.3">
      <c r="A5108" t="s">
        <v>5627</v>
      </c>
    </row>
    <row r="5110" spans="1:1" x14ac:dyDescent="0.3">
      <c r="A5110" t="s">
        <v>5628</v>
      </c>
    </row>
    <row r="5112" spans="1:1" x14ac:dyDescent="0.3">
      <c r="A5112" t="s">
        <v>5629</v>
      </c>
    </row>
    <row r="5114" spans="1:1" x14ac:dyDescent="0.3">
      <c r="A5114" t="s">
        <v>5630</v>
      </c>
    </row>
    <row r="5116" spans="1:1" x14ac:dyDescent="0.3">
      <c r="A5116" t="s">
        <v>5631</v>
      </c>
    </row>
    <row r="5118" spans="1:1" x14ac:dyDescent="0.3">
      <c r="A5118" t="s">
        <v>5632</v>
      </c>
    </row>
    <row r="5120" spans="1:1" x14ac:dyDescent="0.3">
      <c r="A5120" t="s">
        <v>5633</v>
      </c>
    </row>
    <row r="5122" spans="1:1" x14ac:dyDescent="0.3">
      <c r="A5122" t="s">
        <v>5634</v>
      </c>
    </row>
    <row r="5124" spans="1:1" x14ac:dyDescent="0.3">
      <c r="A5124" t="s">
        <v>5635</v>
      </c>
    </row>
    <row r="5126" spans="1:1" x14ac:dyDescent="0.3">
      <c r="A5126" t="s">
        <v>5636</v>
      </c>
    </row>
    <row r="5128" spans="1:1" x14ac:dyDescent="0.3">
      <c r="A5128" t="s">
        <v>5637</v>
      </c>
    </row>
    <row r="5130" spans="1:1" x14ac:dyDescent="0.3">
      <c r="A5130" t="s">
        <v>5638</v>
      </c>
    </row>
    <row r="5132" spans="1:1" x14ac:dyDescent="0.3">
      <c r="A5132" t="s">
        <v>5639</v>
      </c>
    </row>
    <row r="5134" spans="1:1" x14ac:dyDescent="0.3">
      <c r="A5134" t="s">
        <v>5640</v>
      </c>
    </row>
    <row r="5136" spans="1:1" x14ac:dyDescent="0.3">
      <c r="A5136" t="s">
        <v>5641</v>
      </c>
    </row>
    <row r="5138" spans="1:1" x14ac:dyDescent="0.3">
      <c r="A5138" t="s">
        <v>5642</v>
      </c>
    </row>
    <row r="5140" spans="1:1" x14ac:dyDescent="0.3">
      <c r="A5140" t="s">
        <v>5643</v>
      </c>
    </row>
    <row r="5142" spans="1:1" x14ac:dyDescent="0.3">
      <c r="A5142" t="s">
        <v>5644</v>
      </c>
    </row>
    <row r="5144" spans="1:1" x14ac:dyDescent="0.3">
      <c r="A5144" t="s">
        <v>5645</v>
      </c>
    </row>
    <row r="5145" spans="1:1" x14ac:dyDescent="0.3">
      <c r="A5145" t="s">
        <v>5646</v>
      </c>
    </row>
    <row r="5147" spans="1:1" x14ac:dyDescent="0.3">
      <c r="A5147" t="s">
        <v>5647</v>
      </c>
    </row>
    <row r="5149" spans="1:1" x14ac:dyDescent="0.3">
      <c r="A5149" t="s">
        <v>5648</v>
      </c>
    </row>
    <row r="5151" spans="1:1" x14ac:dyDescent="0.3">
      <c r="A5151" t="s">
        <v>5649</v>
      </c>
    </row>
    <row r="5153" spans="1:1" x14ac:dyDescent="0.3">
      <c r="A5153" t="s">
        <v>5650</v>
      </c>
    </row>
    <row r="5155" spans="1:1" x14ac:dyDescent="0.3">
      <c r="A5155" t="s">
        <v>5651</v>
      </c>
    </row>
    <row r="5157" spans="1:1" x14ac:dyDescent="0.3">
      <c r="A5157" t="s">
        <v>5652</v>
      </c>
    </row>
    <row r="5159" spans="1:1" x14ac:dyDescent="0.3">
      <c r="A5159" t="s">
        <v>5653</v>
      </c>
    </row>
    <row r="5161" spans="1:1" x14ac:dyDescent="0.3">
      <c r="A5161" t="s">
        <v>5654</v>
      </c>
    </row>
    <row r="5163" spans="1:1" x14ac:dyDescent="0.3">
      <c r="A5163" t="s">
        <v>5655</v>
      </c>
    </row>
    <row r="5165" spans="1:1" x14ac:dyDescent="0.3">
      <c r="A5165" t="s">
        <v>5656</v>
      </c>
    </row>
    <row r="5167" spans="1:1" x14ac:dyDescent="0.3">
      <c r="A5167" t="s">
        <v>5657</v>
      </c>
    </row>
    <row r="5169" spans="1:1" x14ac:dyDescent="0.3">
      <c r="A5169" t="s">
        <v>5658</v>
      </c>
    </row>
    <row r="5171" spans="1:1" x14ac:dyDescent="0.3">
      <c r="A5171" t="s">
        <v>5659</v>
      </c>
    </row>
    <row r="5173" spans="1:1" x14ac:dyDescent="0.3">
      <c r="A5173" t="s">
        <v>5660</v>
      </c>
    </row>
    <row r="5175" spans="1:1" x14ac:dyDescent="0.3">
      <c r="A5175" t="s">
        <v>5661</v>
      </c>
    </row>
    <row r="5177" spans="1:1" x14ac:dyDescent="0.3">
      <c r="A5177" t="s">
        <v>5662</v>
      </c>
    </row>
    <row r="5179" spans="1:1" x14ac:dyDescent="0.3">
      <c r="A5179" t="s">
        <v>5663</v>
      </c>
    </row>
    <row r="5181" spans="1:1" x14ac:dyDescent="0.3">
      <c r="A5181" t="s">
        <v>5664</v>
      </c>
    </row>
    <row r="5183" spans="1:1" x14ac:dyDescent="0.3">
      <c r="A5183" t="s">
        <v>5665</v>
      </c>
    </row>
    <row r="5185" spans="1:1" x14ac:dyDescent="0.3">
      <c r="A5185" t="s">
        <v>5666</v>
      </c>
    </row>
    <row r="5187" spans="1:1" x14ac:dyDescent="0.3">
      <c r="A5187" t="s">
        <v>5667</v>
      </c>
    </row>
    <row r="5189" spans="1:1" x14ac:dyDescent="0.3">
      <c r="A5189" t="s">
        <v>5668</v>
      </c>
    </row>
    <row r="5191" spans="1:1" x14ac:dyDescent="0.3">
      <c r="A5191" t="s">
        <v>5669</v>
      </c>
    </row>
    <row r="5193" spans="1:1" x14ac:dyDescent="0.3">
      <c r="A5193" t="s">
        <v>5670</v>
      </c>
    </row>
    <row r="5195" spans="1:1" x14ac:dyDescent="0.3">
      <c r="A5195" t="s">
        <v>5671</v>
      </c>
    </row>
    <row r="5197" spans="1:1" x14ac:dyDescent="0.3">
      <c r="A5197" t="s">
        <v>5672</v>
      </c>
    </row>
    <row r="5199" spans="1:1" x14ac:dyDescent="0.3">
      <c r="A5199" t="s">
        <v>5673</v>
      </c>
    </row>
    <row r="5201" spans="1:1" x14ac:dyDescent="0.3">
      <c r="A5201" t="s">
        <v>5674</v>
      </c>
    </row>
    <row r="5203" spans="1:1" x14ac:dyDescent="0.3">
      <c r="A5203" t="s">
        <v>5675</v>
      </c>
    </row>
    <row r="5205" spans="1:1" x14ac:dyDescent="0.3">
      <c r="A5205" t="s">
        <v>5676</v>
      </c>
    </row>
    <row r="5207" spans="1:1" x14ac:dyDescent="0.3">
      <c r="A5207" t="s">
        <v>5677</v>
      </c>
    </row>
    <row r="5209" spans="1:1" x14ac:dyDescent="0.3">
      <c r="A5209" t="s">
        <v>5678</v>
      </c>
    </row>
    <row r="5211" spans="1:1" x14ac:dyDescent="0.3">
      <c r="A5211" t="s">
        <v>5679</v>
      </c>
    </row>
    <row r="5213" spans="1:1" x14ac:dyDescent="0.3">
      <c r="A5213" t="s">
        <v>5680</v>
      </c>
    </row>
    <row r="5215" spans="1:1" x14ac:dyDescent="0.3">
      <c r="A5215" t="s">
        <v>5681</v>
      </c>
    </row>
    <row r="5217" spans="1:1" x14ac:dyDescent="0.3">
      <c r="A5217" t="s">
        <v>5682</v>
      </c>
    </row>
    <row r="5219" spans="1:1" x14ac:dyDescent="0.3">
      <c r="A5219" t="s">
        <v>5683</v>
      </c>
    </row>
    <row r="5221" spans="1:1" x14ac:dyDescent="0.3">
      <c r="A5221" t="s">
        <v>5684</v>
      </c>
    </row>
    <row r="5223" spans="1:1" x14ac:dyDescent="0.3">
      <c r="A5223" t="s">
        <v>5685</v>
      </c>
    </row>
    <row r="5225" spans="1:1" x14ac:dyDescent="0.3">
      <c r="A5225" t="s">
        <v>5686</v>
      </c>
    </row>
    <row r="5227" spans="1:1" x14ac:dyDescent="0.3">
      <c r="A5227" t="s">
        <v>5687</v>
      </c>
    </row>
    <row r="5229" spans="1:1" x14ac:dyDescent="0.3">
      <c r="A5229" t="s">
        <v>5688</v>
      </c>
    </row>
    <row r="5231" spans="1:1" x14ac:dyDescent="0.3">
      <c r="A5231" t="s">
        <v>5689</v>
      </c>
    </row>
    <row r="5233" spans="1:1" x14ac:dyDescent="0.3">
      <c r="A5233" t="s">
        <v>5690</v>
      </c>
    </row>
    <row r="5235" spans="1:1" x14ac:dyDescent="0.3">
      <c r="A5235" t="s">
        <v>5691</v>
      </c>
    </row>
    <row r="5237" spans="1:1" x14ac:dyDescent="0.3">
      <c r="A5237" t="s">
        <v>5692</v>
      </c>
    </row>
    <row r="5239" spans="1:1" x14ac:dyDescent="0.3">
      <c r="A5239" t="s">
        <v>5693</v>
      </c>
    </row>
    <row r="5241" spans="1:1" x14ac:dyDescent="0.3">
      <c r="A5241" t="s">
        <v>5694</v>
      </c>
    </row>
    <row r="5243" spans="1:1" x14ac:dyDescent="0.3">
      <c r="A5243" t="s">
        <v>5695</v>
      </c>
    </row>
    <row r="5245" spans="1:1" x14ac:dyDescent="0.3">
      <c r="A5245" t="s">
        <v>5696</v>
      </c>
    </row>
    <row r="5247" spans="1:1" x14ac:dyDescent="0.3">
      <c r="A5247" t="s">
        <v>5697</v>
      </c>
    </row>
    <row r="5249" spans="1:1" x14ac:dyDescent="0.3">
      <c r="A5249" t="s">
        <v>5698</v>
      </c>
    </row>
    <row r="5251" spans="1:1" x14ac:dyDescent="0.3">
      <c r="A5251" t="s">
        <v>5699</v>
      </c>
    </row>
    <row r="5253" spans="1:1" x14ac:dyDescent="0.3">
      <c r="A5253" t="s">
        <v>5700</v>
      </c>
    </row>
    <row r="5255" spans="1:1" x14ac:dyDescent="0.3">
      <c r="A5255" t="s">
        <v>5701</v>
      </c>
    </row>
    <row r="5257" spans="1:1" x14ac:dyDescent="0.3">
      <c r="A5257" t="s">
        <v>5702</v>
      </c>
    </row>
    <row r="5259" spans="1:1" x14ac:dyDescent="0.3">
      <c r="A5259" t="s">
        <v>5703</v>
      </c>
    </row>
    <row r="5261" spans="1:1" x14ac:dyDescent="0.3">
      <c r="A5261" t="s">
        <v>5704</v>
      </c>
    </row>
    <row r="5263" spans="1:1" x14ac:dyDescent="0.3">
      <c r="A5263" t="s">
        <v>5705</v>
      </c>
    </row>
    <row r="5265" spans="1:1" x14ac:dyDescent="0.3">
      <c r="A5265" t="s">
        <v>5706</v>
      </c>
    </row>
    <row r="5267" spans="1:1" x14ac:dyDescent="0.3">
      <c r="A5267" t="s">
        <v>5707</v>
      </c>
    </row>
    <row r="5269" spans="1:1" x14ac:dyDescent="0.3">
      <c r="A5269" t="s">
        <v>5708</v>
      </c>
    </row>
    <row r="5271" spans="1:1" x14ac:dyDescent="0.3">
      <c r="A5271" t="s">
        <v>5709</v>
      </c>
    </row>
    <row r="5273" spans="1:1" x14ac:dyDescent="0.3">
      <c r="A5273" t="s">
        <v>5710</v>
      </c>
    </row>
    <row r="5275" spans="1:1" x14ac:dyDescent="0.3">
      <c r="A5275" t="s">
        <v>5711</v>
      </c>
    </row>
    <row r="5277" spans="1:1" x14ac:dyDescent="0.3">
      <c r="A5277" t="s">
        <v>5712</v>
      </c>
    </row>
    <row r="5279" spans="1:1" x14ac:dyDescent="0.3">
      <c r="A5279" t="s">
        <v>5713</v>
      </c>
    </row>
    <row r="5281" spans="1:1" x14ac:dyDescent="0.3">
      <c r="A5281" t="s">
        <v>5714</v>
      </c>
    </row>
    <row r="5283" spans="1:1" x14ac:dyDescent="0.3">
      <c r="A5283" t="s">
        <v>5715</v>
      </c>
    </row>
    <row r="5285" spans="1:1" x14ac:dyDescent="0.3">
      <c r="A5285" t="s">
        <v>5716</v>
      </c>
    </row>
    <row r="5287" spans="1:1" x14ac:dyDescent="0.3">
      <c r="A5287" t="s">
        <v>5717</v>
      </c>
    </row>
    <row r="5289" spans="1:1" x14ac:dyDescent="0.3">
      <c r="A5289" t="s">
        <v>5718</v>
      </c>
    </row>
    <row r="5291" spans="1:1" x14ac:dyDescent="0.3">
      <c r="A5291" t="s">
        <v>5719</v>
      </c>
    </row>
    <row r="5293" spans="1:1" x14ac:dyDescent="0.3">
      <c r="A5293" t="s">
        <v>5720</v>
      </c>
    </row>
    <row r="5295" spans="1:1" x14ac:dyDescent="0.3">
      <c r="A5295" t="s">
        <v>5721</v>
      </c>
    </row>
    <row r="5297" spans="1:1" x14ac:dyDescent="0.3">
      <c r="A5297" t="s">
        <v>5722</v>
      </c>
    </row>
    <row r="5299" spans="1:1" x14ac:dyDescent="0.3">
      <c r="A5299" t="s">
        <v>5723</v>
      </c>
    </row>
    <row r="5301" spans="1:1" x14ac:dyDescent="0.3">
      <c r="A5301" t="s">
        <v>5724</v>
      </c>
    </row>
    <row r="5303" spans="1:1" x14ac:dyDescent="0.3">
      <c r="A5303" t="s">
        <v>5725</v>
      </c>
    </row>
    <row r="5305" spans="1:1" x14ac:dyDescent="0.3">
      <c r="A5305" t="s">
        <v>5726</v>
      </c>
    </row>
    <row r="5307" spans="1:1" x14ac:dyDescent="0.3">
      <c r="A5307" t="s">
        <v>5727</v>
      </c>
    </row>
    <row r="5309" spans="1:1" x14ac:dyDescent="0.3">
      <c r="A5309" t="s">
        <v>5728</v>
      </c>
    </row>
    <row r="5311" spans="1:1" x14ac:dyDescent="0.3">
      <c r="A5311" t="s">
        <v>5729</v>
      </c>
    </row>
    <row r="5313" spans="1:1" x14ac:dyDescent="0.3">
      <c r="A5313" t="s">
        <v>5730</v>
      </c>
    </row>
    <row r="5315" spans="1:1" x14ac:dyDescent="0.3">
      <c r="A5315" t="s">
        <v>5731</v>
      </c>
    </row>
    <row r="5317" spans="1:1" x14ac:dyDescent="0.3">
      <c r="A5317" t="s">
        <v>5732</v>
      </c>
    </row>
    <row r="5319" spans="1:1" x14ac:dyDescent="0.3">
      <c r="A5319" t="s">
        <v>5733</v>
      </c>
    </row>
    <row r="5321" spans="1:1" x14ac:dyDescent="0.3">
      <c r="A5321" t="s">
        <v>5734</v>
      </c>
    </row>
    <row r="5323" spans="1:1" x14ac:dyDescent="0.3">
      <c r="A5323" t="s">
        <v>5735</v>
      </c>
    </row>
    <row r="5325" spans="1:1" x14ac:dyDescent="0.3">
      <c r="A5325" t="s">
        <v>5736</v>
      </c>
    </row>
    <row r="5327" spans="1:1" x14ac:dyDescent="0.3">
      <c r="A5327" t="s">
        <v>5737</v>
      </c>
    </row>
    <row r="5329" spans="1:1" x14ac:dyDescent="0.3">
      <c r="A5329" t="s">
        <v>5738</v>
      </c>
    </row>
    <row r="5331" spans="1:1" x14ac:dyDescent="0.3">
      <c r="A5331" t="s">
        <v>5739</v>
      </c>
    </row>
    <row r="5333" spans="1:1" x14ac:dyDescent="0.3">
      <c r="A5333" t="s">
        <v>5740</v>
      </c>
    </row>
    <row r="5335" spans="1:1" x14ac:dyDescent="0.3">
      <c r="A5335" t="s">
        <v>5741</v>
      </c>
    </row>
    <row r="5337" spans="1:1" x14ac:dyDescent="0.3">
      <c r="A5337" t="s">
        <v>5742</v>
      </c>
    </row>
    <row r="5339" spans="1:1" x14ac:dyDescent="0.3">
      <c r="A5339" t="s">
        <v>5743</v>
      </c>
    </row>
    <row r="5341" spans="1:1" x14ac:dyDescent="0.3">
      <c r="A5341" t="s">
        <v>5744</v>
      </c>
    </row>
    <row r="5343" spans="1:1" x14ac:dyDescent="0.3">
      <c r="A5343" t="s">
        <v>5745</v>
      </c>
    </row>
    <row r="5344" spans="1:1" x14ac:dyDescent="0.3">
      <c r="A5344" t="s">
        <v>5746</v>
      </c>
    </row>
    <row r="5346" spans="1:1" x14ac:dyDescent="0.3">
      <c r="A5346" t="s">
        <v>5747</v>
      </c>
    </row>
    <row r="5348" spans="1:1" x14ac:dyDescent="0.3">
      <c r="A5348" t="s">
        <v>5748</v>
      </c>
    </row>
    <row r="5350" spans="1:1" x14ac:dyDescent="0.3">
      <c r="A5350" t="s">
        <v>5749</v>
      </c>
    </row>
    <row r="5352" spans="1:1" x14ac:dyDescent="0.3">
      <c r="A5352" t="s">
        <v>5750</v>
      </c>
    </row>
    <row r="5354" spans="1:1" x14ac:dyDescent="0.3">
      <c r="A5354" t="s">
        <v>5751</v>
      </c>
    </row>
    <row r="5356" spans="1:1" x14ac:dyDescent="0.3">
      <c r="A5356" t="s">
        <v>5752</v>
      </c>
    </row>
    <row r="5358" spans="1:1" x14ac:dyDescent="0.3">
      <c r="A5358" t="s">
        <v>5753</v>
      </c>
    </row>
    <row r="5360" spans="1:1" x14ac:dyDescent="0.3">
      <c r="A5360" t="s">
        <v>5754</v>
      </c>
    </row>
    <row r="5362" spans="1:1" x14ac:dyDescent="0.3">
      <c r="A5362" t="s">
        <v>5755</v>
      </c>
    </row>
    <row r="5364" spans="1:1" x14ac:dyDescent="0.3">
      <c r="A5364" t="s">
        <v>5756</v>
      </c>
    </row>
    <row r="5366" spans="1:1" x14ac:dyDescent="0.3">
      <c r="A5366" t="s">
        <v>5757</v>
      </c>
    </row>
    <row r="5368" spans="1:1" x14ac:dyDescent="0.3">
      <c r="A5368" t="s">
        <v>5758</v>
      </c>
    </row>
    <row r="5370" spans="1:1" x14ac:dyDescent="0.3">
      <c r="A5370" t="s">
        <v>5759</v>
      </c>
    </row>
    <row r="5372" spans="1:1" x14ac:dyDescent="0.3">
      <c r="A5372" t="s">
        <v>5760</v>
      </c>
    </row>
    <row r="5374" spans="1:1" x14ac:dyDescent="0.3">
      <c r="A5374" t="s">
        <v>5761</v>
      </c>
    </row>
    <row r="5376" spans="1:1" x14ac:dyDescent="0.3">
      <c r="A5376" t="s">
        <v>5762</v>
      </c>
    </row>
    <row r="5378" spans="1:1" x14ac:dyDescent="0.3">
      <c r="A5378" t="s">
        <v>5763</v>
      </c>
    </row>
    <row r="5380" spans="1:1" x14ac:dyDescent="0.3">
      <c r="A5380" t="s">
        <v>5764</v>
      </c>
    </row>
    <row r="5382" spans="1:1" x14ac:dyDescent="0.3">
      <c r="A5382" t="s">
        <v>5765</v>
      </c>
    </row>
    <row r="5384" spans="1:1" x14ac:dyDescent="0.3">
      <c r="A5384" t="s">
        <v>5766</v>
      </c>
    </row>
    <row r="5386" spans="1:1" x14ac:dyDescent="0.3">
      <c r="A5386" t="s">
        <v>5767</v>
      </c>
    </row>
    <row r="5388" spans="1:1" x14ac:dyDescent="0.3">
      <c r="A5388" t="s">
        <v>5768</v>
      </c>
    </row>
    <row r="5390" spans="1:1" x14ac:dyDescent="0.3">
      <c r="A5390" t="s">
        <v>5769</v>
      </c>
    </row>
    <row r="5392" spans="1:1" x14ac:dyDescent="0.3">
      <c r="A5392" t="s">
        <v>5770</v>
      </c>
    </row>
    <row r="5394" spans="1:1" x14ac:dyDescent="0.3">
      <c r="A5394" t="s">
        <v>5771</v>
      </c>
    </row>
    <row r="5396" spans="1:1" x14ac:dyDescent="0.3">
      <c r="A5396" t="s">
        <v>5772</v>
      </c>
    </row>
    <row r="5398" spans="1:1" x14ac:dyDescent="0.3">
      <c r="A5398" t="s">
        <v>5773</v>
      </c>
    </row>
    <row r="5400" spans="1:1" x14ac:dyDescent="0.3">
      <c r="A5400" t="s">
        <v>5774</v>
      </c>
    </row>
    <row r="5402" spans="1:1" x14ac:dyDescent="0.3">
      <c r="A5402" t="s">
        <v>5775</v>
      </c>
    </row>
    <row r="5404" spans="1:1" x14ac:dyDescent="0.3">
      <c r="A5404" t="s">
        <v>5776</v>
      </c>
    </row>
    <row r="5406" spans="1:1" x14ac:dyDescent="0.3">
      <c r="A5406" t="s">
        <v>5777</v>
      </c>
    </row>
    <row r="5408" spans="1:1" x14ac:dyDescent="0.3">
      <c r="A5408" t="s">
        <v>5778</v>
      </c>
    </row>
    <row r="5410" spans="1:1" x14ac:dyDescent="0.3">
      <c r="A5410" t="s">
        <v>5779</v>
      </c>
    </row>
    <row r="5412" spans="1:1" x14ac:dyDescent="0.3">
      <c r="A5412" t="s">
        <v>5780</v>
      </c>
    </row>
    <row r="5414" spans="1:1" x14ac:dyDescent="0.3">
      <c r="A5414" t="s">
        <v>5781</v>
      </c>
    </row>
    <row r="5416" spans="1:1" x14ac:dyDescent="0.3">
      <c r="A5416" t="s">
        <v>5782</v>
      </c>
    </row>
    <row r="5418" spans="1:1" x14ac:dyDescent="0.3">
      <c r="A5418" t="s">
        <v>5783</v>
      </c>
    </row>
    <row r="5420" spans="1:1" x14ac:dyDescent="0.3">
      <c r="A5420" t="s">
        <v>5784</v>
      </c>
    </row>
    <row r="5422" spans="1:1" x14ac:dyDescent="0.3">
      <c r="A5422" t="s">
        <v>5785</v>
      </c>
    </row>
    <row r="5424" spans="1:1" x14ac:dyDescent="0.3">
      <c r="A5424" t="s">
        <v>5786</v>
      </c>
    </row>
    <row r="5426" spans="1:1" x14ac:dyDescent="0.3">
      <c r="A5426" t="s">
        <v>5787</v>
      </c>
    </row>
    <row r="5428" spans="1:1" x14ac:dyDescent="0.3">
      <c r="A5428" t="s">
        <v>5788</v>
      </c>
    </row>
    <row r="5430" spans="1:1" x14ac:dyDescent="0.3">
      <c r="A5430" t="s">
        <v>5789</v>
      </c>
    </row>
    <row r="5432" spans="1:1" x14ac:dyDescent="0.3">
      <c r="A5432" t="s">
        <v>5790</v>
      </c>
    </row>
    <row r="5434" spans="1:1" x14ac:dyDescent="0.3">
      <c r="A5434" t="s">
        <v>5791</v>
      </c>
    </row>
    <row r="5436" spans="1:1" x14ac:dyDescent="0.3">
      <c r="A5436" t="s">
        <v>5792</v>
      </c>
    </row>
    <row r="5438" spans="1:1" x14ac:dyDescent="0.3">
      <c r="A5438" t="s">
        <v>5793</v>
      </c>
    </row>
    <row r="5440" spans="1:1" x14ac:dyDescent="0.3">
      <c r="A5440" t="s">
        <v>5794</v>
      </c>
    </row>
    <row r="5442" spans="1:1" x14ac:dyDescent="0.3">
      <c r="A5442" t="s">
        <v>5795</v>
      </c>
    </row>
    <row r="5444" spans="1:1" x14ac:dyDescent="0.3">
      <c r="A5444" t="s">
        <v>5796</v>
      </c>
    </row>
    <row r="5446" spans="1:1" x14ac:dyDescent="0.3">
      <c r="A5446" t="s">
        <v>5797</v>
      </c>
    </row>
    <row r="5448" spans="1:1" x14ac:dyDescent="0.3">
      <c r="A5448" t="s">
        <v>5798</v>
      </c>
    </row>
    <row r="5450" spans="1:1" x14ac:dyDescent="0.3">
      <c r="A5450" t="s">
        <v>5799</v>
      </c>
    </row>
    <row r="5452" spans="1:1" x14ac:dyDescent="0.3">
      <c r="A5452" t="s">
        <v>5800</v>
      </c>
    </row>
    <row r="5454" spans="1:1" x14ac:dyDescent="0.3">
      <c r="A5454" t="s">
        <v>5801</v>
      </c>
    </row>
    <row r="5456" spans="1:1" x14ac:dyDescent="0.3">
      <c r="A5456" t="s">
        <v>5802</v>
      </c>
    </row>
    <row r="5458" spans="1:1" x14ac:dyDescent="0.3">
      <c r="A5458" t="s">
        <v>5803</v>
      </c>
    </row>
    <row r="5460" spans="1:1" x14ac:dyDescent="0.3">
      <c r="A5460" t="s">
        <v>5804</v>
      </c>
    </row>
    <row r="5462" spans="1:1" x14ac:dyDescent="0.3">
      <c r="A5462" t="s">
        <v>5805</v>
      </c>
    </row>
    <row r="5464" spans="1:1" x14ac:dyDescent="0.3">
      <c r="A5464" t="s">
        <v>5806</v>
      </c>
    </row>
    <row r="5466" spans="1:1" x14ac:dyDescent="0.3">
      <c r="A5466" t="s">
        <v>5807</v>
      </c>
    </row>
    <row r="5468" spans="1:1" x14ac:dyDescent="0.3">
      <c r="A5468" t="s">
        <v>5808</v>
      </c>
    </row>
    <row r="5470" spans="1:1" x14ac:dyDescent="0.3">
      <c r="A5470" t="s">
        <v>5809</v>
      </c>
    </row>
    <row r="5472" spans="1:1" x14ac:dyDescent="0.3">
      <c r="A5472" t="s">
        <v>5810</v>
      </c>
    </row>
    <row r="5474" spans="1:1" x14ac:dyDescent="0.3">
      <c r="A5474" t="s">
        <v>5811</v>
      </c>
    </row>
    <row r="5476" spans="1:1" x14ac:dyDescent="0.3">
      <c r="A5476" t="s">
        <v>5812</v>
      </c>
    </row>
    <row r="5478" spans="1:1" x14ac:dyDescent="0.3">
      <c r="A5478" t="s">
        <v>5813</v>
      </c>
    </row>
    <row r="5480" spans="1:1" x14ac:dyDescent="0.3">
      <c r="A5480" t="s">
        <v>5814</v>
      </c>
    </row>
    <row r="5482" spans="1:1" x14ac:dyDescent="0.3">
      <c r="A5482" t="s">
        <v>5815</v>
      </c>
    </row>
    <row r="5484" spans="1:1" x14ac:dyDescent="0.3">
      <c r="A5484" t="s">
        <v>5816</v>
      </c>
    </row>
    <row r="5486" spans="1:1" x14ac:dyDescent="0.3">
      <c r="A5486" t="s">
        <v>5817</v>
      </c>
    </row>
    <row r="5488" spans="1:1" x14ac:dyDescent="0.3">
      <c r="A5488" t="s">
        <v>5818</v>
      </c>
    </row>
    <row r="5490" spans="1:1" x14ac:dyDescent="0.3">
      <c r="A5490" t="s">
        <v>5819</v>
      </c>
    </row>
    <row r="5492" spans="1:1" x14ac:dyDescent="0.3">
      <c r="A5492" t="s">
        <v>5820</v>
      </c>
    </row>
    <row r="5494" spans="1:1" x14ac:dyDescent="0.3">
      <c r="A5494" t="s">
        <v>5821</v>
      </c>
    </row>
    <row r="5496" spans="1:1" x14ac:dyDescent="0.3">
      <c r="A5496" t="s">
        <v>5822</v>
      </c>
    </row>
    <row r="5498" spans="1:1" x14ac:dyDescent="0.3">
      <c r="A5498" t="s">
        <v>5823</v>
      </c>
    </row>
    <row r="5500" spans="1:1" x14ac:dyDescent="0.3">
      <c r="A5500" t="s">
        <v>5824</v>
      </c>
    </row>
    <row r="5502" spans="1:1" x14ac:dyDescent="0.3">
      <c r="A5502" t="s">
        <v>5825</v>
      </c>
    </row>
    <row r="5504" spans="1:1" x14ac:dyDescent="0.3">
      <c r="A5504" t="s">
        <v>5826</v>
      </c>
    </row>
    <row r="5506" spans="1:1" x14ac:dyDescent="0.3">
      <c r="A5506" t="s">
        <v>5827</v>
      </c>
    </row>
    <row r="5508" spans="1:1" x14ac:dyDescent="0.3">
      <c r="A5508" t="s">
        <v>5828</v>
      </c>
    </row>
    <row r="5510" spans="1:1" x14ac:dyDescent="0.3">
      <c r="A5510" t="s">
        <v>5829</v>
      </c>
    </row>
    <row r="5512" spans="1:1" x14ac:dyDescent="0.3">
      <c r="A5512" t="s">
        <v>5830</v>
      </c>
    </row>
    <row r="5514" spans="1:1" x14ac:dyDescent="0.3">
      <c r="A5514" t="s">
        <v>5831</v>
      </c>
    </row>
    <row r="5516" spans="1:1" x14ac:dyDescent="0.3">
      <c r="A5516" t="s">
        <v>5832</v>
      </c>
    </row>
    <row r="5518" spans="1:1" x14ac:dyDescent="0.3">
      <c r="A5518" t="s">
        <v>5833</v>
      </c>
    </row>
    <row r="5520" spans="1:1" x14ac:dyDescent="0.3">
      <c r="A5520" t="s">
        <v>5834</v>
      </c>
    </row>
    <row r="5522" spans="1:1" x14ac:dyDescent="0.3">
      <c r="A5522" t="s">
        <v>5835</v>
      </c>
    </row>
    <row r="5524" spans="1:1" x14ac:dyDescent="0.3">
      <c r="A5524" t="s">
        <v>5836</v>
      </c>
    </row>
    <row r="5526" spans="1:1" x14ac:dyDescent="0.3">
      <c r="A5526" t="s">
        <v>5837</v>
      </c>
    </row>
    <row r="5528" spans="1:1" x14ac:dyDescent="0.3">
      <c r="A5528" t="s">
        <v>5838</v>
      </c>
    </row>
    <row r="5530" spans="1:1" x14ac:dyDescent="0.3">
      <c r="A5530" t="s">
        <v>5839</v>
      </c>
    </row>
    <row r="5532" spans="1:1" x14ac:dyDescent="0.3">
      <c r="A5532" t="s">
        <v>5840</v>
      </c>
    </row>
    <row r="5534" spans="1:1" x14ac:dyDescent="0.3">
      <c r="A5534" t="s">
        <v>5841</v>
      </c>
    </row>
    <row r="5536" spans="1:1" x14ac:dyDescent="0.3">
      <c r="A5536" t="s">
        <v>5842</v>
      </c>
    </row>
    <row r="5538" spans="1:1" x14ac:dyDescent="0.3">
      <c r="A5538" t="s">
        <v>5843</v>
      </c>
    </row>
    <row r="5540" spans="1:1" x14ac:dyDescent="0.3">
      <c r="A5540" t="s">
        <v>5844</v>
      </c>
    </row>
    <row r="5542" spans="1:1" x14ac:dyDescent="0.3">
      <c r="A5542" t="s">
        <v>5845</v>
      </c>
    </row>
    <row r="5543" spans="1:1" x14ac:dyDescent="0.3">
      <c r="A5543" t="s">
        <v>5846</v>
      </c>
    </row>
    <row r="5545" spans="1:1" x14ac:dyDescent="0.3">
      <c r="A5545" t="s">
        <v>5847</v>
      </c>
    </row>
    <row r="5547" spans="1:1" x14ac:dyDescent="0.3">
      <c r="A5547" t="s">
        <v>5848</v>
      </c>
    </row>
    <row r="5549" spans="1:1" x14ac:dyDescent="0.3">
      <c r="A5549" t="s">
        <v>5849</v>
      </c>
    </row>
    <row r="5551" spans="1:1" x14ac:dyDescent="0.3">
      <c r="A5551" t="s">
        <v>5850</v>
      </c>
    </row>
    <row r="5553" spans="1:1" x14ac:dyDescent="0.3">
      <c r="A5553" t="s">
        <v>5851</v>
      </c>
    </row>
    <row r="5555" spans="1:1" x14ac:dyDescent="0.3">
      <c r="A5555" t="s">
        <v>5852</v>
      </c>
    </row>
    <row r="5557" spans="1:1" x14ac:dyDescent="0.3">
      <c r="A5557" t="s">
        <v>5853</v>
      </c>
    </row>
    <row r="5559" spans="1:1" x14ac:dyDescent="0.3">
      <c r="A5559" t="s">
        <v>5854</v>
      </c>
    </row>
    <row r="5561" spans="1:1" x14ac:dyDescent="0.3">
      <c r="A5561" t="s">
        <v>5855</v>
      </c>
    </row>
    <row r="5563" spans="1:1" x14ac:dyDescent="0.3">
      <c r="A5563" t="s">
        <v>5856</v>
      </c>
    </row>
    <row r="5565" spans="1:1" x14ac:dyDescent="0.3">
      <c r="A5565" t="s">
        <v>5857</v>
      </c>
    </row>
    <row r="5567" spans="1:1" x14ac:dyDescent="0.3">
      <c r="A5567" t="s">
        <v>5858</v>
      </c>
    </row>
    <row r="5569" spans="1:1" x14ac:dyDescent="0.3">
      <c r="A5569" t="s">
        <v>5859</v>
      </c>
    </row>
    <row r="5571" spans="1:1" x14ac:dyDescent="0.3">
      <c r="A5571" t="s">
        <v>5860</v>
      </c>
    </row>
    <row r="5573" spans="1:1" x14ac:dyDescent="0.3">
      <c r="A5573" t="s">
        <v>5861</v>
      </c>
    </row>
    <row r="5575" spans="1:1" x14ac:dyDescent="0.3">
      <c r="A5575" t="s">
        <v>5862</v>
      </c>
    </row>
    <row r="5577" spans="1:1" x14ac:dyDescent="0.3">
      <c r="A5577" t="s">
        <v>5863</v>
      </c>
    </row>
    <row r="5579" spans="1:1" x14ac:dyDescent="0.3">
      <c r="A5579" t="s">
        <v>5864</v>
      </c>
    </row>
    <row r="5581" spans="1:1" x14ac:dyDescent="0.3">
      <c r="A5581" t="s">
        <v>5865</v>
      </c>
    </row>
    <row r="5583" spans="1:1" x14ac:dyDescent="0.3">
      <c r="A5583" t="s">
        <v>5866</v>
      </c>
    </row>
    <row r="5585" spans="1:1" x14ac:dyDescent="0.3">
      <c r="A5585" t="s">
        <v>5867</v>
      </c>
    </row>
    <row r="5587" spans="1:1" x14ac:dyDescent="0.3">
      <c r="A5587" t="s">
        <v>5868</v>
      </c>
    </row>
    <row r="5589" spans="1:1" x14ac:dyDescent="0.3">
      <c r="A5589" t="s">
        <v>5869</v>
      </c>
    </row>
    <row r="5591" spans="1:1" x14ac:dyDescent="0.3">
      <c r="A5591" t="s">
        <v>5870</v>
      </c>
    </row>
    <row r="5593" spans="1:1" x14ac:dyDescent="0.3">
      <c r="A5593" t="s">
        <v>5871</v>
      </c>
    </row>
    <row r="5595" spans="1:1" x14ac:dyDescent="0.3">
      <c r="A5595" t="s">
        <v>5872</v>
      </c>
    </row>
    <row r="5597" spans="1:1" x14ac:dyDescent="0.3">
      <c r="A5597" t="s">
        <v>5873</v>
      </c>
    </row>
    <row r="5599" spans="1:1" x14ac:dyDescent="0.3">
      <c r="A5599" t="s">
        <v>5874</v>
      </c>
    </row>
    <row r="5601" spans="1:1" x14ac:dyDescent="0.3">
      <c r="A5601" t="s">
        <v>5875</v>
      </c>
    </row>
    <row r="5603" spans="1:1" x14ac:dyDescent="0.3">
      <c r="A5603" t="s">
        <v>5876</v>
      </c>
    </row>
    <row r="5605" spans="1:1" x14ac:dyDescent="0.3">
      <c r="A5605" t="s">
        <v>5877</v>
      </c>
    </row>
    <row r="5607" spans="1:1" x14ac:dyDescent="0.3">
      <c r="A5607" t="s">
        <v>5878</v>
      </c>
    </row>
    <row r="5609" spans="1:1" x14ac:dyDescent="0.3">
      <c r="A5609" t="s">
        <v>5879</v>
      </c>
    </row>
    <row r="5611" spans="1:1" x14ac:dyDescent="0.3">
      <c r="A5611" t="s">
        <v>5880</v>
      </c>
    </row>
    <row r="5613" spans="1:1" x14ac:dyDescent="0.3">
      <c r="A5613" t="s">
        <v>5881</v>
      </c>
    </row>
    <row r="5615" spans="1:1" x14ac:dyDescent="0.3">
      <c r="A5615" t="s">
        <v>5882</v>
      </c>
    </row>
    <row r="5617" spans="1:1" x14ac:dyDescent="0.3">
      <c r="A5617" t="s">
        <v>5883</v>
      </c>
    </row>
    <row r="5619" spans="1:1" x14ac:dyDescent="0.3">
      <c r="A5619" t="s">
        <v>5884</v>
      </c>
    </row>
    <row r="5621" spans="1:1" x14ac:dyDescent="0.3">
      <c r="A5621" t="s">
        <v>5885</v>
      </c>
    </row>
    <row r="5623" spans="1:1" x14ac:dyDescent="0.3">
      <c r="A5623" t="s">
        <v>5886</v>
      </c>
    </row>
    <row r="5625" spans="1:1" x14ac:dyDescent="0.3">
      <c r="A5625" t="s">
        <v>5887</v>
      </c>
    </row>
    <row r="5627" spans="1:1" x14ac:dyDescent="0.3">
      <c r="A5627" t="s">
        <v>5888</v>
      </c>
    </row>
    <row r="5629" spans="1:1" x14ac:dyDescent="0.3">
      <c r="A5629" t="s">
        <v>5889</v>
      </c>
    </row>
    <row r="5631" spans="1:1" x14ac:dyDescent="0.3">
      <c r="A5631" t="s">
        <v>5890</v>
      </c>
    </row>
    <row r="5633" spans="1:1" x14ac:dyDescent="0.3">
      <c r="A5633" t="s">
        <v>5891</v>
      </c>
    </row>
    <row r="5635" spans="1:1" x14ac:dyDescent="0.3">
      <c r="A5635" t="s">
        <v>5892</v>
      </c>
    </row>
    <row r="5637" spans="1:1" x14ac:dyDescent="0.3">
      <c r="A5637" t="s">
        <v>5893</v>
      </c>
    </row>
    <row r="5639" spans="1:1" x14ac:dyDescent="0.3">
      <c r="A5639" t="s">
        <v>5894</v>
      </c>
    </row>
    <row r="5641" spans="1:1" x14ac:dyDescent="0.3">
      <c r="A5641" t="s">
        <v>5895</v>
      </c>
    </row>
    <row r="5643" spans="1:1" x14ac:dyDescent="0.3">
      <c r="A5643" t="s">
        <v>5896</v>
      </c>
    </row>
    <row r="5645" spans="1:1" x14ac:dyDescent="0.3">
      <c r="A5645" t="s">
        <v>5897</v>
      </c>
    </row>
    <row r="5647" spans="1:1" x14ac:dyDescent="0.3">
      <c r="A5647" t="s">
        <v>5898</v>
      </c>
    </row>
    <row r="5649" spans="1:1" x14ac:dyDescent="0.3">
      <c r="A5649" t="s">
        <v>5899</v>
      </c>
    </row>
    <row r="5651" spans="1:1" x14ac:dyDescent="0.3">
      <c r="A5651" t="s">
        <v>5900</v>
      </c>
    </row>
    <row r="5653" spans="1:1" x14ac:dyDescent="0.3">
      <c r="A5653" t="s">
        <v>5901</v>
      </c>
    </row>
    <row r="5655" spans="1:1" x14ac:dyDescent="0.3">
      <c r="A5655" t="s">
        <v>5902</v>
      </c>
    </row>
    <row r="5657" spans="1:1" x14ac:dyDescent="0.3">
      <c r="A5657" t="s">
        <v>5903</v>
      </c>
    </row>
    <row r="5659" spans="1:1" x14ac:dyDescent="0.3">
      <c r="A5659" t="s">
        <v>5904</v>
      </c>
    </row>
    <row r="5661" spans="1:1" x14ac:dyDescent="0.3">
      <c r="A5661" t="s">
        <v>5905</v>
      </c>
    </row>
    <row r="5663" spans="1:1" x14ac:dyDescent="0.3">
      <c r="A5663" t="s">
        <v>5906</v>
      </c>
    </row>
    <row r="5665" spans="1:1" x14ac:dyDescent="0.3">
      <c r="A5665" t="s">
        <v>5907</v>
      </c>
    </row>
    <row r="5667" spans="1:1" x14ac:dyDescent="0.3">
      <c r="A5667" t="s">
        <v>5908</v>
      </c>
    </row>
    <row r="5669" spans="1:1" x14ac:dyDescent="0.3">
      <c r="A5669" t="s">
        <v>5909</v>
      </c>
    </row>
    <row r="5671" spans="1:1" x14ac:dyDescent="0.3">
      <c r="A5671" t="s">
        <v>5910</v>
      </c>
    </row>
    <row r="5673" spans="1:1" x14ac:dyDescent="0.3">
      <c r="A5673" t="s">
        <v>5911</v>
      </c>
    </row>
    <row r="5675" spans="1:1" x14ac:dyDescent="0.3">
      <c r="A5675" t="s">
        <v>5912</v>
      </c>
    </row>
    <row r="5677" spans="1:1" x14ac:dyDescent="0.3">
      <c r="A5677" t="s">
        <v>5913</v>
      </c>
    </row>
    <row r="5679" spans="1:1" x14ac:dyDescent="0.3">
      <c r="A5679" t="s">
        <v>5914</v>
      </c>
    </row>
    <row r="5681" spans="1:1" x14ac:dyDescent="0.3">
      <c r="A5681" t="s">
        <v>5915</v>
      </c>
    </row>
    <row r="5683" spans="1:1" x14ac:dyDescent="0.3">
      <c r="A5683" t="s">
        <v>5916</v>
      </c>
    </row>
    <row r="5685" spans="1:1" x14ac:dyDescent="0.3">
      <c r="A5685" t="s">
        <v>5917</v>
      </c>
    </row>
    <row r="5687" spans="1:1" x14ac:dyDescent="0.3">
      <c r="A5687" t="s">
        <v>5918</v>
      </c>
    </row>
    <row r="5689" spans="1:1" x14ac:dyDescent="0.3">
      <c r="A5689" t="s">
        <v>5919</v>
      </c>
    </row>
    <row r="5691" spans="1:1" x14ac:dyDescent="0.3">
      <c r="A5691" t="s">
        <v>5920</v>
      </c>
    </row>
    <row r="5693" spans="1:1" x14ac:dyDescent="0.3">
      <c r="A5693" t="s">
        <v>5921</v>
      </c>
    </row>
    <row r="5695" spans="1:1" x14ac:dyDescent="0.3">
      <c r="A5695" t="s">
        <v>5922</v>
      </c>
    </row>
    <row r="5697" spans="1:1" x14ac:dyDescent="0.3">
      <c r="A5697" t="s">
        <v>5923</v>
      </c>
    </row>
    <row r="5699" spans="1:1" x14ac:dyDescent="0.3">
      <c r="A5699" t="s">
        <v>5924</v>
      </c>
    </row>
    <row r="5701" spans="1:1" x14ac:dyDescent="0.3">
      <c r="A5701" t="s">
        <v>5925</v>
      </c>
    </row>
    <row r="5703" spans="1:1" x14ac:dyDescent="0.3">
      <c r="A5703" t="s">
        <v>5926</v>
      </c>
    </row>
    <row r="5705" spans="1:1" x14ac:dyDescent="0.3">
      <c r="A5705" t="s">
        <v>5927</v>
      </c>
    </row>
    <row r="5707" spans="1:1" x14ac:dyDescent="0.3">
      <c r="A5707" t="s">
        <v>5928</v>
      </c>
    </row>
    <row r="5709" spans="1:1" x14ac:dyDescent="0.3">
      <c r="A5709" t="s">
        <v>5929</v>
      </c>
    </row>
    <row r="5711" spans="1:1" x14ac:dyDescent="0.3">
      <c r="A5711" t="s">
        <v>5930</v>
      </c>
    </row>
    <row r="5713" spans="1:1" x14ac:dyDescent="0.3">
      <c r="A5713" t="s">
        <v>5931</v>
      </c>
    </row>
    <row r="5715" spans="1:1" x14ac:dyDescent="0.3">
      <c r="A5715" t="s">
        <v>5932</v>
      </c>
    </row>
    <row r="5717" spans="1:1" x14ac:dyDescent="0.3">
      <c r="A5717" t="s">
        <v>5933</v>
      </c>
    </row>
    <row r="5719" spans="1:1" x14ac:dyDescent="0.3">
      <c r="A5719" t="s">
        <v>5934</v>
      </c>
    </row>
    <row r="5721" spans="1:1" x14ac:dyDescent="0.3">
      <c r="A5721" t="s">
        <v>5935</v>
      </c>
    </row>
    <row r="5723" spans="1:1" x14ac:dyDescent="0.3">
      <c r="A5723" t="s">
        <v>5936</v>
      </c>
    </row>
    <row r="5725" spans="1:1" x14ac:dyDescent="0.3">
      <c r="A5725" t="s">
        <v>5937</v>
      </c>
    </row>
    <row r="5727" spans="1:1" x14ac:dyDescent="0.3">
      <c r="A5727" t="s">
        <v>5938</v>
      </c>
    </row>
    <row r="5729" spans="1:1" x14ac:dyDescent="0.3">
      <c r="A5729" t="s">
        <v>5939</v>
      </c>
    </row>
    <row r="5731" spans="1:1" x14ac:dyDescent="0.3">
      <c r="A5731" t="s">
        <v>5940</v>
      </c>
    </row>
    <row r="5733" spans="1:1" x14ac:dyDescent="0.3">
      <c r="A5733" t="s">
        <v>5941</v>
      </c>
    </row>
    <row r="5735" spans="1:1" x14ac:dyDescent="0.3">
      <c r="A5735" t="s">
        <v>5942</v>
      </c>
    </row>
    <row r="5737" spans="1:1" x14ac:dyDescent="0.3">
      <c r="A5737" t="s">
        <v>5943</v>
      </c>
    </row>
    <row r="5739" spans="1:1" x14ac:dyDescent="0.3">
      <c r="A5739" t="s">
        <v>5944</v>
      </c>
    </row>
    <row r="5741" spans="1:1" x14ac:dyDescent="0.3">
      <c r="A5741" t="s">
        <v>5945</v>
      </c>
    </row>
    <row r="5742" spans="1:1" x14ac:dyDescent="0.3">
      <c r="A5742" t="s">
        <v>5946</v>
      </c>
    </row>
    <row r="5744" spans="1:1" x14ac:dyDescent="0.3">
      <c r="A5744" t="s">
        <v>5947</v>
      </c>
    </row>
    <row r="5746" spans="1:1" x14ac:dyDescent="0.3">
      <c r="A5746" t="s">
        <v>5948</v>
      </c>
    </row>
    <row r="5748" spans="1:1" x14ac:dyDescent="0.3">
      <c r="A5748" t="s">
        <v>5949</v>
      </c>
    </row>
    <row r="5750" spans="1:1" x14ac:dyDescent="0.3">
      <c r="A5750" t="s">
        <v>5950</v>
      </c>
    </row>
    <row r="5752" spans="1:1" x14ac:dyDescent="0.3">
      <c r="A5752" t="s">
        <v>5951</v>
      </c>
    </row>
    <row r="5754" spans="1:1" x14ac:dyDescent="0.3">
      <c r="A5754" t="s">
        <v>5952</v>
      </c>
    </row>
    <row r="5756" spans="1:1" x14ac:dyDescent="0.3">
      <c r="A5756" t="s">
        <v>5953</v>
      </c>
    </row>
    <row r="5758" spans="1:1" x14ac:dyDescent="0.3">
      <c r="A5758" t="s">
        <v>5954</v>
      </c>
    </row>
    <row r="5760" spans="1:1" x14ac:dyDescent="0.3">
      <c r="A5760" t="s">
        <v>5955</v>
      </c>
    </row>
    <row r="5762" spans="1:1" x14ac:dyDescent="0.3">
      <c r="A5762" t="s">
        <v>5956</v>
      </c>
    </row>
    <row r="5764" spans="1:1" x14ac:dyDescent="0.3">
      <c r="A5764" t="s">
        <v>5957</v>
      </c>
    </row>
    <row r="5766" spans="1:1" x14ac:dyDescent="0.3">
      <c r="A5766" t="s">
        <v>5958</v>
      </c>
    </row>
    <row r="5768" spans="1:1" x14ac:dyDescent="0.3">
      <c r="A5768" t="s">
        <v>5959</v>
      </c>
    </row>
    <row r="5770" spans="1:1" x14ac:dyDescent="0.3">
      <c r="A5770" t="s">
        <v>5960</v>
      </c>
    </row>
    <row r="5772" spans="1:1" x14ac:dyDescent="0.3">
      <c r="A5772" t="s">
        <v>5961</v>
      </c>
    </row>
    <row r="5774" spans="1:1" x14ac:dyDescent="0.3">
      <c r="A5774" t="s">
        <v>5962</v>
      </c>
    </row>
    <row r="5776" spans="1:1" x14ac:dyDescent="0.3">
      <c r="A5776" t="s">
        <v>5963</v>
      </c>
    </row>
    <row r="5778" spans="1:1" x14ac:dyDescent="0.3">
      <c r="A5778" t="s">
        <v>5964</v>
      </c>
    </row>
    <row r="5780" spans="1:1" x14ac:dyDescent="0.3">
      <c r="A5780" t="s">
        <v>5965</v>
      </c>
    </row>
    <row r="5782" spans="1:1" x14ac:dyDescent="0.3">
      <c r="A5782" t="s">
        <v>5966</v>
      </c>
    </row>
    <row r="5784" spans="1:1" x14ac:dyDescent="0.3">
      <c r="A5784" t="s">
        <v>5967</v>
      </c>
    </row>
    <row r="5786" spans="1:1" x14ac:dyDescent="0.3">
      <c r="A5786" t="s">
        <v>5968</v>
      </c>
    </row>
    <row r="5788" spans="1:1" x14ac:dyDescent="0.3">
      <c r="A5788" t="s">
        <v>5969</v>
      </c>
    </row>
    <row r="5790" spans="1:1" x14ac:dyDescent="0.3">
      <c r="A5790" t="s">
        <v>5970</v>
      </c>
    </row>
    <row r="5792" spans="1:1" x14ac:dyDescent="0.3">
      <c r="A5792" t="s">
        <v>5971</v>
      </c>
    </row>
    <row r="5794" spans="1:1" x14ac:dyDescent="0.3">
      <c r="A5794" t="s">
        <v>5972</v>
      </c>
    </row>
    <row r="5796" spans="1:1" x14ac:dyDescent="0.3">
      <c r="A5796" t="s">
        <v>5973</v>
      </c>
    </row>
    <row r="5798" spans="1:1" x14ac:dyDescent="0.3">
      <c r="A5798" t="s">
        <v>5974</v>
      </c>
    </row>
    <row r="5800" spans="1:1" x14ac:dyDescent="0.3">
      <c r="A5800" t="s">
        <v>5975</v>
      </c>
    </row>
    <row r="5802" spans="1:1" x14ac:dyDescent="0.3">
      <c r="A5802" t="s">
        <v>5976</v>
      </c>
    </row>
    <row r="5804" spans="1:1" x14ac:dyDescent="0.3">
      <c r="A5804" t="s">
        <v>5977</v>
      </c>
    </row>
    <row r="5806" spans="1:1" x14ac:dyDescent="0.3">
      <c r="A5806" t="s">
        <v>5978</v>
      </c>
    </row>
    <row r="5808" spans="1:1" x14ac:dyDescent="0.3">
      <c r="A5808" t="s">
        <v>5979</v>
      </c>
    </row>
    <row r="5810" spans="1:1" x14ac:dyDescent="0.3">
      <c r="A5810" t="s">
        <v>5980</v>
      </c>
    </row>
    <row r="5812" spans="1:1" x14ac:dyDescent="0.3">
      <c r="A5812" t="s">
        <v>5981</v>
      </c>
    </row>
    <row r="5814" spans="1:1" x14ac:dyDescent="0.3">
      <c r="A5814" t="s">
        <v>5982</v>
      </c>
    </row>
    <row r="5816" spans="1:1" x14ac:dyDescent="0.3">
      <c r="A5816" t="s">
        <v>5983</v>
      </c>
    </row>
    <row r="5818" spans="1:1" x14ac:dyDescent="0.3">
      <c r="A5818" t="s">
        <v>5984</v>
      </c>
    </row>
    <row r="5820" spans="1:1" x14ac:dyDescent="0.3">
      <c r="A5820" t="s">
        <v>5985</v>
      </c>
    </row>
    <row r="5822" spans="1:1" x14ac:dyDescent="0.3">
      <c r="A5822" t="s">
        <v>5986</v>
      </c>
    </row>
    <row r="5824" spans="1:1" x14ac:dyDescent="0.3">
      <c r="A5824" t="s">
        <v>5987</v>
      </c>
    </row>
    <row r="5826" spans="1:1" x14ac:dyDescent="0.3">
      <c r="A5826" t="s">
        <v>5988</v>
      </c>
    </row>
    <row r="5828" spans="1:1" x14ac:dyDescent="0.3">
      <c r="A5828" t="s">
        <v>5989</v>
      </c>
    </row>
    <row r="5830" spans="1:1" x14ac:dyDescent="0.3">
      <c r="A5830" t="s">
        <v>5990</v>
      </c>
    </row>
    <row r="5832" spans="1:1" x14ac:dyDescent="0.3">
      <c r="A5832" t="s">
        <v>5991</v>
      </c>
    </row>
    <row r="5834" spans="1:1" x14ac:dyDescent="0.3">
      <c r="A5834" t="s">
        <v>5992</v>
      </c>
    </row>
    <row r="5836" spans="1:1" x14ac:dyDescent="0.3">
      <c r="A5836" t="s">
        <v>5993</v>
      </c>
    </row>
    <row r="5838" spans="1:1" x14ac:dyDescent="0.3">
      <c r="A5838" t="s">
        <v>5994</v>
      </c>
    </row>
    <row r="5840" spans="1:1" x14ac:dyDescent="0.3">
      <c r="A5840" t="s">
        <v>5995</v>
      </c>
    </row>
    <row r="5842" spans="1:1" x14ac:dyDescent="0.3">
      <c r="A5842" t="s">
        <v>5996</v>
      </c>
    </row>
    <row r="5844" spans="1:1" x14ac:dyDescent="0.3">
      <c r="A5844" t="s">
        <v>5997</v>
      </c>
    </row>
    <row r="5846" spans="1:1" x14ac:dyDescent="0.3">
      <c r="A5846" t="s">
        <v>5998</v>
      </c>
    </row>
    <row r="5848" spans="1:1" x14ac:dyDescent="0.3">
      <c r="A5848" t="s">
        <v>5999</v>
      </c>
    </row>
    <row r="5850" spans="1:1" x14ac:dyDescent="0.3">
      <c r="A5850" t="s">
        <v>6000</v>
      </c>
    </row>
    <row r="5852" spans="1:1" x14ac:dyDescent="0.3">
      <c r="A5852" t="s">
        <v>6001</v>
      </c>
    </row>
    <row r="5854" spans="1:1" x14ac:dyDescent="0.3">
      <c r="A5854" t="s">
        <v>6002</v>
      </c>
    </row>
    <row r="5856" spans="1:1" x14ac:dyDescent="0.3">
      <c r="A5856" t="s">
        <v>6003</v>
      </c>
    </row>
    <row r="5858" spans="1:1" x14ac:dyDescent="0.3">
      <c r="A5858" t="s">
        <v>6004</v>
      </c>
    </row>
    <row r="5860" spans="1:1" x14ac:dyDescent="0.3">
      <c r="A5860" t="s">
        <v>6005</v>
      </c>
    </row>
    <row r="5862" spans="1:1" x14ac:dyDescent="0.3">
      <c r="A5862" t="s">
        <v>6006</v>
      </c>
    </row>
    <row r="5864" spans="1:1" x14ac:dyDescent="0.3">
      <c r="A5864" t="s">
        <v>6007</v>
      </c>
    </row>
    <row r="5866" spans="1:1" x14ac:dyDescent="0.3">
      <c r="A5866" t="s">
        <v>6008</v>
      </c>
    </row>
    <row r="5868" spans="1:1" x14ac:dyDescent="0.3">
      <c r="A5868" t="s">
        <v>6009</v>
      </c>
    </row>
    <row r="5870" spans="1:1" x14ac:dyDescent="0.3">
      <c r="A5870" t="s">
        <v>6010</v>
      </c>
    </row>
    <row r="5872" spans="1:1" x14ac:dyDescent="0.3">
      <c r="A5872" t="s">
        <v>6011</v>
      </c>
    </row>
    <row r="5874" spans="1:1" x14ac:dyDescent="0.3">
      <c r="A5874" t="s">
        <v>6012</v>
      </c>
    </row>
    <row r="5876" spans="1:1" x14ac:dyDescent="0.3">
      <c r="A5876" t="s">
        <v>6013</v>
      </c>
    </row>
    <row r="5878" spans="1:1" x14ac:dyDescent="0.3">
      <c r="A5878" t="s">
        <v>6014</v>
      </c>
    </row>
    <row r="5880" spans="1:1" x14ac:dyDescent="0.3">
      <c r="A5880" t="s">
        <v>6015</v>
      </c>
    </row>
    <row r="5882" spans="1:1" x14ac:dyDescent="0.3">
      <c r="A5882" t="s">
        <v>6016</v>
      </c>
    </row>
    <row r="5884" spans="1:1" x14ac:dyDescent="0.3">
      <c r="A5884" t="s">
        <v>6017</v>
      </c>
    </row>
    <row r="5886" spans="1:1" x14ac:dyDescent="0.3">
      <c r="A5886" t="s">
        <v>6018</v>
      </c>
    </row>
    <row r="5888" spans="1:1" x14ac:dyDescent="0.3">
      <c r="A5888" t="s">
        <v>6019</v>
      </c>
    </row>
    <row r="5890" spans="1:1" x14ac:dyDescent="0.3">
      <c r="A5890" t="s">
        <v>6020</v>
      </c>
    </row>
    <row r="5892" spans="1:1" x14ac:dyDescent="0.3">
      <c r="A5892" t="s">
        <v>6021</v>
      </c>
    </row>
    <row r="5894" spans="1:1" x14ac:dyDescent="0.3">
      <c r="A5894" t="s">
        <v>6022</v>
      </c>
    </row>
    <row r="5896" spans="1:1" x14ac:dyDescent="0.3">
      <c r="A5896" t="s">
        <v>6023</v>
      </c>
    </row>
    <row r="5898" spans="1:1" x14ac:dyDescent="0.3">
      <c r="A5898" t="s">
        <v>6024</v>
      </c>
    </row>
    <row r="5900" spans="1:1" x14ac:dyDescent="0.3">
      <c r="A5900" t="s">
        <v>6025</v>
      </c>
    </row>
    <row r="5902" spans="1:1" x14ac:dyDescent="0.3">
      <c r="A5902" t="s">
        <v>6026</v>
      </c>
    </row>
    <row r="5904" spans="1:1" x14ac:dyDescent="0.3">
      <c r="A5904" t="s">
        <v>6027</v>
      </c>
    </row>
    <row r="5906" spans="1:1" x14ac:dyDescent="0.3">
      <c r="A5906" t="s">
        <v>6028</v>
      </c>
    </row>
    <row r="5908" spans="1:1" x14ac:dyDescent="0.3">
      <c r="A5908" t="s">
        <v>6029</v>
      </c>
    </row>
    <row r="5910" spans="1:1" x14ac:dyDescent="0.3">
      <c r="A5910" t="s">
        <v>6030</v>
      </c>
    </row>
    <row r="5912" spans="1:1" x14ac:dyDescent="0.3">
      <c r="A5912" t="s">
        <v>6031</v>
      </c>
    </row>
    <row r="5914" spans="1:1" x14ac:dyDescent="0.3">
      <c r="A5914" t="s">
        <v>6032</v>
      </c>
    </row>
    <row r="5916" spans="1:1" x14ac:dyDescent="0.3">
      <c r="A5916" t="s">
        <v>6033</v>
      </c>
    </row>
    <row r="5918" spans="1:1" x14ac:dyDescent="0.3">
      <c r="A5918" t="s">
        <v>6034</v>
      </c>
    </row>
    <row r="5920" spans="1:1" x14ac:dyDescent="0.3">
      <c r="A5920" t="s">
        <v>6035</v>
      </c>
    </row>
    <row r="5922" spans="1:1" x14ac:dyDescent="0.3">
      <c r="A5922" t="s">
        <v>6036</v>
      </c>
    </row>
    <row r="5924" spans="1:1" x14ac:dyDescent="0.3">
      <c r="A5924" t="s">
        <v>6037</v>
      </c>
    </row>
    <row r="5926" spans="1:1" x14ac:dyDescent="0.3">
      <c r="A5926" t="s">
        <v>6038</v>
      </c>
    </row>
    <row r="5928" spans="1:1" x14ac:dyDescent="0.3">
      <c r="A5928" t="s">
        <v>6039</v>
      </c>
    </row>
    <row r="5930" spans="1:1" x14ac:dyDescent="0.3">
      <c r="A5930" t="s">
        <v>6040</v>
      </c>
    </row>
    <row r="5932" spans="1:1" x14ac:dyDescent="0.3">
      <c r="A5932" t="s">
        <v>6041</v>
      </c>
    </row>
    <row r="5934" spans="1:1" x14ac:dyDescent="0.3">
      <c r="A5934" t="s">
        <v>6042</v>
      </c>
    </row>
    <row r="5936" spans="1:1" x14ac:dyDescent="0.3">
      <c r="A5936" t="s">
        <v>6043</v>
      </c>
    </row>
    <row r="5938" spans="1:1" x14ac:dyDescent="0.3">
      <c r="A5938" t="s">
        <v>6044</v>
      </c>
    </row>
    <row r="5940" spans="1:1" x14ac:dyDescent="0.3">
      <c r="A5940" t="s">
        <v>6045</v>
      </c>
    </row>
    <row r="5941" spans="1:1" x14ac:dyDescent="0.3">
      <c r="A5941" t="s">
        <v>6046</v>
      </c>
    </row>
    <row r="5943" spans="1:1" x14ac:dyDescent="0.3">
      <c r="A5943" t="s">
        <v>6047</v>
      </c>
    </row>
    <row r="5945" spans="1:1" x14ac:dyDescent="0.3">
      <c r="A5945" t="s">
        <v>6048</v>
      </c>
    </row>
    <row r="5947" spans="1:1" x14ac:dyDescent="0.3">
      <c r="A5947" t="s">
        <v>6049</v>
      </c>
    </row>
    <row r="5949" spans="1:1" x14ac:dyDescent="0.3">
      <c r="A5949" t="s">
        <v>6050</v>
      </c>
    </row>
    <row r="5951" spans="1:1" x14ac:dyDescent="0.3">
      <c r="A5951" t="s">
        <v>6051</v>
      </c>
    </row>
    <row r="5953" spans="1:1" x14ac:dyDescent="0.3">
      <c r="A5953" t="s">
        <v>6052</v>
      </c>
    </row>
    <row r="5955" spans="1:1" x14ac:dyDescent="0.3">
      <c r="A5955" t="s">
        <v>6053</v>
      </c>
    </row>
    <row r="5957" spans="1:1" x14ac:dyDescent="0.3">
      <c r="A5957" t="s">
        <v>6054</v>
      </c>
    </row>
    <row r="5959" spans="1:1" x14ac:dyDescent="0.3">
      <c r="A5959" t="s">
        <v>6055</v>
      </c>
    </row>
    <row r="5961" spans="1:1" x14ac:dyDescent="0.3">
      <c r="A5961" t="s">
        <v>6056</v>
      </c>
    </row>
    <row r="5963" spans="1:1" x14ac:dyDescent="0.3">
      <c r="A5963" t="s">
        <v>6057</v>
      </c>
    </row>
    <row r="5965" spans="1:1" x14ac:dyDescent="0.3">
      <c r="A5965" t="s">
        <v>6058</v>
      </c>
    </row>
    <row r="5967" spans="1:1" x14ac:dyDescent="0.3">
      <c r="A5967" t="s">
        <v>6059</v>
      </c>
    </row>
    <row r="5969" spans="1:1" x14ac:dyDescent="0.3">
      <c r="A5969" t="s">
        <v>6060</v>
      </c>
    </row>
    <row r="5971" spans="1:1" x14ac:dyDescent="0.3">
      <c r="A5971" t="s">
        <v>6061</v>
      </c>
    </row>
    <row r="5973" spans="1:1" x14ac:dyDescent="0.3">
      <c r="A5973" t="s">
        <v>6062</v>
      </c>
    </row>
    <row r="5975" spans="1:1" x14ac:dyDescent="0.3">
      <c r="A5975" t="s">
        <v>6063</v>
      </c>
    </row>
    <row r="5977" spans="1:1" x14ac:dyDescent="0.3">
      <c r="A5977" t="s">
        <v>6064</v>
      </c>
    </row>
    <row r="5979" spans="1:1" x14ac:dyDescent="0.3">
      <c r="A5979" t="s">
        <v>6065</v>
      </c>
    </row>
    <row r="5981" spans="1:1" x14ac:dyDescent="0.3">
      <c r="A5981" t="s">
        <v>6066</v>
      </c>
    </row>
    <row r="5983" spans="1:1" x14ac:dyDescent="0.3">
      <c r="A5983" t="s">
        <v>6067</v>
      </c>
    </row>
    <row r="5985" spans="1:1" x14ac:dyDescent="0.3">
      <c r="A5985" t="s">
        <v>6068</v>
      </c>
    </row>
    <row r="5987" spans="1:1" x14ac:dyDescent="0.3">
      <c r="A5987" t="s">
        <v>6069</v>
      </c>
    </row>
    <row r="5989" spans="1:1" x14ac:dyDescent="0.3">
      <c r="A5989" t="s">
        <v>6070</v>
      </c>
    </row>
    <row r="5991" spans="1:1" x14ac:dyDescent="0.3">
      <c r="A5991" t="s">
        <v>6071</v>
      </c>
    </row>
    <row r="5993" spans="1:1" x14ac:dyDescent="0.3">
      <c r="A5993" t="s">
        <v>6072</v>
      </c>
    </row>
    <row r="5995" spans="1:1" x14ac:dyDescent="0.3">
      <c r="A5995" t="s">
        <v>6073</v>
      </c>
    </row>
    <row r="5997" spans="1:1" x14ac:dyDescent="0.3">
      <c r="A5997" t="s">
        <v>6074</v>
      </c>
    </row>
    <row r="5999" spans="1:1" x14ac:dyDescent="0.3">
      <c r="A5999" t="s">
        <v>6075</v>
      </c>
    </row>
    <row r="6001" spans="1:1" x14ac:dyDescent="0.3">
      <c r="A6001" t="s">
        <v>6076</v>
      </c>
    </row>
    <row r="6003" spans="1:1" x14ac:dyDescent="0.3">
      <c r="A6003" t="s">
        <v>6077</v>
      </c>
    </row>
    <row r="6005" spans="1:1" x14ac:dyDescent="0.3">
      <c r="A6005" t="s">
        <v>6078</v>
      </c>
    </row>
    <row r="6007" spans="1:1" x14ac:dyDescent="0.3">
      <c r="A6007" t="s">
        <v>6079</v>
      </c>
    </row>
    <row r="6009" spans="1:1" x14ac:dyDescent="0.3">
      <c r="A6009" t="s">
        <v>6080</v>
      </c>
    </row>
    <row r="6011" spans="1:1" x14ac:dyDescent="0.3">
      <c r="A6011" t="s">
        <v>6081</v>
      </c>
    </row>
    <row r="6013" spans="1:1" x14ac:dyDescent="0.3">
      <c r="A6013" t="s">
        <v>6082</v>
      </c>
    </row>
    <row r="6015" spans="1:1" x14ac:dyDescent="0.3">
      <c r="A6015" t="s">
        <v>6083</v>
      </c>
    </row>
    <row r="6017" spans="1:1" x14ac:dyDescent="0.3">
      <c r="A6017" t="s">
        <v>6084</v>
      </c>
    </row>
    <row r="6019" spans="1:1" x14ac:dyDescent="0.3">
      <c r="A6019" t="s">
        <v>6085</v>
      </c>
    </row>
    <row r="6021" spans="1:1" x14ac:dyDescent="0.3">
      <c r="A6021" t="s">
        <v>6086</v>
      </c>
    </row>
    <row r="6023" spans="1:1" x14ac:dyDescent="0.3">
      <c r="A6023" t="s">
        <v>6087</v>
      </c>
    </row>
    <row r="6025" spans="1:1" x14ac:dyDescent="0.3">
      <c r="A6025" t="s">
        <v>6088</v>
      </c>
    </row>
    <row r="6027" spans="1:1" x14ac:dyDescent="0.3">
      <c r="A6027" t="s">
        <v>6089</v>
      </c>
    </row>
    <row r="6029" spans="1:1" x14ac:dyDescent="0.3">
      <c r="A6029" t="s">
        <v>6090</v>
      </c>
    </row>
    <row r="6031" spans="1:1" x14ac:dyDescent="0.3">
      <c r="A6031" t="s">
        <v>6091</v>
      </c>
    </row>
    <row r="6033" spans="1:1" x14ac:dyDescent="0.3">
      <c r="A6033" t="s">
        <v>6092</v>
      </c>
    </row>
    <row r="6035" spans="1:1" x14ac:dyDescent="0.3">
      <c r="A6035" t="s">
        <v>6093</v>
      </c>
    </row>
    <row r="6037" spans="1:1" x14ac:dyDescent="0.3">
      <c r="A6037" t="s">
        <v>6094</v>
      </c>
    </row>
    <row r="6039" spans="1:1" x14ac:dyDescent="0.3">
      <c r="A6039" t="s">
        <v>6095</v>
      </c>
    </row>
    <row r="6041" spans="1:1" x14ac:dyDescent="0.3">
      <c r="A6041" t="s">
        <v>6096</v>
      </c>
    </row>
    <row r="6043" spans="1:1" x14ac:dyDescent="0.3">
      <c r="A6043" t="s">
        <v>6097</v>
      </c>
    </row>
    <row r="6045" spans="1:1" x14ac:dyDescent="0.3">
      <c r="A6045" t="s">
        <v>6098</v>
      </c>
    </row>
    <row r="6047" spans="1:1" x14ac:dyDescent="0.3">
      <c r="A6047" t="s">
        <v>6099</v>
      </c>
    </row>
    <row r="6049" spans="1:1" x14ac:dyDescent="0.3">
      <c r="A6049" t="s">
        <v>6100</v>
      </c>
    </row>
    <row r="6051" spans="1:1" x14ac:dyDescent="0.3">
      <c r="A6051" t="s">
        <v>6101</v>
      </c>
    </row>
    <row r="6053" spans="1:1" x14ac:dyDescent="0.3">
      <c r="A6053" t="s">
        <v>6102</v>
      </c>
    </row>
    <row r="6055" spans="1:1" x14ac:dyDescent="0.3">
      <c r="A6055" t="s">
        <v>6103</v>
      </c>
    </row>
    <row r="6057" spans="1:1" x14ac:dyDescent="0.3">
      <c r="A6057" t="s">
        <v>6104</v>
      </c>
    </row>
    <row r="6059" spans="1:1" x14ac:dyDescent="0.3">
      <c r="A6059" t="s">
        <v>6105</v>
      </c>
    </row>
    <row r="6061" spans="1:1" x14ac:dyDescent="0.3">
      <c r="A6061" t="s">
        <v>6106</v>
      </c>
    </row>
    <row r="6063" spans="1:1" x14ac:dyDescent="0.3">
      <c r="A6063" t="s">
        <v>6107</v>
      </c>
    </row>
    <row r="6065" spans="1:1" x14ac:dyDescent="0.3">
      <c r="A6065" t="s">
        <v>6108</v>
      </c>
    </row>
    <row r="6067" spans="1:1" x14ac:dyDescent="0.3">
      <c r="A6067" t="s">
        <v>6109</v>
      </c>
    </row>
    <row r="6069" spans="1:1" x14ac:dyDescent="0.3">
      <c r="A6069" t="s">
        <v>6110</v>
      </c>
    </row>
    <row r="6071" spans="1:1" x14ac:dyDescent="0.3">
      <c r="A6071" t="s">
        <v>6111</v>
      </c>
    </row>
    <row r="6073" spans="1:1" x14ac:dyDescent="0.3">
      <c r="A6073" t="s">
        <v>6112</v>
      </c>
    </row>
    <row r="6075" spans="1:1" x14ac:dyDescent="0.3">
      <c r="A6075" t="s">
        <v>6113</v>
      </c>
    </row>
    <row r="6077" spans="1:1" x14ac:dyDescent="0.3">
      <c r="A6077" t="s">
        <v>6114</v>
      </c>
    </row>
    <row r="6079" spans="1:1" x14ac:dyDescent="0.3">
      <c r="A6079" t="s">
        <v>6115</v>
      </c>
    </row>
    <row r="6081" spans="1:1" x14ac:dyDescent="0.3">
      <c r="A6081" t="s">
        <v>6116</v>
      </c>
    </row>
    <row r="6083" spans="1:1" x14ac:dyDescent="0.3">
      <c r="A6083" t="s">
        <v>6117</v>
      </c>
    </row>
    <row r="6085" spans="1:1" x14ac:dyDescent="0.3">
      <c r="A6085" t="s">
        <v>6118</v>
      </c>
    </row>
    <row r="6087" spans="1:1" x14ac:dyDescent="0.3">
      <c r="A6087" t="s">
        <v>6119</v>
      </c>
    </row>
    <row r="6089" spans="1:1" x14ac:dyDescent="0.3">
      <c r="A6089" t="s">
        <v>6120</v>
      </c>
    </row>
    <row r="6091" spans="1:1" x14ac:dyDescent="0.3">
      <c r="A6091" t="s">
        <v>6121</v>
      </c>
    </row>
    <row r="6093" spans="1:1" x14ac:dyDescent="0.3">
      <c r="A6093" t="s">
        <v>6122</v>
      </c>
    </row>
    <row r="6095" spans="1:1" x14ac:dyDescent="0.3">
      <c r="A6095" t="s">
        <v>6123</v>
      </c>
    </row>
    <row r="6097" spans="1:1" x14ac:dyDescent="0.3">
      <c r="A6097" t="s">
        <v>6124</v>
      </c>
    </row>
    <row r="6099" spans="1:1" x14ac:dyDescent="0.3">
      <c r="A6099" t="s">
        <v>6125</v>
      </c>
    </row>
    <row r="6101" spans="1:1" x14ac:dyDescent="0.3">
      <c r="A6101" t="s">
        <v>6126</v>
      </c>
    </row>
    <row r="6103" spans="1:1" x14ac:dyDescent="0.3">
      <c r="A6103" t="s">
        <v>6127</v>
      </c>
    </row>
    <row r="6105" spans="1:1" x14ac:dyDescent="0.3">
      <c r="A6105" t="s">
        <v>6128</v>
      </c>
    </row>
    <row r="6107" spans="1:1" x14ac:dyDescent="0.3">
      <c r="A6107" t="s">
        <v>6129</v>
      </c>
    </row>
    <row r="6109" spans="1:1" x14ac:dyDescent="0.3">
      <c r="A6109" t="s">
        <v>6130</v>
      </c>
    </row>
    <row r="6111" spans="1:1" x14ac:dyDescent="0.3">
      <c r="A6111" t="s">
        <v>6131</v>
      </c>
    </row>
    <row r="6113" spans="1:1" x14ac:dyDescent="0.3">
      <c r="A6113" t="s">
        <v>6132</v>
      </c>
    </row>
    <row r="6115" spans="1:1" x14ac:dyDescent="0.3">
      <c r="A6115" t="s">
        <v>6133</v>
      </c>
    </row>
    <row r="6117" spans="1:1" x14ac:dyDescent="0.3">
      <c r="A6117" t="s">
        <v>6134</v>
      </c>
    </row>
    <row r="6119" spans="1:1" x14ac:dyDescent="0.3">
      <c r="A6119" t="s">
        <v>6135</v>
      </c>
    </row>
    <row r="6121" spans="1:1" x14ac:dyDescent="0.3">
      <c r="A6121" t="s">
        <v>6136</v>
      </c>
    </row>
    <row r="6123" spans="1:1" x14ac:dyDescent="0.3">
      <c r="A6123" t="s">
        <v>6137</v>
      </c>
    </row>
    <row r="6125" spans="1:1" x14ac:dyDescent="0.3">
      <c r="A6125" t="s">
        <v>6138</v>
      </c>
    </row>
    <row r="6127" spans="1:1" x14ac:dyDescent="0.3">
      <c r="A6127" t="s">
        <v>6139</v>
      </c>
    </row>
    <row r="6129" spans="1:1" x14ac:dyDescent="0.3">
      <c r="A6129" t="s">
        <v>6140</v>
      </c>
    </row>
    <row r="6131" spans="1:1" x14ac:dyDescent="0.3">
      <c r="A6131" t="s">
        <v>6141</v>
      </c>
    </row>
    <row r="6133" spans="1:1" x14ac:dyDescent="0.3">
      <c r="A6133" t="s">
        <v>6142</v>
      </c>
    </row>
    <row r="6135" spans="1:1" x14ac:dyDescent="0.3">
      <c r="A6135" t="s">
        <v>6143</v>
      </c>
    </row>
    <row r="6137" spans="1:1" x14ac:dyDescent="0.3">
      <c r="A6137" t="s">
        <v>6144</v>
      </c>
    </row>
    <row r="6139" spans="1:1" x14ac:dyDescent="0.3">
      <c r="A6139" t="s">
        <v>6145</v>
      </c>
    </row>
    <row r="6140" spans="1:1" x14ac:dyDescent="0.3">
      <c r="A6140" t="s">
        <v>6146</v>
      </c>
    </row>
    <row r="6142" spans="1:1" x14ac:dyDescent="0.3">
      <c r="A6142" t="s">
        <v>6147</v>
      </c>
    </row>
    <row r="6144" spans="1:1" x14ac:dyDescent="0.3">
      <c r="A6144" t="s">
        <v>6148</v>
      </c>
    </row>
    <row r="6146" spans="1:1" x14ac:dyDescent="0.3">
      <c r="A6146" t="s">
        <v>6149</v>
      </c>
    </row>
    <row r="6148" spans="1:1" x14ac:dyDescent="0.3">
      <c r="A6148" t="s">
        <v>6150</v>
      </c>
    </row>
    <row r="6150" spans="1:1" x14ac:dyDescent="0.3">
      <c r="A6150" t="s">
        <v>6151</v>
      </c>
    </row>
    <row r="6152" spans="1:1" x14ac:dyDescent="0.3">
      <c r="A6152" t="s">
        <v>6152</v>
      </c>
    </row>
    <row r="6154" spans="1:1" x14ac:dyDescent="0.3">
      <c r="A6154" t="s">
        <v>6153</v>
      </c>
    </row>
    <row r="6156" spans="1:1" x14ac:dyDescent="0.3">
      <c r="A6156" t="s">
        <v>6154</v>
      </c>
    </row>
    <row r="6158" spans="1:1" x14ac:dyDescent="0.3">
      <c r="A6158" t="s">
        <v>6155</v>
      </c>
    </row>
    <row r="6160" spans="1:1" x14ac:dyDescent="0.3">
      <c r="A6160" t="s">
        <v>6156</v>
      </c>
    </row>
    <row r="6162" spans="1:1" x14ac:dyDescent="0.3">
      <c r="A6162" t="s">
        <v>6157</v>
      </c>
    </row>
    <row r="6164" spans="1:1" x14ac:dyDescent="0.3">
      <c r="A6164" t="s">
        <v>6158</v>
      </c>
    </row>
    <row r="6166" spans="1:1" x14ac:dyDescent="0.3">
      <c r="A6166" t="s">
        <v>6159</v>
      </c>
    </row>
    <row r="6168" spans="1:1" x14ac:dyDescent="0.3">
      <c r="A6168" t="s">
        <v>6160</v>
      </c>
    </row>
    <row r="6170" spans="1:1" x14ac:dyDescent="0.3">
      <c r="A6170" t="s">
        <v>6161</v>
      </c>
    </row>
    <row r="6172" spans="1:1" x14ac:dyDescent="0.3">
      <c r="A6172" t="s">
        <v>6162</v>
      </c>
    </row>
    <row r="6174" spans="1:1" x14ac:dyDescent="0.3">
      <c r="A6174" t="s">
        <v>6163</v>
      </c>
    </row>
    <row r="6176" spans="1:1" x14ac:dyDescent="0.3">
      <c r="A6176" t="s">
        <v>6164</v>
      </c>
    </row>
    <row r="6178" spans="1:1" x14ac:dyDescent="0.3">
      <c r="A6178" t="s">
        <v>6165</v>
      </c>
    </row>
    <row r="6180" spans="1:1" x14ac:dyDescent="0.3">
      <c r="A6180" t="s">
        <v>6166</v>
      </c>
    </row>
    <row r="6182" spans="1:1" x14ac:dyDescent="0.3">
      <c r="A6182" t="s">
        <v>6167</v>
      </c>
    </row>
    <row r="6184" spans="1:1" x14ac:dyDescent="0.3">
      <c r="A6184" t="s">
        <v>6168</v>
      </c>
    </row>
    <row r="6186" spans="1:1" x14ac:dyDescent="0.3">
      <c r="A6186" t="s">
        <v>6169</v>
      </c>
    </row>
    <row r="6188" spans="1:1" x14ac:dyDescent="0.3">
      <c r="A6188" t="s">
        <v>6170</v>
      </c>
    </row>
    <row r="6190" spans="1:1" x14ac:dyDescent="0.3">
      <c r="A6190" t="s">
        <v>6171</v>
      </c>
    </row>
    <row r="6192" spans="1:1" x14ac:dyDescent="0.3">
      <c r="A6192" t="s">
        <v>6172</v>
      </c>
    </row>
    <row r="6194" spans="1:1" x14ac:dyDescent="0.3">
      <c r="A6194" t="s">
        <v>6173</v>
      </c>
    </row>
    <row r="6196" spans="1:1" x14ac:dyDescent="0.3">
      <c r="A6196" t="s">
        <v>6174</v>
      </c>
    </row>
    <row r="6198" spans="1:1" x14ac:dyDescent="0.3">
      <c r="A6198" t="s">
        <v>6175</v>
      </c>
    </row>
    <row r="6200" spans="1:1" x14ac:dyDescent="0.3">
      <c r="A6200" t="s">
        <v>6176</v>
      </c>
    </row>
    <row r="6202" spans="1:1" x14ac:dyDescent="0.3">
      <c r="A6202" t="s">
        <v>6177</v>
      </c>
    </row>
    <row r="6204" spans="1:1" x14ac:dyDescent="0.3">
      <c r="A6204" t="s">
        <v>6178</v>
      </c>
    </row>
    <row r="6206" spans="1:1" x14ac:dyDescent="0.3">
      <c r="A6206" t="s">
        <v>6179</v>
      </c>
    </row>
    <row r="6208" spans="1:1" x14ac:dyDescent="0.3">
      <c r="A6208" t="s">
        <v>6180</v>
      </c>
    </row>
    <row r="6210" spans="1:1" x14ac:dyDescent="0.3">
      <c r="A6210" t="s">
        <v>6181</v>
      </c>
    </row>
    <row r="6212" spans="1:1" x14ac:dyDescent="0.3">
      <c r="A6212" t="s">
        <v>6182</v>
      </c>
    </row>
    <row r="6214" spans="1:1" x14ac:dyDescent="0.3">
      <c r="A6214" t="s">
        <v>6183</v>
      </c>
    </row>
    <row r="6216" spans="1:1" x14ac:dyDescent="0.3">
      <c r="A6216" t="s">
        <v>6184</v>
      </c>
    </row>
    <row r="6218" spans="1:1" x14ac:dyDescent="0.3">
      <c r="A6218" t="s">
        <v>6185</v>
      </c>
    </row>
    <row r="6220" spans="1:1" x14ac:dyDescent="0.3">
      <c r="A6220" t="s">
        <v>6186</v>
      </c>
    </row>
    <row r="6222" spans="1:1" x14ac:dyDescent="0.3">
      <c r="A6222" t="s">
        <v>6187</v>
      </c>
    </row>
    <row r="6224" spans="1:1" x14ac:dyDescent="0.3">
      <c r="A6224" t="s">
        <v>6188</v>
      </c>
    </row>
    <row r="6226" spans="1:1" x14ac:dyDescent="0.3">
      <c r="A6226" t="s">
        <v>6189</v>
      </c>
    </row>
    <row r="6228" spans="1:1" x14ac:dyDescent="0.3">
      <c r="A6228" t="s">
        <v>6190</v>
      </c>
    </row>
    <row r="6230" spans="1:1" x14ac:dyDescent="0.3">
      <c r="A6230" t="s">
        <v>6191</v>
      </c>
    </row>
    <row r="6232" spans="1:1" x14ac:dyDescent="0.3">
      <c r="A6232" t="s">
        <v>6192</v>
      </c>
    </row>
    <row r="6234" spans="1:1" x14ac:dyDescent="0.3">
      <c r="A6234" t="s">
        <v>6193</v>
      </c>
    </row>
    <row r="6236" spans="1:1" x14ac:dyDescent="0.3">
      <c r="A6236" t="s">
        <v>6194</v>
      </c>
    </row>
    <row r="6238" spans="1:1" x14ac:dyDescent="0.3">
      <c r="A6238" t="s">
        <v>6195</v>
      </c>
    </row>
    <row r="6240" spans="1:1" x14ac:dyDescent="0.3">
      <c r="A6240" t="s">
        <v>6196</v>
      </c>
    </row>
    <row r="6242" spans="1:1" x14ac:dyDescent="0.3">
      <c r="A6242" t="s">
        <v>6197</v>
      </c>
    </row>
    <row r="6244" spans="1:1" x14ac:dyDescent="0.3">
      <c r="A6244" t="s">
        <v>6198</v>
      </c>
    </row>
    <row r="6246" spans="1:1" x14ac:dyDescent="0.3">
      <c r="A6246" t="s">
        <v>6199</v>
      </c>
    </row>
    <row r="6248" spans="1:1" x14ac:dyDescent="0.3">
      <c r="A6248" t="s">
        <v>6200</v>
      </c>
    </row>
    <row r="6250" spans="1:1" x14ac:dyDescent="0.3">
      <c r="A6250" t="s">
        <v>6201</v>
      </c>
    </row>
    <row r="6252" spans="1:1" x14ac:dyDescent="0.3">
      <c r="A6252" t="s">
        <v>6202</v>
      </c>
    </row>
    <row r="6254" spans="1:1" x14ac:dyDescent="0.3">
      <c r="A6254" t="s">
        <v>6203</v>
      </c>
    </row>
    <row r="6256" spans="1:1" x14ac:dyDescent="0.3">
      <c r="A6256" t="s">
        <v>6204</v>
      </c>
    </row>
    <row r="6258" spans="1:1" x14ac:dyDescent="0.3">
      <c r="A6258" t="s">
        <v>6205</v>
      </c>
    </row>
    <row r="6260" spans="1:1" x14ac:dyDescent="0.3">
      <c r="A6260" t="s">
        <v>6206</v>
      </c>
    </row>
    <row r="6262" spans="1:1" x14ac:dyDescent="0.3">
      <c r="A6262" t="s">
        <v>6207</v>
      </c>
    </row>
    <row r="6264" spans="1:1" x14ac:dyDescent="0.3">
      <c r="A6264" t="s">
        <v>6208</v>
      </c>
    </row>
    <row r="6266" spans="1:1" x14ac:dyDescent="0.3">
      <c r="A6266" t="s">
        <v>6209</v>
      </c>
    </row>
    <row r="6268" spans="1:1" x14ac:dyDescent="0.3">
      <c r="A6268" t="s">
        <v>6210</v>
      </c>
    </row>
    <row r="6270" spans="1:1" x14ac:dyDescent="0.3">
      <c r="A6270" t="s">
        <v>6211</v>
      </c>
    </row>
    <row r="6272" spans="1:1" x14ac:dyDescent="0.3">
      <c r="A6272" t="s">
        <v>6212</v>
      </c>
    </row>
    <row r="6274" spans="1:1" x14ac:dyDescent="0.3">
      <c r="A6274" t="s">
        <v>6213</v>
      </c>
    </row>
    <row r="6276" spans="1:1" x14ac:dyDescent="0.3">
      <c r="A6276" t="s">
        <v>6214</v>
      </c>
    </row>
    <row r="6278" spans="1:1" x14ac:dyDescent="0.3">
      <c r="A6278" t="s">
        <v>6215</v>
      </c>
    </row>
    <row r="6280" spans="1:1" x14ac:dyDescent="0.3">
      <c r="A6280" t="s">
        <v>6216</v>
      </c>
    </row>
    <row r="6282" spans="1:1" x14ac:dyDescent="0.3">
      <c r="A6282" t="s">
        <v>6217</v>
      </c>
    </row>
    <row r="6284" spans="1:1" x14ac:dyDescent="0.3">
      <c r="A6284" t="s">
        <v>6218</v>
      </c>
    </row>
    <row r="6286" spans="1:1" x14ac:dyDescent="0.3">
      <c r="A6286" t="s">
        <v>6219</v>
      </c>
    </row>
    <row r="6288" spans="1:1" x14ac:dyDescent="0.3">
      <c r="A6288" t="s">
        <v>6220</v>
      </c>
    </row>
    <row r="6290" spans="1:1" x14ac:dyDescent="0.3">
      <c r="A6290" t="s">
        <v>6221</v>
      </c>
    </row>
    <row r="6292" spans="1:1" x14ac:dyDescent="0.3">
      <c r="A6292" t="s">
        <v>6222</v>
      </c>
    </row>
    <row r="6294" spans="1:1" x14ac:dyDescent="0.3">
      <c r="A6294" t="s">
        <v>6223</v>
      </c>
    </row>
    <row r="6296" spans="1:1" x14ac:dyDescent="0.3">
      <c r="A6296" t="s">
        <v>6224</v>
      </c>
    </row>
    <row r="6298" spans="1:1" x14ac:dyDescent="0.3">
      <c r="A6298" t="s">
        <v>6225</v>
      </c>
    </row>
    <row r="6300" spans="1:1" x14ac:dyDescent="0.3">
      <c r="A6300" t="s">
        <v>6226</v>
      </c>
    </row>
    <row r="6302" spans="1:1" x14ac:dyDescent="0.3">
      <c r="A6302" t="s">
        <v>6227</v>
      </c>
    </row>
    <row r="6304" spans="1:1" x14ac:dyDescent="0.3">
      <c r="A6304" t="s">
        <v>6228</v>
      </c>
    </row>
    <row r="6306" spans="1:1" x14ac:dyDescent="0.3">
      <c r="A6306" t="s">
        <v>6229</v>
      </c>
    </row>
    <row r="6308" spans="1:1" x14ac:dyDescent="0.3">
      <c r="A6308" t="s">
        <v>6230</v>
      </c>
    </row>
    <row r="6310" spans="1:1" x14ac:dyDescent="0.3">
      <c r="A6310" t="s">
        <v>6231</v>
      </c>
    </row>
    <row r="6312" spans="1:1" x14ac:dyDescent="0.3">
      <c r="A6312" t="s">
        <v>6232</v>
      </c>
    </row>
    <row r="6314" spans="1:1" x14ac:dyDescent="0.3">
      <c r="A6314" t="s">
        <v>6233</v>
      </c>
    </row>
    <row r="6316" spans="1:1" x14ac:dyDescent="0.3">
      <c r="A6316" t="s">
        <v>6234</v>
      </c>
    </row>
    <row r="6318" spans="1:1" x14ac:dyDescent="0.3">
      <c r="A6318" t="s">
        <v>6235</v>
      </c>
    </row>
    <row r="6320" spans="1:1" x14ac:dyDescent="0.3">
      <c r="A6320" t="s">
        <v>6236</v>
      </c>
    </row>
    <row r="6322" spans="1:1" x14ac:dyDescent="0.3">
      <c r="A6322" t="s">
        <v>6237</v>
      </c>
    </row>
    <row r="6324" spans="1:1" x14ac:dyDescent="0.3">
      <c r="A6324" t="s">
        <v>6238</v>
      </c>
    </row>
    <row r="6326" spans="1:1" x14ac:dyDescent="0.3">
      <c r="A6326" t="s">
        <v>6239</v>
      </c>
    </row>
    <row r="6328" spans="1:1" x14ac:dyDescent="0.3">
      <c r="A6328" t="s">
        <v>6240</v>
      </c>
    </row>
    <row r="6330" spans="1:1" x14ac:dyDescent="0.3">
      <c r="A6330" t="s">
        <v>6241</v>
      </c>
    </row>
    <row r="6332" spans="1:1" x14ac:dyDescent="0.3">
      <c r="A6332" t="s">
        <v>6242</v>
      </c>
    </row>
    <row r="6334" spans="1:1" x14ac:dyDescent="0.3">
      <c r="A6334" t="s">
        <v>6243</v>
      </c>
    </row>
    <row r="6336" spans="1:1" x14ac:dyDescent="0.3">
      <c r="A6336" t="s">
        <v>6244</v>
      </c>
    </row>
    <row r="6338" spans="1:1" x14ac:dyDescent="0.3">
      <c r="A6338" t="s">
        <v>6245</v>
      </c>
    </row>
    <row r="6339" spans="1:1" x14ac:dyDescent="0.3">
      <c r="A6339" t="s">
        <v>6246</v>
      </c>
    </row>
    <row r="6341" spans="1:1" x14ac:dyDescent="0.3">
      <c r="A6341" t="s">
        <v>6247</v>
      </c>
    </row>
    <row r="6343" spans="1:1" x14ac:dyDescent="0.3">
      <c r="A6343" t="s">
        <v>6248</v>
      </c>
    </row>
    <row r="6345" spans="1:1" x14ac:dyDescent="0.3">
      <c r="A6345" t="s">
        <v>6249</v>
      </c>
    </row>
    <row r="6347" spans="1:1" x14ac:dyDescent="0.3">
      <c r="A6347" t="s">
        <v>6250</v>
      </c>
    </row>
    <row r="6349" spans="1:1" x14ac:dyDescent="0.3">
      <c r="A6349" t="s">
        <v>6251</v>
      </c>
    </row>
    <row r="6351" spans="1:1" x14ac:dyDescent="0.3">
      <c r="A6351" t="s">
        <v>6252</v>
      </c>
    </row>
    <row r="6353" spans="1:1" x14ac:dyDescent="0.3">
      <c r="A6353" t="s">
        <v>6253</v>
      </c>
    </row>
    <row r="6355" spans="1:1" x14ac:dyDescent="0.3">
      <c r="A6355" t="s">
        <v>6254</v>
      </c>
    </row>
    <row r="6357" spans="1:1" x14ac:dyDescent="0.3">
      <c r="A6357" t="s">
        <v>6255</v>
      </c>
    </row>
    <row r="6359" spans="1:1" x14ac:dyDescent="0.3">
      <c r="A6359" t="s">
        <v>6256</v>
      </c>
    </row>
    <row r="6361" spans="1:1" x14ac:dyDescent="0.3">
      <c r="A6361" t="s">
        <v>6257</v>
      </c>
    </row>
    <row r="6363" spans="1:1" x14ac:dyDescent="0.3">
      <c r="A6363" t="s">
        <v>6258</v>
      </c>
    </row>
    <row r="6365" spans="1:1" x14ac:dyDescent="0.3">
      <c r="A6365" t="s">
        <v>6259</v>
      </c>
    </row>
    <row r="6367" spans="1:1" x14ac:dyDescent="0.3">
      <c r="A6367" t="s">
        <v>6260</v>
      </c>
    </row>
    <row r="6369" spans="1:1" x14ac:dyDescent="0.3">
      <c r="A6369" t="s">
        <v>6261</v>
      </c>
    </row>
    <row r="6371" spans="1:1" x14ac:dyDescent="0.3">
      <c r="A6371" t="s">
        <v>6262</v>
      </c>
    </row>
    <row r="6373" spans="1:1" x14ac:dyDescent="0.3">
      <c r="A6373" t="s">
        <v>6263</v>
      </c>
    </row>
    <row r="6375" spans="1:1" x14ac:dyDescent="0.3">
      <c r="A6375" t="s">
        <v>6264</v>
      </c>
    </row>
    <row r="6377" spans="1:1" x14ac:dyDescent="0.3">
      <c r="A6377" t="s">
        <v>6265</v>
      </c>
    </row>
    <row r="6379" spans="1:1" x14ac:dyDescent="0.3">
      <c r="A6379" t="s">
        <v>6266</v>
      </c>
    </row>
    <row r="6381" spans="1:1" x14ac:dyDescent="0.3">
      <c r="A6381" t="s">
        <v>6267</v>
      </c>
    </row>
    <row r="6383" spans="1:1" x14ac:dyDescent="0.3">
      <c r="A6383" t="s">
        <v>6268</v>
      </c>
    </row>
    <row r="6385" spans="1:1" x14ac:dyDescent="0.3">
      <c r="A6385" t="s">
        <v>6269</v>
      </c>
    </row>
    <row r="6387" spans="1:1" x14ac:dyDescent="0.3">
      <c r="A6387" t="s">
        <v>6270</v>
      </c>
    </row>
    <row r="6389" spans="1:1" x14ac:dyDescent="0.3">
      <c r="A6389" t="s">
        <v>6271</v>
      </c>
    </row>
    <row r="6391" spans="1:1" x14ac:dyDescent="0.3">
      <c r="A6391" t="s">
        <v>6272</v>
      </c>
    </row>
    <row r="6393" spans="1:1" x14ac:dyDescent="0.3">
      <c r="A6393" t="s">
        <v>6273</v>
      </c>
    </row>
    <row r="6395" spans="1:1" x14ac:dyDescent="0.3">
      <c r="A6395" t="s">
        <v>6274</v>
      </c>
    </row>
    <row r="6397" spans="1:1" x14ac:dyDescent="0.3">
      <c r="A6397" t="s">
        <v>6275</v>
      </c>
    </row>
    <row r="6399" spans="1:1" x14ac:dyDescent="0.3">
      <c r="A6399" t="s">
        <v>6276</v>
      </c>
    </row>
    <row r="6401" spans="1:1" x14ac:dyDescent="0.3">
      <c r="A6401" t="s">
        <v>6277</v>
      </c>
    </row>
    <row r="6403" spans="1:1" x14ac:dyDescent="0.3">
      <c r="A6403" t="s">
        <v>6278</v>
      </c>
    </row>
    <row r="6405" spans="1:1" x14ac:dyDescent="0.3">
      <c r="A6405" t="s">
        <v>6279</v>
      </c>
    </row>
    <row r="6407" spans="1:1" x14ac:dyDescent="0.3">
      <c r="A6407" t="s">
        <v>6280</v>
      </c>
    </row>
    <row r="6409" spans="1:1" x14ac:dyDescent="0.3">
      <c r="A6409" t="s">
        <v>6281</v>
      </c>
    </row>
    <row r="6411" spans="1:1" x14ac:dyDescent="0.3">
      <c r="A6411" t="s">
        <v>6282</v>
      </c>
    </row>
    <row r="6413" spans="1:1" x14ac:dyDescent="0.3">
      <c r="A6413" t="s">
        <v>6283</v>
      </c>
    </row>
    <row r="6415" spans="1:1" x14ac:dyDescent="0.3">
      <c r="A6415" t="s">
        <v>6284</v>
      </c>
    </row>
    <row r="6417" spans="1:1" x14ac:dyDescent="0.3">
      <c r="A6417" t="s">
        <v>6285</v>
      </c>
    </row>
    <row r="6419" spans="1:1" x14ac:dyDescent="0.3">
      <c r="A6419" t="s">
        <v>6286</v>
      </c>
    </row>
    <row r="6421" spans="1:1" x14ac:dyDescent="0.3">
      <c r="A6421" t="s">
        <v>6287</v>
      </c>
    </row>
    <row r="6423" spans="1:1" x14ac:dyDescent="0.3">
      <c r="A6423" t="s">
        <v>6288</v>
      </c>
    </row>
    <row r="6425" spans="1:1" x14ac:dyDescent="0.3">
      <c r="A6425" t="s">
        <v>6289</v>
      </c>
    </row>
    <row r="6427" spans="1:1" x14ac:dyDescent="0.3">
      <c r="A6427" t="s">
        <v>6290</v>
      </c>
    </row>
    <row r="6429" spans="1:1" x14ac:dyDescent="0.3">
      <c r="A6429" t="s">
        <v>6291</v>
      </c>
    </row>
    <row r="6431" spans="1:1" x14ac:dyDescent="0.3">
      <c r="A6431" t="s">
        <v>6292</v>
      </c>
    </row>
    <row r="6433" spans="1:1" x14ac:dyDescent="0.3">
      <c r="A6433" t="s">
        <v>6293</v>
      </c>
    </row>
    <row r="6435" spans="1:1" x14ac:dyDescent="0.3">
      <c r="A6435" t="s">
        <v>6294</v>
      </c>
    </row>
    <row r="6437" spans="1:1" x14ac:dyDescent="0.3">
      <c r="A6437" t="s">
        <v>6295</v>
      </c>
    </row>
    <row r="6439" spans="1:1" x14ac:dyDescent="0.3">
      <c r="A6439" t="s">
        <v>6296</v>
      </c>
    </row>
    <row r="6441" spans="1:1" x14ac:dyDescent="0.3">
      <c r="A6441" t="s">
        <v>6297</v>
      </c>
    </row>
    <row r="6443" spans="1:1" x14ac:dyDescent="0.3">
      <c r="A6443" t="s">
        <v>6298</v>
      </c>
    </row>
    <row r="6445" spans="1:1" x14ac:dyDescent="0.3">
      <c r="A6445" t="s">
        <v>6299</v>
      </c>
    </row>
    <row r="6447" spans="1:1" x14ac:dyDescent="0.3">
      <c r="A6447" t="s">
        <v>6300</v>
      </c>
    </row>
    <row r="6449" spans="1:1" x14ac:dyDescent="0.3">
      <c r="A6449" t="s">
        <v>6301</v>
      </c>
    </row>
    <row r="6451" spans="1:1" x14ac:dyDescent="0.3">
      <c r="A6451" t="s">
        <v>6302</v>
      </c>
    </row>
    <row r="6453" spans="1:1" x14ac:dyDescent="0.3">
      <c r="A6453" t="s">
        <v>6303</v>
      </c>
    </row>
    <row r="6455" spans="1:1" x14ac:dyDescent="0.3">
      <c r="A6455" t="s">
        <v>6304</v>
      </c>
    </row>
    <row r="6457" spans="1:1" x14ac:dyDescent="0.3">
      <c r="A6457" t="s">
        <v>6305</v>
      </c>
    </row>
    <row r="6459" spans="1:1" x14ac:dyDescent="0.3">
      <c r="A6459" t="s">
        <v>6306</v>
      </c>
    </row>
    <row r="6461" spans="1:1" x14ac:dyDescent="0.3">
      <c r="A6461" t="s">
        <v>6307</v>
      </c>
    </row>
    <row r="6463" spans="1:1" x14ac:dyDescent="0.3">
      <c r="A6463" t="s">
        <v>6308</v>
      </c>
    </row>
    <row r="6465" spans="1:1" x14ac:dyDescent="0.3">
      <c r="A6465" t="s">
        <v>6309</v>
      </c>
    </row>
    <row r="6467" spans="1:1" x14ac:dyDescent="0.3">
      <c r="A6467" t="s">
        <v>6310</v>
      </c>
    </row>
    <row r="6469" spans="1:1" x14ac:dyDescent="0.3">
      <c r="A6469" t="s">
        <v>6311</v>
      </c>
    </row>
    <row r="6471" spans="1:1" x14ac:dyDescent="0.3">
      <c r="A6471" t="s">
        <v>6312</v>
      </c>
    </row>
    <row r="6473" spans="1:1" x14ac:dyDescent="0.3">
      <c r="A6473" t="s">
        <v>6313</v>
      </c>
    </row>
    <row r="6475" spans="1:1" x14ac:dyDescent="0.3">
      <c r="A6475" t="s">
        <v>6314</v>
      </c>
    </row>
    <row r="6477" spans="1:1" x14ac:dyDescent="0.3">
      <c r="A6477" t="s">
        <v>6315</v>
      </c>
    </row>
    <row r="6479" spans="1:1" x14ac:dyDescent="0.3">
      <c r="A6479" t="s">
        <v>6316</v>
      </c>
    </row>
    <row r="6481" spans="1:1" x14ac:dyDescent="0.3">
      <c r="A6481" t="s">
        <v>6317</v>
      </c>
    </row>
    <row r="6483" spans="1:1" x14ac:dyDescent="0.3">
      <c r="A6483" t="s">
        <v>6318</v>
      </c>
    </row>
    <row r="6485" spans="1:1" x14ac:dyDescent="0.3">
      <c r="A6485" t="s">
        <v>6319</v>
      </c>
    </row>
    <row r="6487" spans="1:1" x14ac:dyDescent="0.3">
      <c r="A6487" t="s">
        <v>6320</v>
      </c>
    </row>
    <row r="6489" spans="1:1" x14ac:dyDescent="0.3">
      <c r="A6489" t="s">
        <v>6321</v>
      </c>
    </row>
    <row r="6491" spans="1:1" x14ac:dyDescent="0.3">
      <c r="A6491" t="s">
        <v>6322</v>
      </c>
    </row>
    <row r="6493" spans="1:1" x14ac:dyDescent="0.3">
      <c r="A6493" t="s">
        <v>6323</v>
      </c>
    </row>
    <row r="6495" spans="1:1" x14ac:dyDescent="0.3">
      <c r="A6495" t="s">
        <v>6324</v>
      </c>
    </row>
    <row r="6497" spans="1:1" x14ac:dyDescent="0.3">
      <c r="A6497" t="s">
        <v>6325</v>
      </c>
    </row>
    <row r="6499" spans="1:1" x14ac:dyDescent="0.3">
      <c r="A6499" t="s">
        <v>6326</v>
      </c>
    </row>
    <row r="6501" spans="1:1" x14ac:dyDescent="0.3">
      <c r="A6501" t="s">
        <v>6327</v>
      </c>
    </row>
    <row r="6503" spans="1:1" x14ac:dyDescent="0.3">
      <c r="A6503" t="s">
        <v>6328</v>
      </c>
    </row>
    <row r="6505" spans="1:1" x14ac:dyDescent="0.3">
      <c r="A6505" t="s">
        <v>6329</v>
      </c>
    </row>
    <row r="6507" spans="1:1" x14ac:dyDescent="0.3">
      <c r="A6507" t="s">
        <v>6330</v>
      </c>
    </row>
    <row r="6509" spans="1:1" x14ac:dyDescent="0.3">
      <c r="A6509" t="s">
        <v>6331</v>
      </c>
    </row>
    <row r="6511" spans="1:1" x14ac:dyDescent="0.3">
      <c r="A6511" t="s">
        <v>6332</v>
      </c>
    </row>
    <row r="6513" spans="1:1" x14ac:dyDescent="0.3">
      <c r="A6513" t="s">
        <v>6333</v>
      </c>
    </row>
    <row r="6515" spans="1:1" x14ac:dyDescent="0.3">
      <c r="A6515" t="s">
        <v>6334</v>
      </c>
    </row>
    <row r="6517" spans="1:1" x14ac:dyDescent="0.3">
      <c r="A6517" t="s">
        <v>6335</v>
      </c>
    </row>
    <row r="6519" spans="1:1" x14ac:dyDescent="0.3">
      <c r="A6519" t="s">
        <v>6336</v>
      </c>
    </row>
    <row r="6521" spans="1:1" x14ac:dyDescent="0.3">
      <c r="A6521" t="s">
        <v>6337</v>
      </c>
    </row>
    <row r="6523" spans="1:1" x14ac:dyDescent="0.3">
      <c r="A6523" t="s">
        <v>6338</v>
      </c>
    </row>
    <row r="6525" spans="1:1" x14ac:dyDescent="0.3">
      <c r="A6525" t="s">
        <v>6339</v>
      </c>
    </row>
    <row r="6527" spans="1:1" x14ac:dyDescent="0.3">
      <c r="A6527" t="s">
        <v>6340</v>
      </c>
    </row>
    <row r="6529" spans="1:1" x14ac:dyDescent="0.3">
      <c r="A6529" t="s">
        <v>6341</v>
      </c>
    </row>
    <row r="6531" spans="1:1" x14ac:dyDescent="0.3">
      <c r="A6531" t="s">
        <v>6342</v>
      </c>
    </row>
    <row r="6533" spans="1:1" x14ac:dyDescent="0.3">
      <c r="A6533" t="s">
        <v>6343</v>
      </c>
    </row>
    <row r="6535" spans="1:1" x14ac:dyDescent="0.3">
      <c r="A6535" t="s">
        <v>6344</v>
      </c>
    </row>
    <row r="6537" spans="1:1" x14ac:dyDescent="0.3">
      <c r="A6537" t="s">
        <v>6345</v>
      </c>
    </row>
    <row r="6538" spans="1:1" x14ac:dyDescent="0.3">
      <c r="A6538" t="s">
        <v>6346</v>
      </c>
    </row>
    <row r="6540" spans="1:1" x14ac:dyDescent="0.3">
      <c r="A6540" t="s">
        <v>6347</v>
      </c>
    </row>
    <row r="6542" spans="1:1" x14ac:dyDescent="0.3">
      <c r="A6542" t="s">
        <v>6348</v>
      </c>
    </row>
    <row r="6544" spans="1:1" x14ac:dyDescent="0.3">
      <c r="A6544" t="s">
        <v>6349</v>
      </c>
    </row>
    <row r="6546" spans="1:1" x14ac:dyDescent="0.3">
      <c r="A6546" t="s">
        <v>6350</v>
      </c>
    </row>
    <row r="6548" spans="1:1" x14ac:dyDescent="0.3">
      <c r="A6548" t="s">
        <v>6351</v>
      </c>
    </row>
    <row r="6550" spans="1:1" x14ac:dyDescent="0.3">
      <c r="A6550" t="s">
        <v>6352</v>
      </c>
    </row>
    <row r="6552" spans="1:1" x14ac:dyDescent="0.3">
      <c r="A6552" t="s">
        <v>6353</v>
      </c>
    </row>
    <row r="6554" spans="1:1" x14ac:dyDescent="0.3">
      <c r="A6554" t="s">
        <v>6354</v>
      </c>
    </row>
    <row r="6556" spans="1:1" x14ac:dyDescent="0.3">
      <c r="A6556" t="s">
        <v>6355</v>
      </c>
    </row>
    <row r="6558" spans="1:1" x14ac:dyDescent="0.3">
      <c r="A6558" t="s">
        <v>6356</v>
      </c>
    </row>
    <row r="6560" spans="1:1" x14ac:dyDescent="0.3">
      <c r="A6560" t="s">
        <v>6357</v>
      </c>
    </row>
    <row r="6562" spans="1:1" x14ac:dyDescent="0.3">
      <c r="A6562" t="s">
        <v>6358</v>
      </c>
    </row>
    <row r="6564" spans="1:1" x14ac:dyDescent="0.3">
      <c r="A6564" t="s">
        <v>6359</v>
      </c>
    </row>
    <row r="6566" spans="1:1" x14ac:dyDescent="0.3">
      <c r="A6566" t="s">
        <v>6360</v>
      </c>
    </row>
    <row r="6568" spans="1:1" x14ac:dyDescent="0.3">
      <c r="A6568" t="s">
        <v>6361</v>
      </c>
    </row>
    <row r="6570" spans="1:1" x14ac:dyDescent="0.3">
      <c r="A6570" t="s">
        <v>6362</v>
      </c>
    </row>
    <row r="6572" spans="1:1" x14ac:dyDescent="0.3">
      <c r="A6572" t="s">
        <v>6363</v>
      </c>
    </row>
    <row r="6574" spans="1:1" x14ac:dyDescent="0.3">
      <c r="A6574" t="s">
        <v>6364</v>
      </c>
    </row>
    <row r="6576" spans="1:1" x14ac:dyDescent="0.3">
      <c r="A6576" t="s">
        <v>6365</v>
      </c>
    </row>
    <row r="6578" spans="1:1" x14ac:dyDescent="0.3">
      <c r="A6578" t="s">
        <v>6366</v>
      </c>
    </row>
    <row r="6580" spans="1:1" x14ac:dyDescent="0.3">
      <c r="A6580" t="s">
        <v>6367</v>
      </c>
    </row>
    <row r="6582" spans="1:1" x14ac:dyDescent="0.3">
      <c r="A6582" t="s">
        <v>6368</v>
      </c>
    </row>
    <row r="6584" spans="1:1" x14ac:dyDescent="0.3">
      <c r="A6584" t="s">
        <v>6369</v>
      </c>
    </row>
    <row r="6586" spans="1:1" x14ac:dyDescent="0.3">
      <c r="A6586" t="s">
        <v>6370</v>
      </c>
    </row>
    <row r="6588" spans="1:1" x14ac:dyDescent="0.3">
      <c r="A6588" t="s">
        <v>6371</v>
      </c>
    </row>
    <row r="6590" spans="1:1" x14ac:dyDescent="0.3">
      <c r="A6590" t="s">
        <v>6372</v>
      </c>
    </row>
    <row r="6592" spans="1:1" x14ac:dyDescent="0.3">
      <c r="A6592" t="s">
        <v>6373</v>
      </c>
    </row>
    <row r="6594" spans="1:1" x14ac:dyDescent="0.3">
      <c r="A6594" t="s">
        <v>6374</v>
      </c>
    </row>
    <row r="6596" spans="1:1" x14ac:dyDescent="0.3">
      <c r="A6596" t="s">
        <v>6375</v>
      </c>
    </row>
    <row r="6598" spans="1:1" x14ac:dyDescent="0.3">
      <c r="A6598" t="s">
        <v>6376</v>
      </c>
    </row>
    <row r="6600" spans="1:1" x14ac:dyDescent="0.3">
      <c r="A6600" t="s">
        <v>6377</v>
      </c>
    </row>
    <row r="6602" spans="1:1" x14ac:dyDescent="0.3">
      <c r="A6602" t="s">
        <v>6378</v>
      </c>
    </row>
    <row r="6604" spans="1:1" x14ac:dyDescent="0.3">
      <c r="A6604" t="s">
        <v>6379</v>
      </c>
    </row>
    <row r="6606" spans="1:1" x14ac:dyDescent="0.3">
      <c r="A6606" t="s">
        <v>6380</v>
      </c>
    </row>
    <row r="6608" spans="1:1" x14ac:dyDescent="0.3">
      <c r="A6608" t="s">
        <v>6381</v>
      </c>
    </row>
    <row r="6610" spans="1:1" x14ac:dyDescent="0.3">
      <c r="A6610" t="s">
        <v>6382</v>
      </c>
    </row>
    <row r="6612" spans="1:1" x14ac:dyDescent="0.3">
      <c r="A6612" t="s">
        <v>6383</v>
      </c>
    </row>
    <row r="6614" spans="1:1" x14ac:dyDescent="0.3">
      <c r="A6614" t="s">
        <v>6384</v>
      </c>
    </row>
    <row r="6616" spans="1:1" x14ac:dyDescent="0.3">
      <c r="A6616" t="s">
        <v>6385</v>
      </c>
    </row>
    <row r="6618" spans="1:1" x14ac:dyDescent="0.3">
      <c r="A6618" t="s">
        <v>6386</v>
      </c>
    </row>
    <row r="6620" spans="1:1" x14ac:dyDescent="0.3">
      <c r="A6620" t="s">
        <v>6387</v>
      </c>
    </row>
    <row r="6622" spans="1:1" x14ac:dyDescent="0.3">
      <c r="A6622" t="s">
        <v>6388</v>
      </c>
    </row>
    <row r="6624" spans="1:1" x14ac:dyDescent="0.3">
      <c r="A6624" t="s">
        <v>6389</v>
      </c>
    </row>
    <row r="6626" spans="1:1" x14ac:dyDescent="0.3">
      <c r="A6626" t="s">
        <v>6390</v>
      </c>
    </row>
    <row r="6628" spans="1:1" x14ac:dyDescent="0.3">
      <c r="A6628" t="s">
        <v>6391</v>
      </c>
    </row>
    <row r="6630" spans="1:1" x14ac:dyDescent="0.3">
      <c r="A6630" t="s">
        <v>6392</v>
      </c>
    </row>
    <row r="6632" spans="1:1" x14ac:dyDescent="0.3">
      <c r="A6632" t="s">
        <v>6393</v>
      </c>
    </row>
    <row r="6634" spans="1:1" x14ac:dyDescent="0.3">
      <c r="A6634" t="s">
        <v>6394</v>
      </c>
    </row>
    <row r="6636" spans="1:1" x14ac:dyDescent="0.3">
      <c r="A6636" t="s">
        <v>6395</v>
      </c>
    </row>
    <row r="6638" spans="1:1" x14ac:dyDescent="0.3">
      <c r="A6638" t="s">
        <v>6396</v>
      </c>
    </row>
    <row r="6640" spans="1:1" x14ac:dyDescent="0.3">
      <c r="A6640" t="s">
        <v>6397</v>
      </c>
    </row>
    <row r="6642" spans="1:1" x14ac:dyDescent="0.3">
      <c r="A6642" t="s">
        <v>6398</v>
      </c>
    </row>
    <row r="6644" spans="1:1" x14ac:dyDescent="0.3">
      <c r="A6644" t="s">
        <v>6399</v>
      </c>
    </row>
    <row r="6646" spans="1:1" x14ac:dyDescent="0.3">
      <c r="A6646" t="s">
        <v>6400</v>
      </c>
    </row>
    <row r="6648" spans="1:1" x14ac:dyDescent="0.3">
      <c r="A6648" t="s">
        <v>6401</v>
      </c>
    </row>
    <row r="6650" spans="1:1" x14ac:dyDescent="0.3">
      <c r="A6650" t="s">
        <v>6402</v>
      </c>
    </row>
    <row r="6652" spans="1:1" x14ac:dyDescent="0.3">
      <c r="A6652" t="s">
        <v>6403</v>
      </c>
    </row>
    <row r="6654" spans="1:1" x14ac:dyDescent="0.3">
      <c r="A6654" t="s">
        <v>6404</v>
      </c>
    </row>
    <row r="6656" spans="1:1" x14ac:dyDescent="0.3">
      <c r="A6656" t="s">
        <v>6405</v>
      </c>
    </row>
    <row r="6658" spans="1:1" x14ac:dyDescent="0.3">
      <c r="A6658" t="s">
        <v>6406</v>
      </c>
    </row>
    <row r="6660" spans="1:1" x14ac:dyDescent="0.3">
      <c r="A6660" t="s">
        <v>6407</v>
      </c>
    </row>
    <row r="6662" spans="1:1" x14ac:dyDescent="0.3">
      <c r="A6662" t="s">
        <v>6408</v>
      </c>
    </row>
    <row r="6664" spans="1:1" x14ac:dyDescent="0.3">
      <c r="A6664" t="s">
        <v>6409</v>
      </c>
    </row>
    <row r="6666" spans="1:1" x14ac:dyDescent="0.3">
      <c r="A6666" t="s">
        <v>6410</v>
      </c>
    </row>
    <row r="6668" spans="1:1" x14ac:dyDescent="0.3">
      <c r="A6668" t="s">
        <v>6411</v>
      </c>
    </row>
    <row r="6670" spans="1:1" x14ac:dyDescent="0.3">
      <c r="A6670" t="s">
        <v>6412</v>
      </c>
    </row>
    <row r="6672" spans="1:1" x14ac:dyDescent="0.3">
      <c r="A6672" t="s">
        <v>6413</v>
      </c>
    </row>
    <row r="6674" spans="1:1" x14ac:dyDescent="0.3">
      <c r="A6674" t="s">
        <v>6414</v>
      </c>
    </row>
    <row r="6676" spans="1:1" x14ac:dyDescent="0.3">
      <c r="A6676" t="s">
        <v>6415</v>
      </c>
    </row>
    <row r="6678" spans="1:1" x14ac:dyDescent="0.3">
      <c r="A6678" t="s">
        <v>6416</v>
      </c>
    </row>
    <row r="6680" spans="1:1" x14ac:dyDescent="0.3">
      <c r="A6680" t="s">
        <v>6417</v>
      </c>
    </row>
    <row r="6682" spans="1:1" x14ac:dyDescent="0.3">
      <c r="A6682" t="s">
        <v>6418</v>
      </c>
    </row>
    <row r="6684" spans="1:1" x14ac:dyDescent="0.3">
      <c r="A6684" t="s">
        <v>6419</v>
      </c>
    </row>
    <row r="6686" spans="1:1" x14ac:dyDescent="0.3">
      <c r="A6686" t="s">
        <v>6420</v>
      </c>
    </row>
    <row r="6688" spans="1:1" x14ac:dyDescent="0.3">
      <c r="A6688" t="s">
        <v>6421</v>
      </c>
    </row>
    <row r="6690" spans="1:1" x14ac:dyDescent="0.3">
      <c r="A6690" t="s">
        <v>6422</v>
      </c>
    </row>
    <row r="6692" spans="1:1" x14ac:dyDescent="0.3">
      <c r="A6692" t="s">
        <v>6423</v>
      </c>
    </row>
    <row r="6694" spans="1:1" x14ac:dyDescent="0.3">
      <c r="A6694" t="s">
        <v>6424</v>
      </c>
    </row>
    <row r="6696" spans="1:1" x14ac:dyDescent="0.3">
      <c r="A6696" t="s">
        <v>6425</v>
      </c>
    </row>
    <row r="6698" spans="1:1" x14ac:dyDescent="0.3">
      <c r="A6698" t="s">
        <v>6426</v>
      </c>
    </row>
    <row r="6700" spans="1:1" x14ac:dyDescent="0.3">
      <c r="A6700" t="s">
        <v>6427</v>
      </c>
    </row>
    <row r="6702" spans="1:1" x14ac:dyDescent="0.3">
      <c r="A6702" t="s">
        <v>6428</v>
      </c>
    </row>
    <row r="6704" spans="1:1" x14ac:dyDescent="0.3">
      <c r="A6704" t="s">
        <v>6429</v>
      </c>
    </row>
    <row r="6706" spans="1:1" x14ac:dyDescent="0.3">
      <c r="A6706" t="s">
        <v>6430</v>
      </c>
    </row>
    <row r="6708" spans="1:1" x14ac:dyDescent="0.3">
      <c r="A6708" t="s">
        <v>6431</v>
      </c>
    </row>
    <row r="6710" spans="1:1" x14ac:dyDescent="0.3">
      <c r="A6710" t="s">
        <v>6432</v>
      </c>
    </row>
    <row r="6712" spans="1:1" x14ac:dyDescent="0.3">
      <c r="A6712" t="s">
        <v>6433</v>
      </c>
    </row>
    <row r="6714" spans="1:1" x14ac:dyDescent="0.3">
      <c r="A6714" t="s">
        <v>6434</v>
      </c>
    </row>
    <row r="6716" spans="1:1" x14ac:dyDescent="0.3">
      <c r="A6716" t="s">
        <v>6435</v>
      </c>
    </row>
    <row r="6718" spans="1:1" x14ac:dyDescent="0.3">
      <c r="A6718" t="s">
        <v>6436</v>
      </c>
    </row>
    <row r="6720" spans="1:1" x14ac:dyDescent="0.3">
      <c r="A6720" t="s">
        <v>6437</v>
      </c>
    </row>
    <row r="6722" spans="1:1" x14ac:dyDescent="0.3">
      <c r="A6722" t="s">
        <v>6438</v>
      </c>
    </row>
    <row r="6724" spans="1:1" x14ac:dyDescent="0.3">
      <c r="A6724" t="s">
        <v>6439</v>
      </c>
    </row>
    <row r="6726" spans="1:1" x14ac:dyDescent="0.3">
      <c r="A6726" t="s">
        <v>6440</v>
      </c>
    </row>
    <row r="6728" spans="1:1" x14ac:dyDescent="0.3">
      <c r="A6728" t="s">
        <v>6441</v>
      </c>
    </row>
    <row r="6730" spans="1:1" x14ac:dyDescent="0.3">
      <c r="A6730" t="s">
        <v>6442</v>
      </c>
    </row>
    <row r="6732" spans="1:1" x14ac:dyDescent="0.3">
      <c r="A6732" t="s">
        <v>6443</v>
      </c>
    </row>
    <row r="6734" spans="1:1" x14ac:dyDescent="0.3">
      <c r="A6734" t="s">
        <v>6444</v>
      </c>
    </row>
    <row r="6736" spans="1:1" x14ac:dyDescent="0.3">
      <c r="A6736" t="s">
        <v>6445</v>
      </c>
    </row>
    <row r="6737" spans="1:1" x14ac:dyDescent="0.3">
      <c r="A6737" t="s">
        <v>6446</v>
      </c>
    </row>
    <row r="6739" spans="1:1" x14ac:dyDescent="0.3">
      <c r="A6739" t="s">
        <v>6447</v>
      </c>
    </row>
    <row r="6741" spans="1:1" x14ac:dyDescent="0.3">
      <c r="A6741" t="s">
        <v>6448</v>
      </c>
    </row>
    <row r="6743" spans="1:1" x14ac:dyDescent="0.3">
      <c r="A6743" t="s">
        <v>6449</v>
      </c>
    </row>
    <row r="6745" spans="1:1" x14ac:dyDescent="0.3">
      <c r="A6745" t="s">
        <v>6450</v>
      </c>
    </row>
    <row r="6747" spans="1:1" x14ac:dyDescent="0.3">
      <c r="A6747" t="s">
        <v>6451</v>
      </c>
    </row>
    <row r="6749" spans="1:1" x14ac:dyDescent="0.3">
      <c r="A6749" t="s">
        <v>6452</v>
      </c>
    </row>
    <row r="6751" spans="1:1" x14ac:dyDescent="0.3">
      <c r="A6751" t="s">
        <v>6453</v>
      </c>
    </row>
    <row r="6753" spans="1:1" x14ac:dyDescent="0.3">
      <c r="A6753" t="s">
        <v>6454</v>
      </c>
    </row>
    <row r="6755" spans="1:1" x14ac:dyDescent="0.3">
      <c r="A6755" t="s">
        <v>6455</v>
      </c>
    </row>
    <row r="6757" spans="1:1" x14ac:dyDescent="0.3">
      <c r="A6757" t="s">
        <v>6456</v>
      </c>
    </row>
    <row r="6759" spans="1:1" x14ac:dyDescent="0.3">
      <c r="A6759" t="s">
        <v>6457</v>
      </c>
    </row>
    <row r="6761" spans="1:1" x14ac:dyDescent="0.3">
      <c r="A6761" t="s">
        <v>6458</v>
      </c>
    </row>
    <row r="6763" spans="1:1" x14ac:dyDescent="0.3">
      <c r="A6763" t="s">
        <v>6459</v>
      </c>
    </row>
    <row r="6765" spans="1:1" x14ac:dyDescent="0.3">
      <c r="A6765" t="s">
        <v>6460</v>
      </c>
    </row>
    <row r="6767" spans="1:1" x14ac:dyDescent="0.3">
      <c r="A6767" t="s">
        <v>6461</v>
      </c>
    </row>
    <row r="6769" spans="1:1" x14ac:dyDescent="0.3">
      <c r="A6769" t="s">
        <v>6462</v>
      </c>
    </row>
    <row r="6771" spans="1:1" x14ac:dyDescent="0.3">
      <c r="A6771" t="s">
        <v>6463</v>
      </c>
    </row>
    <row r="6773" spans="1:1" x14ac:dyDescent="0.3">
      <c r="A6773" t="s">
        <v>6464</v>
      </c>
    </row>
    <row r="6775" spans="1:1" x14ac:dyDescent="0.3">
      <c r="A6775" t="s">
        <v>6465</v>
      </c>
    </row>
    <row r="6777" spans="1:1" x14ac:dyDescent="0.3">
      <c r="A6777" t="s">
        <v>6466</v>
      </c>
    </row>
    <row r="6779" spans="1:1" x14ac:dyDescent="0.3">
      <c r="A6779" t="s">
        <v>6467</v>
      </c>
    </row>
    <row r="6781" spans="1:1" x14ac:dyDescent="0.3">
      <c r="A6781" t="s">
        <v>6468</v>
      </c>
    </row>
    <row r="6783" spans="1:1" x14ac:dyDescent="0.3">
      <c r="A6783" t="s">
        <v>6469</v>
      </c>
    </row>
    <row r="6785" spans="1:1" x14ac:dyDescent="0.3">
      <c r="A6785" t="s">
        <v>6470</v>
      </c>
    </row>
    <row r="6787" spans="1:1" x14ac:dyDescent="0.3">
      <c r="A6787" t="s">
        <v>6471</v>
      </c>
    </row>
    <row r="6789" spans="1:1" x14ac:dyDescent="0.3">
      <c r="A6789" t="s">
        <v>6472</v>
      </c>
    </row>
    <row r="6791" spans="1:1" x14ac:dyDescent="0.3">
      <c r="A6791" t="s">
        <v>6473</v>
      </c>
    </row>
    <row r="6793" spans="1:1" x14ac:dyDescent="0.3">
      <c r="A6793" t="s">
        <v>6474</v>
      </c>
    </row>
    <row r="6795" spans="1:1" x14ac:dyDescent="0.3">
      <c r="A6795" t="s">
        <v>6475</v>
      </c>
    </row>
    <row r="6797" spans="1:1" x14ac:dyDescent="0.3">
      <c r="A6797" t="s">
        <v>6476</v>
      </c>
    </row>
    <row r="6799" spans="1:1" x14ac:dyDescent="0.3">
      <c r="A6799" t="s">
        <v>6477</v>
      </c>
    </row>
    <row r="6801" spans="1:1" x14ac:dyDescent="0.3">
      <c r="A6801" t="s">
        <v>6478</v>
      </c>
    </row>
    <row r="6803" spans="1:1" x14ac:dyDescent="0.3">
      <c r="A6803" t="s">
        <v>6479</v>
      </c>
    </row>
    <row r="6805" spans="1:1" x14ac:dyDescent="0.3">
      <c r="A6805" t="s">
        <v>6480</v>
      </c>
    </row>
    <row r="6807" spans="1:1" x14ac:dyDescent="0.3">
      <c r="A6807" t="s">
        <v>6481</v>
      </c>
    </row>
    <row r="6809" spans="1:1" x14ac:dyDescent="0.3">
      <c r="A6809" t="s">
        <v>6482</v>
      </c>
    </row>
    <row r="6811" spans="1:1" x14ac:dyDescent="0.3">
      <c r="A6811" t="s">
        <v>6483</v>
      </c>
    </row>
    <row r="6813" spans="1:1" x14ac:dyDescent="0.3">
      <c r="A6813" t="s">
        <v>6484</v>
      </c>
    </row>
    <row r="6815" spans="1:1" x14ac:dyDescent="0.3">
      <c r="A6815" t="s">
        <v>6485</v>
      </c>
    </row>
    <row r="6817" spans="1:1" x14ac:dyDescent="0.3">
      <c r="A6817" t="s">
        <v>6486</v>
      </c>
    </row>
    <row r="6819" spans="1:1" x14ac:dyDescent="0.3">
      <c r="A6819" t="s">
        <v>6487</v>
      </c>
    </row>
    <row r="6821" spans="1:1" x14ac:dyDescent="0.3">
      <c r="A6821" t="s">
        <v>6488</v>
      </c>
    </row>
    <row r="6823" spans="1:1" x14ac:dyDescent="0.3">
      <c r="A6823" t="s">
        <v>6489</v>
      </c>
    </row>
    <row r="6825" spans="1:1" x14ac:dyDescent="0.3">
      <c r="A6825" t="s">
        <v>6490</v>
      </c>
    </row>
    <row r="6827" spans="1:1" x14ac:dyDescent="0.3">
      <c r="A6827" t="s">
        <v>6491</v>
      </c>
    </row>
    <row r="6829" spans="1:1" x14ac:dyDescent="0.3">
      <c r="A6829" t="s">
        <v>6492</v>
      </c>
    </row>
    <row r="6831" spans="1:1" x14ac:dyDescent="0.3">
      <c r="A6831" t="s">
        <v>6493</v>
      </c>
    </row>
    <row r="6833" spans="1:1" x14ac:dyDescent="0.3">
      <c r="A6833" t="s">
        <v>6494</v>
      </c>
    </row>
    <row r="6835" spans="1:1" x14ac:dyDescent="0.3">
      <c r="A6835" t="s">
        <v>6495</v>
      </c>
    </row>
    <row r="6837" spans="1:1" x14ac:dyDescent="0.3">
      <c r="A6837" t="s">
        <v>6496</v>
      </c>
    </row>
    <row r="6839" spans="1:1" x14ac:dyDescent="0.3">
      <c r="A6839" t="s">
        <v>6497</v>
      </c>
    </row>
    <row r="6841" spans="1:1" x14ac:dyDescent="0.3">
      <c r="A6841" t="s">
        <v>6498</v>
      </c>
    </row>
    <row r="6843" spans="1:1" x14ac:dyDescent="0.3">
      <c r="A6843" t="s">
        <v>6499</v>
      </c>
    </row>
    <row r="6845" spans="1:1" x14ac:dyDescent="0.3">
      <c r="A6845" t="s">
        <v>6500</v>
      </c>
    </row>
    <row r="6847" spans="1:1" x14ac:dyDescent="0.3">
      <c r="A6847" t="s">
        <v>6501</v>
      </c>
    </row>
    <row r="6849" spans="1:1" x14ac:dyDescent="0.3">
      <c r="A6849" t="s">
        <v>6502</v>
      </c>
    </row>
    <row r="6851" spans="1:1" x14ac:dyDescent="0.3">
      <c r="A6851" t="s">
        <v>6503</v>
      </c>
    </row>
    <row r="6853" spans="1:1" x14ac:dyDescent="0.3">
      <c r="A6853" t="s">
        <v>6504</v>
      </c>
    </row>
    <row r="6855" spans="1:1" x14ac:dyDescent="0.3">
      <c r="A6855" t="s">
        <v>6505</v>
      </c>
    </row>
    <row r="6857" spans="1:1" x14ac:dyDescent="0.3">
      <c r="A6857" t="s">
        <v>6506</v>
      </c>
    </row>
    <row r="6859" spans="1:1" x14ac:dyDescent="0.3">
      <c r="A6859" t="s">
        <v>6507</v>
      </c>
    </row>
    <row r="6861" spans="1:1" x14ac:dyDescent="0.3">
      <c r="A6861" t="s">
        <v>6508</v>
      </c>
    </row>
    <row r="6863" spans="1:1" x14ac:dyDescent="0.3">
      <c r="A6863" t="s">
        <v>6509</v>
      </c>
    </row>
    <row r="6865" spans="1:1" x14ac:dyDescent="0.3">
      <c r="A6865" t="s">
        <v>6510</v>
      </c>
    </row>
    <row r="6867" spans="1:1" x14ac:dyDescent="0.3">
      <c r="A6867" t="s">
        <v>6511</v>
      </c>
    </row>
    <row r="6869" spans="1:1" x14ac:dyDescent="0.3">
      <c r="A6869" t="s">
        <v>6512</v>
      </c>
    </row>
    <row r="6871" spans="1:1" x14ac:dyDescent="0.3">
      <c r="A6871" t="s">
        <v>6513</v>
      </c>
    </row>
    <row r="6873" spans="1:1" x14ac:dyDescent="0.3">
      <c r="A6873" t="s">
        <v>6514</v>
      </c>
    </row>
    <row r="6875" spans="1:1" x14ac:dyDescent="0.3">
      <c r="A6875" t="s">
        <v>6515</v>
      </c>
    </row>
    <row r="6877" spans="1:1" x14ac:dyDescent="0.3">
      <c r="A6877" t="s">
        <v>6516</v>
      </c>
    </row>
    <row r="6879" spans="1:1" x14ac:dyDescent="0.3">
      <c r="A6879" t="s">
        <v>6517</v>
      </c>
    </row>
    <row r="6881" spans="1:1" x14ac:dyDescent="0.3">
      <c r="A6881" t="s">
        <v>6518</v>
      </c>
    </row>
    <row r="6883" spans="1:1" x14ac:dyDescent="0.3">
      <c r="A6883" t="s">
        <v>6519</v>
      </c>
    </row>
    <row r="6885" spans="1:1" x14ac:dyDescent="0.3">
      <c r="A6885" t="s">
        <v>6520</v>
      </c>
    </row>
    <row r="6887" spans="1:1" x14ac:dyDescent="0.3">
      <c r="A6887" t="s">
        <v>6521</v>
      </c>
    </row>
    <row r="6889" spans="1:1" x14ac:dyDescent="0.3">
      <c r="A6889" t="s">
        <v>6522</v>
      </c>
    </row>
    <row r="6891" spans="1:1" x14ac:dyDescent="0.3">
      <c r="A6891" t="s">
        <v>6523</v>
      </c>
    </row>
    <row r="6893" spans="1:1" x14ac:dyDescent="0.3">
      <c r="A6893" t="s">
        <v>6524</v>
      </c>
    </row>
    <row r="6895" spans="1:1" x14ac:dyDescent="0.3">
      <c r="A6895" t="s">
        <v>6525</v>
      </c>
    </row>
    <row r="6897" spans="1:1" x14ac:dyDescent="0.3">
      <c r="A6897" t="s">
        <v>6526</v>
      </c>
    </row>
    <row r="6899" spans="1:1" x14ac:dyDescent="0.3">
      <c r="A6899" t="s">
        <v>6527</v>
      </c>
    </row>
    <row r="6901" spans="1:1" x14ac:dyDescent="0.3">
      <c r="A6901" t="s">
        <v>6528</v>
      </c>
    </row>
    <row r="6903" spans="1:1" x14ac:dyDescent="0.3">
      <c r="A6903" t="s">
        <v>6529</v>
      </c>
    </row>
    <row r="6905" spans="1:1" x14ac:dyDescent="0.3">
      <c r="A6905" t="s">
        <v>6530</v>
      </c>
    </row>
    <row r="6907" spans="1:1" x14ac:dyDescent="0.3">
      <c r="A6907" t="s">
        <v>6531</v>
      </c>
    </row>
    <row r="6909" spans="1:1" x14ac:dyDescent="0.3">
      <c r="A6909" t="s">
        <v>6532</v>
      </c>
    </row>
    <row r="6911" spans="1:1" x14ac:dyDescent="0.3">
      <c r="A6911" t="s">
        <v>6533</v>
      </c>
    </row>
    <row r="6913" spans="1:1" x14ac:dyDescent="0.3">
      <c r="A6913" t="s">
        <v>6534</v>
      </c>
    </row>
    <row r="6915" spans="1:1" x14ac:dyDescent="0.3">
      <c r="A6915" t="s">
        <v>6535</v>
      </c>
    </row>
    <row r="6917" spans="1:1" x14ac:dyDescent="0.3">
      <c r="A6917" t="s">
        <v>6536</v>
      </c>
    </row>
    <row r="6919" spans="1:1" x14ac:dyDescent="0.3">
      <c r="A6919" t="s">
        <v>6537</v>
      </c>
    </row>
    <row r="6921" spans="1:1" x14ac:dyDescent="0.3">
      <c r="A6921" t="s">
        <v>6538</v>
      </c>
    </row>
    <row r="6923" spans="1:1" x14ac:dyDescent="0.3">
      <c r="A6923" t="s">
        <v>6539</v>
      </c>
    </row>
    <row r="6925" spans="1:1" x14ac:dyDescent="0.3">
      <c r="A6925" t="s">
        <v>6540</v>
      </c>
    </row>
    <row r="6927" spans="1:1" x14ac:dyDescent="0.3">
      <c r="A6927" t="s">
        <v>6541</v>
      </c>
    </row>
    <row r="6929" spans="1:1" x14ac:dyDescent="0.3">
      <c r="A6929" t="s">
        <v>6542</v>
      </c>
    </row>
    <row r="6931" spans="1:1" x14ac:dyDescent="0.3">
      <c r="A6931" t="s">
        <v>6543</v>
      </c>
    </row>
    <row r="6933" spans="1:1" x14ac:dyDescent="0.3">
      <c r="A6933" t="s">
        <v>6544</v>
      </c>
    </row>
    <row r="6935" spans="1:1" x14ac:dyDescent="0.3">
      <c r="A6935" t="s">
        <v>6545</v>
      </c>
    </row>
    <row r="6936" spans="1:1" x14ac:dyDescent="0.3">
      <c r="A6936" t="s">
        <v>6546</v>
      </c>
    </row>
    <row r="6938" spans="1:1" x14ac:dyDescent="0.3">
      <c r="A6938" t="s">
        <v>6547</v>
      </c>
    </row>
    <row r="6940" spans="1:1" x14ac:dyDescent="0.3">
      <c r="A6940" t="s">
        <v>6548</v>
      </c>
    </row>
    <row r="6942" spans="1:1" x14ac:dyDescent="0.3">
      <c r="A6942" t="s">
        <v>6549</v>
      </c>
    </row>
    <row r="6944" spans="1:1" x14ac:dyDescent="0.3">
      <c r="A6944" t="s">
        <v>6550</v>
      </c>
    </row>
    <row r="6946" spans="1:1" x14ac:dyDescent="0.3">
      <c r="A6946" t="s">
        <v>6551</v>
      </c>
    </row>
    <row r="6948" spans="1:1" x14ac:dyDescent="0.3">
      <c r="A6948" t="s">
        <v>6552</v>
      </c>
    </row>
    <row r="6950" spans="1:1" x14ac:dyDescent="0.3">
      <c r="A6950" t="s">
        <v>6553</v>
      </c>
    </row>
    <row r="6952" spans="1:1" x14ac:dyDescent="0.3">
      <c r="A6952" t="s">
        <v>6554</v>
      </c>
    </row>
    <row r="6954" spans="1:1" x14ac:dyDescent="0.3">
      <c r="A6954" t="s">
        <v>6555</v>
      </c>
    </row>
    <row r="6956" spans="1:1" x14ac:dyDescent="0.3">
      <c r="A6956" t="s">
        <v>6556</v>
      </c>
    </row>
    <row r="6958" spans="1:1" x14ac:dyDescent="0.3">
      <c r="A6958" t="s">
        <v>6557</v>
      </c>
    </row>
    <row r="6960" spans="1:1" x14ac:dyDescent="0.3">
      <c r="A6960" t="s">
        <v>6558</v>
      </c>
    </row>
    <row r="6962" spans="1:1" x14ac:dyDescent="0.3">
      <c r="A6962" t="s">
        <v>6559</v>
      </c>
    </row>
    <row r="6964" spans="1:1" x14ac:dyDescent="0.3">
      <c r="A6964" t="s">
        <v>6560</v>
      </c>
    </row>
    <row r="6966" spans="1:1" x14ac:dyDescent="0.3">
      <c r="A6966" t="s">
        <v>6561</v>
      </c>
    </row>
    <row r="6968" spans="1:1" x14ac:dyDescent="0.3">
      <c r="A6968" t="s">
        <v>6562</v>
      </c>
    </row>
    <row r="6970" spans="1:1" x14ac:dyDescent="0.3">
      <c r="A6970" t="s">
        <v>6563</v>
      </c>
    </row>
    <row r="6972" spans="1:1" x14ac:dyDescent="0.3">
      <c r="A6972" t="s">
        <v>6564</v>
      </c>
    </row>
    <row r="6974" spans="1:1" x14ac:dyDescent="0.3">
      <c r="A6974" t="s">
        <v>6565</v>
      </c>
    </row>
    <row r="6976" spans="1:1" x14ac:dyDescent="0.3">
      <c r="A6976" t="s">
        <v>6566</v>
      </c>
    </row>
    <row r="6978" spans="1:1" x14ac:dyDescent="0.3">
      <c r="A6978" t="s">
        <v>6567</v>
      </c>
    </row>
    <row r="6980" spans="1:1" x14ac:dyDescent="0.3">
      <c r="A6980" t="s">
        <v>6568</v>
      </c>
    </row>
    <row r="6982" spans="1:1" x14ac:dyDescent="0.3">
      <c r="A6982" t="s">
        <v>6569</v>
      </c>
    </row>
    <row r="6984" spans="1:1" x14ac:dyDescent="0.3">
      <c r="A6984" t="s">
        <v>6570</v>
      </c>
    </row>
    <row r="6986" spans="1:1" x14ac:dyDescent="0.3">
      <c r="A6986" t="s">
        <v>6571</v>
      </c>
    </row>
    <row r="6988" spans="1:1" x14ac:dyDescent="0.3">
      <c r="A6988" t="s">
        <v>6572</v>
      </c>
    </row>
    <row r="6990" spans="1:1" x14ac:dyDescent="0.3">
      <c r="A6990" t="s">
        <v>6573</v>
      </c>
    </row>
    <row r="6992" spans="1:1" x14ac:dyDescent="0.3">
      <c r="A6992" t="s">
        <v>6574</v>
      </c>
    </row>
    <row r="6994" spans="1:1" x14ac:dyDescent="0.3">
      <c r="A6994" t="s">
        <v>6575</v>
      </c>
    </row>
    <row r="6996" spans="1:1" x14ac:dyDescent="0.3">
      <c r="A6996" t="s">
        <v>6576</v>
      </c>
    </row>
    <row r="6998" spans="1:1" x14ac:dyDescent="0.3">
      <c r="A6998" t="s">
        <v>6577</v>
      </c>
    </row>
    <row r="7000" spans="1:1" x14ac:dyDescent="0.3">
      <c r="A7000" t="s">
        <v>6578</v>
      </c>
    </row>
    <row r="7002" spans="1:1" x14ac:dyDescent="0.3">
      <c r="A7002" t="s">
        <v>6579</v>
      </c>
    </row>
    <row r="7004" spans="1:1" x14ac:dyDescent="0.3">
      <c r="A7004" t="s">
        <v>6580</v>
      </c>
    </row>
    <row r="7006" spans="1:1" x14ac:dyDescent="0.3">
      <c r="A7006" t="s">
        <v>6581</v>
      </c>
    </row>
    <row r="7008" spans="1:1" x14ac:dyDescent="0.3">
      <c r="A7008" t="s">
        <v>6582</v>
      </c>
    </row>
    <row r="7010" spans="1:1" x14ac:dyDescent="0.3">
      <c r="A7010" t="s">
        <v>6583</v>
      </c>
    </row>
    <row r="7012" spans="1:1" x14ac:dyDescent="0.3">
      <c r="A7012" t="s">
        <v>6584</v>
      </c>
    </row>
    <row r="7014" spans="1:1" x14ac:dyDescent="0.3">
      <c r="A7014" t="s">
        <v>6585</v>
      </c>
    </row>
    <row r="7016" spans="1:1" x14ac:dyDescent="0.3">
      <c r="A7016" t="s">
        <v>6586</v>
      </c>
    </row>
    <row r="7018" spans="1:1" x14ac:dyDescent="0.3">
      <c r="A7018" t="s">
        <v>6587</v>
      </c>
    </row>
    <row r="7020" spans="1:1" x14ac:dyDescent="0.3">
      <c r="A7020" t="s">
        <v>6588</v>
      </c>
    </row>
    <row r="7022" spans="1:1" x14ac:dyDescent="0.3">
      <c r="A7022" t="s">
        <v>6589</v>
      </c>
    </row>
    <row r="7024" spans="1:1" x14ac:dyDescent="0.3">
      <c r="A7024" t="s">
        <v>6590</v>
      </c>
    </row>
    <row r="7026" spans="1:1" x14ac:dyDescent="0.3">
      <c r="A7026" t="s">
        <v>6591</v>
      </c>
    </row>
    <row r="7028" spans="1:1" x14ac:dyDescent="0.3">
      <c r="A7028" t="s">
        <v>6592</v>
      </c>
    </row>
    <row r="7030" spans="1:1" x14ac:dyDescent="0.3">
      <c r="A7030" t="s">
        <v>6593</v>
      </c>
    </row>
    <row r="7032" spans="1:1" x14ac:dyDescent="0.3">
      <c r="A7032" t="s">
        <v>6594</v>
      </c>
    </row>
    <row r="7034" spans="1:1" x14ac:dyDescent="0.3">
      <c r="A7034" t="s">
        <v>6595</v>
      </c>
    </row>
    <row r="7036" spans="1:1" x14ac:dyDescent="0.3">
      <c r="A7036" t="s">
        <v>6596</v>
      </c>
    </row>
    <row r="7038" spans="1:1" x14ac:dyDescent="0.3">
      <c r="A7038" t="s">
        <v>6597</v>
      </c>
    </row>
    <row r="7040" spans="1:1" x14ac:dyDescent="0.3">
      <c r="A7040" t="s">
        <v>6598</v>
      </c>
    </row>
    <row r="7042" spans="1:1" x14ac:dyDescent="0.3">
      <c r="A7042" t="s">
        <v>6599</v>
      </c>
    </row>
    <row r="7044" spans="1:1" x14ac:dyDescent="0.3">
      <c r="A7044" t="s">
        <v>6600</v>
      </c>
    </row>
    <row r="7046" spans="1:1" x14ac:dyDescent="0.3">
      <c r="A7046" t="s">
        <v>6601</v>
      </c>
    </row>
    <row r="7048" spans="1:1" x14ac:dyDescent="0.3">
      <c r="A7048" t="s">
        <v>6602</v>
      </c>
    </row>
    <row r="7050" spans="1:1" x14ac:dyDescent="0.3">
      <c r="A7050" t="s">
        <v>6603</v>
      </c>
    </row>
    <row r="7052" spans="1:1" x14ac:dyDescent="0.3">
      <c r="A7052" t="s">
        <v>6604</v>
      </c>
    </row>
    <row r="7054" spans="1:1" x14ac:dyDescent="0.3">
      <c r="A7054" t="s">
        <v>6605</v>
      </c>
    </row>
    <row r="7056" spans="1:1" x14ac:dyDescent="0.3">
      <c r="A7056" t="s">
        <v>6606</v>
      </c>
    </row>
    <row r="7058" spans="1:1" x14ac:dyDescent="0.3">
      <c r="A7058" t="s">
        <v>6607</v>
      </c>
    </row>
    <row r="7060" spans="1:1" x14ac:dyDescent="0.3">
      <c r="A7060" t="s">
        <v>6608</v>
      </c>
    </row>
    <row r="7062" spans="1:1" x14ac:dyDescent="0.3">
      <c r="A7062" t="s">
        <v>6609</v>
      </c>
    </row>
    <row r="7064" spans="1:1" x14ac:dyDescent="0.3">
      <c r="A7064" t="s">
        <v>6610</v>
      </c>
    </row>
    <row r="7066" spans="1:1" x14ac:dyDescent="0.3">
      <c r="A7066" t="s">
        <v>6611</v>
      </c>
    </row>
    <row r="7068" spans="1:1" x14ac:dyDescent="0.3">
      <c r="A7068" t="s">
        <v>6612</v>
      </c>
    </row>
    <row r="7070" spans="1:1" x14ac:dyDescent="0.3">
      <c r="A7070" t="s">
        <v>6613</v>
      </c>
    </row>
    <row r="7072" spans="1:1" x14ac:dyDescent="0.3">
      <c r="A7072" t="s">
        <v>6614</v>
      </c>
    </row>
    <row r="7074" spans="1:1" x14ac:dyDescent="0.3">
      <c r="A7074" t="s">
        <v>6615</v>
      </c>
    </row>
    <row r="7076" spans="1:1" x14ac:dyDescent="0.3">
      <c r="A7076" t="s">
        <v>6616</v>
      </c>
    </row>
    <row r="7078" spans="1:1" x14ac:dyDescent="0.3">
      <c r="A7078" t="s">
        <v>6617</v>
      </c>
    </row>
    <row r="7080" spans="1:1" x14ac:dyDescent="0.3">
      <c r="A7080" t="s">
        <v>6618</v>
      </c>
    </row>
    <row r="7082" spans="1:1" x14ac:dyDescent="0.3">
      <c r="A7082" t="s">
        <v>6619</v>
      </c>
    </row>
    <row r="7084" spans="1:1" x14ac:dyDescent="0.3">
      <c r="A7084" t="s">
        <v>6620</v>
      </c>
    </row>
    <row r="7086" spans="1:1" x14ac:dyDescent="0.3">
      <c r="A7086" t="s">
        <v>6621</v>
      </c>
    </row>
    <row r="7088" spans="1:1" x14ac:dyDescent="0.3">
      <c r="A7088" t="s">
        <v>6622</v>
      </c>
    </row>
    <row r="7090" spans="1:1" x14ac:dyDescent="0.3">
      <c r="A7090" t="s">
        <v>6623</v>
      </c>
    </row>
    <row r="7092" spans="1:1" x14ac:dyDescent="0.3">
      <c r="A7092" t="s">
        <v>6624</v>
      </c>
    </row>
    <row r="7094" spans="1:1" x14ac:dyDescent="0.3">
      <c r="A7094" t="s">
        <v>6625</v>
      </c>
    </row>
    <row r="7096" spans="1:1" x14ac:dyDescent="0.3">
      <c r="A7096" t="s">
        <v>6626</v>
      </c>
    </row>
    <row r="7098" spans="1:1" x14ac:dyDescent="0.3">
      <c r="A7098" t="s">
        <v>6627</v>
      </c>
    </row>
    <row r="7100" spans="1:1" x14ac:dyDescent="0.3">
      <c r="A7100" t="s">
        <v>6628</v>
      </c>
    </row>
    <row r="7102" spans="1:1" x14ac:dyDescent="0.3">
      <c r="A7102" t="s">
        <v>6629</v>
      </c>
    </row>
    <row r="7104" spans="1:1" x14ac:dyDescent="0.3">
      <c r="A7104" t="s">
        <v>6630</v>
      </c>
    </row>
    <row r="7106" spans="1:1" x14ac:dyDescent="0.3">
      <c r="A7106" t="s">
        <v>6631</v>
      </c>
    </row>
    <row r="7108" spans="1:1" x14ac:dyDescent="0.3">
      <c r="A7108" t="s">
        <v>6632</v>
      </c>
    </row>
    <row r="7110" spans="1:1" x14ac:dyDescent="0.3">
      <c r="A7110" t="s">
        <v>6633</v>
      </c>
    </row>
    <row r="7112" spans="1:1" x14ac:dyDescent="0.3">
      <c r="A7112" t="s">
        <v>6634</v>
      </c>
    </row>
    <row r="7114" spans="1:1" x14ac:dyDescent="0.3">
      <c r="A7114" t="s">
        <v>6635</v>
      </c>
    </row>
    <row r="7116" spans="1:1" x14ac:dyDescent="0.3">
      <c r="A7116" t="s">
        <v>6636</v>
      </c>
    </row>
    <row r="7118" spans="1:1" x14ac:dyDescent="0.3">
      <c r="A7118" t="s">
        <v>6637</v>
      </c>
    </row>
    <row r="7120" spans="1:1" x14ac:dyDescent="0.3">
      <c r="A7120" t="s">
        <v>6638</v>
      </c>
    </row>
    <row r="7122" spans="1:1" x14ac:dyDescent="0.3">
      <c r="A7122" t="s">
        <v>6639</v>
      </c>
    </row>
    <row r="7124" spans="1:1" x14ac:dyDescent="0.3">
      <c r="A7124" t="s">
        <v>6640</v>
      </c>
    </row>
    <row r="7126" spans="1:1" x14ac:dyDescent="0.3">
      <c r="A7126" t="s">
        <v>6641</v>
      </c>
    </row>
    <row r="7128" spans="1:1" x14ac:dyDescent="0.3">
      <c r="A7128" t="s">
        <v>6642</v>
      </c>
    </row>
    <row r="7130" spans="1:1" x14ac:dyDescent="0.3">
      <c r="A7130" t="s">
        <v>6643</v>
      </c>
    </row>
    <row r="7132" spans="1:1" x14ac:dyDescent="0.3">
      <c r="A7132" t="s">
        <v>6644</v>
      </c>
    </row>
    <row r="7134" spans="1:1" x14ac:dyDescent="0.3">
      <c r="A7134" t="s">
        <v>6645</v>
      </c>
    </row>
    <row r="7135" spans="1:1" x14ac:dyDescent="0.3">
      <c r="A7135" t="s">
        <v>6646</v>
      </c>
    </row>
    <row r="7137" spans="1:1" x14ac:dyDescent="0.3">
      <c r="A7137" t="s">
        <v>6647</v>
      </c>
    </row>
    <row r="7139" spans="1:1" x14ac:dyDescent="0.3">
      <c r="A7139" t="s">
        <v>6648</v>
      </c>
    </row>
    <row r="7141" spans="1:1" x14ac:dyDescent="0.3">
      <c r="A7141" t="s">
        <v>6649</v>
      </c>
    </row>
    <row r="7143" spans="1:1" x14ac:dyDescent="0.3">
      <c r="A7143" t="s">
        <v>6650</v>
      </c>
    </row>
    <row r="7145" spans="1:1" x14ac:dyDescent="0.3">
      <c r="A7145" t="s">
        <v>6651</v>
      </c>
    </row>
    <row r="7147" spans="1:1" x14ac:dyDescent="0.3">
      <c r="A7147" t="s">
        <v>6652</v>
      </c>
    </row>
    <row r="7149" spans="1:1" x14ac:dyDescent="0.3">
      <c r="A7149" t="s">
        <v>6653</v>
      </c>
    </row>
    <row r="7151" spans="1:1" x14ac:dyDescent="0.3">
      <c r="A7151" t="s">
        <v>6654</v>
      </c>
    </row>
    <row r="7153" spans="1:1" x14ac:dyDescent="0.3">
      <c r="A7153" t="s">
        <v>6655</v>
      </c>
    </row>
    <row r="7155" spans="1:1" x14ac:dyDescent="0.3">
      <c r="A7155" t="s">
        <v>6656</v>
      </c>
    </row>
    <row r="7157" spans="1:1" x14ac:dyDescent="0.3">
      <c r="A7157" t="s">
        <v>6657</v>
      </c>
    </row>
    <row r="7159" spans="1:1" x14ac:dyDescent="0.3">
      <c r="A7159" t="s">
        <v>6658</v>
      </c>
    </row>
    <row r="7161" spans="1:1" x14ac:dyDescent="0.3">
      <c r="A7161" t="s">
        <v>6659</v>
      </c>
    </row>
    <row r="7163" spans="1:1" x14ac:dyDescent="0.3">
      <c r="A7163" t="s">
        <v>6660</v>
      </c>
    </row>
    <row r="7165" spans="1:1" x14ac:dyDescent="0.3">
      <c r="A7165" t="s">
        <v>6661</v>
      </c>
    </row>
    <row r="7167" spans="1:1" x14ac:dyDescent="0.3">
      <c r="A7167" t="s">
        <v>6662</v>
      </c>
    </row>
    <row r="7169" spans="1:1" x14ac:dyDescent="0.3">
      <c r="A7169" t="s">
        <v>6663</v>
      </c>
    </row>
    <row r="7171" spans="1:1" x14ac:dyDescent="0.3">
      <c r="A7171" t="s">
        <v>6664</v>
      </c>
    </row>
    <row r="7173" spans="1:1" x14ac:dyDescent="0.3">
      <c r="A7173" t="s">
        <v>6665</v>
      </c>
    </row>
    <row r="7175" spans="1:1" x14ac:dyDescent="0.3">
      <c r="A7175" t="s">
        <v>6666</v>
      </c>
    </row>
    <row r="7177" spans="1:1" x14ac:dyDescent="0.3">
      <c r="A7177" t="s">
        <v>6667</v>
      </c>
    </row>
    <row r="7179" spans="1:1" x14ac:dyDescent="0.3">
      <c r="A7179" t="s">
        <v>6668</v>
      </c>
    </row>
    <row r="7181" spans="1:1" x14ac:dyDescent="0.3">
      <c r="A7181" t="s">
        <v>6669</v>
      </c>
    </row>
    <row r="7183" spans="1:1" x14ac:dyDescent="0.3">
      <c r="A7183" t="s">
        <v>6670</v>
      </c>
    </row>
    <row r="7185" spans="1:1" x14ac:dyDescent="0.3">
      <c r="A7185" t="s">
        <v>6671</v>
      </c>
    </row>
    <row r="7187" spans="1:1" x14ac:dyDescent="0.3">
      <c r="A7187" t="s">
        <v>6672</v>
      </c>
    </row>
    <row r="7189" spans="1:1" x14ac:dyDescent="0.3">
      <c r="A7189" t="s">
        <v>6673</v>
      </c>
    </row>
    <row r="7191" spans="1:1" x14ac:dyDescent="0.3">
      <c r="A7191" t="s">
        <v>6674</v>
      </c>
    </row>
    <row r="7193" spans="1:1" x14ac:dyDescent="0.3">
      <c r="A7193" t="s">
        <v>6675</v>
      </c>
    </row>
    <row r="7195" spans="1:1" x14ac:dyDescent="0.3">
      <c r="A7195" t="s">
        <v>6676</v>
      </c>
    </row>
    <row r="7197" spans="1:1" x14ac:dyDescent="0.3">
      <c r="A7197" t="s">
        <v>6677</v>
      </c>
    </row>
    <row r="7199" spans="1:1" x14ac:dyDescent="0.3">
      <c r="A7199" t="s">
        <v>6678</v>
      </c>
    </row>
    <row r="7201" spans="1:1" x14ac:dyDescent="0.3">
      <c r="A7201" t="s">
        <v>6679</v>
      </c>
    </row>
    <row r="7203" spans="1:1" x14ac:dyDescent="0.3">
      <c r="A7203" t="s">
        <v>6680</v>
      </c>
    </row>
    <row r="7205" spans="1:1" x14ac:dyDescent="0.3">
      <c r="A7205" t="s">
        <v>6681</v>
      </c>
    </row>
    <row r="7207" spans="1:1" x14ac:dyDescent="0.3">
      <c r="A7207" t="s">
        <v>6682</v>
      </c>
    </row>
    <row r="7209" spans="1:1" x14ac:dyDescent="0.3">
      <c r="A7209" t="s">
        <v>6683</v>
      </c>
    </row>
    <row r="7211" spans="1:1" x14ac:dyDescent="0.3">
      <c r="A7211" t="s">
        <v>6684</v>
      </c>
    </row>
    <row r="7213" spans="1:1" x14ac:dyDescent="0.3">
      <c r="A7213" t="s">
        <v>6685</v>
      </c>
    </row>
    <row r="7215" spans="1:1" x14ac:dyDescent="0.3">
      <c r="A7215" t="s">
        <v>6686</v>
      </c>
    </row>
    <row r="7217" spans="1:1" x14ac:dyDescent="0.3">
      <c r="A7217" t="s">
        <v>6687</v>
      </c>
    </row>
    <row r="7219" spans="1:1" x14ac:dyDescent="0.3">
      <c r="A7219" t="s">
        <v>6688</v>
      </c>
    </row>
    <row r="7221" spans="1:1" x14ac:dyDescent="0.3">
      <c r="A7221" t="s">
        <v>6689</v>
      </c>
    </row>
    <row r="7223" spans="1:1" x14ac:dyDescent="0.3">
      <c r="A7223" t="s">
        <v>6690</v>
      </c>
    </row>
    <row r="7225" spans="1:1" x14ac:dyDescent="0.3">
      <c r="A7225" t="s">
        <v>6691</v>
      </c>
    </row>
    <row r="7227" spans="1:1" x14ac:dyDescent="0.3">
      <c r="A7227" t="s">
        <v>6692</v>
      </c>
    </row>
    <row r="7229" spans="1:1" x14ac:dyDescent="0.3">
      <c r="A7229" t="s">
        <v>6693</v>
      </c>
    </row>
    <row r="7231" spans="1:1" x14ac:dyDescent="0.3">
      <c r="A7231" t="s">
        <v>6694</v>
      </c>
    </row>
    <row r="7233" spans="1:1" x14ac:dyDescent="0.3">
      <c r="A7233" t="s">
        <v>6695</v>
      </c>
    </row>
    <row r="7235" spans="1:1" x14ac:dyDescent="0.3">
      <c r="A7235" t="s">
        <v>6696</v>
      </c>
    </row>
    <row r="7237" spans="1:1" x14ac:dyDescent="0.3">
      <c r="A7237" t="s">
        <v>6697</v>
      </c>
    </row>
    <row r="7239" spans="1:1" x14ac:dyDescent="0.3">
      <c r="A7239" t="s">
        <v>6698</v>
      </c>
    </row>
    <row r="7241" spans="1:1" x14ac:dyDescent="0.3">
      <c r="A7241" t="s">
        <v>6699</v>
      </c>
    </row>
    <row r="7243" spans="1:1" x14ac:dyDescent="0.3">
      <c r="A7243" t="s">
        <v>6700</v>
      </c>
    </row>
    <row r="7245" spans="1:1" x14ac:dyDescent="0.3">
      <c r="A7245" t="s">
        <v>6701</v>
      </c>
    </row>
    <row r="7247" spans="1:1" x14ac:dyDescent="0.3">
      <c r="A7247" t="s">
        <v>6702</v>
      </c>
    </row>
    <row r="7249" spans="1:1" x14ac:dyDescent="0.3">
      <c r="A7249" t="s">
        <v>6703</v>
      </c>
    </row>
    <row r="7251" spans="1:1" x14ac:dyDescent="0.3">
      <c r="A7251" t="s">
        <v>6704</v>
      </c>
    </row>
    <row r="7253" spans="1:1" x14ac:dyDescent="0.3">
      <c r="A7253" t="s">
        <v>6705</v>
      </c>
    </row>
    <row r="7255" spans="1:1" x14ac:dyDescent="0.3">
      <c r="A7255" t="s">
        <v>6706</v>
      </c>
    </row>
    <row r="7257" spans="1:1" x14ac:dyDescent="0.3">
      <c r="A7257" t="s">
        <v>6707</v>
      </c>
    </row>
    <row r="7259" spans="1:1" x14ac:dyDescent="0.3">
      <c r="A7259" t="s">
        <v>6708</v>
      </c>
    </row>
    <row r="7261" spans="1:1" x14ac:dyDescent="0.3">
      <c r="A7261" t="s">
        <v>6709</v>
      </c>
    </row>
    <row r="7263" spans="1:1" x14ac:dyDescent="0.3">
      <c r="A7263" t="s">
        <v>6710</v>
      </c>
    </row>
    <row r="7265" spans="1:1" x14ac:dyDescent="0.3">
      <c r="A7265" t="s">
        <v>6711</v>
      </c>
    </row>
    <row r="7267" spans="1:1" x14ac:dyDescent="0.3">
      <c r="A7267" t="s">
        <v>6712</v>
      </c>
    </row>
    <row r="7269" spans="1:1" x14ac:dyDescent="0.3">
      <c r="A7269" t="s">
        <v>6713</v>
      </c>
    </row>
    <row r="7271" spans="1:1" x14ac:dyDescent="0.3">
      <c r="A7271" t="s">
        <v>6714</v>
      </c>
    </row>
    <row r="7273" spans="1:1" x14ac:dyDescent="0.3">
      <c r="A7273" t="s">
        <v>6715</v>
      </c>
    </row>
    <row r="7275" spans="1:1" x14ac:dyDescent="0.3">
      <c r="A7275" t="s">
        <v>6716</v>
      </c>
    </row>
    <row r="7277" spans="1:1" x14ac:dyDescent="0.3">
      <c r="A7277" t="s">
        <v>6717</v>
      </c>
    </row>
    <row r="7279" spans="1:1" x14ac:dyDescent="0.3">
      <c r="A7279" t="s">
        <v>6718</v>
      </c>
    </row>
    <row r="7281" spans="1:1" x14ac:dyDescent="0.3">
      <c r="A7281" t="s">
        <v>6719</v>
      </c>
    </row>
    <row r="7283" spans="1:1" x14ac:dyDescent="0.3">
      <c r="A7283" t="s">
        <v>6720</v>
      </c>
    </row>
    <row r="7285" spans="1:1" x14ac:dyDescent="0.3">
      <c r="A7285" t="s">
        <v>6721</v>
      </c>
    </row>
    <row r="7287" spans="1:1" x14ac:dyDescent="0.3">
      <c r="A7287" t="s">
        <v>6722</v>
      </c>
    </row>
    <row r="7289" spans="1:1" x14ac:dyDescent="0.3">
      <c r="A7289" t="s">
        <v>6723</v>
      </c>
    </row>
    <row r="7291" spans="1:1" x14ac:dyDescent="0.3">
      <c r="A7291" t="s">
        <v>6724</v>
      </c>
    </row>
    <row r="7293" spans="1:1" x14ac:dyDescent="0.3">
      <c r="A7293" t="s">
        <v>6725</v>
      </c>
    </row>
    <row r="7295" spans="1:1" x14ac:dyDescent="0.3">
      <c r="A7295" t="s">
        <v>6726</v>
      </c>
    </row>
    <row r="7297" spans="1:1" x14ac:dyDescent="0.3">
      <c r="A7297" t="s">
        <v>6727</v>
      </c>
    </row>
    <row r="7299" spans="1:1" x14ac:dyDescent="0.3">
      <c r="A7299" t="s">
        <v>6728</v>
      </c>
    </row>
    <row r="7301" spans="1:1" x14ac:dyDescent="0.3">
      <c r="A7301" t="s">
        <v>6729</v>
      </c>
    </row>
    <row r="7303" spans="1:1" x14ac:dyDescent="0.3">
      <c r="A7303" t="s">
        <v>6730</v>
      </c>
    </row>
    <row r="7305" spans="1:1" x14ac:dyDescent="0.3">
      <c r="A7305" t="s">
        <v>6731</v>
      </c>
    </row>
    <row r="7307" spans="1:1" x14ac:dyDescent="0.3">
      <c r="A7307" t="s">
        <v>6732</v>
      </c>
    </row>
    <row r="7309" spans="1:1" x14ac:dyDescent="0.3">
      <c r="A7309" t="s">
        <v>6733</v>
      </c>
    </row>
    <row r="7311" spans="1:1" x14ac:dyDescent="0.3">
      <c r="A7311" t="s">
        <v>6734</v>
      </c>
    </row>
    <row r="7313" spans="1:1" x14ac:dyDescent="0.3">
      <c r="A7313" t="s">
        <v>6735</v>
      </c>
    </row>
    <row r="7315" spans="1:1" x14ac:dyDescent="0.3">
      <c r="A7315" t="s">
        <v>6736</v>
      </c>
    </row>
    <row r="7317" spans="1:1" x14ac:dyDescent="0.3">
      <c r="A7317" t="s">
        <v>6737</v>
      </c>
    </row>
    <row r="7319" spans="1:1" x14ac:dyDescent="0.3">
      <c r="A7319" t="s">
        <v>6738</v>
      </c>
    </row>
    <row r="7321" spans="1:1" x14ac:dyDescent="0.3">
      <c r="A7321" t="s">
        <v>6739</v>
      </c>
    </row>
    <row r="7323" spans="1:1" x14ac:dyDescent="0.3">
      <c r="A7323" t="s">
        <v>6740</v>
      </c>
    </row>
    <row r="7325" spans="1:1" x14ac:dyDescent="0.3">
      <c r="A7325" t="s">
        <v>6741</v>
      </c>
    </row>
    <row r="7327" spans="1:1" x14ac:dyDescent="0.3">
      <c r="A7327" t="s">
        <v>6742</v>
      </c>
    </row>
    <row r="7329" spans="1:1" x14ac:dyDescent="0.3">
      <c r="A7329" t="s">
        <v>6743</v>
      </c>
    </row>
    <row r="7331" spans="1:1" x14ac:dyDescent="0.3">
      <c r="A7331" t="s">
        <v>6744</v>
      </c>
    </row>
    <row r="7333" spans="1:1" x14ac:dyDescent="0.3">
      <c r="A7333" t="s">
        <v>6745</v>
      </c>
    </row>
    <row r="7334" spans="1:1" x14ac:dyDescent="0.3">
      <c r="A7334" t="s">
        <v>6746</v>
      </c>
    </row>
    <row r="7336" spans="1:1" x14ac:dyDescent="0.3">
      <c r="A7336" t="s">
        <v>6747</v>
      </c>
    </row>
    <row r="7338" spans="1:1" x14ac:dyDescent="0.3">
      <c r="A7338" t="s">
        <v>6748</v>
      </c>
    </row>
    <row r="7340" spans="1:1" x14ac:dyDescent="0.3">
      <c r="A7340" t="s">
        <v>6749</v>
      </c>
    </row>
    <row r="7342" spans="1:1" x14ac:dyDescent="0.3">
      <c r="A7342" t="s">
        <v>6750</v>
      </c>
    </row>
    <row r="7344" spans="1:1" x14ac:dyDescent="0.3">
      <c r="A7344" t="s">
        <v>6751</v>
      </c>
    </row>
    <row r="7346" spans="1:1" x14ac:dyDescent="0.3">
      <c r="A7346" t="s">
        <v>6752</v>
      </c>
    </row>
    <row r="7348" spans="1:1" x14ac:dyDescent="0.3">
      <c r="A7348" t="s">
        <v>6753</v>
      </c>
    </row>
    <row r="7350" spans="1:1" x14ac:dyDescent="0.3">
      <c r="A7350" t="s">
        <v>6754</v>
      </c>
    </row>
    <row r="7352" spans="1:1" x14ac:dyDescent="0.3">
      <c r="A7352" t="s">
        <v>6755</v>
      </c>
    </row>
    <row r="7354" spans="1:1" x14ac:dyDescent="0.3">
      <c r="A7354" t="s">
        <v>6756</v>
      </c>
    </row>
    <row r="7356" spans="1:1" x14ac:dyDescent="0.3">
      <c r="A7356" t="s">
        <v>6757</v>
      </c>
    </row>
    <row r="7358" spans="1:1" x14ac:dyDescent="0.3">
      <c r="A7358" t="s">
        <v>6758</v>
      </c>
    </row>
    <row r="7360" spans="1:1" x14ac:dyDescent="0.3">
      <c r="A7360" t="s">
        <v>6759</v>
      </c>
    </row>
    <row r="7362" spans="1:1" x14ac:dyDescent="0.3">
      <c r="A7362" t="s">
        <v>6760</v>
      </c>
    </row>
    <row r="7363" spans="1:1" x14ac:dyDescent="0.3">
      <c r="A7363" t="s">
        <v>6761</v>
      </c>
    </row>
    <row r="7364" spans="1:1" x14ac:dyDescent="0.3">
      <c r="A7364" t="s">
        <v>6762</v>
      </c>
    </row>
    <row r="7366" spans="1:1" x14ac:dyDescent="0.3">
      <c r="A7366" t="s">
        <v>6763</v>
      </c>
    </row>
    <row r="7367" spans="1:1" x14ac:dyDescent="0.3">
      <c r="A7367" t="s">
        <v>6764</v>
      </c>
    </row>
    <row r="7369" spans="1:1" x14ac:dyDescent="0.3">
      <c r="A7369" t="s">
        <v>6765</v>
      </c>
    </row>
    <row r="7371" spans="1:1" x14ac:dyDescent="0.3">
      <c r="A7371" t="s">
        <v>6766</v>
      </c>
    </row>
    <row r="7373" spans="1:1" x14ac:dyDescent="0.3">
      <c r="A7373" t="s">
        <v>6767</v>
      </c>
    </row>
    <row r="7375" spans="1:1" x14ac:dyDescent="0.3">
      <c r="A7375" t="s">
        <v>6768</v>
      </c>
    </row>
    <row r="7377" spans="1:1" x14ac:dyDescent="0.3">
      <c r="A7377" t="s">
        <v>6769</v>
      </c>
    </row>
    <row r="7379" spans="1:1" x14ac:dyDescent="0.3">
      <c r="A7379" t="s">
        <v>6770</v>
      </c>
    </row>
    <row r="7381" spans="1:1" x14ac:dyDescent="0.3">
      <c r="A7381" t="s">
        <v>6771</v>
      </c>
    </row>
    <row r="7383" spans="1:1" x14ac:dyDescent="0.3">
      <c r="A7383" t="s">
        <v>6772</v>
      </c>
    </row>
    <row r="7385" spans="1:1" x14ac:dyDescent="0.3">
      <c r="A7385" t="s">
        <v>6773</v>
      </c>
    </row>
    <row r="7387" spans="1:1" x14ac:dyDescent="0.3">
      <c r="A7387" t="s">
        <v>6774</v>
      </c>
    </row>
    <row r="7389" spans="1:1" x14ac:dyDescent="0.3">
      <c r="A7389" t="s">
        <v>6775</v>
      </c>
    </row>
    <row r="7391" spans="1:1" x14ac:dyDescent="0.3">
      <c r="A7391" t="s">
        <v>6776</v>
      </c>
    </row>
    <row r="7393" spans="1:1" x14ac:dyDescent="0.3">
      <c r="A7393" t="s">
        <v>6777</v>
      </c>
    </row>
    <row r="7395" spans="1:1" x14ac:dyDescent="0.3">
      <c r="A7395" t="s">
        <v>6778</v>
      </c>
    </row>
    <row r="7397" spans="1:1" x14ac:dyDescent="0.3">
      <c r="A7397" t="s">
        <v>6779</v>
      </c>
    </row>
    <row r="7398" spans="1:1" x14ac:dyDescent="0.3">
      <c r="A7398" t="s">
        <v>778</v>
      </c>
    </row>
    <row r="7399" spans="1:1" x14ac:dyDescent="0.3">
      <c r="A7399" t="s">
        <v>779</v>
      </c>
    </row>
    <row r="7400" spans="1:1" x14ac:dyDescent="0.3">
      <c r="A7400" t="s">
        <v>6780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6"/>
  <sheetViews>
    <sheetView topLeftCell="A13" workbookViewId="0">
      <selection activeCell="D32" sqref="D32"/>
    </sheetView>
  </sheetViews>
  <sheetFormatPr defaultRowHeight="14.4" x14ac:dyDescent="0.3"/>
  <cols>
    <col min="3" max="3" width="26" customWidth="1"/>
    <col min="4" max="4" width="30.5546875" customWidth="1"/>
  </cols>
  <sheetData>
    <row r="1" spans="1:4" x14ac:dyDescent="0.3">
      <c r="B1" t="s">
        <v>111</v>
      </c>
    </row>
    <row r="3" spans="1:4" x14ac:dyDescent="0.3">
      <c r="C3" t="s">
        <v>114</v>
      </c>
      <c r="D3" t="s">
        <v>113</v>
      </c>
    </row>
    <row r="4" spans="1:4" x14ac:dyDescent="0.3">
      <c r="A4">
        <v>0.90420332355816202</v>
      </c>
      <c r="C4">
        <f>+AVERAGE(A214:A290)</f>
        <v>3.119168221807514E-2</v>
      </c>
      <c r="D4">
        <v>0.1</v>
      </c>
    </row>
    <row r="5" spans="1:4" x14ac:dyDescent="0.3">
      <c r="A5">
        <v>0</v>
      </c>
      <c r="C5">
        <f>+AVERAGE(A303:A350)</f>
        <v>5.883431085043983E-2</v>
      </c>
      <c r="D5">
        <v>0.2</v>
      </c>
    </row>
    <row r="6" spans="1:4" ht="15" x14ac:dyDescent="0.25">
      <c r="A6">
        <v>7.1358748778103595E-2</v>
      </c>
      <c r="C6">
        <f>+AVERAGE(A362:A404)</f>
        <v>0.14999204346541126</v>
      </c>
      <c r="D6">
        <v>0.5</v>
      </c>
    </row>
    <row r="7" spans="1:4" ht="15" x14ac:dyDescent="0.25">
      <c r="A7">
        <v>0.17302052785923699</v>
      </c>
      <c r="C7">
        <f>+AVERAGE(A416:A454)</f>
        <v>0.28553525327718826</v>
      </c>
      <c r="D7">
        <v>1</v>
      </c>
    </row>
    <row r="8" spans="1:4" ht="15" x14ac:dyDescent="0.25">
      <c r="A8">
        <v>9.7751710654936396E-4</v>
      </c>
      <c r="C8">
        <f>+AVERAGE(A464:A486)</f>
        <v>0.59382039185685687</v>
      </c>
      <c r="D8">
        <v>2</v>
      </c>
    </row>
    <row r="9" spans="1:4" ht="15" x14ac:dyDescent="0.25">
      <c r="A9">
        <v>1.9550342130987199E-2</v>
      </c>
      <c r="C9">
        <f>+AVERAGE(A500:A510)</f>
        <v>0.93068515062649904</v>
      </c>
      <c r="D9">
        <v>3</v>
      </c>
    </row>
    <row r="10" spans="1:4" ht="15" x14ac:dyDescent="0.25">
      <c r="A10">
        <v>0.11632453567937399</v>
      </c>
    </row>
    <row r="11" spans="1:4" ht="15" x14ac:dyDescent="0.25">
      <c r="A11">
        <v>2.3460410557184699E-2</v>
      </c>
    </row>
    <row r="12" spans="1:4" ht="15" x14ac:dyDescent="0.25">
      <c r="A12">
        <v>0</v>
      </c>
    </row>
    <row r="13" spans="1:4" ht="15" x14ac:dyDescent="0.25">
      <c r="A13">
        <v>5.2785923753665601E-2</v>
      </c>
    </row>
    <row r="14" spans="1:4" ht="15" x14ac:dyDescent="0.25">
      <c r="A14">
        <v>0.113391984359726</v>
      </c>
    </row>
    <row r="15" spans="1:4" ht="15" x14ac:dyDescent="0.25">
      <c r="A15">
        <v>0</v>
      </c>
    </row>
    <row r="16" spans="1:4" ht="15" x14ac:dyDescent="0.25">
      <c r="A16">
        <v>4.8875855327468196E-3</v>
      </c>
    </row>
    <row r="17" spans="1:1" x14ac:dyDescent="0.3">
      <c r="A17">
        <v>9.0909090909090898E-2</v>
      </c>
    </row>
    <row r="18" spans="1:1" x14ac:dyDescent="0.3">
      <c r="A18">
        <v>0.12707722385141701</v>
      </c>
    </row>
    <row r="19" spans="1:1" x14ac:dyDescent="0.3">
      <c r="A19">
        <v>9.7751710654936396E-4</v>
      </c>
    </row>
    <row r="20" spans="1:1" x14ac:dyDescent="0.3">
      <c r="A20">
        <v>4.00782013685239E-2</v>
      </c>
    </row>
    <row r="21" spans="1:1" x14ac:dyDescent="0.3">
      <c r="A21">
        <v>0.109481915933528</v>
      </c>
    </row>
    <row r="22" spans="1:1" x14ac:dyDescent="0.3">
      <c r="A22">
        <v>1.8572825024437901E-2</v>
      </c>
    </row>
    <row r="23" spans="1:1" x14ac:dyDescent="0.3">
      <c r="A23">
        <v>0</v>
      </c>
    </row>
    <row r="24" spans="1:1" x14ac:dyDescent="0.3">
      <c r="A24">
        <v>5.6695992179863097E-2</v>
      </c>
    </row>
    <row r="25" spans="1:1" x14ac:dyDescent="0.3">
      <c r="A25">
        <v>0.10654936461388</v>
      </c>
    </row>
    <row r="26" spans="1:1" x14ac:dyDescent="0.3">
      <c r="A26">
        <v>9.7751710654936392E-3</v>
      </c>
    </row>
    <row r="27" spans="1:1" x14ac:dyDescent="0.3">
      <c r="A27">
        <v>0</v>
      </c>
    </row>
    <row r="28" spans="1:1" x14ac:dyDescent="0.3">
      <c r="A28">
        <v>7.1358748778103595E-2</v>
      </c>
    </row>
    <row r="29" spans="1:1" x14ac:dyDescent="0.3">
      <c r="A29">
        <v>0.17106549364613799</v>
      </c>
    </row>
    <row r="30" spans="1:1" x14ac:dyDescent="0.3">
      <c r="A30">
        <v>1.7595307917888499E-2</v>
      </c>
    </row>
    <row r="31" spans="1:1" x14ac:dyDescent="0.3">
      <c r="A31">
        <v>2.9325513196480899E-3</v>
      </c>
    </row>
    <row r="32" spans="1:1" x14ac:dyDescent="0.3">
      <c r="A32">
        <v>0.102639296187683</v>
      </c>
    </row>
    <row r="33" spans="1:1" x14ac:dyDescent="0.3">
      <c r="A33">
        <v>2.24828934506353E-2</v>
      </c>
    </row>
    <row r="34" spans="1:1" x14ac:dyDescent="0.3">
      <c r="A34">
        <v>1.9550342130987201E-3</v>
      </c>
    </row>
    <row r="35" spans="1:1" x14ac:dyDescent="0.3">
      <c r="A35">
        <v>6.8426197458455504E-2</v>
      </c>
    </row>
    <row r="36" spans="1:1" x14ac:dyDescent="0.3">
      <c r="A36">
        <v>0.10557184750733099</v>
      </c>
    </row>
    <row r="37" spans="1:1" x14ac:dyDescent="0.3">
      <c r="A37">
        <v>1.0752688172042999E-2</v>
      </c>
    </row>
    <row r="38" spans="1:1" x14ac:dyDescent="0.3">
      <c r="A38">
        <v>0</v>
      </c>
    </row>
    <row r="39" spans="1:1" x14ac:dyDescent="0.3">
      <c r="A39">
        <v>7.1358748778103595E-2</v>
      </c>
    </row>
    <row r="40" spans="1:1" x14ac:dyDescent="0.3">
      <c r="A40">
        <v>8.1133919843597205E-2</v>
      </c>
    </row>
    <row r="41" spans="1:1" x14ac:dyDescent="0.3">
      <c r="A41">
        <v>0</v>
      </c>
    </row>
    <row r="42" spans="1:1" x14ac:dyDescent="0.3">
      <c r="A42">
        <v>1.0752688172042999E-2</v>
      </c>
    </row>
    <row r="43" spans="1:1" x14ac:dyDescent="0.3">
      <c r="A43">
        <v>8.5043988269794701E-2</v>
      </c>
    </row>
    <row r="44" spans="1:1" x14ac:dyDescent="0.3">
      <c r="A44">
        <v>3.7145650048875802E-2</v>
      </c>
    </row>
    <row r="45" spans="1:1" x14ac:dyDescent="0.3">
      <c r="A45">
        <v>9.7751710654936396E-4</v>
      </c>
    </row>
    <row r="46" spans="1:1" x14ac:dyDescent="0.3">
      <c r="A46">
        <v>7.0381231671554204E-2</v>
      </c>
    </row>
    <row r="47" spans="1:1" x14ac:dyDescent="0.3">
      <c r="A47">
        <v>6.1583577712609902E-2</v>
      </c>
    </row>
    <row r="48" spans="1:1" x14ac:dyDescent="0.3">
      <c r="A48">
        <v>4.8875855327468196E-3</v>
      </c>
    </row>
    <row r="49" spans="1:1" x14ac:dyDescent="0.3">
      <c r="A49">
        <v>1.1730205278592301E-2</v>
      </c>
    </row>
    <row r="50" spans="1:1" x14ac:dyDescent="0.3">
      <c r="A50">
        <v>7.1358748778103595E-2</v>
      </c>
    </row>
    <row r="51" spans="1:1" x14ac:dyDescent="0.3">
      <c r="A51">
        <v>5.5718475073313699E-2</v>
      </c>
    </row>
    <row r="52" spans="1:1" x14ac:dyDescent="0.3">
      <c r="A52">
        <v>0</v>
      </c>
    </row>
    <row r="53" spans="1:1" x14ac:dyDescent="0.3">
      <c r="A53">
        <v>2.5415444770283398E-2</v>
      </c>
    </row>
    <row r="54" spans="1:1" x14ac:dyDescent="0.3">
      <c r="A54">
        <v>7.1358748778103595E-2</v>
      </c>
    </row>
    <row r="55" spans="1:1" x14ac:dyDescent="0.3">
      <c r="A55">
        <v>5.0830889540566901E-2</v>
      </c>
    </row>
    <row r="56" spans="1:1" x14ac:dyDescent="0.3">
      <c r="A56">
        <v>9.7751710654936396E-4</v>
      </c>
    </row>
    <row r="57" spans="1:1" x14ac:dyDescent="0.3">
      <c r="A57">
        <v>9.7751710654936396E-4</v>
      </c>
    </row>
    <row r="58" spans="1:1" x14ac:dyDescent="0.3">
      <c r="A58">
        <v>9.1886608015640206E-2</v>
      </c>
    </row>
    <row r="59" spans="1:1" x14ac:dyDescent="0.3">
      <c r="A59">
        <v>3.03030303030303E-2</v>
      </c>
    </row>
    <row r="60" spans="1:1" x14ac:dyDescent="0.3">
      <c r="A60">
        <v>2.9325513196480899E-3</v>
      </c>
    </row>
    <row r="61" spans="1:1" x14ac:dyDescent="0.3">
      <c r="A61">
        <v>6.3538611925708602E-2</v>
      </c>
    </row>
    <row r="62" spans="1:1" x14ac:dyDescent="0.3">
      <c r="A62">
        <v>5.9628543499511202E-2</v>
      </c>
    </row>
    <row r="63" spans="1:1" x14ac:dyDescent="0.3">
      <c r="A63">
        <v>2.9325513196480899E-3</v>
      </c>
    </row>
    <row r="64" spans="1:1" x14ac:dyDescent="0.3">
      <c r="A64">
        <v>4.3988269794721403E-2</v>
      </c>
    </row>
    <row r="65" spans="1:1" x14ac:dyDescent="0.3">
      <c r="A65">
        <v>7.1358748778103595E-2</v>
      </c>
    </row>
    <row r="66" spans="1:1" x14ac:dyDescent="0.3">
      <c r="A66">
        <v>2.24828934506353E-2</v>
      </c>
    </row>
    <row r="67" spans="1:1" x14ac:dyDescent="0.3">
      <c r="A67">
        <v>3.03030303030303E-2</v>
      </c>
    </row>
    <row r="68" spans="1:1" x14ac:dyDescent="0.3">
      <c r="A68">
        <v>6.2561094819159294E-2</v>
      </c>
    </row>
    <row r="69" spans="1:1" x14ac:dyDescent="0.3">
      <c r="A69">
        <v>5.6695992179863097E-2</v>
      </c>
    </row>
    <row r="70" spans="1:1" x14ac:dyDescent="0.3">
      <c r="A70">
        <v>2.1505376344085999E-2</v>
      </c>
    </row>
    <row r="71" spans="1:1" x14ac:dyDescent="0.3">
      <c r="A71">
        <v>2.7370478983382199E-2</v>
      </c>
    </row>
    <row r="72" spans="1:1" x14ac:dyDescent="0.3">
      <c r="A72">
        <v>7.42913000977517E-2</v>
      </c>
    </row>
    <row r="73" spans="1:1" x14ac:dyDescent="0.3">
      <c r="A73">
        <v>5.9628543499511202E-2</v>
      </c>
    </row>
    <row r="74" spans="1:1" x14ac:dyDescent="0.3">
      <c r="A74">
        <v>1.2707722385141699E-2</v>
      </c>
    </row>
    <row r="75" spans="1:1" x14ac:dyDescent="0.3">
      <c r="A75">
        <v>3.1280547409579598E-2</v>
      </c>
    </row>
    <row r="76" spans="1:1" x14ac:dyDescent="0.3">
      <c r="A76">
        <v>0.97556207233626502</v>
      </c>
    </row>
    <row r="77" spans="1:1" x14ac:dyDescent="0.3">
      <c r="A77">
        <v>0.85141739980449604</v>
      </c>
    </row>
    <row r="78" spans="1:1" x14ac:dyDescent="0.3">
      <c r="A78">
        <v>8.6021505376343996E-2</v>
      </c>
    </row>
    <row r="79" spans="1:1" x14ac:dyDescent="0.3">
      <c r="A79">
        <v>0.79374389051808403</v>
      </c>
    </row>
    <row r="80" spans="1:1" x14ac:dyDescent="0.3">
      <c r="A80">
        <v>0.97947214076246303</v>
      </c>
    </row>
    <row r="81" spans="1:1" x14ac:dyDescent="0.3">
      <c r="A81">
        <v>4.4965786901270698E-2</v>
      </c>
    </row>
    <row r="82" spans="1:1" x14ac:dyDescent="0.3">
      <c r="A82">
        <v>2.9325513196480898E-2</v>
      </c>
    </row>
    <row r="83" spans="1:1" x14ac:dyDescent="0.3">
      <c r="A83">
        <v>2.63929618768328E-2</v>
      </c>
    </row>
    <row r="84" spans="1:1" x14ac:dyDescent="0.3">
      <c r="A84">
        <v>2.7370478983382199E-2</v>
      </c>
    </row>
    <row r="85" spans="1:1" x14ac:dyDescent="0.3">
      <c r="A85">
        <v>2.63929618768328E-2</v>
      </c>
    </row>
    <row r="86" spans="1:1" x14ac:dyDescent="0.3">
      <c r="A86">
        <v>2.63929618768328E-2</v>
      </c>
    </row>
    <row r="87" spans="1:1" x14ac:dyDescent="0.3">
      <c r="A87">
        <v>2.83479960899315E-2</v>
      </c>
    </row>
    <row r="88" spans="1:1" x14ac:dyDescent="0.3">
      <c r="A88">
        <v>3.2258064516128997E-2</v>
      </c>
    </row>
    <row r="89" spans="1:1" x14ac:dyDescent="0.3">
      <c r="A89">
        <v>2.9325513196480898E-2</v>
      </c>
    </row>
    <row r="90" spans="1:1" x14ac:dyDescent="0.3">
      <c r="A90">
        <v>2.83479960899315E-2</v>
      </c>
    </row>
    <row r="91" spans="1:1" x14ac:dyDescent="0.3">
      <c r="A91">
        <v>2.7370478983382199E-2</v>
      </c>
    </row>
    <row r="92" spans="1:1" x14ac:dyDescent="0.3">
      <c r="A92">
        <v>2.4437927663734101E-2</v>
      </c>
    </row>
    <row r="93" spans="1:1" x14ac:dyDescent="0.3">
      <c r="A93">
        <v>9.7751710654936396E-4</v>
      </c>
    </row>
    <row r="94" spans="1:1" x14ac:dyDescent="0.3">
      <c r="A94">
        <v>0</v>
      </c>
    </row>
    <row r="95" spans="1:1" x14ac:dyDescent="0.3">
      <c r="A95">
        <v>1.9550342130987201E-3</v>
      </c>
    </row>
    <row r="96" spans="1:1" x14ac:dyDescent="0.3">
      <c r="A96">
        <v>0</v>
      </c>
    </row>
    <row r="97" spans="1:1" x14ac:dyDescent="0.3">
      <c r="A97">
        <v>3.9100684261974498E-3</v>
      </c>
    </row>
    <row r="98" spans="1:1" x14ac:dyDescent="0.3">
      <c r="A98">
        <v>0</v>
      </c>
    </row>
    <row r="99" spans="1:1" x14ac:dyDescent="0.3">
      <c r="A99">
        <v>0</v>
      </c>
    </row>
    <row r="100" spans="1:1" x14ac:dyDescent="0.3">
      <c r="A100">
        <v>0</v>
      </c>
    </row>
    <row r="101" spans="1:1" x14ac:dyDescent="0.3">
      <c r="A101">
        <v>0</v>
      </c>
    </row>
    <row r="102" spans="1:1" x14ac:dyDescent="0.3">
      <c r="A102">
        <v>0</v>
      </c>
    </row>
    <row r="103" spans="1:1" x14ac:dyDescent="0.3">
      <c r="A103">
        <v>2.9325513196480899E-3</v>
      </c>
    </row>
    <row r="104" spans="1:1" x14ac:dyDescent="0.3">
      <c r="A104">
        <v>9.7751710654936396E-4</v>
      </c>
    </row>
    <row r="105" spans="1:1" x14ac:dyDescent="0.3">
      <c r="A105">
        <v>5.8651026392961799E-3</v>
      </c>
    </row>
    <row r="106" spans="1:1" x14ac:dyDescent="0.3">
      <c r="A106">
        <v>4.8875855327468196E-3</v>
      </c>
    </row>
    <row r="107" spans="1:1" x14ac:dyDescent="0.3">
      <c r="A107">
        <v>3.9100684261974498E-3</v>
      </c>
    </row>
    <row r="108" spans="1:1" x14ac:dyDescent="0.3">
      <c r="A108">
        <v>9.7751710654936396E-4</v>
      </c>
    </row>
    <row r="109" spans="1:1" x14ac:dyDescent="0.3">
      <c r="A109">
        <v>2.9325513196480899E-3</v>
      </c>
    </row>
    <row r="110" spans="1:1" x14ac:dyDescent="0.3">
      <c r="A110">
        <v>4.8875855327468196E-3</v>
      </c>
    </row>
    <row r="111" spans="1:1" x14ac:dyDescent="0.3">
      <c r="A111">
        <v>3.9100684261974498E-3</v>
      </c>
    </row>
    <row r="112" spans="1:1" x14ac:dyDescent="0.3">
      <c r="A112">
        <v>9.7751710654936396E-4</v>
      </c>
    </row>
    <row r="113" spans="1:1" x14ac:dyDescent="0.3">
      <c r="A113">
        <v>4.8875855327468196E-3</v>
      </c>
    </row>
    <row r="114" spans="1:1" x14ac:dyDescent="0.3">
      <c r="A114">
        <v>0</v>
      </c>
    </row>
    <row r="115" spans="1:1" x14ac:dyDescent="0.3">
      <c r="A115">
        <v>0</v>
      </c>
    </row>
    <row r="116" spans="1:1" x14ac:dyDescent="0.3">
      <c r="A116">
        <v>0</v>
      </c>
    </row>
    <row r="117" spans="1:1" x14ac:dyDescent="0.3">
      <c r="A117">
        <v>9.7751710654936396E-4</v>
      </c>
    </row>
    <row r="118" spans="1:1" x14ac:dyDescent="0.3">
      <c r="A118">
        <v>0</v>
      </c>
    </row>
    <row r="119" spans="1:1" x14ac:dyDescent="0.3">
      <c r="A119">
        <v>1.9550342130987201E-3</v>
      </c>
    </row>
    <row r="120" spans="1:1" x14ac:dyDescent="0.3">
      <c r="A120">
        <v>1.9550342130987201E-3</v>
      </c>
    </row>
    <row r="121" spans="1:1" x14ac:dyDescent="0.3">
      <c r="A121">
        <v>5.8651026392961799E-3</v>
      </c>
    </row>
    <row r="122" spans="1:1" x14ac:dyDescent="0.3">
      <c r="A122">
        <v>4.8875855327468196E-3</v>
      </c>
    </row>
    <row r="123" spans="1:1" x14ac:dyDescent="0.3">
      <c r="A123">
        <v>0</v>
      </c>
    </row>
    <row r="124" spans="1:1" x14ac:dyDescent="0.3">
      <c r="A124">
        <v>6.8426197458455497E-3</v>
      </c>
    </row>
    <row r="125" spans="1:1" x14ac:dyDescent="0.3">
      <c r="A125">
        <v>4.8875855327468196E-3</v>
      </c>
    </row>
    <row r="126" spans="1:1" x14ac:dyDescent="0.3">
      <c r="A126">
        <v>9.7751710654936396E-4</v>
      </c>
    </row>
    <row r="127" spans="1:1" x14ac:dyDescent="0.3">
      <c r="A127">
        <v>9.7751710654936396E-4</v>
      </c>
    </row>
    <row r="128" spans="1:1" x14ac:dyDescent="0.3">
      <c r="A128">
        <v>5.8651026392961799E-3</v>
      </c>
    </row>
    <row r="129" spans="1:1" x14ac:dyDescent="0.3">
      <c r="A129">
        <v>1.9550342130987201E-3</v>
      </c>
    </row>
    <row r="130" spans="1:1" x14ac:dyDescent="0.3">
      <c r="A130">
        <v>0</v>
      </c>
    </row>
    <row r="131" spans="1:1" x14ac:dyDescent="0.3">
      <c r="A131">
        <v>5.8651026392961799E-3</v>
      </c>
    </row>
    <row r="132" spans="1:1" x14ac:dyDescent="0.3">
      <c r="A132">
        <v>7.82013685239491E-3</v>
      </c>
    </row>
    <row r="133" spans="1:1" x14ac:dyDescent="0.3">
      <c r="A133">
        <v>0</v>
      </c>
    </row>
    <row r="134" spans="1:1" x14ac:dyDescent="0.3">
      <c r="A134">
        <v>0</v>
      </c>
    </row>
    <row r="135" spans="1:1" x14ac:dyDescent="0.3">
      <c r="A135">
        <v>3.9100684261974498E-3</v>
      </c>
    </row>
    <row r="136" spans="1:1" x14ac:dyDescent="0.3">
      <c r="A136">
        <v>0</v>
      </c>
    </row>
    <row r="137" spans="1:1" x14ac:dyDescent="0.3">
      <c r="A137">
        <v>9.7751710654936396E-4</v>
      </c>
    </row>
    <row r="138" spans="1:1" x14ac:dyDescent="0.3">
      <c r="A138">
        <v>0</v>
      </c>
    </row>
    <row r="139" spans="1:1" x14ac:dyDescent="0.3">
      <c r="A139">
        <v>0</v>
      </c>
    </row>
    <row r="140" spans="1:1" x14ac:dyDescent="0.3">
      <c r="A140">
        <v>3.9100684261974498E-3</v>
      </c>
    </row>
    <row r="141" spans="1:1" x14ac:dyDescent="0.3">
      <c r="A141">
        <v>1.0752688172042999E-2</v>
      </c>
    </row>
    <row r="142" spans="1:1" x14ac:dyDescent="0.3">
      <c r="A142">
        <v>0</v>
      </c>
    </row>
    <row r="143" spans="1:1" x14ac:dyDescent="0.3">
      <c r="A143">
        <v>5.8651026392961799E-3</v>
      </c>
    </row>
    <row r="144" spans="1:1" x14ac:dyDescent="0.3">
      <c r="A144">
        <v>2.9325513196480899E-3</v>
      </c>
    </row>
    <row r="145" spans="1:1" x14ac:dyDescent="0.3">
      <c r="A145">
        <v>0</v>
      </c>
    </row>
    <row r="146" spans="1:1" x14ac:dyDescent="0.3">
      <c r="A146">
        <v>1.9550342130987201E-3</v>
      </c>
    </row>
    <row r="147" spans="1:1" x14ac:dyDescent="0.3">
      <c r="A147">
        <v>9.7751710654936396E-4</v>
      </c>
    </row>
    <row r="148" spans="1:1" x14ac:dyDescent="0.3">
      <c r="A148">
        <v>9.7751710654936396E-4</v>
      </c>
    </row>
    <row r="149" spans="1:1" x14ac:dyDescent="0.3">
      <c r="A149">
        <v>0</v>
      </c>
    </row>
    <row r="150" spans="1:1" x14ac:dyDescent="0.3">
      <c r="A150">
        <v>1.9550342130987201E-3</v>
      </c>
    </row>
    <row r="151" spans="1:1" x14ac:dyDescent="0.3">
      <c r="A151">
        <v>2.9325513196480899E-3</v>
      </c>
    </row>
    <row r="152" spans="1:1" x14ac:dyDescent="0.3">
      <c r="A152">
        <v>9.7751710654936396E-4</v>
      </c>
    </row>
    <row r="153" spans="1:1" x14ac:dyDescent="0.3">
      <c r="A153">
        <v>0</v>
      </c>
    </row>
    <row r="154" spans="1:1" x14ac:dyDescent="0.3">
      <c r="A154">
        <v>1.3685239491691099E-2</v>
      </c>
    </row>
    <row r="155" spans="1:1" x14ac:dyDescent="0.3">
      <c r="A155">
        <v>0</v>
      </c>
    </row>
    <row r="156" spans="1:1" x14ac:dyDescent="0.3">
      <c r="A156">
        <v>1.9550342130987201E-3</v>
      </c>
    </row>
    <row r="157" spans="1:1" x14ac:dyDescent="0.3">
      <c r="A157">
        <v>9.7751710654936396E-4</v>
      </c>
    </row>
    <row r="158" spans="1:1" x14ac:dyDescent="0.3">
      <c r="A158">
        <v>1.9550342130987201E-3</v>
      </c>
    </row>
    <row r="159" spans="1:1" x14ac:dyDescent="0.3">
      <c r="A159">
        <v>9.7751710654936396E-4</v>
      </c>
    </row>
    <row r="160" spans="1:1" x14ac:dyDescent="0.3">
      <c r="A160">
        <v>1.9550342130987201E-3</v>
      </c>
    </row>
    <row r="161" spans="1:1" x14ac:dyDescent="0.3">
      <c r="A161">
        <v>5.8651026392961799E-3</v>
      </c>
    </row>
    <row r="162" spans="1:1" x14ac:dyDescent="0.3">
      <c r="A162">
        <v>1.9550342130987201E-3</v>
      </c>
    </row>
    <row r="163" spans="1:1" x14ac:dyDescent="0.3">
      <c r="A163">
        <v>0</v>
      </c>
    </row>
    <row r="164" spans="1:1" x14ac:dyDescent="0.3">
      <c r="A164">
        <v>9.7751710654936396E-4</v>
      </c>
    </row>
    <row r="165" spans="1:1" x14ac:dyDescent="0.3">
      <c r="A165">
        <v>0</v>
      </c>
    </row>
    <row r="166" spans="1:1" x14ac:dyDescent="0.3">
      <c r="A166">
        <v>0</v>
      </c>
    </row>
    <row r="167" spans="1:1" x14ac:dyDescent="0.3">
      <c r="A167">
        <v>1.9550342130987201E-3</v>
      </c>
    </row>
    <row r="168" spans="1:1" x14ac:dyDescent="0.3">
      <c r="A168">
        <v>2.9325513196480899E-3</v>
      </c>
    </row>
    <row r="169" spans="1:1" x14ac:dyDescent="0.3">
      <c r="A169">
        <v>7.82013685239491E-3</v>
      </c>
    </row>
    <row r="170" spans="1:1" x14ac:dyDescent="0.3">
      <c r="A170">
        <v>2.9325513196480899E-3</v>
      </c>
    </row>
    <row r="171" spans="1:1" x14ac:dyDescent="0.3">
      <c r="A171">
        <v>0</v>
      </c>
    </row>
    <row r="172" spans="1:1" x14ac:dyDescent="0.3">
      <c r="A172">
        <v>4.8875855327468196E-3</v>
      </c>
    </row>
    <row r="173" spans="1:1" x14ac:dyDescent="0.3">
      <c r="A173">
        <v>0</v>
      </c>
    </row>
    <row r="174" spans="1:1" x14ac:dyDescent="0.3">
      <c r="A174">
        <v>7.82013685239491E-3</v>
      </c>
    </row>
    <row r="175" spans="1:1" x14ac:dyDescent="0.3">
      <c r="A175">
        <v>6.8426197458455497E-3</v>
      </c>
    </row>
    <row r="176" spans="1:1" x14ac:dyDescent="0.3">
      <c r="A176">
        <v>3.9100684261974498E-3</v>
      </c>
    </row>
    <row r="177" spans="1:1" x14ac:dyDescent="0.3">
      <c r="A177">
        <v>5.8651026392961799E-3</v>
      </c>
    </row>
    <row r="178" spans="1:1" x14ac:dyDescent="0.3">
      <c r="A178">
        <v>4.8875855327468196E-3</v>
      </c>
    </row>
    <row r="179" spans="1:1" x14ac:dyDescent="0.3">
      <c r="A179">
        <v>9.7751710654936396E-4</v>
      </c>
    </row>
    <row r="180" spans="1:1" x14ac:dyDescent="0.3">
      <c r="A180">
        <v>2.9325513196480899E-3</v>
      </c>
    </row>
    <row r="181" spans="1:1" x14ac:dyDescent="0.3">
      <c r="A181">
        <v>6.8426197458455497E-3</v>
      </c>
    </row>
    <row r="182" spans="1:1" x14ac:dyDescent="0.3">
      <c r="A182">
        <v>0</v>
      </c>
    </row>
    <row r="183" spans="1:1" x14ac:dyDescent="0.3">
      <c r="A183">
        <v>6.8426197458455497E-3</v>
      </c>
    </row>
    <row r="184" spans="1:1" x14ac:dyDescent="0.3">
      <c r="A184">
        <v>0</v>
      </c>
    </row>
    <row r="185" spans="1:1" x14ac:dyDescent="0.3">
      <c r="A185">
        <v>2.9325513196480899E-3</v>
      </c>
    </row>
    <row r="186" spans="1:1" x14ac:dyDescent="0.3">
      <c r="A186">
        <v>6.8426197458455497E-3</v>
      </c>
    </row>
    <row r="187" spans="1:1" x14ac:dyDescent="0.3">
      <c r="A187">
        <v>9.7751710654936396E-4</v>
      </c>
    </row>
    <row r="188" spans="1:1" x14ac:dyDescent="0.3">
      <c r="A188">
        <v>3.9100684261974498E-3</v>
      </c>
    </row>
    <row r="189" spans="1:1" x14ac:dyDescent="0.3">
      <c r="A189">
        <v>3.9100684261974498E-3</v>
      </c>
    </row>
    <row r="190" spans="1:1" x14ac:dyDescent="0.3">
      <c r="A190">
        <v>2.9325513196480899E-3</v>
      </c>
    </row>
    <row r="191" spans="1:1" x14ac:dyDescent="0.3">
      <c r="A191">
        <v>0</v>
      </c>
    </row>
    <row r="192" spans="1:1" x14ac:dyDescent="0.3">
      <c r="A192">
        <v>1.9550342130987201E-3</v>
      </c>
    </row>
    <row r="193" spans="1:1" x14ac:dyDescent="0.3">
      <c r="A193">
        <v>2.9325513196480899E-3</v>
      </c>
    </row>
    <row r="194" spans="1:1" x14ac:dyDescent="0.3">
      <c r="A194">
        <v>0</v>
      </c>
    </row>
    <row r="195" spans="1:1" x14ac:dyDescent="0.3">
      <c r="A195">
        <v>1.9550342130987201E-3</v>
      </c>
    </row>
    <row r="196" spans="1:1" x14ac:dyDescent="0.3">
      <c r="A196">
        <v>5.8651026392961799E-3</v>
      </c>
    </row>
    <row r="197" spans="1:1" x14ac:dyDescent="0.3">
      <c r="A197">
        <v>1.9550342130987201E-3</v>
      </c>
    </row>
    <row r="198" spans="1:1" x14ac:dyDescent="0.3">
      <c r="A198">
        <v>0</v>
      </c>
    </row>
    <row r="199" spans="1:1" x14ac:dyDescent="0.3">
      <c r="A199">
        <v>9.7751710654936396E-4</v>
      </c>
    </row>
    <row r="200" spans="1:1" x14ac:dyDescent="0.3">
      <c r="A200">
        <v>9.7751710654936396E-4</v>
      </c>
    </row>
    <row r="201" spans="1:1" x14ac:dyDescent="0.3">
      <c r="A201">
        <v>0</v>
      </c>
    </row>
    <row r="202" spans="1:1" x14ac:dyDescent="0.3">
      <c r="A202">
        <v>0</v>
      </c>
    </row>
    <row r="203" spans="1:1" x14ac:dyDescent="0.3">
      <c r="A203">
        <v>0</v>
      </c>
    </row>
    <row r="204" spans="1:1" x14ac:dyDescent="0.3">
      <c r="A204">
        <v>1.9550342130987201E-3</v>
      </c>
    </row>
    <row r="205" spans="1:1" x14ac:dyDescent="0.3">
      <c r="A205">
        <v>2.9325513196480899E-3</v>
      </c>
    </row>
    <row r="206" spans="1:1" x14ac:dyDescent="0.3">
      <c r="A206">
        <v>2.9325513196480899E-3</v>
      </c>
    </row>
    <row r="207" spans="1:1" x14ac:dyDescent="0.3">
      <c r="A207">
        <v>0</v>
      </c>
    </row>
    <row r="208" spans="1:1" x14ac:dyDescent="0.3">
      <c r="A208">
        <v>9.7751710654936396E-4</v>
      </c>
    </row>
    <row r="209" spans="1:1" x14ac:dyDescent="0.3">
      <c r="A209">
        <v>9.2864125122189597E-2</v>
      </c>
    </row>
    <row r="210" spans="1:1" x14ac:dyDescent="0.3">
      <c r="A210">
        <v>8.6999022482893401E-2</v>
      </c>
    </row>
    <row r="211" spans="1:1" x14ac:dyDescent="0.3">
      <c r="A211">
        <v>8.7976539589442806E-2</v>
      </c>
    </row>
    <row r="212" spans="1:1" x14ac:dyDescent="0.3">
      <c r="A212">
        <v>9.1886608015640206E-2</v>
      </c>
    </row>
    <row r="213" spans="1:1" x14ac:dyDescent="0.3">
      <c r="A213">
        <v>8.8954056695992101E-2</v>
      </c>
    </row>
    <row r="214" spans="1:1" x14ac:dyDescent="0.3">
      <c r="A214">
        <v>6.5493646138807399E-2</v>
      </c>
    </row>
    <row r="215" spans="1:1" x14ac:dyDescent="0.3">
      <c r="A215">
        <v>2.83479960899315E-2</v>
      </c>
    </row>
    <row r="216" spans="1:1" x14ac:dyDescent="0.3">
      <c r="A216">
        <v>3.2258064516128997E-2</v>
      </c>
    </row>
    <row r="217" spans="1:1" x14ac:dyDescent="0.3">
      <c r="A217">
        <v>2.83479960899315E-2</v>
      </c>
    </row>
    <row r="218" spans="1:1" x14ac:dyDescent="0.3">
      <c r="A218">
        <v>3.2258064516128997E-2</v>
      </c>
    </row>
    <row r="219" spans="1:1" x14ac:dyDescent="0.3">
      <c r="A219">
        <v>3.1280547409579598E-2</v>
      </c>
    </row>
    <row r="220" spans="1:1" x14ac:dyDescent="0.3">
      <c r="A220">
        <v>3.03030303030303E-2</v>
      </c>
    </row>
    <row r="221" spans="1:1" x14ac:dyDescent="0.3">
      <c r="A221">
        <v>2.5415444770283398E-2</v>
      </c>
    </row>
    <row r="222" spans="1:1" x14ac:dyDescent="0.3">
      <c r="A222">
        <v>3.3235581622678298E-2</v>
      </c>
    </row>
    <row r="223" spans="1:1" x14ac:dyDescent="0.3">
      <c r="A223">
        <v>2.5415444770283398E-2</v>
      </c>
    </row>
    <row r="224" spans="1:1" x14ac:dyDescent="0.3">
      <c r="A224">
        <v>2.9325513196480898E-2</v>
      </c>
    </row>
    <row r="225" spans="1:1" x14ac:dyDescent="0.3">
      <c r="A225">
        <v>2.24828934506353E-2</v>
      </c>
    </row>
    <row r="226" spans="1:1" x14ac:dyDescent="0.3">
      <c r="A226">
        <v>4.3988269794721403E-2</v>
      </c>
    </row>
    <row r="227" spans="1:1" x14ac:dyDescent="0.3">
      <c r="A227">
        <v>2.5415444770283398E-2</v>
      </c>
    </row>
    <row r="228" spans="1:1" x14ac:dyDescent="0.3">
      <c r="A228">
        <v>3.3235581622678298E-2</v>
      </c>
    </row>
    <row r="229" spans="1:1" x14ac:dyDescent="0.3">
      <c r="A229">
        <v>2.3460410557184699E-2</v>
      </c>
    </row>
    <row r="230" spans="1:1" x14ac:dyDescent="0.3">
      <c r="A230">
        <v>2.24828934506353E-2</v>
      </c>
    </row>
    <row r="231" spans="1:1" x14ac:dyDescent="0.3">
      <c r="A231">
        <v>4.1055718475073298E-2</v>
      </c>
    </row>
    <row r="232" spans="1:1" x14ac:dyDescent="0.3">
      <c r="A232">
        <v>4.00782013685239E-2</v>
      </c>
    </row>
    <row r="233" spans="1:1" x14ac:dyDescent="0.3">
      <c r="A233">
        <v>2.83479960899315E-2</v>
      </c>
    </row>
    <row r="234" spans="1:1" x14ac:dyDescent="0.3">
      <c r="A234">
        <v>3.03030303030303E-2</v>
      </c>
    </row>
    <row r="235" spans="1:1" x14ac:dyDescent="0.3">
      <c r="A235">
        <v>3.03030303030303E-2</v>
      </c>
    </row>
    <row r="236" spans="1:1" x14ac:dyDescent="0.3">
      <c r="A236">
        <v>3.6168132942326403E-2</v>
      </c>
    </row>
    <row r="237" spans="1:1" x14ac:dyDescent="0.3">
      <c r="A237">
        <v>2.9325513196480898E-2</v>
      </c>
    </row>
    <row r="238" spans="1:1" x14ac:dyDescent="0.3">
      <c r="A238">
        <v>3.4213098729227703E-2</v>
      </c>
    </row>
    <row r="239" spans="1:1" x14ac:dyDescent="0.3">
      <c r="A239">
        <v>3.2258064516128997E-2</v>
      </c>
    </row>
    <row r="240" spans="1:1" x14ac:dyDescent="0.3">
      <c r="A240">
        <v>3.3235581622678298E-2</v>
      </c>
    </row>
    <row r="241" spans="1:1" x14ac:dyDescent="0.3">
      <c r="A241">
        <v>2.63929618768328E-2</v>
      </c>
    </row>
    <row r="242" spans="1:1" x14ac:dyDescent="0.3">
      <c r="A242">
        <v>4.3988269794721403E-2</v>
      </c>
    </row>
    <row r="243" spans="1:1" x14ac:dyDescent="0.3">
      <c r="A243">
        <v>2.9325513196480898E-2</v>
      </c>
    </row>
    <row r="244" spans="1:1" x14ac:dyDescent="0.3">
      <c r="A244">
        <v>3.03030303030303E-2</v>
      </c>
    </row>
    <row r="245" spans="1:1" x14ac:dyDescent="0.3">
      <c r="A245">
        <v>2.24828934506353E-2</v>
      </c>
    </row>
    <row r="246" spans="1:1" x14ac:dyDescent="0.3">
      <c r="A246">
        <v>2.9325513196480898E-2</v>
      </c>
    </row>
    <row r="247" spans="1:1" x14ac:dyDescent="0.3">
      <c r="A247">
        <v>2.24828934506353E-2</v>
      </c>
    </row>
    <row r="248" spans="1:1" x14ac:dyDescent="0.3">
      <c r="A248">
        <v>4.9853372434017502E-2</v>
      </c>
    </row>
    <row r="249" spans="1:1" x14ac:dyDescent="0.3">
      <c r="A249">
        <v>2.7370478983382199E-2</v>
      </c>
    </row>
    <row r="250" spans="1:1" x14ac:dyDescent="0.3">
      <c r="A250">
        <v>2.63929618768328E-2</v>
      </c>
    </row>
    <row r="251" spans="1:1" x14ac:dyDescent="0.3">
      <c r="A251">
        <v>3.3235581622678298E-2</v>
      </c>
    </row>
    <row r="252" spans="1:1" x14ac:dyDescent="0.3">
      <c r="A252">
        <v>2.5415444770283398E-2</v>
      </c>
    </row>
    <row r="253" spans="1:1" x14ac:dyDescent="0.3">
      <c r="A253">
        <v>3.2258064516128997E-2</v>
      </c>
    </row>
    <row r="254" spans="1:1" x14ac:dyDescent="0.3">
      <c r="A254">
        <v>3.4213098729227703E-2</v>
      </c>
    </row>
    <row r="255" spans="1:1" x14ac:dyDescent="0.3">
      <c r="A255">
        <v>2.05278592375366E-2</v>
      </c>
    </row>
    <row r="256" spans="1:1" x14ac:dyDescent="0.3">
      <c r="A256">
        <v>3.2258064516128997E-2</v>
      </c>
    </row>
    <row r="257" spans="1:1" x14ac:dyDescent="0.3">
      <c r="A257">
        <v>3.03030303030303E-2</v>
      </c>
    </row>
    <row r="258" spans="1:1" x14ac:dyDescent="0.3">
      <c r="A258">
        <v>2.7370478983382199E-2</v>
      </c>
    </row>
    <row r="259" spans="1:1" x14ac:dyDescent="0.3">
      <c r="A259">
        <v>3.1280547409579598E-2</v>
      </c>
    </row>
    <row r="260" spans="1:1" x14ac:dyDescent="0.3">
      <c r="A260">
        <v>3.1280547409579598E-2</v>
      </c>
    </row>
    <row r="261" spans="1:1" x14ac:dyDescent="0.3">
      <c r="A261">
        <v>3.1280547409579598E-2</v>
      </c>
    </row>
    <row r="262" spans="1:1" x14ac:dyDescent="0.3">
      <c r="A262">
        <v>2.24828934506353E-2</v>
      </c>
    </row>
    <row r="263" spans="1:1" x14ac:dyDescent="0.3">
      <c r="A263">
        <v>3.1280547409579598E-2</v>
      </c>
    </row>
    <row r="264" spans="1:1" x14ac:dyDescent="0.3">
      <c r="A264">
        <v>2.83479960899315E-2</v>
      </c>
    </row>
    <row r="265" spans="1:1" x14ac:dyDescent="0.3">
      <c r="A265">
        <v>3.6168132942326403E-2</v>
      </c>
    </row>
    <row r="266" spans="1:1" x14ac:dyDescent="0.3">
      <c r="A266">
        <v>3.2258064516128997E-2</v>
      </c>
    </row>
    <row r="267" spans="1:1" x14ac:dyDescent="0.3">
      <c r="A267">
        <v>3.03030303030303E-2</v>
      </c>
    </row>
    <row r="268" spans="1:1" x14ac:dyDescent="0.3">
      <c r="A268">
        <v>2.83479960899315E-2</v>
      </c>
    </row>
    <row r="269" spans="1:1" x14ac:dyDescent="0.3">
      <c r="A269">
        <v>3.03030303030303E-2</v>
      </c>
    </row>
    <row r="270" spans="1:1" x14ac:dyDescent="0.3">
      <c r="A270">
        <v>2.83479960899315E-2</v>
      </c>
    </row>
    <row r="271" spans="1:1" x14ac:dyDescent="0.3">
      <c r="A271">
        <v>3.6168132942326403E-2</v>
      </c>
    </row>
    <row r="272" spans="1:1" x14ac:dyDescent="0.3">
      <c r="A272">
        <v>3.81231671554252E-2</v>
      </c>
    </row>
    <row r="273" spans="1:1" x14ac:dyDescent="0.3">
      <c r="A273">
        <v>3.03030303030303E-2</v>
      </c>
    </row>
    <row r="274" spans="1:1" x14ac:dyDescent="0.3">
      <c r="A274">
        <v>2.9325513196480898E-2</v>
      </c>
    </row>
    <row r="275" spans="1:1" x14ac:dyDescent="0.3">
      <c r="A275">
        <v>2.3460410557184699E-2</v>
      </c>
    </row>
    <row r="276" spans="1:1" x14ac:dyDescent="0.3">
      <c r="A276">
        <v>3.2258064516128997E-2</v>
      </c>
    </row>
    <row r="277" spans="1:1" x14ac:dyDescent="0.3">
      <c r="A277">
        <v>3.1280547409579598E-2</v>
      </c>
    </row>
    <row r="278" spans="1:1" x14ac:dyDescent="0.3">
      <c r="A278">
        <v>3.9100684261974501E-2</v>
      </c>
    </row>
    <row r="279" spans="1:1" x14ac:dyDescent="0.3">
      <c r="A279">
        <v>3.03030303030303E-2</v>
      </c>
    </row>
    <row r="280" spans="1:1" x14ac:dyDescent="0.3">
      <c r="A280">
        <v>3.5190615835777102E-2</v>
      </c>
    </row>
    <row r="281" spans="1:1" x14ac:dyDescent="0.3">
      <c r="A281">
        <v>3.1280547409579598E-2</v>
      </c>
    </row>
    <row r="282" spans="1:1" x14ac:dyDescent="0.3">
      <c r="A282">
        <v>2.5415444770283398E-2</v>
      </c>
    </row>
    <row r="283" spans="1:1" x14ac:dyDescent="0.3">
      <c r="A283">
        <v>2.4437927663734101E-2</v>
      </c>
    </row>
    <row r="284" spans="1:1" x14ac:dyDescent="0.3">
      <c r="A284">
        <v>3.4213098729227703E-2</v>
      </c>
    </row>
    <row r="285" spans="1:1" x14ac:dyDescent="0.3">
      <c r="A285">
        <v>3.5190615835777102E-2</v>
      </c>
    </row>
    <row r="286" spans="1:1" x14ac:dyDescent="0.3">
      <c r="A286">
        <v>3.6168132942326403E-2</v>
      </c>
    </row>
    <row r="287" spans="1:1" x14ac:dyDescent="0.3">
      <c r="A287">
        <v>3.03030303030303E-2</v>
      </c>
    </row>
    <row r="288" spans="1:1" x14ac:dyDescent="0.3">
      <c r="A288">
        <v>2.63929618768328E-2</v>
      </c>
    </row>
    <row r="289" spans="1:1" x14ac:dyDescent="0.3">
      <c r="A289">
        <v>2.5415444770283398E-2</v>
      </c>
    </row>
    <row r="290" spans="1:1" x14ac:dyDescent="0.3">
      <c r="A290">
        <v>3.4213098729227703E-2</v>
      </c>
    </row>
    <row r="291" spans="1:1" x14ac:dyDescent="0.3">
      <c r="A291">
        <v>3.3235581622678298E-2</v>
      </c>
    </row>
    <row r="292" spans="1:1" x14ac:dyDescent="0.3">
      <c r="A292">
        <v>2.7370478983382199E-2</v>
      </c>
    </row>
    <row r="293" spans="1:1" x14ac:dyDescent="0.3">
      <c r="A293">
        <v>1.9550342130987199E-2</v>
      </c>
    </row>
    <row r="294" spans="1:1" x14ac:dyDescent="0.3">
      <c r="A294">
        <v>2.5415444770283398E-2</v>
      </c>
    </row>
    <row r="295" spans="1:1" x14ac:dyDescent="0.3">
      <c r="A295">
        <v>2.9325513196480898E-2</v>
      </c>
    </row>
    <row r="296" spans="1:1" x14ac:dyDescent="0.3">
      <c r="A296">
        <v>2.9325513196480898E-2</v>
      </c>
    </row>
    <row r="297" spans="1:1" x14ac:dyDescent="0.3">
      <c r="A297">
        <v>3.81231671554252E-2</v>
      </c>
    </row>
    <row r="298" spans="1:1" x14ac:dyDescent="0.3">
      <c r="A298">
        <v>2.7370478983382199E-2</v>
      </c>
    </row>
    <row r="299" spans="1:1" x14ac:dyDescent="0.3">
      <c r="A299">
        <v>2.1505376344085999E-2</v>
      </c>
    </row>
    <row r="300" spans="1:1" x14ac:dyDescent="0.3">
      <c r="A300">
        <v>3.03030303030303E-2</v>
      </c>
    </row>
    <row r="301" spans="1:1" x14ac:dyDescent="0.3">
      <c r="A301">
        <v>3.6168132942326403E-2</v>
      </c>
    </row>
    <row r="302" spans="1:1" x14ac:dyDescent="0.3">
      <c r="A302">
        <v>3.03030303030303E-2</v>
      </c>
    </row>
    <row r="303" spans="1:1" x14ac:dyDescent="0.3">
      <c r="A303">
        <v>2.83479960899315E-2</v>
      </c>
    </row>
    <row r="304" spans="1:1" x14ac:dyDescent="0.3">
      <c r="A304">
        <v>5.5718475073313699E-2</v>
      </c>
    </row>
    <row r="305" spans="1:1" x14ac:dyDescent="0.3">
      <c r="A305">
        <v>4.6920821114369501E-2</v>
      </c>
    </row>
    <row r="306" spans="1:1" x14ac:dyDescent="0.3">
      <c r="A306">
        <v>5.7673509286412503E-2</v>
      </c>
    </row>
    <row r="307" spans="1:1" x14ac:dyDescent="0.3">
      <c r="A307">
        <v>6.7448680351906098E-2</v>
      </c>
    </row>
    <row r="308" spans="1:1" x14ac:dyDescent="0.3">
      <c r="A308">
        <v>5.4740957966764398E-2</v>
      </c>
    </row>
    <row r="309" spans="1:1" x14ac:dyDescent="0.3">
      <c r="A309">
        <v>5.2785923753665601E-2</v>
      </c>
    </row>
    <row r="310" spans="1:1" x14ac:dyDescent="0.3">
      <c r="A310">
        <v>6.0606060606060601E-2</v>
      </c>
    </row>
    <row r="311" spans="1:1" x14ac:dyDescent="0.3">
      <c r="A311">
        <v>5.9628543499511202E-2</v>
      </c>
    </row>
    <row r="312" spans="1:1" x14ac:dyDescent="0.3">
      <c r="A312">
        <v>5.6695992179863097E-2</v>
      </c>
    </row>
    <row r="313" spans="1:1" x14ac:dyDescent="0.3">
      <c r="A313">
        <v>6.3538611925708602E-2</v>
      </c>
    </row>
    <row r="314" spans="1:1" x14ac:dyDescent="0.3">
      <c r="A314">
        <v>5.9628543499511202E-2</v>
      </c>
    </row>
    <row r="315" spans="1:1" x14ac:dyDescent="0.3">
      <c r="A315">
        <v>7.1358748778103595E-2</v>
      </c>
    </row>
    <row r="316" spans="1:1" x14ac:dyDescent="0.3">
      <c r="A316">
        <v>5.5718475073313699E-2</v>
      </c>
    </row>
    <row r="317" spans="1:1" x14ac:dyDescent="0.3">
      <c r="A317">
        <v>5.7673509286412503E-2</v>
      </c>
    </row>
    <row r="318" spans="1:1" x14ac:dyDescent="0.3">
      <c r="A318">
        <v>5.7673509286412503E-2</v>
      </c>
    </row>
    <row r="319" spans="1:1" x14ac:dyDescent="0.3">
      <c r="A319">
        <v>5.9628543499511202E-2</v>
      </c>
    </row>
    <row r="320" spans="1:1" x14ac:dyDescent="0.3">
      <c r="A320">
        <v>5.6695992179863097E-2</v>
      </c>
    </row>
    <row r="321" spans="1:1" x14ac:dyDescent="0.3">
      <c r="A321">
        <v>6.8426197458455504E-2</v>
      </c>
    </row>
    <row r="322" spans="1:1" x14ac:dyDescent="0.3">
      <c r="A322">
        <v>6.2561094819159294E-2</v>
      </c>
    </row>
    <row r="323" spans="1:1" x14ac:dyDescent="0.3">
      <c r="A323">
        <v>6.5493646138807399E-2</v>
      </c>
    </row>
    <row r="324" spans="1:1" x14ac:dyDescent="0.3">
      <c r="A324">
        <v>5.7673509286412503E-2</v>
      </c>
    </row>
    <row r="325" spans="1:1" x14ac:dyDescent="0.3">
      <c r="A325">
        <v>5.8651026392961797E-2</v>
      </c>
    </row>
    <row r="326" spans="1:1" x14ac:dyDescent="0.3">
      <c r="A326">
        <v>6.9403714565004798E-2</v>
      </c>
    </row>
    <row r="327" spans="1:1" x14ac:dyDescent="0.3">
      <c r="A327">
        <v>5.7673509286412503E-2</v>
      </c>
    </row>
    <row r="328" spans="1:1" x14ac:dyDescent="0.3">
      <c r="A328">
        <v>6.4516129032257993E-2</v>
      </c>
    </row>
    <row r="329" spans="1:1" x14ac:dyDescent="0.3">
      <c r="A329">
        <v>4.9853372434017502E-2</v>
      </c>
    </row>
    <row r="330" spans="1:1" x14ac:dyDescent="0.3">
      <c r="A330">
        <v>6.3538611925708602E-2</v>
      </c>
    </row>
    <row r="331" spans="1:1" x14ac:dyDescent="0.3">
      <c r="A331">
        <v>6.1583577712609902E-2</v>
      </c>
    </row>
    <row r="332" spans="1:1" x14ac:dyDescent="0.3">
      <c r="A332">
        <v>5.6695992179863097E-2</v>
      </c>
    </row>
    <row r="333" spans="1:1" x14ac:dyDescent="0.3">
      <c r="A333">
        <v>6.7448680351906098E-2</v>
      </c>
    </row>
    <row r="334" spans="1:1" x14ac:dyDescent="0.3">
      <c r="A334">
        <v>6.3538611925708602E-2</v>
      </c>
    </row>
    <row r="335" spans="1:1" x14ac:dyDescent="0.3">
      <c r="A335">
        <v>6.1583577712609902E-2</v>
      </c>
    </row>
    <row r="336" spans="1:1" x14ac:dyDescent="0.3">
      <c r="A336">
        <v>6.1583577712609902E-2</v>
      </c>
    </row>
    <row r="337" spans="1:1" x14ac:dyDescent="0.3">
      <c r="A337">
        <v>4.6920821114369501E-2</v>
      </c>
    </row>
    <row r="338" spans="1:1" x14ac:dyDescent="0.3">
      <c r="A338">
        <v>5.0830889540566901E-2</v>
      </c>
    </row>
    <row r="339" spans="1:1" x14ac:dyDescent="0.3">
      <c r="A339">
        <v>5.8651026392961797E-2</v>
      </c>
    </row>
    <row r="340" spans="1:1" x14ac:dyDescent="0.3">
      <c r="A340">
        <v>6.2561094819159294E-2</v>
      </c>
    </row>
    <row r="341" spans="1:1" x14ac:dyDescent="0.3">
      <c r="A341">
        <v>6.1583577712609902E-2</v>
      </c>
    </row>
    <row r="342" spans="1:1" x14ac:dyDescent="0.3">
      <c r="A342">
        <v>6.0606060606060601E-2</v>
      </c>
    </row>
    <row r="343" spans="1:1" x14ac:dyDescent="0.3">
      <c r="A343">
        <v>5.7673509286412503E-2</v>
      </c>
    </row>
    <row r="344" spans="1:1" x14ac:dyDescent="0.3">
      <c r="A344">
        <v>6.2561094819159294E-2</v>
      </c>
    </row>
    <row r="345" spans="1:1" x14ac:dyDescent="0.3">
      <c r="A345">
        <v>5.6695992179863097E-2</v>
      </c>
    </row>
    <row r="346" spans="1:1" x14ac:dyDescent="0.3">
      <c r="A346">
        <v>6.3538611925708602E-2</v>
      </c>
    </row>
    <row r="347" spans="1:1" x14ac:dyDescent="0.3">
      <c r="A347">
        <v>5.9628543499511202E-2</v>
      </c>
    </row>
    <row r="348" spans="1:1" x14ac:dyDescent="0.3">
      <c r="A348">
        <v>5.6695992179863097E-2</v>
      </c>
    </row>
    <row r="349" spans="1:1" x14ac:dyDescent="0.3">
      <c r="A349">
        <v>6.3538611925708602E-2</v>
      </c>
    </row>
    <row r="350" spans="1:1" x14ac:dyDescent="0.3">
      <c r="A350">
        <v>4.9853372434017502E-2</v>
      </c>
    </row>
    <row r="351" spans="1:1" x14ac:dyDescent="0.3">
      <c r="A351">
        <v>6.1583577712609902E-2</v>
      </c>
    </row>
    <row r="352" spans="1:1" x14ac:dyDescent="0.3">
      <c r="A352">
        <v>6.0606060606060601E-2</v>
      </c>
    </row>
    <row r="353" spans="1:1" x14ac:dyDescent="0.3">
      <c r="A353">
        <v>5.8651026392961797E-2</v>
      </c>
    </row>
    <row r="354" spans="1:1" x14ac:dyDescent="0.3">
      <c r="A354">
        <v>5.5718475073313699E-2</v>
      </c>
    </row>
    <row r="355" spans="1:1" x14ac:dyDescent="0.3">
      <c r="A355">
        <v>5.8651026392961797E-2</v>
      </c>
    </row>
    <row r="356" spans="1:1" x14ac:dyDescent="0.3">
      <c r="A356">
        <v>6.2561094819159294E-2</v>
      </c>
    </row>
    <row r="357" spans="1:1" x14ac:dyDescent="0.3">
      <c r="A357">
        <v>6.0606060606060601E-2</v>
      </c>
    </row>
    <row r="358" spans="1:1" x14ac:dyDescent="0.3">
      <c r="A358">
        <v>6.8426197458455504E-2</v>
      </c>
    </row>
    <row r="359" spans="1:1" x14ac:dyDescent="0.3">
      <c r="A359">
        <v>6.9403714565004798E-2</v>
      </c>
    </row>
    <row r="360" spans="1:1" x14ac:dyDescent="0.3">
      <c r="A360">
        <v>6.5493646138807399E-2</v>
      </c>
    </row>
    <row r="361" spans="1:1" x14ac:dyDescent="0.3">
      <c r="A361">
        <v>5.8651026392961797E-2</v>
      </c>
    </row>
    <row r="362" spans="1:1" x14ac:dyDescent="0.3">
      <c r="A362">
        <v>5.0830889540566901E-2</v>
      </c>
    </row>
    <row r="363" spans="1:1" x14ac:dyDescent="0.3">
      <c r="A363">
        <v>9.0909090909090898E-2</v>
      </c>
    </row>
    <row r="364" spans="1:1" x14ac:dyDescent="0.3">
      <c r="A364">
        <v>0.12121212121212099</v>
      </c>
    </row>
    <row r="365" spans="1:1" x14ac:dyDescent="0.3">
      <c r="A365">
        <v>0.15053763440860199</v>
      </c>
    </row>
    <row r="366" spans="1:1" x14ac:dyDescent="0.3">
      <c r="A366">
        <v>0.154447702834799</v>
      </c>
    </row>
    <row r="367" spans="1:1" x14ac:dyDescent="0.3">
      <c r="A367">
        <v>0.15249266862169999</v>
      </c>
    </row>
    <row r="368" spans="1:1" x14ac:dyDescent="0.3">
      <c r="A368">
        <v>0.15640273704789801</v>
      </c>
    </row>
    <row r="369" spans="1:1" x14ac:dyDescent="0.3">
      <c r="A369">
        <v>0.15347018572825</v>
      </c>
    </row>
    <row r="370" spans="1:1" x14ac:dyDescent="0.3">
      <c r="A370">
        <v>0.154447702834799</v>
      </c>
    </row>
    <row r="371" spans="1:1" x14ac:dyDescent="0.3">
      <c r="A371">
        <v>0.15249266862169999</v>
      </c>
    </row>
    <row r="372" spans="1:1" x14ac:dyDescent="0.3">
      <c r="A372">
        <v>0.15640273704789801</v>
      </c>
    </row>
    <row r="373" spans="1:1" x14ac:dyDescent="0.3">
      <c r="A373">
        <v>0.14760508308895401</v>
      </c>
    </row>
    <row r="374" spans="1:1" x14ac:dyDescent="0.3">
      <c r="A374">
        <v>0.14956011730205199</v>
      </c>
    </row>
    <row r="375" spans="1:1" x14ac:dyDescent="0.3">
      <c r="A375">
        <v>0.15933528836754601</v>
      </c>
    </row>
    <row r="376" spans="1:1" x14ac:dyDescent="0.3">
      <c r="A376">
        <v>0.155425219941348</v>
      </c>
    </row>
    <row r="377" spans="1:1" x14ac:dyDescent="0.3">
      <c r="A377">
        <v>0.17106549364613799</v>
      </c>
    </row>
    <row r="378" spans="1:1" x14ac:dyDescent="0.3">
      <c r="A378">
        <v>0.15347018572825</v>
      </c>
    </row>
    <row r="379" spans="1:1" x14ac:dyDescent="0.3">
      <c r="A379">
        <v>0.163245356793743</v>
      </c>
    </row>
    <row r="380" spans="1:1" x14ac:dyDescent="0.3">
      <c r="A380">
        <v>0.14956011730205199</v>
      </c>
    </row>
    <row r="381" spans="1:1" x14ac:dyDescent="0.3">
      <c r="A381">
        <v>0.154447702834799</v>
      </c>
    </row>
    <row r="382" spans="1:1" x14ac:dyDescent="0.3">
      <c r="A382">
        <v>0.15640273704789801</v>
      </c>
    </row>
    <row r="383" spans="1:1" x14ac:dyDescent="0.3">
      <c r="A383">
        <v>0.17008797653958899</v>
      </c>
    </row>
    <row r="384" spans="1:1" x14ac:dyDescent="0.3">
      <c r="A384">
        <v>0.144672531769305</v>
      </c>
    </row>
    <row r="385" spans="1:1" x14ac:dyDescent="0.3">
      <c r="A385">
        <v>0.17106549364613799</v>
      </c>
    </row>
    <row r="386" spans="1:1" x14ac:dyDescent="0.3">
      <c r="A386">
        <v>0.154447702834799</v>
      </c>
    </row>
    <row r="387" spans="1:1" x14ac:dyDescent="0.3">
      <c r="A387">
        <v>0.154447702834799</v>
      </c>
    </row>
    <row r="388" spans="1:1" x14ac:dyDescent="0.3">
      <c r="A388">
        <v>0.15151515151515099</v>
      </c>
    </row>
    <row r="389" spans="1:1" x14ac:dyDescent="0.3">
      <c r="A389">
        <v>0.14956011730205199</v>
      </c>
    </row>
    <row r="390" spans="1:1" x14ac:dyDescent="0.3">
      <c r="A390">
        <v>0.15053763440860199</v>
      </c>
    </row>
    <row r="391" spans="1:1" x14ac:dyDescent="0.3">
      <c r="A391">
        <v>0.15249266862169999</v>
      </c>
    </row>
    <row r="392" spans="1:1" x14ac:dyDescent="0.3">
      <c r="A392">
        <v>0.16031280547409499</v>
      </c>
    </row>
    <row r="393" spans="1:1" x14ac:dyDescent="0.3">
      <c r="A393">
        <v>0.154447702834799</v>
      </c>
    </row>
    <row r="394" spans="1:1" x14ac:dyDescent="0.3">
      <c r="A394">
        <v>0.15053763440860199</v>
      </c>
    </row>
    <row r="395" spans="1:1" x14ac:dyDescent="0.3">
      <c r="A395">
        <v>0.15738025415444701</v>
      </c>
    </row>
    <row r="396" spans="1:1" x14ac:dyDescent="0.3">
      <c r="A396">
        <v>0.143695014662756</v>
      </c>
    </row>
    <row r="397" spans="1:1" x14ac:dyDescent="0.3">
      <c r="A397">
        <v>0.15347018572825</v>
      </c>
    </row>
    <row r="398" spans="1:1" x14ac:dyDescent="0.3">
      <c r="A398">
        <v>0.15347018572825</v>
      </c>
    </row>
    <row r="399" spans="1:1" x14ac:dyDescent="0.3">
      <c r="A399">
        <v>0.15347018572825</v>
      </c>
    </row>
    <row r="400" spans="1:1" x14ac:dyDescent="0.3">
      <c r="A400">
        <v>0.14956011730205199</v>
      </c>
    </row>
    <row r="401" spans="1:1" x14ac:dyDescent="0.3">
      <c r="A401">
        <v>0.155425219941348</v>
      </c>
    </row>
    <row r="402" spans="1:1" x14ac:dyDescent="0.3">
      <c r="A402">
        <v>0.15347018572825</v>
      </c>
    </row>
    <row r="403" spans="1:1" x14ac:dyDescent="0.3">
      <c r="A403">
        <v>0.15835777126099701</v>
      </c>
    </row>
    <row r="404" spans="1:1" x14ac:dyDescent="0.3">
      <c r="A404">
        <v>0.15347018572825</v>
      </c>
    </row>
    <row r="405" spans="1:1" x14ac:dyDescent="0.3">
      <c r="A405">
        <v>0.155425219941348</v>
      </c>
    </row>
    <row r="406" spans="1:1" x14ac:dyDescent="0.3">
      <c r="A406">
        <v>0.15933528836754601</v>
      </c>
    </row>
    <row r="407" spans="1:1" x14ac:dyDescent="0.3">
      <c r="A407">
        <v>0.14858260019550301</v>
      </c>
    </row>
    <row r="408" spans="1:1" x14ac:dyDescent="0.3">
      <c r="A408">
        <v>0.15347018572825</v>
      </c>
    </row>
    <row r="409" spans="1:1" x14ac:dyDescent="0.3">
      <c r="A409">
        <v>0.14760508308895401</v>
      </c>
    </row>
    <row r="410" spans="1:1" x14ac:dyDescent="0.3">
      <c r="A410">
        <v>0.16129032258064499</v>
      </c>
    </row>
    <row r="411" spans="1:1" x14ac:dyDescent="0.3">
      <c r="A411">
        <v>0.15249266862169999</v>
      </c>
    </row>
    <row r="412" spans="1:1" x14ac:dyDescent="0.3">
      <c r="A412">
        <v>0.155425219941348</v>
      </c>
    </row>
    <row r="413" spans="1:1" x14ac:dyDescent="0.3">
      <c r="A413">
        <v>0.104594330400782</v>
      </c>
    </row>
    <row r="414" spans="1:1" x14ac:dyDescent="0.3">
      <c r="A414">
        <v>2.9325513196480899E-3</v>
      </c>
    </row>
    <row r="415" spans="1:1" x14ac:dyDescent="0.3">
      <c r="A415">
        <v>9.7751710654936396E-4</v>
      </c>
    </row>
    <row r="416" spans="1:1" x14ac:dyDescent="0.3">
      <c r="A416">
        <v>4.8875855327468196E-3</v>
      </c>
    </row>
    <row r="417" spans="1:1" x14ac:dyDescent="0.3">
      <c r="A417">
        <v>1.9550342130987201E-3</v>
      </c>
    </row>
    <row r="418" spans="1:1" x14ac:dyDescent="0.3">
      <c r="A418">
        <v>1.9550342130987201E-3</v>
      </c>
    </row>
    <row r="419" spans="1:1" x14ac:dyDescent="0.3">
      <c r="A419">
        <v>0.31182795698924698</v>
      </c>
    </row>
    <row r="420" spans="1:1" x14ac:dyDescent="0.3">
      <c r="A420">
        <v>0.30694037145649999</v>
      </c>
    </row>
    <row r="421" spans="1:1" x14ac:dyDescent="0.3">
      <c r="A421">
        <v>0.30791788856304902</v>
      </c>
    </row>
    <row r="422" spans="1:1" x14ac:dyDescent="0.3">
      <c r="A422">
        <v>0.30791788856304902</v>
      </c>
    </row>
    <row r="423" spans="1:1" x14ac:dyDescent="0.3">
      <c r="A423">
        <v>0.31182795698924698</v>
      </c>
    </row>
    <row r="424" spans="1:1" x14ac:dyDescent="0.3">
      <c r="A424">
        <v>0.30498533724340099</v>
      </c>
    </row>
    <row r="425" spans="1:1" x14ac:dyDescent="0.3">
      <c r="A425">
        <v>0.32453567937438899</v>
      </c>
    </row>
    <row r="426" spans="1:1" x14ac:dyDescent="0.3">
      <c r="A426">
        <v>0.30694037145649999</v>
      </c>
    </row>
    <row r="427" spans="1:1" x14ac:dyDescent="0.3">
      <c r="A427">
        <v>0.30987292277614797</v>
      </c>
    </row>
    <row r="428" spans="1:1" x14ac:dyDescent="0.3">
      <c r="A428">
        <v>0.32062561094819098</v>
      </c>
    </row>
    <row r="429" spans="1:1" x14ac:dyDescent="0.3">
      <c r="A429">
        <v>0.308895405669599</v>
      </c>
    </row>
    <row r="430" spans="1:1" x14ac:dyDescent="0.3">
      <c r="A430">
        <v>0.30791788856304902</v>
      </c>
    </row>
    <row r="431" spans="1:1" x14ac:dyDescent="0.3">
      <c r="A431">
        <v>0.30987292277614797</v>
      </c>
    </row>
    <row r="432" spans="1:1" x14ac:dyDescent="0.3">
      <c r="A432">
        <v>0.308895405669599</v>
      </c>
    </row>
    <row r="433" spans="1:1" x14ac:dyDescent="0.3">
      <c r="A433">
        <v>0.30498533724340099</v>
      </c>
    </row>
    <row r="434" spans="1:1" x14ac:dyDescent="0.3">
      <c r="A434">
        <v>0.30791788856304902</v>
      </c>
    </row>
    <row r="435" spans="1:1" x14ac:dyDescent="0.3">
      <c r="A435">
        <v>0.30694037145649999</v>
      </c>
    </row>
    <row r="436" spans="1:1" x14ac:dyDescent="0.3">
      <c r="A436">
        <v>0.30596285434995102</v>
      </c>
    </row>
    <row r="437" spans="1:1" x14ac:dyDescent="0.3">
      <c r="A437">
        <v>0.310850439882697</v>
      </c>
    </row>
    <row r="438" spans="1:1" x14ac:dyDescent="0.3">
      <c r="A438">
        <v>0.31280547409579601</v>
      </c>
    </row>
    <row r="439" spans="1:1" x14ac:dyDescent="0.3">
      <c r="A439">
        <v>0.30596285434995102</v>
      </c>
    </row>
    <row r="440" spans="1:1" x14ac:dyDescent="0.3">
      <c r="A440">
        <v>0.308895405669599</v>
      </c>
    </row>
    <row r="441" spans="1:1" x14ac:dyDescent="0.3">
      <c r="A441">
        <v>0.31671554252199402</v>
      </c>
    </row>
    <row r="442" spans="1:1" x14ac:dyDescent="0.3">
      <c r="A442">
        <v>0.30987292277614797</v>
      </c>
    </row>
    <row r="443" spans="1:1" x14ac:dyDescent="0.3">
      <c r="A443">
        <v>0.32160312805474001</v>
      </c>
    </row>
    <row r="444" spans="1:1" x14ac:dyDescent="0.3">
      <c r="A444">
        <v>0.30791788856304902</v>
      </c>
    </row>
    <row r="445" spans="1:1" x14ac:dyDescent="0.3">
      <c r="A445">
        <v>0.298142717497556</v>
      </c>
    </row>
    <row r="446" spans="1:1" x14ac:dyDescent="0.3">
      <c r="A446">
        <v>0.310850439882697</v>
      </c>
    </row>
    <row r="447" spans="1:1" x14ac:dyDescent="0.3">
      <c r="A447">
        <v>0.30791788856304902</v>
      </c>
    </row>
    <row r="448" spans="1:1" x14ac:dyDescent="0.3">
      <c r="A448">
        <v>0.30791788856304902</v>
      </c>
    </row>
    <row r="449" spans="1:1" x14ac:dyDescent="0.3">
      <c r="A449">
        <v>0.30400782013685201</v>
      </c>
    </row>
    <row r="450" spans="1:1" x14ac:dyDescent="0.3">
      <c r="A450">
        <v>0.30205278592375301</v>
      </c>
    </row>
    <row r="451" spans="1:1" x14ac:dyDescent="0.3">
      <c r="A451">
        <v>0.30791788856304902</v>
      </c>
    </row>
    <row r="452" spans="1:1" x14ac:dyDescent="0.3">
      <c r="A452">
        <v>0.30694037145649999</v>
      </c>
    </row>
    <row r="453" spans="1:1" x14ac:dyDescent="0.3">
      <c r="A453">
        <v>0.308895405669599</v>
      </c>
    </row>
    <row r="454" spans="1:1" x14ac:dyDescent="0.3">
      <c r="A454">
        <v>0.30303030303030298</v>
      </c>
    </row>
    <row r="455" spans="1:1" x14ac:dyDescent="0.3">
      <c r="A455">
        <v>0.308895405669599</v>
      </c>
    </row>
    <row r="456" spans="1:1" x14ac:dyDescent="0.3">
      <c r="A456">
        <v>0.30694037145649999</v>
      </c>
    </row>
    <row r="457" spans="1:1" x14ac:dyDescent="0.3">
      <c r="A457">
        <v>0.30791788856304902</v>
      </c>
    </row>
    <row r="458" spans="1:1" x14ac:dyDescent="0.3">
      <c r="A458">
        <v>0.30694037145649999</v>
      </c>
    </row>
    <row r="459" spans="1:1" x14ac:dyDescent="0.3">
      <c r="A459">
        <v>0.30694037145649999</v>
      </c>
    </row>
    <row r="460" spans="1:1" x14ac:dyDescent="0.3">
      <c r="A460">
        <v>0.30498533724340099</v>
      </c>
    </row>
    <row r="461" spans="1:1" x14ac:dyDescent="0.3">
      <c r="A461">
        <v>0.30596285434995102</v>
      </c>
    </row>
    <row r="462" spans="1:1" x14ac:dyDescent="0.3">
      <c r="A462">
        <v>0.30498533724340099</v>
      </c>
    </row>
    <row r="463" spans="1:1" x14ac:dyDescent="0.3">
      <c r="A463">
        <v>0.308895405669599</v>
      </c>
    </row>
    <row r="464" spans="1:1" x14ac:dyDescent="0.3">
      <c r="A464">
        <v>0.31476050830889502</v>
      </c>
    </row>
    <row r="465" spans="1:1" x14ac:dyDescent="0.3">
      <c r="A465">
        <v>0.30400782013685201</v>
      </c>
    </row>
    <row r="466" spans="1:1" x14ac:dyDescent="0.3">
      <c r="A466">
        <v>0.63147605083088898</v>
      </c>
    </row>
    <row r="467" spans="1:1" x14ac:dyDescent="0.3">
      <c r="A467">
        <v>0.62072336265884598</v>
      </c>
    </row>
    <row r="468" spans="1:1" x14ac:dyDescent="0.3">
      <c r="A468">
        <v>0.628543499511241</v>
      </c>
    </row>
    <row r="469" spans="1:1" x14ac:dyDescent="0.3">
      <c r="A469">
        <v>0.62170087976539501</v>
      </c>
    </row>
    <row r="470" spans="1:1" x14ac:dyDescent="0.3">
      <c r="A470">
        <v>0.61974584555229695</v>
      </c>
    </row>
    <row r="471" spans="1:1" x14ac:dyDescent="0.3">
      <c r="A471">
        <v>0.62072336265884598</v>
      </c>
    </row>
    <row r="472" spans="1:1" x14ac:dyDescent="0.3">
      <c r="A472">
        <v>0.62463343108504299</v>
      </c>
    </row>
    <row r="473" spans="1:1" x14ac:dyDescent="0.3">
      <c r="A473">
        <v>0.617790811339198</v>
      </c>
    </row>
    <row r="474" spans="1:1" x14ac:dyDescent="0.3">
      <c r="A474">
        <v>0.62170087976539501</v>
      </c>
    </row>
    <row r="475" spans="1:1" x14ac:dyDescent="0.3">
      <c r="A475">
        <v>0.617790811339198</v>
      </c>
    </row>
    <row r="476" spans="1:1" x14ac:dyDescent="0.3">
      <c r="A476">
        <v>0.62072336265884598</v>
      </c>
    </row>
    <row r="477" spans="1:1" x14ac:dyDescent="0.3">
      <c r="A477">
        <v>0.62072336265884598</v>
      </c>
    </row>
    <row r="478" spans="1:1" x14ac:dyDescent="0.3">
      <c r="A478">
        <v>0.62072336265884598</v>
      </c>
    </row>
    <row r="479" spans="1:1" x14ac:dyDescent="0.3">
      <c r="A479">
        <v>0.61974584555229695</v>
      </c>
    </row>
    <row r="480" spans="1:1" x14ac:dyDescent="0.3">
      <c r="A480">
        <v>0.61876832844574703</v>
      </c>
    </row>
    <row r="481" spans="1:1" x14ac:dyDescent="0.3">
      <c r="A481">
        <v>0.61681329423264897</v>
      </c>
    </row>
    <row r="482" spans="1:1" x14ac:dyDescent="0.3">
      <c r="A482">
        <v>0.61876832844574703</v>
      </c>
    </row>
    <row r="483" spans="1:1" x14ac:dyDescent="0.3">
      <c r="A483">
        <v>0.61876832844574703</v>
      </c>
    </row>
    <row r="484" spans="1:1" x14ac:dyDescent="0.3">
      <c r="A484">
        <v>0.62561094819159302</v>
      </c>
    </row>
    <row r="485" spans="1:1" x14ac:dyDescent="0.3">
      <c r="A485">
        <v>0.61681329423264897</v>
      </c>
    </row>
    <row r="486" spans="1:1" x14ac:dyDescent="0.3">
      <c r="A486">
        <v>0.61681329423264897</v>
      </c>
    </row>
    <row r="487" spans="1:1" x14ac:dyDescent="0.3">
      <c r="A487">
        <v>0.61974584555229695</v>
      </c>
    </row>
    <row r="488" spans="1:1" x14ac:dyDescent="0.3">
      <c r="A488">
        <v>0.617790811339198</v>
      </c>
    </row>
    <row r="489" spans="1:1" x14ac:dyDescent="0.3">
      <c r="A489">
        <v>0.62072336265884598</v>
      </c>
    </row>
    <row r="490" spans="1:1" x14ac:dyDescent="0.3">
      <c r="A490">
        <v>0.61876832844574703</v>
      </c>
    </row>
    <row r="491" spans="1:1" x14ac:dyDescent="0.3">
      <c r="A491">
        <v>0.61876832844574703</v>
      </c>
    </row>
    <row r="492" spans="1:1" x14ac:dyDescent="0.3">
      <c r="A492">
        <v>0.61876832844574703</v>
      </c>
    </row>
    <row r="493" spans="1:1" x14ac:dyDescent="0.3">
      <c r="A493">
        <v>0.61974584555229695</v>
      </c>
    </row>
    <row r="494" spans="1:1" x14ac:dyDescent="0.3">
      <c r="A494">
        <v>0.61876832844574703</v>
      </c>
    </row>
    <row r="495" spans="1:1" x14ac:dyDescent="0.3">
      <c r="A495">
        <v>0.62072336265884598</v>
      </c>
    </row>
    <row r="496" spans="1:1" x14ac:dyDescent="0.3">
      <c r="A496">
        <v>0.56500488758553202</v>
      </c>
    </row>
    <row r="497" spans="1:1" x14ac:dyDescent="0.3">
      <c r="A497">
        <v>0.93059628543499495</v>
      </c>
    </row>
    <row r="498" spans="1:1" x14ac:dyDescent="0.3">
      <c r="A498">
        <v>0.93059628543499495</v>
      </c>
    </row>
    <row r="499" spans="1:1" x14ac:dyDescent="0.3">
      <c r="A499">
        <v>0.92961876832844503</v>
      </c>
    </row>
    <row r="500" spans="1:1" x14ac:dyDescent="0.3">
      <c r="A500">
        <v>0.92668621700879705</v>
      </c>
    </row>
    <row r="501" spans="1:1" x14ac:dyDescent="0.3">
      <c r="A501">
        <v>0.93255131964809301</v>
      </c>
    </row>
    <row r="502" spans="1:1" x14ac:dyDescent="0.3">
      <c r="A502">
        <v>0.93157380254154398</v>
      </c>
    </row>
    <row r="503" spans="1:1" x14ac:dyDescent="0.3">
      <c r="A503">
        <v>0.92766373411534597</v>
      </c>
    </row>
    <row r="504" spans="1:1" x14ac:dyDescent="0.3">
      <c r="A504">
        <v>0.92961876832844503</v>
      </c>
    </row>
    <row r="505" spans="1:1" x14ac:dyDescent="0.3">
      <c r="A505">
        <v>0.93743890518084005</v>
      </c>
    </row>
    <row r="506" spans="1:1" x14ac:dyDescent="0.3">
      <c r="A506">
        <v>0.928641251221896</v>
      </c>
    </row>
    <row r="507" spans="1:1" x14ac:dyDescent="0.3">
      <c r="A507">
        <v>0.93059628543499495</v>
      </c>
    </row>
    <row r="508" spans="1:1" x14ac:dyDescent="0.3">
      <c r="A508">
        <v>0.93255131964809301</v>
      </c>
    </row>
    <row r="509" spans="1:1" x14ac:dyDescent="0.3">
      <c r="A509">
        <v>0.928641251221896</v>
      </c>
    </row>
    <row r="510" spans="1:1" x14ac:dyDescent="0.3">
      <c r="A510">
        <v>0.93157380254154398</v>
      </c>
    </row>
    <row r="511" spans="1:1" x14ac:dyDescent="0.3">
      <c r="A511">
        <v>0.91984359726295195</v>
      </c>
    </row>
    <row r="512" spans="1:1" x14ac:dyDescent="0.3">
      <c r="A512">
        <v>0.93450635386119196</v>
      </c>
    </row>
    <row r="513" spans="1:1" x14ac:dyDescent="0.3">
      <c r="A513">
        <v>0.93548387096774099</v>
      </c>
    </row>
    <row r="514" spans="1:1" x14ac:dyDescent="0.3">
      <c r="A514">
        <v>0.92668621700879705</v>
      </c>
    </row>
    <row r="515" spans="1:1" x14ac:dyDescent="0.3">
      <c r="A515">
        <v>0.92766373411534597</v>
      </c>
    </row>
    <row r="516" spans="1:1" x14ac:dyDescent="0.3">
      <c r="A516">
        <v>0.92961876832844503</v>
      </c>
    </row>
    <row r="517" spans="1:1" x14ac:dyDescent="0.3">
      <c r="A517">
        <v>0.92766373411534597</v>
      </c>
    </row>
    <row r="518" spans="1:1" x14ac:dyDescent="0.3">
      <c r="A518">
        <v>0.92961876832844503</v>
      </c>
    </row>
    <row r="519" spans="1:1" x14ac:dyDescent="0.3">
      <c r="A519">
        <v>0.93352883675464304</v>
      </c>
    </row>
    <row r="520" spans="1:1" x14ac:dyDescent="0.3">
      <c r="A520">
        <v>0.92766373411534597</v>
      </c>
    </row>
    <row r="521" spans="1:1" x14ac:dyDescent="0.3">
      <c r="A521">
        <v>0.92668621700879705</v>
      </c>
    </row>
    <row r="522" spans="1:1" x14ac:dyDescent="0.3">
      <c r="A522">
        <v>0.92961876832844503</v>
      </c>
    </row>
    <row r="523" spans="1:1" x14ac:dyDescent="0.3">
      <c r="A523">
        <v>1.9550342130987201E-3</v>
      </c>
    </row>
    <row r="524" spans="1:1" x14ac:dyDescent="0.3">
      <c r="A524">
        <v>2.9325513196480899E-3</v>
      </c>
    </row>
    <row r="525" spans="1:1" x14ac:dyDescent="0.3">
      <c r="A525">
        <v>0</v>
      </c>
    </row>
    <row r="526" spans="1:1" x14ac:dyDescent="0.3">
      <c r="A526">
        <v>3.9100684261974498E-3</v>
      </c>
    </row>
    <row r="527" spans="1:1" x14ac:dyDescent="0.3">
      <c r="A527">
        <v>2.9325513196480899E-3</v>
      </c>
    </row>
    <row r="528" spans="1:1" x14ac:dyDescent="0.3">
      <c r="A528">
        <v>0</v>
      </c>
    </row>
    <row r="529" spans="1:1" x14ac:dyDescent="0.3">
      <c r="A529">
        <v>0</v>
      </c>
    </row>
    <row r="530" spans="1:1" x14ac:dyDescent="0.3">
      <c r="A530">
        <v>1.9550342130987201E-3</v>
      </c>
    </row>
    <row r="531" spans="1:1" x14ac:dyDescent="0.3">
      <c r="A531">
        <v>2.9325513196480899E-3</v>
      </c>
    </row>
    <row r="532" spans="1:1" x14ac:dyDescent="0.3">
      <c r="A532">
        <v>0</v>
      </c>
    </row>
    <row r="533" spans="1:1" x14ac:dyDescent="0.3">
      <c r="A533">
        <v>3.9100684261974498E-3</v>
      </c>
    </row>
    <row r="534" spans="1:1" x14ac:dyDescent="0.3">
      <c r="A534">
        <v>0</v>
      </c>
    </row>
    <row r="535" spans="1:1" x14ac:dyDescent="0.3">
      <c r="A535">
        <v>3.9100684261974498E-3</v>
      </c>
    </row>
    <row r="536" spans="1:1" x14ac:dyDescent="0.3">
      <c r="A536">
        <v>5.8651026392961799E-3</v>
      </c>
    </row>
    <row r="537" spans="1:1" x14ac:dyDescent="0.3">
      <c r="A537">
        <v>0</v>
      </c>
    </row>
    <row r="538" spans="1:1" x14ac:dyDescent="0.3">
      <c r="A538">
        <v>1.9550342130987201E-3</v>
      </c>
    </row>
    <row r="539" spans="1:1" x14ac:dyDescent="0.3">
      <c r="A539">
        <v>9.7751710654936396E-4</v>
      </c>
    </row>
    <row r="540" spans="1:1" x14ac:dyDescent="0.3">
      <c r="A540">
        <v>9.7751710654936396E-4</v>
      </c>
    </row>
    <row r="541" spans="1:1" x14ac:dyDescent="0.3">
      <c r="A541">
        <v>3.9100684261974498E-3</v>
      </c>
    </row>
    <row r="542" spans="1:1" x14ac:dyDescent="0.3">
      <c r="A542">
        <v>3.9100684261974498E-3</v>
      </c>
    </row>
    <row r="543" spans="1:1" x14ac:dyDescent="0.3">
      <c r="A543">
        <v>2.9325513196480899E-3</v>
      </c>
    </row>
    <row r="544" spans="1:1" x14ac:dyDescent="0.3">
      <c r="A544">
        <v>1.9550342130987201E-3</v>
      </c>
    </row>
    <row r="545" spans="1:1" x14ac:dyDescent="0.3">
      <c r="A545">
        <v>0</v>
      </c>
    </row>
    <row r="546" spans="1:1" x14ac:dyDescent="0.3">
      <c r="A546" t="s">
        <v>112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opLeftCell="A19" workbookViewId="0">
      <selection activeCell="A31" sqref="A31"/>
    </sheetView>
  </sheetViews>
  <sheetFormatPr defaultRowHeight="14.4" x14ac:dyDescent="0.3"/>
  <cols>
    <col min="1" max="1" width="77.109375" bestFit="1" customWidth="1"/>
    <col min="5" max="5" width="18.5546875" bestFit="1" customWidth="1"/>
    <col min="257" max="257" width="77.109375" bestFit="1" customWidth="1"/>
    <col min="513" max="513" width="77.109375" bestFit="1" customWidth="1"/>
    <col min="769" max="769" width="77.109375" bestFit="1" customWidth="1"/>
    <col min="1025" max="1025" width="77.109375" bestFit="1" customWidth="1"/>
    <col min="1281" max="1281" width="77.109375" bestFit="1" customWidth="1"/>
    <col min="1537" max="1537" width="77.109375" bestFit="1" customWidth="1"/>
    <col min="1793" max="1793" width="77.109375" bestFit="1" customWidth="1"/>
    <col min="2049" max="2049" width="77.109375" bestFit="1" customWidth="1"/>
    <col min="2305" max="2305" width="77.109375" bestFit="1" customWidth="1"/>
    <col min="2561" max="2561" width="77.109375" bestFit="1" customWidth="1"/>
    <col min="2817" max="2817" width="77.109375" bestFit="1" customWidth="1"/>
    <col min="3073" max="3073" width="77.109375" bestFit="1" customWidth="1"/>
    <col min="3329" max="3329" width="77.109375" bestFit="1" customWidth="1"/>
    <col min="3585" max="3585" width="77.109375" bestFit="1" customWidth="1"/>
    <col min="3841" max="3841" width="77.109375" bestFit="1" customWidth="1"/>
    <col min="4097" max="4097" width="77.109375" bestFit="1" customWidth="1"/>
    <col min="4353" max="4353" width="77.109375" bestFit="1" customWidth="1"/>
    <col min="4609" max="4609" width="77.109375" bestFit="1" customWidth="1"/>
    <col min="4865" max="4865" width="77.109375" bestFit="1" customWidth="1"/>
    <col min="5121" max="5121" width="77.109375" bestFit="1" customWidth="1"/>
    <col min="5377" max="5377" width="77.109375" bestFit="1" customWidth="1"/>
    <col min="5633" max="5633" width="77.109375" bestFit="1" customWidth="1"/>
    <col min="5889" max="5889" width="77.109375" bestFit="1" customWidth="1"/>
    <col min="6145" max="6145" width="77.109375" bestFit="1" customWidth="1"/>
    <col min="6401" max="6401" width="77.109375" bestFit="1" customWidth="1"/>
    <col min="6657" max="6657" width="77.109375" bestFit="1" customWidth="1"/>
    <col min="6913" max="6913" width="77.109375" bestFit="1" customWidth="1"/>
    <col min="7169" max="7169" width="77.109375" bestFit="1" customWidth="1"/>
    <col min="7425" max="7425" width="77.109375" bestFit="1" customWidth="1"/>
    <col min="7681" max="7681" width="77.109375" bestFit="1" customWidth="1"/>
    <col min="7937" max="7937" width="77.109375" bestFit="1" customWidth="1"/>
    <col min="8193" max="8193" width="77.109375" bestFit="1" customWidth="1"/>
    <col min="8449" max="8449" width="77.109375" bestFit="1" customWidth="1"/>
    <col min="8705" max="8705" width="77.109375" bestFit="1" customWidth="1"/>
    <col min="8961" max="8961" width="77.109375" bestFit="1" customWidth="1"/>
    <col min="9217" max="9217" width="77.109375" bestFit="1" customWidth="1"/>
    <col min="9473" max="9473" width="77.109375" bestFit="1" customWidth="1"/>
    <col min="9729" max="9729" width="77.109375" bestFit="1" customWidth="1"/>
    <col min="9985" max="9985" width="77.109375" bestFit="1" customWidth="1"/>
    <col min="10241" max="10241" width="77.109375" bestFit="1" customWidth="1"/>
    <col min="10497" max="10497" width="77.109375" bestFit="1" customWidth="1"/>
    <col min="10753" max="10753" width="77.109375" bestFit="1" customWidth="1"/>
    <col min="11009" max="11009" width="77.109375" bestFit="1" customWidth="1"/>
    <col min="11265" max="11265" width="77.109375" bestFit="1" customWidth="1"/>
    <col min="11521" max="11521" width="77.109375" bestFit="1" customWidth="1"/>
    <col min="11777" max="11777" width="77.109375" bestFit="1" customWidth="1"/>
    <col min="12033" max="12033" width="77.109375" bestFit="1" customWidth="1"/>
    <col min="12289" max="12289" width="77.109375" bestFit="1" customWidth="1"/>
    <col min="12545" max="12545" width="77.109375" bestFit="1" customWidth="1"/>
    <col min="12801" max="12801" width="77.109375" bestFit="1" customWidth="1"/>
    <col min="13057" max="13057" width="77.109375" bestFit="1" customWidth="1"/>
    <col min="13313" max="13313" width="77.109375" bestFit="1" customWidth="1"/>
    <col min="13569" max="13569" width="77.109375" bestFit="1" customWidth="1"/>
    <col min="13825" max="13825" width="77.109375" bestFit="1" customWidth="1"/>
    <col min="14081" max="14081" width="77.109375" bestFit="1" customWidth="1"/>
    <col min="14337" max="14337" width="77.109375" bestFit="1" customWidth="1"/>
    <col min="14593" max="14593" width="77.109375" bestFit="1" customWidth="1"/>
    <col min="14849" max="14849" width="77.109375" bestFit="1" customWidth="1"/>
    <col min="15105" max="15105" width="77.109375" bestFit="1" customWidth="1"/>
    <col min="15361" max="15361" width="77.109375" bestFit="1" customWidth="1"/>
    <col min="15617" max="15617" width="77.109375" bestFit="1" customWidth="1"/>
    <col min="15873" max="15873" width="77.109375" bestFit="1" customWidth="1"/>
    <col min="16129" max="16129" width="77.109375" bestFit="1" customWidth="1"/>
  </cols>
  <sheetData>
    <row r="1" spans="1:6" x14ac:dyDescent="0.3">
      <c r="A1" t="s">
        <v>395</v>
      </c>
      <c r="B1">
        <v>12</v>
      </c>
      <c r="D1" t="s">
        <v>23</v>
      </c>
    </row>
    <row r="4" spans="1:6" x14ac:dyDescent="0.3">
      <c r="A4" t="s">
        <v>115</v>
      </c>
      <c r="B4">
        <v>7</v>
      </c>
      <c r="C4">
        <v>16</v>
      </c>
      <c r="D4" t="s">
        <v>23</v>
      </c>
      <c r="E4" t="s">
        <v>116</v>
      </c>
    </row>
    <row r="5" spans="1:6" x14ac:dyDescent="0.3">
      <c r="A5" t="s">
        <v>117</v>
      </c>
      <c r="B5">
        <v>1.4999999999999999E-2</v>
      </c>
      <c r="C5" t="s">
        <v>89</v>
      </c>
    </row>
    <row r="6" spans="1:6" x14ac:dyDescent="0.3">
      <c r="A6" t="s">
        <v>118</v>
      </c>
      <c r="B6">
        <v>3.4</v>
      </c>
      <c r="C6" t="s">
        <v>89</v>
      </c>
    </row>
    <row r="7" spans="1:6" x14ac:dyDescent="0.3">
      <c r="A7" t="s">
        <v>119</v>
      </c>
      <c r="B7">
        <v>5.6</v>
      </c>
      <c r="C7" t="s">
        <v>89</v>
      </c>
    </row>
    <row r="8" spans="1:6" x14ac:dyDescent="0.3">
      <c r="A8" t="s">
        <v>120</v>
      </c>
      <c r="B8">
        <v>5</v>
      </c>
      <c r="C8" t="s">
        <v>89</v>
      </c>
    </row>
    <row r="9" spans="1:6" x14ac:dyDescent="0.3">
      <c r="A9" t="s">
        <v>121</v>
      </c>
      <c r="B9">
        <v>22</v>
      </c>
      <c r="C9" t="s">
        <v>89</v>
      </c>
      <c r="F9">
        <f>+(B9/1000)*$B$1</f>
        <v>0.26400000000000001</v>
      </c>
    </row>
    <row r="11" spans="1:6" x14ac:dyDescent="0.3">
      <c r="A11" t="s">
        <v>122</v>
      </c>
      <c r="B11">
        <v>12</v>
      </c>
      <c r="C11" t="s">
        <v>23</v>
      </c>
    </row>
    <row r="12" spans="1:6" x14ac:dyDescent="0.3">
      <c r="B12">
        <v>350</v>
      </c>
      <c r="C12" t="s">
        <v>89</v>
      </c>
      <c r="F12">
        <f>+(B12/1000)*$B$1</f>
        <v>4.1999999999999993</v>
      </c>
    </row>
    <row r="14" spans="1:6" x14ac:dyDescent="0.3">
      <c r="A14" t="s">
        <v>123</v>
      </c>
      <c r="B14">
        <v>12</v>
      </c>
      <c r="C14" t="s">
        <v>23</v>
      </c>
    </row>
    <row r="15" spans="1:6" x14ac:dyDescent="0.3">
      <c r="B15">
        <v>100</v>
      </c>
      <c r="C15" t="s">
        <v>89</v>
      </c>
      <c r="F15">
        <f>+(B15/1000)*$B$1</f>
        <v>1.2000000000000002</v>
      </c>
    </row>
    <row r="17" spans="1:7" x14ac:dyDescent="0.3">
      <c r="A17" t="s">
        <v>124</v>
      </c>
    </row>
    <row r="18" spans="1:7" x14ac:dyDescent="0.3">
      <c r="A18" t="s">
        <v>125</v>
      </c>
      <c r="B18">
        <v>5</v>
      </c>
      <c r="C18">
        <v>14</v>
      </c>
      <c r="D18" t="s">
        <v>23</v>
      </c>
      <c r="E18" t="s">
        <v>126</v>
      </c>
    </row>
    <row r="19" spans="1:7" x14ac:dyDescent="0.3">
      <c r="A19" t="s">
        <v>127</v>
      </c>
      <c r="B19">
        <v>100</v>
      </c>
      <c r="D19" t="s">
        <v>89</v>
      </c>
      <c r="F19">
        <f>+(B19/1000)*$B$1</f>
        <v>1.2000000000000002</v>
      </c>
    </row>
    <row r="20" spans="1:7" x14ac:dyDescent="0.3">
      <c r="A20" t="s">
        <v>128</v>
      </c>
      <c r="B20">
        <v>0.16</v>
      </c>
      <c r="D20" t="s">
        <v>89</v>
      </c>
    </row>
    <row r="21" spans="1:7" x14ac:dyDescent="0.3">
      <c r="A21" t="s">
        <v>129</v>
      </c>
      <c r="B21">
        <f>0.16+48/C21</f>
        <v>24.16</v>
      </c>
      <c r="C21">
        <v>2</v>
      </c>
    </row>
    <row r="23" spans="1:7" x14ac:dyDescent="0.3">
      <c r="A23" t="s">
        <v>130</v>
      </c>
      <c r="B23">
        <v>6</v>
      </c>
      <c r="C23">
        <v>22</v>
      </c>
      <c r="D23" t="s">
        <v>23</v>
      </c>
    </row>
    <row r="24" spans="1:7" x14ac:dyDescent="0.3">
      <c r="A24" t="s">
        <v>131</v>
      </c>
      <c r="B24">
        <v>25</v>
      </c>
      <c r="C24" t="s">
        <v>89</v>
      </c>
      <c r="F24">
        <f>+(B24/1000)*$B$1</f>
        <v>0.30000000000000004</v>
      </c>
    </row>
    <row r="25" spans="1:7" x14ac:dyDescent="0.3">
      <c r="A25" t="s">
        <v>132</v>
      </c>
      <c r="B25">
        <v>40</v>
      </c>
      <c r="C25" t="s">
        <v>89</v>
      </c>
    </row>
    <row r="27" spans="1:7" x14ac:dyDescent="0.3">
      <c r="A27" t="s">
        <v>133</v>
      </c>
      <c r="B27">
        <v>7</v>
      </c>
      <c r="C27">
        <v>15</v>
      </c>
      <c r="D27" t="s">
        <v>23</v>
      </c>
      <c r="E27" t="s">
        <v>134</v>
      </c>
    </row>
    <row r="28" spans="1:7" x14ac:dyDescent="0.3">
      <c r="A28" t="s">
        <v>135</v>
      </c>
      <c r="B28">
        <v>80</v>
      </c>
      <c r="C28" t="s">
        <v>89</v>
      </c>
      <c r="F28">
        <f>+(B28/1000)*$B$1</f>
        <v>0.96</v>
      </c>
    </row>
    <row r="29" spans="1:7" x14ac:dyDescent="0.3">
      <c r="A29" t="s">
        <v>136</v>
      </c>
      <c r="B29">
        <v>0.14000000000000001</v>
      </c>
      <c r="C29" t="s">
        <v>89</v>
      </c>
    </row>
    <row r="31" spans="1:7" x14ac:dyDescent="0.3">
      <c r="A31" t="s">
        <v>137</v>
      </c>
      <c r="B31">
        <f>+B9+B12+B15+B19+B25+B28</f>
        <v>692</v>
      </c>
      <c r="F31">
        <f>SUM(F9:F30)</f>
        <v>8.1239999999999988</v>
      </c>
      <c r="G31" t="s">
        <v>323</v>
      </c>
    </row>
    <row r="33" spans="1:7" x14ac:dyDescent="0.3">
      <c r="A33" t="s">
        <v>858</v>
      </c>
    </row>
    <row r="34" spans="1:7" x14ac:dyDescent="0.3">
      <c r="A34" t="s">
        <v>396</v>
      </c>
      <c r="B34">
        <v>5</v>
      </c>
      <c r="C34">
        <v>32</v>
      </c>
      <c r="D34" t="s">
        <v>23</v>
      </c>
    </row>
    <row r="35" spans="1:7" x14ac:dyDescent="0.3">
      <c r="B35">
        <v>420</v>
      </c>
      <c r="C35" t="s">
        <v>397</v>
      </c>
      <c r="F35">
        <f>+B35*B34/1000</f>
        <v>2.1</v>
      </c>
      <c r="G35" t="s">
        <v>398</v>
      </c>
    </row>
    <row r="37" spans="1:7" x14ac:dyDescent="0.3">
      <c r="A37" t="s">
        <v>399</v>
      </c>
      <c r="B37">
        <v>5</v>
      </c>
      <c r="C37">
        <v>12</v>
      </c>
      <c r="D37" t="s">
        <v>23</v>
      </c>
    </row>
    <row r="38" spans="1:7" x14ac:dyDescent="0.3">
      <c r="B38">
        <v>80</v>
      </c>
      <c r="C38" t="s">
        <v>89</v>
      </c>
      <c r="F38">
        <f>+B38*B37/1000</f>
        <v>0.4</v>
      </c>
      <c r="G38" t="s">
        <v>398</v>
      </c>
    </row>
    <row r="40" spans="1:7" x14ac:dyDescent="0.3">
      <c r="A40" t="s">
        <v>400</v>
      </c>
      <c r="B40">
        <v>12</v>
      </c>
      <c r="C40">
        <v>5</v>
      </c>
      <c r="D40" t="s">
        <v>23</v>
      </c>
    </row>
    <row r="41" spans="1:7" x14ac:dyDescent="0.3">
      <c r="B41">
        <v>40</v>
      </c>
      <c r="C41" t="s">
        <v>89</v>
      </c>
      <c r="F41">
        <f>+B41*B40/1000</f>
        <v>0.48</v>
      </c>
      <c r="G41" t="s">
        <v>398</v>
      </c>
    </row>
    <row r="43" spans="1:7" x14ac:dyDescent="0.3">
      <c r="A43" t="s">
        <v>859</v>
      </c>
    </row>
    <row r="46" spans="1:7" x14ac:dyDescent="0.3">
      <c r="A46" t="s">
        <v>857</v>
      </c>
    </row>
    <row r="47" spans="1:7" x14ac:dyDescent="0.3">
      <c r="A47" t="s">
        <v>138</v>
      </c>
      <c r="B47">
        <v>3.3</v>
      </c>
      <c r="C47" t="s">
        <v>23</v>
      </c>
    </row>
    <row r="48" spans="1:7" x14ac:dyDescent="0.3">
      <c r="A48" t="s">
        <v>127</v>
      </c>
      <c r="B48">
        <v>67</v>
      </c>
      <c r="C48" t="s">
        <v>89</v>
      </c>
    </row>
    <row r="50" spans="1:4" x14ac:dyDescent="0.3">
      <c r="A50" t="s">
        <v>139</v>
      </c>
      <c r="B50">
        <v>3.3</v>
      </c>
      <c r="C50" t="s">
        <v>23</v>
      </c>
    </row>
    <row r="51" spans="1:4" x14ac:dyDescent="0.3">
      <c r="B51">
        <v>50</v>
      </c>
      <c r="C51" t="s">
        <v>89</v>
      </c>
    </row>
    <row r="53" spans="1:4" x14ac:dyDescent="0.3">
      <c r="A53" t="s">
        <v>140</v>
      </c>
      <c r="B53">
        <f>0.8*24</f>
        <v>19.200000000000003</v>
      </c>
      <c r="C53">
        <f>1.2*24</f>
        <v>28.799999999999997</v>
      </c>
      <c r="D53" t="s">
        <v>23</v>
      </c>
    </row>
    <row r="54" spans="1:4" x14ac:dyDescent="0.3">
      <c r="B54">
        <v>35</v>
      </c>
      <c r="C54" t="s">
        <v>89</v>
      </c>
    </row>
    <row r="56" spans="1:4" x14ac:dyDescent="0.3">
      <c r="A56" t="s">
        <v>141</v>
      </c>
      <c r="B56">
        <f>0.85*24</f>
        <v>20.399999999999999</v>
      </c>
      <c r="C56">
        <f>1.2*24</f>
        <v>28.799999999999997</v>
      </c>
    </row>
    <row r="57" spans="1:4" x14ac:dyDescent="0.3">
      <c r="B57">
        <v>90</v>
      </c>
      <c r="C57"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8"/>
  <sheetViews>
    <sheetView topLeftCell="A110" workbookViewId="0">
      <selection activeCell="A113" sqref="A113"/>
    </sheetView>
  </sheetViews>
  <sheetFormatPr defaultRowHeight="14.4" x14ac:dyDescent="0.3"/>
  <cols>
    <col min="1" max="1" width="70.5546875" bestFit="1" customWidth="1"/>
    <col min="3" max="3" width="13.6640625" bestFit="1" customWidth="1"/>
    <col min="257" max="257" width="70.5546875" bestFit="1" customWidth="1"/>
    <col min="259" max="259" width="13.6640625" bestFit="1" customWidth="1"/>
    <col min="513" max="513" width="70.5546875" bestFit="1" customWidth="1"/>
    <col min="515" max="515" width="13.6640625" bestFit="1" customWidth="1"/>
    <col min="769" max="769" width="70.5546875" bestFit="1" customWidth="1"/>
    <col min="771" max="771" width="13.6640625" bestFit="1" customWidth="1"/>
    <col min="1025" max="1025" width="70.5546875" bestFit="1" customWidth="1"/>
    <col min="1027" max="1027" width="13.6640625" bestFit="1" customWidth="1"/>
    <col min="1281" max="1281" width="70.5546875" bestFit="1" customWidth="1"/>
    <col min="1283" max="1283" width="13.6640625" bestFit="1" customWidth="1"/>
    <col min="1537" max="1537" width="70.5546875" bestFit="1" customWidth="1"/>
    <col min="1539" max="1539" width="13.6640625" bestFit="1" customWidth="1"/>
    <col min="1793" max="1793" width="70.5546875" bestFit="1" customWidth="1"/>
    <col min="1795" max="1795" width="13.6640625" bestFit="1" customWidth="1"/>
    <col min="2049" max="2049" width="70.5546875" bestFit="1" customWidth="1"/>
    <col min="2051" max="2051" width="13.6640625" bestFit="1" customWidth="1"/>
    <col min="2305" max="2305" width="70.5546875" bestFit="1" customWidth="1"/>
    <col min="2307" max="2307" width="13.6640625" bestFit="1" customWidth="1"/>
    <col min="2561" max="2561" width="70.5546875" bestFit="1" customWidth="1"/>
    <col min="2563" max="2563" width="13.6640625" bestFit="1" customWidth="1"/>
    <col min="2817" max="2817" width="70.5546875" bestFit="1" customWidth="1"/>
    <col min="2819" max="2819" width="13.6640625" bestFit="1" customWidth="1"/>
    <col min="3073" max="3073" width="70.5546875" bestFit="1" customWidth="1"/>
    <col min="3075" max="3075" width="13.6640625" bestFit="1" customWidth="1"/>
    <col min="3329" max="3329" width="70.5546875" bestFit="1" customWidth="1"/>
    <col min="3331" max="3331" width="13.6640625" bestFit="1" customWidth="1"/>
    <col min="3585" max="3585" width="70.5546875" bestFit="1" customWidth="1"/>
    <col min="3587" max="3587" width="13.6640625" bestFit="1" customWidth="1"/>
    <col min="3841" max="3841" width="70.5546875" bestFit="1" customWidth="1"/>
    <col min="3843" max="3843" width="13.6640625" bestFit="1" customWidth="1"/>
    <col min="4097" max="4097" width="70.5546875" bestFit="1" customWidth="1"/>
    <col min="4099" max="4099" width="13.6640625" bestFit="1" customWidth="1"/>
    <col min="4353" max="4353" width="70.5546875" bestFit="1" customWidth="1"/>
    <col min="4355" max="4355" width="13.6640625" bestFit="1" customWidth="1"/>
    <col min="4609" max="4609" width="70.5546875" bestFit="1" customWidth="1"/>
    <col min="4611" max="4611" width="13.6640625" bestFit="1" customWidth="1"/>
    <col min="4865" max="4865" width="70.5546875" bestFit="1" customWidth="1"/>
    <col min="4867" max="4867" width="13.6640625" bestFit="1" customWidth="1"/>
    <col min="5121" max="5121" width="70.5546875" bestFit="1" customWidth="1"/>
    <col min="5123" max="5123" width="13.6640625" bestFit="1" customWidth="1"/>
    <col min="5377" max="5377" width="70.5546875" bestFit="1" customWidth="1"/>
    <col min="5379" max="5379" width="13.6640625" bestFit="1" customWidth="1"/>
    <col min="5633" max="5633" width="70.5546875" bestFit="1" customWidth="1"/>
    <col min="5635" max="5635" width="13.6640625" bestFit="1" customWidth="1"/>
    <col min="5889" max="5889" width="70.5546875" bestFit="1" customWidth="1"/>
    <col min="5891" max="5891" width="13.6640625" bestFit="1" customWidth="1"/>
    <col min="6145" max="6145" width="70.5546875" bestFit="1" customWidth="1"/>
    <col min="6147" max="6147" width="13.6640625" bestFit="1" customWidth="1"/>
    <col min="6401" max="6401" width="70.5546875" bestFit="1" customWidth="1"/>
    <col min="6403" max="6403" width="13.6640625" bestFit="1" customWidth="1"/>
    <col min="6657" max="6657" width="70.5546875" bestFit="1" customWidth="1"/>
    <col min="6659" max="6659" width="13.6640625" bestFit="1" customWidth="1"/>
    <col min="6913" max="6913" width="70.5546875" bestFit="1" customWidth="1"/>
    <col min="6915" max="6915" width="13.6640625" bestFit="1" customWidth="1"/>
    <col min="7169" max="7169" width="70.5546875" bestFit="1" customWidth="1"/>
    <col min="7171" max="7171" width="13.6640625" bestFit="1" customWidth="1"/>
    <col min="7425" max="7425" width="70.5546875" bestFit="1" customWidth="1"/>
    <col min="7427" max="7427" width="13.6640625" bestFit="1" customWidth="1"/>
    <col min="7681" max="7681" width="70.5546875" bestFit="1" customWidth="1"/>
    <col min="7683" max="7683" width="13.6640625" bestFit="1" customWidth="1"/>
    <col min="7937" max="7937" width="70.5546875" bestFit="1" customWidth="1"/>
    <col min="7939" max="7939" width="13.6640625" bestFit="1" customWidth="1"/>
    <col min="8193" max="8193" width="70.5546875" bestFit="1" customWidth="1"/>
    <col min="8195" max="8195" width="13.6640625" bestFit="1" customWidth="1"/>
    <col min="8449" max="8449" width="70.5546875" bestFit="1" customWidth="1"/>
    <col min="8451" max="8451" width="13.6640625" bestFit="1" customWidth="1"/>
    <col min="8705" max="8705" width="70.5546875" bestFit="1" customWidth="1"/>
    <col min="8707" max="8707" width="13.6640625" bestFit="1" customWidth="1"/>
    <col min="8961" max="8961" width="70.5546875" bestFit="1" customWidth="1"/>
    <col min="8963" max="8963" width="13.6640625" bestFit="1" customWidth="1"/>
    <col min="9217" max="9217" width="70.5546875" bestFit="1" customWidth="1"/>
    <col min="9219" max="9219" width="13.6640625" bestFit="1" customWidth="1"/>
    <col min="9473" max="9473" width="70.5546875" bestFit="1" customWidth="1"/>
    <col min="9475" max="9475" width="13.6640625" bestFit="1" customWidth="1"/>
    <col min="9729" max="9729" width="70.5546875" bestFit="1" customWidth="1"/>
    <col min="9731" max="9731" width="13.6640625" bestFit="1" customWidth="1"/>
    <col min="9985" max="9985" width="70.5546875" bestFit="1" customWidth="1"/>
    <col min="9987" max="9987" width="13.6640625" bestFit="1" customWidth="1"/>
    <col min="10241" max="10241" width="70.5546875" bestFit="1" customWidth="1"/>
    <col min="10243" max="10243" width="13.6640625" bestFit="1" customWidth="1"/>
    <col min="10497" max="10497" width="70.5546875" bestFit="1" customWidth="1"/>
    <col min="10499" max="10499" width="13.6640625" bestFit="1" customWidth="1"/>
    <col min="10753" max="10753" width="70.5546875" bestFit="1" customWidth="1"/>
    <col min="10755" max="10755" width="13.6640625" bestFit="1" customWidth="1"/>
    <col min="11009" max="11009" width="70.5546875" bestFit="1" customWidth="1"/>
    <col min="11011" max="11011" width="13.6640625" bestFit="1" customWidth="1"/>
    <col min="11265" max="11265" width="70.5546875" bestFit="1" customWidth="1"/>
    <col min="11267" max="11267" width="13.6640625" bestFit="1" customWidth="1"/>
    <col min="11521" max="11521" width="70.5546875" bestFit="1" customWidth="1"/>
    <col min="11523" max="11523" width="13.6640625" bestFit="1" customWidth="1"/>
    <col min="11777" max="11777" width="70.5546875" bestFit="1" customWidth="1"/>
    <col min="11779" max="11779" width="13.6640625" bestFit="1" customWidth="1"/>
    <col min="12033" max="12033" width="70.5546875" bestFit="1" customWidth="1"/>
    <col min="12035" max="12035" width="13.6640625" bestFit="1" customWidth="1"/>
    <col min="12289" max="12289" width="70.5546875" bestFit="1" customWidth="1"/>
    <col min="12291" max="12291" width="13.6640625" bestFit="1" customWidth="1"/>
    <col min="12545" max="12545" width="70.5546875" bestFit="1" customWidth="1"/>
    <col min="12547" max="12547" width="13.6640625" bestFit="1" customWidth="1"/>
    <col min="12801" max="12801" width="70.5546875" bestFit="1" customWidth="1"/>
    <col min="12803" max="12803" width="13.6640625" bestFit="1" customWidth="1"/>
    <col min="13057" max="13057" width="70.5546875" bestFit="1" customWidth="1"/>
    <col min="13059" max="13059" width="13.6640625" bestFit="1" customWidth="1"/>
    <col min="13313" max="13313" width="70.5546875" bestFit="1" customWidth="1"/>
    <col min="13315" max="13315" width="13.6640625" bestFit="1" customWidth="1"/>
    <col min="13569" max="13569" width="70.5546875" bestFit="1" customWidth="1"/>
    <col min="13571" max="13571" width="13.6640625" bestFit="1" customWidth="1"/>
    <col min="13825" max="13825" width="70.5546875" bestFit="1" customWidth="1"/>
    <col min="13827" max="13827" width="13.6640625" bestFit="1" customWidth="1"/>
    <col min="14081" max="14081" width="70.5546875" bestFit="1" customWidth="1"/>
    <col min="14083" max="14083" width="13.6640625" bestFit="1" customWidth="1"/>
    <col min="14337" max="14337" width="70.5546875" bestFit="1" customWidth="1"/>
    <col min="14339" max="14339" width="13.6640625" bestFit="1" customWidth="1"/>
    <col min="14593" max="14593" width="70.5546875" bestFit="1" customWidth="1"/>
    <col min="14595" max="14595" width="13.6640625" bestFit="1" customWidth="1"/>
    <col min="14849" max="14849" width="70.5546875" bestFit="1" customWidth="1"/>
    <col min="14851" max="14851" width="13.6640625" bestFit="1" customWidth="1"/>
    <col min="15105" max="15105" width="70.5546875" bestFit="1" customWidth="1"/>
    <col min="15107" max="15107" width="13.6640625" bestFit="1" customWidth="1"/>
    <col min="15361" max="15361" width="70.5546875" bestFit="1" customWidth="1"/>
    <col min="15363" max="15363" width="13.6640625" bestFit="1" customWidth="1"/>
    <col min="15617" max="15617" width="70.5546875" bestFit="1" customWidth="1"/>
    <col min="15619" max="15619" width="13.6640625" bestFit="1" customWidth="1"/>
    <col min="15873" max="15873" width="70.5546875" bestFit="1" customWidth="1"/>
    <col min="15875" max="15875" width="13.6640625" bestFit="1" customWidth="1"/>
    <col min="16129" max="16129" width="70.5546875" bestFit="1" customWidth="1"/>
    <col min="16131" max="16131" width="13.6640625" bestFit="1" customWidth="1"/>
  </cols>
  <sheetData>
    <row r="1" spans="1:1" x14ac:dyDescent="0.3">
      <c r="A1" t="s">
        <v>142</v>
      </c>
    </row>
    <row r="2" spans="1:1" x14ac:dyDescent="0.3">
      <c r="A2" t="s">
        <v>143</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164</v>
      </c>
    </row>
    <row r="24" spans="1:1" x14ac:dyDescent="0.3">
      <c r="A24" t="s">
        <v>165</v>
      </c>
    </row>
    <row r="25" spans="1:1" x14ac:dyDescent="0.3">
      <c r="A25" t="s">
        <v>166</v>
      </c>
    </row>
    <row r="26" spans="1:1" x14ac:dyDescent="0.3">
      <c r="A26" t="s">
        <v>167</v>
      </c>
    </row>
    <row r="27" spans="1:1" x14ac:dyDescent="0.3">
      <c r="A27" t="s">
        <v>168</v>
      </c>
    </row>
    <row r="28" spans="1:1" x14ac:dyDescent="0.3">
      <c r="A28" t="s">
        <v>169</v>
      </c>
    </row>
    <row r="29" spans="1:1" x14ac:dyDescent="0.3">
      <c r="A29" t="s">
        <v>170</v>
      </c>
    </row>
    <row r="30" spans="1:1" x14ac:dyDescent="0.3">
      <c r="A30" t="s">
        <v>171</v>
      </c>
    </row>
    <row r="31" spans="1:1" x14ac:dyDescent="0.3">
      <c r="A31" t="s">
        <v>172</v>
      </c>
    </row>
    <row r="32" spans="1:1" x14ac:dyDescent="0.3">
      <c r="A32" t="s">
        <v>173</v>
      </c>
    </row>
    <row r="33" spans="1:1" x14ac:dyDescent="0.3">
      <c r="A33" t="s">
        <v>174</v>
      </c>
    </row>
    <row r="34" spans="1:1" x14ac:dyDescent="0.3">
      <c r="A34" t="s">
        <v>175</v>
      </c>
    </row>
    <row r="35" spans="1:1" x14ac:dyDescent="0.3">
      <c r="A35" t="s">
        <v>176</v>
      </c>
    </row>
    <row r="36" spans="1:1" x14ac:dyDescent="0.3">
      <c r="A36" t="s">
        <v>177</v>
      </c>
    </row>
    <row r="37" spans="1:1" x14ac:dyDescent="0.3">
      <c r="A37" t="s">
        <v>178</v>
      </c>
    </row>
    <row r="38" spans="1:1" x14ac:dyDescent="0.3">
      <c r="A38" t="s">
        <v>179</v>
      </c>
    </row>
    <row r="39" spans="1:1" x14ac:dyDescent="0.3">
      <c r="A39" t="s">
        <v>180</v>
      </c>
    </row>
    <row r="40" spans="1:1" x14ac:dyDescent="0.3">
      <c r="A40" t="s">
        <v>181</v>
      </c>
    </row>
    <row r="41" spans="1:1" x14ac:dyDescent="0.3">
      <c r="A41" t="s">
        <v>182</v>
      </c>
    </row>
    <row r="42" spans="1:1" x14ac:dyDescent="0.3">
      <c r="A42" t="s">
        <v>183</v>
      </c>
    </row>
    <row r="43" spans="1:1" x14ac:dyDescent="0.3">
      <c r="A43" t="s">
        <v>184</v>
      </c>
    </row>
    <row r="44" spans="1:1" x14ac:dyDescent="0.3">
      <c r="A44" t="s">
        <v>185</v>
      </c>
    </row>
    <row r="45" spans="1:1" x14ac:dyDescent="0.3">
      <c r="A45" t="s">
        <v>186</v>
      </c>
    </row>
    <row r="46" spans="1:1" x14ac:dyDescent="0.3">
      <c r="A46" t="s">
        <v>187</v>
      </c>
    </row>
    <row r="47" spans="1:1" x14ac:dyDescent="0.3">
      <c r="A47" t="s">
        <v>188</v>
      </c>
    </row>
    <row r="48" spans="1:1" x14ac:dyDescent="0.3">
      <c r="A48" t="s">
        <v>189</v>
      </c>
    </row>
    <row r="49" spans="1:1" x14ac:dyDescent="0.3">
      <c r="A49" t="s">
        <v>143</v>
      </c>
    </row>
    <row r="50" spans="1:1" x14ac:dyDescent="0.3">
      <c r="A50" t="s">
        <v>190</v>
      </c>
    </row>
    <row r="51" spans="1:1" x14ac:dyDescent="0.3">
      <c r="A51" t="s">
        <v>191</v>
      </c>
    </row>
    <row r="52" spans="1:1" x14ac:dyDescent="0.3">
      <c r="A52" t="s">
        <v>192</v>
      </c>
    </row>
    <row r="53" spans="1:1" x14ac:dyDescent="0.3">
      <c r="A53" t="s">
        <v>193</v>
      </c>
    </row>
    <row r="54" spans="1:1" x14ac:dyDescent="0.3">
      <c r="A54" t="s">
        <v>194</v>
      </c>
    </row>
    <row r="55" spans="1:1" x14ac:dyDescent="0.3">
      <c r="A55" t="s">
        <v>143</v>
      </c>
    </row>
    <row r="56" spans="1:1" x14ac:dyDescent="0.3">
      <c r="A56" t="s">
        <v>195</v>
      </c>
    </row>
    <row r="57" spans="1:1" x14ac:dyDescent="0.3">
      <c r="A57" t="s">
        <v>196</v>
      </c>
    </row>
    <row r="58" spans="1:1" x14ac:dyDescent="0.3">
      <c r="A58" t="s">
        <v>197</v>
      </c>
    </row>
    <row r="59" spans="1:1" x14ac:dyDescent="0.3">
      <c r="A59" t="s">
        <v>198</v>
      </c>
    </row>
    <row r="60" spans="1:1" x14ac:dyDescent="0.3">
      <c r="A60" t="s">
        <v>199</v>
      </c>
    </row>
    <row r="61" spans="1:1" x14ac:dyDescent="0.3">
      <c r="A61" t="s">
        <v>200</v>
      </c>
    </row>
    <row r="62" spans="1:1" x14ac:dyDescent="0.3">
      <c r="A62" t="s">
        <v>201</v>
      </c>
    </row>
    <row r="63" spans="1:1" x14ac:dyDescent="0.3">
      <c r="A63" t="s">
        <v>202</v>
      </c>
    </row>
    <row r="64" spans="1:1" x14ac:dyDescent="0.3">
      <c r="A64" t="s">
        <v>203</v>
      </c>
    </row>
    <row r="65" spans="1:1" x14ac:dyDescent="0.3">
      <c r="A65" t="s">
        <v>204</v>
      </c>
    </row>
    <row r="66" spans="1:1" x14ac:dyDescent="0.3">
      <c r="A66" t="s">
        <v>205</v>
      </c>
    </row>
    <row r="67" spans="1:1" x14ac:dyDescent="0.3">
      <c r="A67" t="s">
        <v>206</v>
      </c>
    </row>
    <row r="68" spans="1:1" x14ac:dyDescent="0.3">
      <c r="A68" t="s">
        <v>207</v>
      </c>
    </row>
    <row r="69" spans="1:1" x14ac:dyDescent="0.3">
      <c r="A69" t="s">
        <v>208</v>
      </c>
    </row>
    <row r="70" spans="1:1" x14ac:dyDescent="0.3">
      <c r="A70" t="s">
        <v>209</v>
      </c>
    </row>
    <row r="71" spans="1:1" x14ac:dyDescent="0.3">
      <c r="A71" t="s">
        <v>210</v>
      </c>
    </row>
    <row r="72" spans="1:1" x14ac:dyDescent="0.3">
      <c r="A72" t="s">
        <v>211</v>
      </c>
    </row>
    <row r="73" spans="1:1" x14ac:dyDescent="0.3">
      <c r="A73" t="s">
        <v>212</v>
      </c>
    </row>
    <row r="74" spans="1:1" x14ac:dyDescent="0.3">
      <c r="A74" t="s">
        <v>213</v>
      </c>
    </row>
    <row r="75" spans="1:1" x14ac:dyDescent="0.3">
      <c r="A75" t="s">
        <v>143</v>
      </c>
    </row>
    <row r="76" spans="1:1" x14ac:dyDescent="0.3">
      <c r="A76" t="s">
        <v>214</v>
      </c>
    </row>
    <row r="77" spans="1:1" x14ac:dyDescent="0.3">
      <c r="A77" t="s">
        <v>215</v>
      </c>
    </row>
    <row r="78" spans="1:1" x14ac:dyDescent="0.3">
      <c r="A78" t="s">
        <v>216</v>
      </c>
    </row>
    <row r="79" spans="1:1" x14ac:dyDescent="0.3">
      <c r="A79" t="s">
        <v>217</v>
      </c>
    </row>
    <row r="80" spans="1:1" x14ac:dyDescent="0.3">
      <c r="A80" t="s">
        <v>218</v>
      </c>
    </row>
    <row r="81" spans="1:1" x14ac:dyDescent="0.3">
      <c r="A81" t="s">
        <v>219</v>
      </c>
    </row>
    <row r="82" spans="1:1" x14ac:dyDescent="0.3">
      <c r="A82" t="s">
        <v>220</v>
      </c>
    </row>
    <row r="83" spans="1:1" x14ac:dyDescent="0.3">
      <c r="A83" t="s">
        <v>221</v>
      </c>
    </row>
    <row r="84" spans="1:1" x14ac:dyDescent="0.3">
      <c r="A84" t="s">
        <v>222</v>
      </c>
    </row>
    <row r="85" spans="1:1" x14ac:dyDescent="0.3">
      <c r="A85" t="s">
        <v>223</v>
      </c>
    </row>
    <row r="86" spans="1:1" x14ac:dyDescent="0.3">
      <c r="A86" t="s">
        <v>224</v>
      </c>
    </row>
    <row r="87" spans="1:1" x14ac:dyDescent="0.3">
      <c r="A87" t="s">
        <v>225</v>
      </c>
    </row>
    <row r="88" spans="1:1" x14ac:dyDescent="0.3">
      <c r="A88" t="s">
        <v>143</v>
      </c>
    </row>
    <row r="89" spans="1:1" x14ac:dyDescent="0.3">
      <c r="A89" t="s">
        <v>226</v>
      </c>
    </row>
    <row r="90" spans="1:1" x14ac:dyDescent="0.3">
      <c r="A90" t="s">
        <v>227</v>
      </c>
    </row>
    <row r="91" spans="1:1" x14ac:dyDescent="0.3">
      <c r="A91" t="s">
        <v>228</v>
      </c>
    </row>
    <row r="92" spans="1:1" x14ac:dyDescent="0.3">
      <c r="A92" t="s">
        <v>229</v>
      </c>
    </row>
    <row r="93" spans="1:1" x14ac:dyDescent="0.3">
      <c r="A93" t="s">
        <v>230</v>
      </c>
    </row>
    <row r="94" spans="1:1" x14ac:dyDescent="0.3">
      <c r="A94" t="s">
        <v>231</v>
      </c>
    </row>
    <row r="95" spans="1:1" x14ac:dyDescent="0.3">
      <c r="A95" t="s">
        <v>232</v>
      </c>
    </row>
    <row r="96" spans="1:1" x14ac:dyDescent="0.3">
      <c r="A96" t="s">
        <v>233</v>
      </c>
    </row>
    <row r="97" spans="1:1" x14ac:dyDescent="0.3">
      <c r="A97" t="s">
        <v>234</v>
      </c>
    </row>
    <row r="98" spans="1:1" x14ac:dyDescent="0.3">
      <c r="A98" t="s">
        <v>235</v>
      </c>
    </row>
    <row r="99" spans="1:1" x14ac:dyDescent="0.3">
      <c r="A99" t="s">
        <v>236</v>
      </c>
    </row>
    <row r="100" spans="1:1" x14ac:dyDescent="0.3">
      <c r="A100" t="s">
        <v>143</v>
      </c>
    </row>
    <row r="101" spans="1:1" x14ac:dyDescent="0.3">
      <c r="A101" t="s">
        <v>237</v>
      </c>
    </row>
    <row r="102" spans="1:1" x14ac:dyDescent="0.3">
      <c r="A102" t="s">
        <v>238</v>
      </c>
    </row>
    <row r="103" spans="1:1" x14ac:dyDescent="0.3">
      <c r="A103" t="s">
        <v>239</v>
      </c>
    </row>
    <row r="104" spans="1:1" x14ac:dyDescent="0.3">
      <c r="A104" t="s">
        <v>143</v>
      </c>
    </row>
    <row r="105" spans="1:1" x14ac:dyDescent="0.3">
      <c r="A105" t="s">
        <v>240</v>
      </c>
    </row>
    <row r="106" spans="1:1" x14ac:dyDescent="0.3">
      <c r="A106" t="s">
        <v>241</v>
      </c>
    </row>
    <row r="107" spans="1:1" x14ac:dyDescent="0.3">
      <c r="A107" t="s">
        <v>242</v>
      </c>
    </row>
    <row r="108" spans="1:1" x14ac:dyDescent="0.3">
      <c r="A108" t="s">
        <v>243</v>
      </c>
    </row>
    <row r="109" spans="1:1" x14ac:dyDescent="0.3">
      <c r="A109" t="s">
        <v>143</v>
      </c>
    </row>
    <row r="110" spans="1:1" x14ac:dyDescent="0.3">
      <c r="A110" t="s">
        <v>244</v>
      </c>
    </row>
    <row r="111" spans="1:1" x14ac:dyDescent="0.3">
      <c r="A111" t="s">
        <v>245</v>
      </c>
    </row>
    <row r="112" spans="1:1" x14ac:dyDescent="0.3">
      <c r="A112" t="s">
        <v>246</v>
      </c>
    </row>
    <row r="113" spans="1:1" x14ac:dyDescent="0.3">
      <c r="A113" t="s">
        <v>247</v>
      </c>
    </row>
    <row r="114" spans="1:1" x14ac:dyDescent="0.3">
      <c r="A114" t="s">
        <v>248</v>
      </c>
    </row>
    <row r="115" spans="1:1" x14ac:dyDescent="0.3">
      <c r="A115" t="s">
        <v>249</v>
      </c>
    </row>
    <row r="116" spans="1:1" x14ac:dyDescent="0.3">
      <c r="A116" t="s">
        <v>250</v>
      </c>
    </row>
    <row r="117" spans="1:1" x14ac:dyDescent="0.3">
      <c r="A117" t="s">
        <v>143</v>
      </c>
    </row>
    <row r="118" spans="1:1" x14ac:dyDescent="0.3">
      <c r="A118" t="s">
        <v>251</v>
      </c>
    </row>
    <row r="119" spans="1:1" x14ac:dyDescent="0.3">
      <c r="A119" t="s">
        <v>252</v>
      </c>
    </row>
    <row r="120" spans="1:1" x14ac:dyDescent="0.3">
      <c r="A120" t="s">
        <v>253</v>
      </c>
    </row>
    <row r="121" spans="1:1" x14ac:dyDescent="0.3">
      <c r="A121" t="s">
        <v>254</v>
      </c>
    </row>
    <row r="122" spans="1:1" x14ac:dyDescent="0.3">
      <c r="A122" t="s">
        <v>255</v>
      </c>
    </row>
    <row r="123" spans="1:1" x14ac:dyDescent="0.3">
      <c r="A123" t="s">
        <v>256</v>
      </c>
    </row>
    <row r="124" spans="1:1" x14ac:dyDescent="0.3">
      <c r="A124" t="s">
        <v>143</v>
      </c>
    </row>
    <row r="125" spans="1:1" x14ac:dyDescent="0.3">
      <c r="A125" t="s">
        <v>257</v>
      </c>
    </row>
    <row r="126" spans="1:1" x14ac:dyDescent="0.3">
      <c r="A126" t="s">
        <v>258</v>
      </c>
    </row>
    <row r="127" spans="1:1" x14ac:dyDescent="0.3">
      <c r="A127" t="s">
        <v>259</v>
      </c>
    </row>
    <row r="128" spans="1:1" x14ac:dyDescent="0.3">
      <c r="A128" t="s">
        <v>260</v>
      </c>
    </row>
    <row r="129" spans="1:8" x14ac:dyDescent="0.3">
      <c r="A129" t="s">
        <v>261</v>
      </c>
    </row>
    <row r="130" spans="1:8" x14ac:dyDescent="0.3">
      <c r="A130" t="s">
        <v>262</v>
      </c>
    </row>
    <row r="131" spans="1:8" x14ac:dyDescent="0.3">
      <c r="A131" t="s">
        <v>263</v>
      </c>
    </row>
    <row r="132" spans="1:8" x14ac:dyDescent="0.3">
      <c r="A132" t="s">
        <v>143</v>
      </c>
    </row>
    <row r="133" spans="1:8" x14ac:dyDescent="0.3">
      <c r="C133" t="s">
        <v>264</v>
      </c>
      <c r="D133" t="s">
        <v>265</v>
      </c>
      <c r="E133" t="s">
        <v>266</v>
      </c>
      <c r="F133" t="s">
        <v>267</v>
      </c>
      <c r="G133" t="s">
        <v>268</v>
      </c>
      <c r="H133" t="s">
        <v>269</v>
      </c>
    </row>
    <row r="134" spans="1:8" x14ac:dyDescent="0.3">
      <c r="C134" t="s">
        <v>270</v>
      </c>
      <c r="D134" t="s">
        <v>271</v>
      </c>
      <c r="E134" t="s">
        <v>272</v>
      </c>
      <c r="F134" t="s">
        <v>272</v>
      </c>
      <c r="G134" t="s">
        <v>272</v>
      </c>
      <c r="H134" t="s">
        <v>272</v>
      </c>
    </row>
    <row r="135" spans="1:8" x14ac:dyDescent="0.3">
      <c r="C135" t="s">
        <v>273</v>
      </c>
      <c r="D135">
        <v>26.5</v>
      </c>
      <c r="E135">
        <v>4.0199999999999996</v>
      </c>
      <c r="F135">
        <v>0</v>
      </c>
      <c r="G135">
        <v>4.0199999999999996</v>
      </c>
      <c r="H135">
        <v>4.0199999999999996</v>
      </c>
    </row>
    <row r="136" spans="1:8" x14ac:dyDescent="0.3">
      <c r="C136" t="s">
        <v>274</v>
      </c>
      <c r="D136">
        <v>13.7</v>
      </c>
      <c r="E136">
        <v>2.08</v>
      </c>
      <c r="F136">
        <v>0</v>
      </c>
      <c r="G136">
        <v>2.08</v>
      </c>
      <c r="H136">
        <v>2.08</v>
      </c>
    </row>
    <row r="137" spans="1:8" x14ac:dyDescent="0.3">
      <c r="C137" t="s">
        <v>275</v>
      </c>
      <c r="D137">
        <v>14.1</v>
      </c>
      <c r="E137">
        <v>2.14</v>
      </c>
      <c r="F137">
        <v>5.3999999999999999E-2</v>
      </c>
      <c r="G137">
        <v>2.06</v>
      </c>
      <c r="H137">
        <v>2.2400000000000002</v>
      </c>
    </row>
    <row r="138" spans="1:8" x14ac:dyDescent="0.3">
      <c r="C138" t="s">
        <v>276</v>
      </c>
      <c r="D138">
        <v>19.600000000000001</v>
      </c>
      <c r="E138">
        <v>2.97</v>
      </c>
      <c r="F138">
        <v>0</v>
      </c>
      <c r="G138">
        <v>2.97</v>
      </c>
      <c r="H138">
        <v>2.97</v>
      </c>
    </row>
    <row r="139" spans="1:8" x14ac:dyDescent="0.3">
      <c r="C139" t="s">
        <v>277</v>
      </c>
      <c r="D139">
        <v>0.6</v>
      </c>
      <c r="E139">
        <v>0.09</v>
      </c>
      <c r="F139">
        <v>0</v>
      </c>
      <c r="G139">
        <v>0.09</v>
      </c>
      <c r="H139">
        <v>0.09</v>
      </c>
    </row>
    <row r="140" spans="1:8" x14ac:dyDescent="0.3">
      <c r="C140" t="s">
        <v>278</v>
      </c>
      <c r="D140">
        <v>18.899999999999999</v>
      </c>
      <c r="E140">
        <v>2.86</v>
      </c>
      <c r="F140">
        <v>0</v>
      </c>
      <c r="G140">
        <v>2.86</v>
      </c>
      <c r="H140">
        <v>2.86</v>
      </c>
    </row>
    <row r="141" spans="1:8" x14ac:dyDescent="0.3">
      <c r="C141" t="s">
        <v>279</v>
      </c>
      <c r="D141">
        <v>6.6</v>
      </c>
      <c r="E141">
        <v>1.01</v>
      </c>
      <c r="F141">
        <v>0.59699999999999998</v>
      </c>
      <c r="G141">
        <v>0</v>
      </c>
      <c r="H141">
        <v>2.06</v>
      </c>
    </row>
    <row r="142" spans="1:8" x14ac:dyDescent="0.3">
      <c r="C142" t="s">
        <v>280</v>
      </c>
      <c r="D142">
        <v>100</v>
      </c>
      <c r="E142">
        <v>15.16</v>
      </c>
      <c r="F142">
        <v>0.6</v>
      </c>
      <c r="G142">
        <v>14.1</v>
      </c>
      <c r="H142">
        <v>16.22</v>
      </c>
    </row>
    <row r="145" spans="3:5" x14ac:dyDescent="0.3">
      <c r="C145" t="s">
        <v>791</v>
      </c>
      <c r="E145">
        <v>257</v>
      </c>
    </row>
    <row r="146" spans="3:5" x14ac:dyDescent="0.3">
      <c r="C146" t="s">
        <v>792</v>
      </c>
      <c r="E146">
        <f>+E142</f>
        <v>15.16</v>
      </c>
    </row>
    <row r="147" spans="3:5" x14ac:dyDescent="0.3">
      <c r="C147" t="s">
        <v>793</v>
      </c>
      <c r="E147">
        <f>+E145*E146</f>
        <v>3896.12</v>
      </c>
    </row>
    <row r="148" spans="3:5" x14ac:dyDescent="0.3">
      <c r="C148" t="s">
        <v>794</v>
      </c>
      <c r="E148">
        <v>3900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5"/>
  <sheetViews>
    <sheetView topLeftCell="A52" workbookViewId="0">
      <selection activeCell="B39" sqref="B39"/>
    </sheetView>
  </sheetViews>
  <sheetFormatPr defaultRowHeight="14.4" x14ac:dyDescent="0.3"/>
  <cols>
    <col min="1" max="1" width="33.88671875" bestFit="1" customWidth="1"/>
    <col min="2" max="2" width="13.44140625" bestFit="1" customWidth="1"/>
    <col min="5" max="5" width="20.5546875" bestFit="1" customWidth="1"/>
    <col min="257" max="257" width="33.88671875" bestFit="1" customWidth="1"/>
    <col min="258" max="258" width="13.44140625" bestFit="1" customWidth="1"/>
    <col min="513" max="513" width="33.88671875" bestFit="1" customWidth="1"/>
    <col min="514" max="514" width="13.44140625" bestFit="1" customWidth="1"/>
    <col min="769" max="769" width="33.88671875" bestFit="1" customWidth="1"/>
    <col min="770" max="770" width="13.44140625" bestFit="1" customWidth="1"/>
    <col min="1025" max="1025" width="33.88671875" bestFit="1" customWidth="1"/>
    <col min="1026" max="1026" width="13.44140625" bestFit="1" customWidth="1"/>
    <col min="1281" max="1281" width="33.88671875" bestFit="1" customWidth="1"/>
    <col min="1282" max="1282" width="13.44140625" bestFit="1" customWidth="1"/>
    <col min="1537" max="1537" width="33.88671875" bestFit="1" customWidth="1"/>
    <col min="1538" max="1538" width="13.44140625" bestFit="1" customWidth="1"/>
    <col min="1793" max="1793" width="33.88671875" bestFit="1" customWidth="1"/>
    <col min="1794" max="1794" width="13.44140625" bestFit="1" customWidth="1"/>
    <col min="2049" max="2049" width="33.88671875" bestFit="1" customWidth="1"/>
    <col min="2050" max="2050" width="13.44140625" bestFit="1" customWidth="1"/>
    <col min="2305" max="2305" width="33.88671875" bestFit="1" customWidth="1"/>
    <col min="2306" max="2306" width="13.44140625" bestFit="1" customWidth="1"/>
    <col min="2561" max="2561" width="33.88671875" bestFit="1" customWidth="1"/>
    <col min="2562" max="2562" width="13.44140625" bestFit="1" customWidth="1"/>
    <col min="2817" max="2817" width="33.88671875" bestFit="1" customWidth="1"/>
    <col min="2818" max="2818" width="13.44140625" bestFit="1" customWidth="1"/>
    <col min="3073" max="3073" width="33.88671875" bestFit="1" customWidth="1"/>
    <col min="3074" max="3074" width="13.44140625" bestFit="1" customWidth="1"/>
    <col min="3329" max="3329" width="33.88671875" bestFit="1" customWidth="1"/>
    <col min="3330" max="3330" width="13.44140625" bestFit="1" customWidth="1"/>
    <col min="3585" max="3585" width="33.88671875" bestFit="1" customWidth="1"/>
    <col min="3586" max="3586" width="13.44140625" bestFit="1" customWidth="1"/>
    <col min="3841" max="3841" width="33.88671875" bestFit="1" customWidth="1"/>
    <col min="3842" max="3842" width="13.44140625" bestFit="1" customWidth="1"/>
    <col min="4097" max="4097" width="33.88671875" bestFit="1" customWidth="1"/>
    <col min="4098" max="4098" width="13.44140625" bestFit="1" customWidth="1"/>
    <col min="4353" max="4353" width="33.88671875" bestFit="1" customWidth="1"/>
    <col min="4354" max="4354" width="13.44140625" bestFit="1" customWidth="1"/>
    <col min="4609" max="4609" width="33.88671875" bestFit="1" customWidth="1"/>
    <col min="4610" max="4610" width="13.44140625" bestFit="1" customWidth="1"/>
    <col min="4865" max="4865" width="33.88671875" bestFit="1" customWidth="1"/>
    <col min="4866" max="4866" width="13.44140625" bestFit="1" customWidth="1"/>
    <col min="5121" max="5121" width="33.88671875" bestFit="1" customWidth="1"/>
    <col min="5122" max="5122" width="13.44140625" bestFit="1" customWidth="1"/>
    <col min="5377" max="5377" width="33.88671875" bestFit="1" customWidth="1"/>
    <col min="5378" max="5378" width="13.44140625" bestFit="1" customWidth="1"/>
    <col min="5633" max="5633" width="33.88671875" bestFit="1" customWidth="1"/>
    <col min="5634" max="5634" width="13.44140625" bestFit="1" customWidth="1"/>
    <col min="5889" max="5889" width="33.88671875" bestFit="1" customWidth="1"/>
    <col min="5890" max="5890" width="13.44140625" bestFit="1" customWidth="1"/>
    <col min="6145" max="6145" width="33.88671875" bestFit="1" customWidth="1"/>
    <col min="6146" max="6146" width="13.44140625" bestFit="1" customWidth="1"/>
    <col min="6401" max="6401" width="33.88671875" bestFit="1" customWidth="1"/>
    <col min="6402" max="6402" width="13.44140625" bestFit="1" customWidth="1"/>
    <col min="6657" max="6657" width="33.88671875" bestFit="1" customWidth="1"/>
    <col min="6658" max="6658" width="13.44140625" bestFit="1" customWidth="1"/>
    <col min="6913" max="6913" width="33.88671875" bestFit="1" customWidth="1"/>
    <col min="6914" max="6914" width="13.44140625" bestFit="1" customWidth="1"/>
    <col min="7169" max="7169" width="33.88671875" bestFit="1" customWidth="1"/>
    <col min="7170" max="7170" width="13.44140625" bestFit="1" customWidth="1"/>
    <col min="7425" max="7425" width="33.88671875" bestFit="1" customWidth="1"/>
    <col min="7426" max="7426" width="13.44140625" bestFit="1" customWidth="1"/>
    <col min="7681" max="7681" width="33.88671875" bestFit="1" customWidth="1"/>
    <col min="7682" max="7682" width="13.44140625" bestFit="1" customWidth="1"/>
    <col min="7937" max="7937" width="33.88671875" bestFit="1" customWidth="1"/>
    <col min="7938" max="7938" width="13.44140625" bestFit="1" customWidth="1"/>
    <col min="8193" max="8193" width="33.88671875" bestFit="1" customWidth="1"/>
    <col min="8194" max="8194" width="13.44140625" bestFit="1" customWidth="1"/>
    <col min="8449" max="8449" width="33.88671875" bestFit="1" customWidth="1"/>
    <col min="8450" max="8450" width="13.44140625" bestFit="1" customWidth="1"/>
    <col min="8705" max="8705" width="33.88671875" bestFit="1" customWidth="1"/>
    <col min="8706" max="8706" width="13.44140625" bestFit="1" customWidth="1"/>
    <col min="8961" max="8961" width="33.88671875" bestFit="1" customWidth="1"/>
    <col min="8962" max="8962" width="13.44140625" bestFit="1" customWidth="1"/>
    <col min="9217" max="9217" width="33.88671875" bestFit="1" customWidth="1"/>
    <col min="9218" max="9218" width="13.44140625" bestFit="1" customWidth="1"/>
    <col min="9473" max="9473" width="33.88671875" bestFit="1" customWidth="1"/>
    <col min="9474" max="9474" width="13.44140625" bestFit="1" customWidth="1"/>
    <col min="9729" max="9729" width="33.88671875" bestFit="1" customWidth="1"/>
    <col min="9730" max="9730" width="13.44140625" bestFit="1" customWidth="1"/>
    <col min="9985" max="9985" width="33.88671875" bestFit="1" customWidth="1"/>
    <col min="9986" max="9986" width="13.44140625" bestFit="1" customWidth="1"/>
    <col min="10241" max="10241" width="33.88671875" bestFit="1" customWidth="1"/>
    <col min="10242" max="10242" width="13.44140625" bestFit="1" customWidth="1"/>
    <col min="10497" max="10497" width="33.88671875" bestFit="1" customWidth="1"/>
    <col min="10498" max="10498" width="13.44140625" bestFit="1" customWidth="1"/>
    <col min="10753" max="10753" width="33.88671875" bestFit="1" customWidth="1"/>
    <col min="10754" max="10754" width="13.44140625" bestFit="1" customWidth="1"/>
    <col min="11009" max="11009" width="33.88671875" bestFit="1" customWidth="1"/>
    <col min="11010" max="11010" width="13.44140625" bestFit="1" customWidth="1"/>
    <col min="11265" max="11265" width="33.88671875" bestFit="1" customWidth="1"/>
    <col min="11266" max="11266" width="13.44140625" bestFit="1" customWidth="1"/>
    <col min="11521" max="11521" width="33.88671875" bestFit="1" customWidth="1"/>
    <col min="11522" max="11522" width="13.44140625" bestFit="1" customWidth="1"/>
    <col min="11777" max="11777" width="33.88671875" bestFit="1" customWidth="1"/>
    <col min="11778" max="11778" width="13.44140625" bestFit="1" customWidth="1"/>
    <col min="12033" max="12033" width="33.88671875" bestFit="1" customWidth="1"/>
    <col min="12034" max="12034" width="13.44140625" bestFit="1" customWidth="1"/>
    <col min="12289" max="12289" width="33.88671875" bestFit="1" customWidth="1"/>
    <col min="12290" max="12290" width="13.44140625" bestFit="1" customWidth="1"/>
    <col min="12545" max="12545" width="33.88671875" bestFit="1" customWidth="1"/>
    <col min="12546" max="12546" width="13.44140625" bestFit="1" customWidth="1"/>
    <col min="12801" max="12801" width="33.88671875" bestFit="1" customWidth="1"/>
    <col min="12802" max="12802" width="13.44140625" bestFit="1" customWidth="1"/>
    <col min="13057" max="13057" width="33.88671875" bestFit="1" customWidth="1"/>
    <col min="13058" max="13058" width="13.44140625" bestFit="1" customWidth="1"/>
    <col min="13313" max="13313" width="33.88671875" bestFit="1" customWidth="1"/>
    <col min="13314" max="13314" width="13.44140625" bestFit="1" customWidth="1"/>
    <col min="13569" max="13569" width="33.88671875" bestFit="1" customWidth="1"/>
    <col min="13570" max="13570" width="13.44140625" bestFit="1" customWidth="1"/>
    <col min="13825" max="13825" width="33.88671875" bestFit="1" customWidth="1"/>
    <col min="13826" max="13826" width="13.44140625" bestFit="1" customWidth="1"/>
    <col min="14081" max="14081" width="33.88671875" bestFit="1" customWidth="1"/>
    <col min="14082" max="14082" width="13.44140625" bestFit="1" customWidth="1"/>
    <col min="14337" max="14337" width="33.88671875" bestFit="1" customWidth="1"/>
    <col min="14338" max="14338" width="13.44140625" bestFit="1" customWidth="1"/>
    <col min="14593" max="14593" width="33.88671875" bestFit="1" customWidth="1"/>
    <col min="14594" max="14594" width="13.44140625" bestFit="1" customWidth="1"/>
    <col min="14849" max="14849" width="33.88671875" bestFit="1" customWidth="1"/>
    <col min="14850" max="14850" width="13.44140625" bestFit="1" customWidth="1"/>
    <col min="15105" max="15105" width="33.88671875" bestFit="1" customWidth="1"/>
    <col min="15106" max="15106" width="13.44140625" bestFit="1" customWidth="1"/>
    <col min="15361" max="15361" width="33.88671875" bestFit="1" customWidth="1"/>
    <col min="15362" max="15362" width="13.44140625" bestFit="1" customWidth="1"/>
    <col min="15617" max="15617" width="33.88671875" bestFit="1" customWidth="1"/>
    <col min="15618" max="15618" width="13.44140625" bestFit="1" customWidth="1"/>
    <col min="15873" max="15873" width="33.88671875" bestFit="1" customWidth="1"/>
    <col min="15874" max="15874" width="13.44140625" bestFit="1" customWidth="1"/>
    <col min="16129" max="16129" width="33.88671875" bestFit="1" customWidth="1"/>
    <col min="16130" max="16130" width="13.44140625" bestFit="1" customWidth="1"/>
  </cols>
  <sheetData>
    <row r="1" spans="1:7" x14ac:dyDescent="0.3">
      <c r="A1" t="s">
        <v>281</v>
      </c>
      <c r="B1">
        <v>500</v>
      </c>
      <c r="C1" t="s">
        <v>282</v>
      </c>
      <c r="E1" t="s">
        <v>361</v>
      </c>
      <c r="F1" s="6">
        <f>+B76+B69+B62+B58+B54+B50+B47+B43+B40+B33+B26</f>
        <v>16248.918249999999</v>
      </c>
      <c r="G1" t="s">
        <v>311</v>
      </c>
    </row>
    <row r="2" spans="1:7" x14ac:dyDescent="0.3">
      <c r="A2" t="s">
        <v>283</v>
      </c>
      <c r="B2">
        <v>0.1</v>
      </c>
      <c r="C2" t="s">
        <v>284</v>
      </c>
    </row>
    <row r="3" spans="1:7" x14ac:dyDescent="0.3">
      <c r="A3" t="s">
        <v>285</v>
      </c>
      <c r="B3">
        <f>+B1/B2</f>
        <v>5000</v>
      </c>
      <c r="C3" t="s">
        <v>286</v>
      </c>
      <c r="E3" t="s">
        <v>353</v>
      </c>
      <c r="F3">
        <v>16</v>
      </c>
    </row>
    <row r="4" spans="1:7" x14ac:dyDescent="0.3">
      <c r="A4" t="s">
        <v>287</v>
      </c>
      <c r="B4">
        <v>1</v>
      </c>
      <c r="C4" t="s">
        <v>288</v>
      </c>
      <c r="E4" t="s">
        <v>354</v>
      </c>
      <c r="F4">
        <f>30*3600*3.7</f>
        <v>399600</v>
      </c>
      <c r="G4" t="s">
        <v>355</v>
      </c>
    </row>
    <row r="5" spans="1:7" x14ac:dyDescent="0.3">
      <c r="A5" t="s">
        <v>289</v>
      </c>
      <c r="B5">
        <f>+(24*3600)-(B4*B3)</f>
        <v>81400</v>
      </c>
      <c r="C5" t="s">
        <v>290</v>
      </c>
      <c r="E5" t="s">
        <v>356</v>
      </c>
      <c r="F5">
        <f>+F3*F4</f>
        <v>6393600</v>
      </c>
      <c r="G5" t="s">
        <v>355</v>
      </c>
    </row>
    <row r="7" spans="1:7" x14ac:dyDescent="0.3">
      <c r="A7" t="s">
        <v>291</v>
      </c>
      <c r="E7" t="s">
        <v>357</v>
      </c>
      <c r="F7" s="6">
        <f>+F5/(F1)</f>
        <v>393.47850125346042</v>
      </c>
      <c r="G7" t="s">
        <v>358</v>
      </c>
    </row>
    <row r="8" spans="1:7" x14ac:dyDescent="0.3">
      <c r="A8" t="s">
        <v>292</v>
      </c>
      <c r="B8">
        <v>300</v>
      </c>
      <c r="C8" t="s">
        <v>286</v>
      </c>
      <c r="E8" t="s">
        <v>359</v>
      </c>
      <c r="F8" s="6">
        <f>+F7*B4</f>
        <v>393.47850125346042</v>
      </c>
      <c r="G8" t="s">
        <v>360</v>
      </c>
    </row>
    <row r="9" spans="1:7" x14ac:dyDescent="0.3">
      <c r="A9" t="s">
        <v>293</v>
      </c>
      <c r="B9">
        <v>40000</v>
      </c>
      <c r="C9" t="s">
        <v>294</v>
      </c>
    </row>
    <row r="10" spans="1:7" x14ac:dyDescent="0.3">
      <c r="A10" t="s">
        <v>295</v>
      </c>
      <c r="B10">
        <v>2400</v>
      </c>
      <c r="C10" t="s">
        <v>296</v>
      </c>
    </row>
    <row r="11" spans="1:7" x14ac:dyDescent="0.3">
      <c r="A11" t="s">
        <v>297</v>
      </c>
      <c r="B11">
        <f>+B10/10</f>
        <v>240</v>
      </c>
      <c r="C11" t="s">
        <v>298</v>
      </c>
    </row>
    <row r="12" spans="1:7" x14ac:dyDescent="0.3">
      <c r="A12" t="s">
        <v>299</v>
      </c>
      <c r="B12">
        <v>60</v>
      </c>
      <c r="C12" t="s">
        <v>286</v>
      </c>
    </row>
    <row r="13" spans="1:7" x14ac:dyDescent="0.3">
      <c r="A13" t="s">
        <v>300</v>
      </c>
      <c r="B13" s="6">
        <f>+(B9/B11)</f>
        <v>166.66666666666666</v>
      </c>
      <c r="C13" t="s">
        <v>286</v>
      </c>
    </row>
    <row r="14" spans="1:7" x14ac:dyDescent="0.3">
      <c r="A14" t="s">
        <v>98</v>
      </c>
      <c r="B14" s="6">
        <f>+B13+B12+B8</f>
        <v>526.66666666666663</v>
      </c>
      <c r="C14" t="s">
        <v>286</v>
      </c>
    </row>
    <row r="17" spans="1:3" ht="15" x14ac:dyDescent="0.25">
      <c r="A17" t="s">
        <v>301</v>
      </c>
    </row>
    <row r="18" spans="1:3" ht="15" x14ac:dyDescent="0.25">
      <c r="A18" t="s">
        <v>302</v>
      </c>
      <c r="B18">
        <v>127.7</v>
      </c>
      <c r="C18" t="s">
        <v>303</v>
      </c>
    </row>
    <row r="19" spans="1:3" ht="15" x14ac:dyDescent="0.25">
      <c r="A19" t="s">
        <v>304</v>
      </c>
      <c r="B19">
        <v>260.7</v>
      </c>
    </row>
    <row r="20" spans="1:3" ht="15" x14ac:dyDescent="0.25">
      <c r="A20" t="s">
        <v>305</v>
      </c>
      <c r="B20">
        <v>97.1</v>
      </c>
    </row>
    <row r="21" spans="1:3" ht="15" x14ac:dyDescent="0.25">
      <c r="A21" t="s">
        <v>306</v>
      </c>
      <c r="B21">
        <v>2846</v>
      </c>
    </row>
    <row r="22" spans="1:3" ht="15" x14ac:dyDescent="0.25">
      <c r="A22" t="s">
        <v>307</v>
      </c>
      <c r="B22">
        <v>175</v>
      </c>
    </row>
    <row r="23" spans="1:3" ht="15" x14ac:dyDescent="0.25">
      <c r="A23" t="s">
        <v>304</v>
      </c>
      <c r="B23">
        <v>799.2</v>
      </c>
    </row>
    <row r="24" spans="1:3" ht="15" x14ac:dyDescent="0.25">
      <c r="A24" t="s">
        <v>308</v>
      </c>
      <c r="B24">
        <v>1535</v>
      </c>
    </row>
    <row r="25" spans="1:3" ht="15" x14ac:dyDescent="0.25">
      <c r="A25" t="s">
        <v>309</v>
      </c>
      <c r="B25">
        <v>2273</v>
      </c>
    </row>
    <row r="26" spans="1:3" ht="15" x14ac:dyDescent="0.25">
      <c r="A26" t="s">
        <v>310</v>
      </c>
      <c r="B26">
        <f>SUM(B18:B25)*B4</f>
        <v>8113.7</v>
      </c>
      <c r="C26" t="s">
        <v>311</v>
      </c>
    </row>
    <row r="28" spans="1:3" ht="15" x14ac:dyDescent="0.25">
      <c r="A28" t="s">
        <v>312</v>
      </c>
    </row>
    <row r="29" spans="1:3" ht="15" x14ac:dyDescent="0.25">
      <c r="A29" t="s">
        <v>313</v>
      </c>
      <c r="B29">
        <v>0.15</v>
      </c>
      <c r="C29" t="s">
        <v>314</v>
      </c>
    </row>
    <row r="30" spans="1:3" ht="15" x14ac:dyDescent="0.25">
      <c r="A30" t="s">
        <v>315</v>
      </c>
      <c r="B30">
        <v>0.02</v>
      </c>
      <c r="C30" t="s">
        <v>314</v>
      </c>
    </row>
    <row r="31" spans="1:3" ht="15" x14ac:dyDescent="0.25">
      <c r="A31" t="s">
        <v>316</v>
      </c>
      <c r="B31">
        <v>3.3</v>
      </c>
      <c r="C31" t="s">
        <v>317</v>
      </c>
    </row>
    <row r="32" spans="1:3" ht="15" x14ac:dyDescent="0.25">
      <c r="A32" t="s">
        <v>318</v>
      </c>
      <c r="B32">
        <v>0.7</v>
      </c>
    </row>
    <row r="33" spans="1:3" ht="15" x14ac:dyDescent="0.25">
      <c r="A33" t="s">
        <v>319</v>
      </c>
      <c r="B33">
        <f>+B31*B3*((B32*B29)+((1-B32)*B30))*$B$4</f>
        <v>1831.5</v>
      </c>
      <c r="C33" t="s">
        <v>311</v>
      </c>
    </row>
    <row r="35" spans="1:3" ht="15" x14ac:dyDescent="0.25">
      <c r="A35" t="s">
        <v>320</v>
      </c>
    </row>
    <row r="36" spans="1:3" ht="15" x14ac:dyDescent="0.25">
      <c r="A36" t="s">
        <v>313</v>
      </c>
      <c r="B36">
        <v>0.15</v>
      </c>
      <c r="C36" t="s">
        <v>314</v>
      </c>
    </row>
    <row r="37" spans="1:3" ht="15" x14ac:dyDescent="0.25">
      <c r="A37" t="s">
        <v>315</v>
      </c>
      <c r="B37">
        <v>1E-3</v>
      </c>
      <c r="C37" t="s">
        <v>314</v>
      </c>
    </row>
    <row r="38" spans="1:3" ht="15" x14ac:dyDescent="0.25">
      <c r="A38" t="s">
        <v>316</v>
      </c>
      <c r="B38">
        <v>3.3</v>
      </c>
      <c r="C38" t="s">
        <v>317</v>
      </c>
    </row>
    <row r="39" spans="1:3" ht="15" x14ac:dyDescent="0.25">
      <c r="A39" t="s">
        <v>318</v>
      </c>
      <c r="B39" s="6">
        <f>1/(4*60)</f>
        <v>4.1666666666666666E-3</v>
      </c>
    </row>
    <row r="40" spans="1:3" ht="15" x14ac:dyDescent="0.25">
      <c r="A40" t="s">
        <v>321</v>
      </c>
      <c r="B40" s="6">
        <f>+B38*$B$5*((B39*B36)+((1-B39)*B37))</f>
        <v>435.38825000000003</v>
      </c>
      <c r="C40" t="s">
        <v>311</v>
      </c>
    </row>
    <row r="42" spans="1:3" ht="15" x14ac:dyDescent="0.25">
      <c r="A42" t="s">
        <v>322</v>
      </c>
      <c r="B42">
        <v>4.2</v>
      </c>
      <c r="C42" t="s">
        <v>323</v>
      </c>
    </row>
    <row r="43" spans="1:3" ht="15" x14ac:dyDescent="0.25">
      <c r="A43" t="s">
        <v>324</v>
      </c>
      <c r="B43">
        <f>+(B12+B13)*B42*B4</f>
        <v>952</v>
      </c>
      <c r="C43" t="s">
        <v>311</v>
      </c>
    </row>
    <row r="45" spans="1:3" ht="15" x14ac:dyDescent="0.25">
      <c r="A45" t="s">
        <v>325</v>
      </c>
      <c r="B45">
        <v>6.7000000000000004E-2</v>
      </c>
      <c r="C45" t="s">
        <v>314</v>
      </c>
    </row>
    <row r="46" spans="1:3" ht="15" x14ac:dyDescent="0.25">
      <c r="A46" t="s">
        <v>326</v>
      </c>
      <c r="B46">
        <v>3.3</v>
      </c>
      <c r="C46" t="s">
        <v>317</v>
      </c>
    </row>
    <row r="47" spans="1:3" x14ac:dyDescent="0.3">
      <c r="A47" t="s">
        <v>327</v>
      </c>
      <c r="B47">
        <f>+B45*B46*B8*B4</f>
        <v>66.33</v>
      </c>
      <c r="C47" t="s">
        <v>311</v>
      </c>
    </row>
    <row r="49" spans="1:3" x14ac:dyDescent="0.3">
      <c r="A49" t="s">
        <v>328</v>
      </c>
      <c r="B49">
        <v>0.28000000000000003</v>
      </c>
      <c r="C49" t="s">
        <v>323</v>
      </c>
    </row>
    <row r="50" spans="1:3" x14ac:dyDescent="0.3">
      <c r="A50" t="s">
        <v>329</v>
      </c>
      <c r="B50">
        <f>+B49*B3*B4</f>
        <v>1400.0000000000002</v>
      </c>
      <c r="C50" t="s">
        <v>311</v>
      </c>
    </row>
    <row r="52" spans="1:3" x14ac:dyDescent="0.3">
      <c r="A52" t="s">
        <v>330</v>
      </c>
      <c r="B52">
        <f>+B1/10</f>
        <v>50</v>
      </c>
    </row>
    <row r="53" spans="1:3" x14ac:dyDescent="0.3">
      <c r="A53" t="s">
        <v>331</v>
      </c>
      <c r="B53">
        <v>45</v>
      </c>
      <c r="C53" t="s">
        <v>303</v>
      </c>
    </row>
    <row r="54" spans="1:3" x14ac:dyDescent="0.3">
      <c r="A54" t="s">
        <v>332</v>
      </c>
      <c r="B54">
        <f>+B53*B52*B4</f>
        <v>2250</v>
      </c>
      <c r="C54" t="s">
        <v>311</v>
      </c>
    </row>
    <row r="56" spans="1:3" x14ac:dyDescent="0.3">
      <c r="A56" t="s">
        <v>333</v>
      </c>
      <c r="B56">
        <f>+$B$1/10</f>
        <v>50</v>
      </c>
    </row>
    <row r="57" spans="1:3" x14ac:dyDescent="0.3">
      <c r="A57" t="s">
        <v>334</v>
      </c>
      <c r="B57">
        <v>10</v>
      </c>
      <c r="C57" t="s">
        <v>303</v>
      </c>
    </row>
    <row r="58" spans="1:3" x14ac:dyDescent="0.3">
      <c r="A58" t="s">
        <v>335</v>
      </c>
      <c r="B58">
        <f>+B57*B56*$B$4</f>
        <v>500</v>
      </c>
      <c r="C58" t="s">
        <v>311</v>
      </c>
    </row>
    <row r="60" spans="1:3" x14ac:dyDescent="0.3">
      <c r="A60" t="s">
        <v>336</v>
      </c>
      <c r="B60">
        <f>+$B$1/10</f>
        <v>50</v>
      </c>
    </row>
    <row r="61" spans="1:3" x14ac:dyDescent="0.3">
      <c r="A61" t="s">
        <v>337</v>
      </c>
      <c r="B61">
        <v>1.4</v>
      </c>
      <c r="C61" t="s">
        <v>303</v>
      </c>
    </row>
    <row r="62" spans="1:3" x14ac:dyDescent="0.3">
      <c r="A62" t="s">
        <v>338</v>
      </c>
      <c r="B62">
        <f>+B61*B60*$B$4</f>
        <v>70</v>
      </c>
      <c r="C62" t="s">
        <v>311</v>
      </c>
    </row>
    <row r="64" spans="1:3" x14ac:dyDescent="0.3">
      <c r="A64" t="s">
        <v>339</v>
      </c>
      <c r="B64">
        <f>+$B$1/10</f>
        <v>50</v>
      </c>
    </row>
    <row r="65" spans="1:3" x14ac:dyDescent="0.3">
      <c r="A65" t="s">
        <v>340</v>
      </c>
      <c r="B65">
        <v>2.5000000000000001E-2</v>
      </c>
      <c r="C65" t="s">
        <v>341</v>
      </c>
    </row>
    <row r="66" spans="1:3" x14ac:dyDescent="0.3">
      <c r="A66" t="s">
        <v>342</v>
      </c>
      <c r="B66">
        <v>12</v>
      </c>
      <c r="C66" t="s">
        <v>343</v>
      </c>
    </row>
    <row r="67" spans="1:3" x14ac:dyDescent="0.3">
      <c r="A67" t="s">
        <v>344</v>
      </c>
      <c r="B67">
        <v>10</v>
      </c>
      <c r="C67" t="s">
        <v>286</v>
      </c>
    </row>
    <row r="68" spans="1:3" x14ac:dyDescent="0.3">
      <c r="A68" t="s">
        <v>345</v>
      </c>
      <c r="B68">
        <f>+B65*B66*B67</f>
        <v>3.0000000000000004</v>
      </c>
      <c r="C68" t="s">
        <v>303</v>
      </c>
    </row>
    <row r="69" spans="1:3" x14ac:dyDescent="0.3">
      <c r="A69" t="s">
        <v>346</v>
      </c>
      <c r="B69">
        <f>+B68*B64*$B$4</f>
        <v>150.00000000000003</v>
      </c>
      <c r="C69" t="s">
        <v>311</v>
      </c>
    </row>
    <row r="71" spans="1:3" x14ac:dyDescent="0.3">
      <c r="A71" t="s">
        <v>347</v>
      </c>
      <c r="B71">
        <f>+$B$1/10</f>
        <v>50</v>
      </c>
    </row>
    <row r="72" spans="1:3" x14ac:dyDescent="0.3">
      <c r="A72" t="s">
        <v>348</v>
      </c>
      <c r="B72">
        <v>0.08</v>
      </c>
      <c r="C72" t="s">
        <v>341</v>
      </c>
    </row>
    <row r="73" spans="1:3" x14ac:dyDescent="0.3">
      <c r="A73" t="s">
        <v>349</v>
      </c>
      <c r="B73">
        <v>12</v>
      </c>
      <c r="C73" t="s">
        <v>343</v>
      </c>
    </row>
    <row r="74" spans="1:3" x14ac:dyDescent="0.3">
      <c r="A74" t="s">
        <v>350</v>
      </c>
      <c r="B74">
        <v>10</v>
      </c>
      <c r="C74" t="s">
        <v>286</v>
      </c>
    </row>
    <row r="75" spans="1:3" x14ac:dyDescent="0.3">
      <c r="A75" t="s">
        <v>351</v>
      </c>
      <c r="B75">
        <f>+B72*B73*B74</f>
        <v>9.6</v>
      </c>
      <c r="C75" t="s">
        <v>303</v>
      </c>
    </row>
    <row r="76" spans="1:3" x14ac:dyDescent="0.3">
      <c r="A76" t="s">
        <v>352</v>
      </c>
      <c r="B76">
        <f>+B75*B71*$B$4</f>
        <v>480</v>
      </c>
      <c r="C76" t="s">
        <v>311</v>
      </c>
    </row>
    <row r="84" spans="2:2" x14ac:dyDescent="0.3">
      <c r="B84" s="6"/>
    </row>
    <row r="85" spans="2:2" x14ac:dyDescent="0.3">
      <c r="B85" s="6"/>
    </row>
  </sheetData>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A9" sqref="A9:L19"/>
    </sheetView>
  </sheetViews>
  <sheetFormatPr defaultRowHeight="14.4" x14ac:dyDescent="0.3"/>
  <cols>
    <col min="1" max="1" width="34.88671875" bestFit="1" customWidth="1"/>
  </cols>
  <sheetData>
    <row r="1" spans="1:4" x14ac:dyDescent="0.3">
      <c r="A1" t="s">
        <v>365</v>
      </c>
      <c r="B1" s="7" t="s">
        <v>362</v>
      </c>
      <c r="C1" s="8" t="s">
        <v>363</v>
      </c>
      <c r="D1" s="5" t="s">
        <v>364</v>
      </c>
    </row>
    <row r="2" spans="1:4" x14ac:dyDescent="0.3">
      <c r="A2" t="s">
        <v>366</v>
      </c>
      <c r="B2">
        <v>18645</v>
      </c>
      <c r="C2">
        <v>18145</v>
      </c>
      <c r="D2">
        <v>17645</v>
      </c>
    </row>
    <row r="3" spans="1:4" x14ac:dyDescent="0.3">
      <c r="A3" t="s">
        <v>367</v>
      </c>
      <c r="B3">
        <v>2000</v>
      </c>
    </row>
    <row r="4" spans="1:4" x14ac:dyDescent="0.3">
      <c r="A4" t="s">
        <v>368</v>
      </c>
      <c r="B4">
        <v>6215</v>
      </c>
    </row>
    <row r="5" spans="1:4" x14ac:dyDescent="0.3">
      <c r="A5" t="s">
        <v>369</v>
      </c>
      <c r="B5">
        <v>9125</v>
      </c>
    </row>
    <row r="6" spans="1:4" x14ac:dyDescent="0.3">
      <c r="A6" t="s">
        <v>370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M13"/>
  <sheetViews>
    <sheetView topLeftCell="B1" workbookViewId="0">
      <selection activeCell="M8" sqref="M8"/>
    </sheetView>
  </sheetViews>
  <sheetFormatPr defaultRowHeight="14.4" x14ac:dyDescent="0.3"/>
  <cols>
    <col min="1" max="1" width="11" bestFit="1" customWidth="1"/>
    <col min="2" max="2" width="29" bestFit="1" customWidth="1"/>
    <col min="3" max="3" width="10.5546875" bestFit="1" customWidth="1"/>
    <col min="4" max="4" width="20.109375" customWidth="1"/>
    <col min="5" max="5" width="13.6640625" bestFit="1" customWidth="1"/>
    <col min="6" max="6" width="22.33203125" customWidth="1"/>
    <col min="7" max="7" width="9.6640625" customWidth="1"/>
    <col min="8" max="8" width="12.6640625" bestFit="1" customWidth="1"/>
    <col min="9" max="9" width="11.88671875" bestFit="1" customWidth="1"/>
    <col min="10" max="10" width="11.33203125" bestFit="1" customWidth="1"/>
    <col min="11" max="11" width="12.5546875" bestFit="1" customWidth="1"/>
    <col min="12" max="12" width="23.5546875" bestFit="1" customWidth="1"/>
    <col min="13" max="13" width="14.33203125" bestFit="1" customWidth="1"/>
  </cols>
  <sheetData>
    <row r="4" spans="1:13" x14ac:dyDescent="0.3">
      <c r="A4" s="1">
        <v>41445</v>
      </c>
      <c r="B4" t="s">
        <v>371</v>
      </c>
      <c r="D4">
        <v>10</v>
      </c>
    </row>
    <row r="5" spans="1:13" x14ac:dyDescent="0.3">
      <c r="A5" s="1"/>
      <c r="B5" t="s">
        <v>380</v>
      </c>
      <c r="D5">
        <v>10</v>
      </c>
    </row>
    <row r="6" spans="1:13" x14ac:dyDescent="0.3">
      <c r="A6" s="1"/>
    </row>
    <row r="7" spans="1:13" x14ac:dyDescent="0.3">
      <c r="A7" s="1"/>
      <c r="C7" t="s">
        <v>378</v>
      </c>
      <c r="D7" t="s">
        <v>377</v>
      </c>
      <c r="E7" t="s">
        <v>385</v>
      </c>
      <c r="F7" t="s">
        <v>388</v>
      </c>
      <c r="G7" t="s">
        <v>387</v>
      </c>
      <c r="H7" t="s">
        <v>386</v>
      </c>
      <c r="I7" t="s">
        <v>389</v>
      </c>
      <c r="J7" t="s">
        <v>382</v>
      </c>
      <c r="K7" t="s">
        <v>390</v>
      </c>
      <c r="L7" t="s">
        <v>392</v>
      </c>
      <c r="M7" t="s">
        <v>393</v>
      </c>
    </row>
    <row r="8" spans="1:13" x14ac:dyDescent="0.3">
      <c r="A8" s="1"/>
      <c r="B8" t="s">
        <v>379</v>
      </c>
      <c r="C8" s="9">
        <v>60000</v>
      </c>
      <c r="D8" s="9">
        <v>0</v>
      </c>
      <c r="E8">
        <v>5</v>
      </c>
      <c r="J8" s="9">
        <f t="shared" ref="J8:J13" si="0">+$D$4*C8</f>
        <v>600000</v>
      </c>
      <c r="K8" s="9">
        <f t="shared" ref="K8:K13" si="1">+(I8*H8)</f>
        <v>0</v>
      </c>
      <c r="L8" s="9">
        <f t="shared" ref="L8:L13" si="2">+C8/E8</f>
        <v>12000</v>
      </c>
      <c r="M8" s="9">
        <f>+J8+($D$5*(K8+L8+D8))</f>
        <v>720000</v>
      </c>
    </row>
    <row r="9" spans="1:13" x14ac:dyDescent="0.3">
      <c r="A9" s="1"/>
      <c r="B9" t="s">
        <v>391</v>
      </c>
      <c r="C9" s="9">
        <v>22000</v>
      </c>
      <c r="D9" s="9">
        <v>0</v>
      </c>
      <c r="E9">
        <v>5</v>
      </c>
      <c r="F9">
        <v>4</v>
      </c>
      <c r="G9">
        <f>+(1/E9)</f>
        <v>0.2</v>
      </c>
      <c r="H9" s="10">
        <f>+G9*($D$4/F9)</f>
        <v>0.5</v>
      </c>
      <c r="I9" s="9">
        <v>500</v>
      </c>
      <c r="J9" s="9">
        <f t="shared" si="0"/>
        <v>220000</v>
      </c>
      <c r="K9" s="9">
        <f t="shared" si="1"/>
        <v>250</v>
      </c>
      <c r="L9" s="9">
        <f t="shared" si="2"/>
        <v>4400</v>
      </c>
      <c r="M9" s="9">
        <f>+J9+$M$8+($D$5*(K9+L9+D9))</f>
        <v>986500</v>
      </c>
    </row>
    <row r="10" spans="1:13" x14ac:dyDescent="0.3">
      <c r="A10" s="1"/>
      <c r="B10" t="s">
        <v>373</v>
      </c>
      <c r="C10" s="9">
        <v>20000</v>
      </c>
      <c r="D10" s="9">
        <v>600</v>
      </c>
      <c r="E10">
        <v>5</v>
      </c>
      <c r="F10">
        <v>3</v>
      </c>
      <c r="G10">
        <v>2</v>
      </c>
      <c r="H10" s="10">
        <f>+G10*($D$4/F10)</f>
        <v>6.666666666666667</v>
      </c>
      <c r="I10" s="9">
        <v>500</v>
      </c>
      <c r="J10" s="9">
        <f t="shared" si="0"/>
        <v>200000</v>
      </c>
      <c r="K10" s="9">
        <f t="shared" si="1"/>
        <v>3333.3333333333335</v>
      </c>
      <c r="L10" s="9">
        <f t="shared" si="2"/>
        <v>4000</v>
      </c>
      <c r="M10" s="9">
        <f>+J10+$M$8+($D$5*(K10+L10+D10))</f>
        <v>999333.33333333337</v>
      </c>
    </row>
    <row r="11" spans="1:13" x14ac:dyDescent="0.3">
      <c r="A11" s="1"/>
      <c r="B11" t="s">
        <v>374</v>
      </c>
      <c r="C11" s="9">
        <v>200000</v>
      </c>
      <c r="D11" s="9">
        <v>50000</v>
      </c>
      <c r="E11">
        <v>5</v>
      </c>
      <c r="F11">
        <v>3</v>
      </c>
      <c r="G11">
        <v>6</v>
      </c>
      <c r="H11" s="10">
        <f>+G11*($D$4/F11)</f>
        <v>20</v>
      </c>
      <c r="I11" s="9">
        <v>500</v>
      </c>
      <c r="J11" s="9">
        <f t="shared" si="0"/>
        <v>2000000</v>
      </c>
      <c r="K11" s="9">
        <f t="shared" si="1"/>
        <v>10000</v>
      </c>
      <c r="L11" s="9">
        <f t="shared" si="2"/>
        <v>40000</v>
      </c>
      <c r="M11" s="9">
        <f>+J11+$M$8+($D$5*(K11+L11+D11))</f>
        <v>3720000</v>
      </c>
    </row>
    <row r="12" spans="1:13" x14ac:dyDescent="0.3">
      <c r="A12" s="1"/>
      <c r="B12" t="s">
        <v>375</v>
      </c>
      <c r="C12" s="9">
        <v>400000</v>
      </c>
      <c r="D12" s="9">
        <v>50000</v>
      </c>
      <c r="E12">
        <v>5</v>
      </c>
      <c r="F12">
        <v>3</v>
      </c>
      <c r="G12">
        <v>12</v>
      </c>
      <c r="H12" s="10">
        <f>+G12*($D$4/F12)</f>
        <v>40</v>
      </c>
      <c r="I12" s="9">
        <v>500</v>
      </c>
      <c r="J12" s="9">
        <f t="shared" si="0"/>
        <v>4000000</v>
      </c>
      <c r="K12" s="9">
        <f t="shared" si="1"/>
        <v>20000</v>
      </c>
      <c r="L12" s="9">
        <f t="shared" si="2"/>
        <v>80000</v>
      </c>
      <c r="M12" s="9">
        <f>+J12+$M$8+($D$5*(K12+L12+D12))</f>
        <v>6220000</v>
      </c>
    </row>
    <row r="13" spans="1:13" x14ac:dyDescent="0.3">
      <c r="A13" s="1"/>
      <c r="B13" t="s">
        <v>376</v>
      </c>
      <c r="C13" s="9">
        <v>200000</v>
      </c>
      <c r="D13" s="9">
        <v>50000</v>
      </c>
      <c r="E13">
        <v>4</v>
      </c>
      <c r="F13">
        <v>1</v>
      </c>
      <c r="G13">
        <v>2</v>
      </c>
      <c r="H13" s="10">
        <f>+G13*($D$4/F13)</f>
        <v>20</v>
      </c>
      <c r="I13" s="9">
        <v>25000</v>
      </c>
      <c r="J13" s="9">
        <f t="shared" si="0"/>
        <v>2000000</v>
      </c>
      <c r="K13" s="9">
        <f t="shared" si="1"/>
        <v>500000</v>
      </c>
      <c r="L13" s="9">
        <f t="shared" si="2"/>
        <v>50000</v>
      </c>
      <c r="M13" s="9">
        <f>+J13+$M$8+($D$5*(K13+L13+D13))</f>
        <v>8720000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topLeftCell="A13" workbookViewId="0">
      <selection activeCell="B13" sqref="B13:C13"/>
    </sheetView>
  </sheetViews>
  <sheetFormatPr defaultColWidth="8.88671875" defaultRowHeight="15.6" x14ac:dyDescent="0.3"/>
  <cols>
    <col min="1" max="1" width="52.6640625" style="13" customWidth="1"/>
    <col min="2" max="16384" width="8.88671875" style="13"/>
  </cols>
  <sheetData>
    <row r="1" spans="1:4" x14ac:dyDescent="0.3">
      <c r="A1" s="13" t="s">
        <v>459</v>
      </c>
    </row>
    <row r="3" spans="1:4" x14ac:dyDescent="0.3">
      <c r="A3" s="13" t="s">
        <v>461</v>
      </c>
      <c r="D3" s="14"/>
    </row>
    <row r="4" spans="1:4" x14ac:dyDescent="0.3">
      <c r="A4" s="13" t="s">
        <v>462</v>
      </c>
      <c r="D4" s="14"/>
    </row>
    <row r="5" spans="1:4" x14ac:dyDescent="0.3">
      <c r="A5" s="13" t="s">
        <v>463</v>
      </c>
      <c r="D5" s="14"/>
    </row>
    <row r="6" spans="1:4" x14ac:dyDescent="0.3">
      <c r="A6" s="13" t="s">
        <v>464</v>
      </c>
      <c r="D6" s="14"/>
    </row>
    <row r="7" spans="1:4" x14ac:dyDescent="0.3">
      <c r="A7" s="13" t="s">
        <v>465</v>
      </c>
      <c r="D7" s="14"/>
    </row>
    <row r="8" spans="1:4" x14ac:dyDescent="0.3">
      <c r="A8" s="13" t="s">
        <v>466</v>
      </c>
      <c r="D8" s="14"/>
    </row>
    <row r="9" spans="1:4" s="16" customFormat="1" x14ac:dyDescent="0.3">
      <c r="A9" s="55" t="s">
        <v>467</v>
      </c>
      <c r="D9" s="56"/>
    </row>
    <row r="10" spans="1:4" x14ac:dyDescent="0.3">
      <c r="A10" s="13" t="s">
        <v>468</v>
      </c>
      <c r="D10" s="14"/>
    </row>
    <row r="11" spans="1:4" x14ac:dyDescent="0.3">
      <c r="A11" s="13" t="s">
        <v>469</v>
      </c>
      <c r="D11" s="14"/>
    </row>
    <row r="12" spans="1:4" x14ac:dyDescent="0.3">
      <c r="A12" s="15" t="s">
        <v>470</v>
      </c>
      <c r="D12" s="14"/>
    </row>
    <row r="13" spans="1:4" x14ac:dyDescent="0.3">
      <c r="A13" s="13" t="s">
        <v>3085</v>
      </c>
      <c r="D13" s="14"/>
    </row>
    <row r="14" spans="1:4" s="16" customFormat="1" x14ac:dyDescent="0.3">
      <c r="A14" s="55" t="s">
        <v>471</v>
      </c>
      <c r="D14" s="56"/>
    </row>
    <row r="15" spans="1:4" s="16" customFormat="1" x14ac:dyDescent="0.3">
      <c r="A15" s="16" t="s">
        <v>472</v>
      </c>
      <c r="D15" s="56"/>
    </row>
    <row r="16" spans="1:4" s="16" customFormat="1" x14ac:dyDescent="0.3">
      <c r="A16" s="55" t="s">
        <v>473</v>
      </c>
      <c r="D16" s="56"/>
    </row>
    <row r="17" spans="1:4" s="16" customFormat="1" x14ac:dyDescent="0.3">
      <c r="A17" s="55" t="s">
        <v>474</v>
      </c>
      <c r="D17" s="56"/>
    </row>
    <row r="18" spans="1:4" s="16" customFormat="1" x14ac:dyDescent="0.3">
      <c r="A18" s="16" t="s">
        <v>475</v>
      </c>
      <c r="D18" s="56"/>
    </row>
    <row r="19" spans="1:4" x14ac:dyDescent="0.3">
      <c r="A19" s="16" t="s">
        <v>476</v>
      </c>
      <c r="D19" s="14"/>
    </row>
    <row r="20" spans="1:4" x14ac:dyDescent="0.3">
      <c r="A20" s="16" t="s">
        <v>477</v>
      </c>
      <c r="D20" s="14"/>
    </row>
    <row r="21" spans="1:4" x14ac:dyDescent="0.3">
      <c r="A21" s="16" t="s">
        <v>478</v>
      </c>
      <c r="D21" s="14"/>
    </row>
    <row r="22" spans="1:4" s="16" customFormat="1" x14ac:dyDescent="0.3">
      <c r="A22" s="16" t="s">
        <v>479</v>
      </c>
      <c r="D22" s="56"/>
    </row>
    <row r="23" spans="1:4" x14ac:dyDescent="0.3">
      <c r="A23" s="16" t="s">
        <v>480</v>
      </c>
      <c r="D23" s="14"/>
    </row>
    <row r="24" spans="1:4" s="16" customFormat="1" x14ac:dyDescent="0.3">
      <c r="A24" s="16" t="s">
        <v>481</v>
      </c>
      <c r="D24" s="56"/>
    </row>
    <row r="25" spans="1:4" x14ac:dyDescent="0.3">
      <c r="A25" s="16" t="s">
        <v>482</v>
      </c>
      <c r="D25" s="14"/>
    </row>
    <row r="26" spans="1:4" x14ac:dyDescent="0.3">
      <c r="A26" s="17" t="s">
        <v>483</v>
      </c>
      <c r="D26" s="14"/>
    </row>
    <row r="27" spans="1:4" x14ac:dyDescent="0.3">
      <c r="A27" s="16" t="s">
        <v>484</v>
      </c>
      <c r="D27" s="14"/>
    </row>
    <row r="28" spans="1:4" x14ac:dyDescent="0.3">
      <c r="A28" s="16" t="s">
        <v>485</v>
      </c>
      <c r="D28" s="14"/>
    </row>
    <row r="29" spans="1:4" s="16" customFormat="1" x14ac:dyDescent="0.3">
      <c r="A29" s="55" t="s">
        <v>486</v>
      </c>
      <c r="D29" s="56"/>
    </row>
    <row r="30" spans="1:4" s="16" customFormat="1" x14ac:dyDescent="0.3">
      <c r="A30" s="57" t="s">
        <v>487</v>
      </c>
      <c r="D30" s="56"/>
    </row>
    <row r="31" spans="1:4" x14ac:dyDescent="0.3">
      <c r="A31" s="16" t="s">
        <v>488</v>
      </c>
      <c r="D31" s="14"/>
    </row>
    <row r="32" spans="1:4" x14ac:dyDescent="0.3">
      <c r="A32" s="13" t="s">
        <v>3087</v>
      </c>
      <c r="D32" s="14"/>
    </row>
    <row r="33" spans="1:4" x14ac:dyDescent="0.3">
      <c r="A33" s="16" t="s">
        <v>489</v>
      </c>
      <c r="D33" s="14"/>
    </row>
    <row r="34" spans="1:4" x14ac:dyDescent="0.3">
      <c r="A34" s="16" t="s">
        <v>490</v>
      </c>
      <c r="D34" s="14"/>
    </row>
    <row r="35" spans="1:4" x14ac:dyDescent="0.3">
      <c r="A35" s="13" t="s">
        <v>3086</v>
      </c>
      <c r="D35" s="14"/>
    </row>
    <row r="36" spans="1:4" x14ac:dyDescent="0.3">
      <c r="A36" s="16" t="s">
        <v>491</v>
      </c>
      <c r="D36" s="14"/>
    </row>
    <row r="37" spans="1:4" x14ac:dyDescent="0.3">
      <c r="A37" s="16" t="s">
        <v>460</v>
      </c>
      <c r="D37" s="14"/>
    </row>
    <row r="38" spans="1:4" s="16" customFormat="1" x14ac:dyDescent="0.3">
      <c r="A38" s="55" t="s">
        <v>492</v>
      </c>
    </row>
    <row r="39" spans="1:4" s="16" customFormat="1" x14ac:dyDescent="0.3">
      <c r="A39" s="57" t="s">
        <v>493</v>
      </c>
    </row>
    <row r="40" spans="1:4" s="16" customFormat="1" x14ac:dyDescent="0.3">
      <c r="A40" s="16" t="s">
        <v>494</v>
      </c>
    </row>
    <row r="41" spans="1:4" s="16" customFormat="1" x14ac:dyDescent="0.3">
      <c r="A41" s="55" t="s">
        <v>499</v>
      </c>
    </row>
    <row r="44" spans="1:4" x14ac:dyDescent="0.3">
      <c r="A44" s="13" t="s">
        <v>3049</v>
      </c>
    </row>
    <row r="45" spans="1:4" x14ac:dyDescent="0.3">
      <c r="A45" s="13" t="s">
        <v>3050</v>
      </c>
    </row>
    <row r="46" spans="1:4" x14ac:dyDescent="0.3">
      <c r="A46" s="13" t="s">
        <v>3051</v>
      </c>
    </row>
    <row r="47" spans="1:4" x14ac:dyDescent="0.3">
      <c r="A47" s="13" t="s">
        <v>3052</v>
      </c>
    </row>
    <row r="48" spans="1:4" x14ac:dyDescent="0.3">
      <c r="A48" s="13" t="s">
        <v>3053</v>
      </c>
    </row>
    <row r="49" spans="1:1" x14ac:dyDescent="0.3">
      <c r="A49" s="13" t="s">
        <v>3054</v>
      </c>
    </row>
    <row r="50" spans="1:1" x14ac:dyDescent="0.3">
      <c r="A50" s="13" t="s">
        <v>3055</v>
      </c>
    </row>
    <row r="51" spans="1:1" x14ac:dyDescent="0.3">
      <c r="A51" s="13" t="s">
        <v>3056</v>
      </c>
    </row>
    <row r="52" spans="1:1" x14ac:dyDescent="0.3">
      <c r="A52" s="13" t="s">
        <v>3057</v>
      </c>
    </row>
    <row r="53" spans="1:1" x14ac:dyDescent="0.3">
      <c r="A53" s="13" t="s">
        <v>3058</v>
      </c>
    </row>
    <row r="54" spans="1:1" x14ac:dyDescent="0.3">
      <c r="A54" s="13" t="s">
        <v>3059</v>
      </c>
    </row>
    <row r="55" spans="1:1" x14ac:dyDescent="0.3">
      <c r="A55" s="13" t="s">
        <v>3060</v>
      </c>
    </row>
    <row r="56" spans="1:1" x14ac:dyDescent="0.3">
      <c r="A56" s="13" t="s">
        <v>3061</v>
      </c>
    </row>
    <row r="57" spans="1:1" x14ac:dyDescent="0.3">
      <c r="A57" s="13" t="s">
        <v>3062</v>
      </c>
    </row>
    <row r="58" spans="1:1" x14ac:dyDescent="0.3">
      <c r="A58" s="13" t="s">
        <v>3063</v>
      </c>
    </row>
    <row r="59" spans="1:1" x14ac:dyDescent="0.3">
      <c r="A59" s="13" t="s">
        <v>3064</v>
      </c>
    </row>
    <row r="60" spans="1:1" x14ac:dyDescent="0.3">
      <c r="A60" s="13" t="s">
        <v>3065</v>
      </c>
    </row>
    <row r="61" spans="1:1" x14ac:dyDescent="0.3">
      <c r="A61" s="13" t="s">
        <v>3066</v>
      </c>
    </row>
    <row r="62" spans="1:1" x14ac:dyDescent="0.3">
      <c r="A62" s="13" t="s">
        <v>3067</v>
      </c>
    </row>
    <row r="63" spans="1:1" x14ac:dyDescent="0.3">
      <c r="A63" s="13" t="s">
        <v>3068</v>
      </c>
    </row>
    <row r="64" spans="1:1" x14ac:dyDescent="0.3">
      <c r="A64" s="13" t="s">
        <v>3069</v>
      </c>
    </row>
    <row r="65" spans="1:1" x14ac:dyDescent="0.3">
      <c r="A65" s="13" t="s">
        <v>3070</v>
      </c>
    </row>
    <row r="66" spans="1:1" x14ac:dyDescent="0.3">
      <c r="A66" s="13" t="s">
        <v>3071</v>
      </c>
    </row>
    <row r="67" spans="1:1" x14ac:dyDescent="0.3">
      <c r="A67" s="13" t="s">
        <v>3072</v>
      </c>
    </row>
    <row r="68" spans="1:1" x14ac:dyDescent="0.3">
      <c r="A68" s="13" t="s">
        <v>3073</v>
      </c>
    </row>
    <row r="69" spans="1:1" x14ac:dyDescent="0.3">
      <c r="A69" s="13" t="s">
        <v>3074</v>
      </c>
    </row>
    <row r="70" spans="1:1" x14ac:dyDescent="0.3">
      <c r="A70" s="13" t="s">
        <v>3075</v>
      </c>
    </row>
    <row r="71" spans="1:1" x14ac:dyDescent="0.3">
      <c r="A71" s="13" t="s">
        <v>3076</v>
      </c>
    </row>
    <row r="72" spans="1:1" x14ac:dyDescent="0.3">
      <c r="A72" s="13" t="s">
        <v>3077</v>
      </c>
    </row>
    <row r="73" spans="1:1" x14ac:dyDescent="0.3">
      <c r="A73" s="13" t="s">
        <v>3078</v>
      </c>
    </row>
    <row r="74" spans="1:1" x14ac:dyDescent="0.3">
      <c r="A74" s="13" t="s">
        <v>3079</v>
      </c>
    </row>
    <row r="75" spans="1:1" x14ac:dyDescent="0.3">
      <c r="A75" s="13" t="s">
        <v>3080</v>
      </c>
    </row>
    <row r="76" spans="1:1" x14ac:dyDescent="0.3">
      <c r="A76" s="13" t="s">
        <v>3081</v>
      </c>
    </row>
    <row r="77" spans="1:1" x14ac:dyDescent="0.3">
      <c r="A77" s="13" t="s">
        <v>3082</v>
      </c>
    </row>
    <row r="78" spans="1:1" x14ac:dyDescent="0.3">
      <c r="A78" s="13" t="s">
        <v>3083</v>
      </c>
    </row>
    <row r="79" spans="1:1" x14ac:dyDescent="0.3">
      <c r="A79" s="13" t="s">
        <v>3084</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J28"/>
  <sheetViews>
    <sheetView workbookViewId="0">
      <selection activeCell="I28" sqref="I28"/>
    </sheetView>
  </sheetViews>
  <sheetFormatPr defaultRowHeight="14.4" x14ac:dyDescent="0.3"/>
  <cols>
    <col min="1" max="1" width="19.33203125" customWidth="1"/>
    <col min="2" max="2" width="52.6640625" customWidth="1"/>
  </cols>
  <sheetData>
    <row r="1" spans="1:9" x14ac:dyDescent="0.3">
      <c r="B1" s="19" t="s">
        <v>573</v>
      </c>
    </row>
    <row r="2" spans="1:9" x14ac:dyDescent="0.3">
      <c r="B2" s="33" t="s">
        <v>545</v>
      </c>
    </row>
    <row r="5" spans="1:9" x14ac:dyDescent="0.3">
      <c r="B5" s="21" t="s">
        <v>548</v>
      </c>
    </row>
    <row r="6" spans="1:9" x14ac:dyDescent="0.3">
      <c r="A6" s="20" t="s">
        <v>546</v>
      </c>
      <c r="B6" s="21"/>
      <c r="C6">
        <v>7.484</v>
      </c>
    </row>
    <row r="7" spans="1:9" x14ac:dyDescent="0.3">
      <c r="A7" s="20" t="s">
        <v>547</v>
      </c>
      <c r="B7" s="21"/>
      <c r="C7">
        <v>4.4999999999999998E-2</v>
      </c>
    </row>
    <row r="8" spans="1:9" x14ac:dyDescent="0.3">
      <c r="B8" s="20" t="s">
        <v>549</v>
      </c>
    </row>
    <row r="9" spans="1:9" x14ac:dyDescent="0.3">
      <c r="A9" s="20" t="s">
        <v>546</v>
      </c>
      <c r="B9" s="20"/>
      <c r="C9">
        <v>0.13900000000000001</v>
      </c>
    </row>
    <row r="10" spans="1:9" x14ac:dyDescent="0.3">
      <c r="A10" s="20" t="s">
        <v>547</v>
      </c>
      <c r="B10" s="20"/>
      <c r="C10">
        <v>4.0000000000000001E-3</v>
      </c>
    </row>
    <row r="11" spans="1:9" x14ac:dyDescent="0.3">
      <c r="B11" s="22" t="s">
        <v>550</v>
      </c>
    </row>
    <row r="12" spans="1:9" x14ac:dyDescent="0.3">
      <c r="B12" s="22" t="s">
        <v>551</v>
      </c>
    </row>
    <row r="13" spans="1:9" x14ac:dyDescent="0.3">
      <c r="B13" s="23"/>
      <c r="C13" s="24" t="s">
        <v>546</v>
      </c>
      <c r="D13" s="24" t="s">
        <v>552</v>
      </c>
      <c r="E13" s="24" t="s">
        <v>553</v>
      </c>
    </row>
    <row r="14" spans="1:9" x14ac:dyDescent="0.3">
      <c r="B14" s="25" t="s">
        <v>554</v>
      </c>
      <c r="C14" s="23"/>
      <c r="D14" s="23"/>
      <c r="E14" s="23"/>
    </row>
    <row r="15" spans="1:9" x14ac:dyDescent="0.3">
      <c r="B15" s="25" t="s">
        <v>555</v>
      </c>
      <c r="C15" s="23"/>
      <c r="D15" s="23"/>
      <c r="E15" s="23"/>
      <c r="G15">
        <v>0.104</v>
      </c>
      <c r="H15">
        <v>3.0000000000000001E-3</v>
      </c>
      <c r="I15">
        <v>3.0000000000000001E-3</v>
      </c>
    </row>
    <row r="16" spans="1:9" x14ac:dyDescent="0.3">
      <c r="B16" s="25" t="s">
        <v>556</v>
      </c>
      <c r="C16" s="23"/>
      <c r="D16" s="23"/>
      <c r="E16" s="23"/>
      <c r="G16">
        <v>0.182</v>
      </c>
      <c r="H16">
        <v>5.0000000000000001E-3</v>
      </c>
      <c r="I16">
        <v>5.0000000000000001E-3</v>
      </c>
    </row>
    <row r="17" spans="2:10" x14ac:dyDescent="0.3">
      <c r="B17" s="25" t="s">
        <v>557</v>
      </c>
      <c r="C17" s="23"/>
      <c r="D17" s="23"/>
      <c r="E17" s="23"/>
      <c r="G17">
        <v>0</v>
      </c>
      <c r="H17">
        <v>0</v>
      </c>
      <c r="I17">
        <v>0</v>
      </c>
    </row>
    <row r="18" spans="2:10" ht="30.6" customHeight="1" x14ac:dyDescent="0.3">
      <c r="B18" s="23"/>
      <c r="C18" s="58" t="s">
        <v>558</v>
      </c>
      <c r="D18" s="58"/>
      <c r="E18" s="58"/>
    </row>
    <row r="19" spans="2:10" x14ac:dyDescent="0.3">
      <c r="B19" s="26"/>
    </row>
    <row r="20" spans="2:10" x14ac:dyDescent="0.3">
      <c r="B20" s="19" t="s">
        <v>559</v>
      </c>
    </row>
    <row r="21" spans="2:10" x14ac:dyDescent="0.3">
      <c r="B21" s="19"/>
    </row>
    <row r="22" spans="2:10" x14ac:dyDescent="0.3">
      <c r="B22" s="27"/>
      <c r="C22" s="24" t="s">
        <v>560</v>
      </c>
      <c r="D22" s="24" t="s">
        <v>561</v>
      </c>
      <c r="E22" s="24" t="s">
        <v>562</v>
      </c>
      <c r="F22" s="24" t="s">
        <v>563</v>
      </c>
    </row>
    <row r="23" spans="2:10" x14ac:dyDescent="0.3">
      <c r="B23" s="28" t="s">
        <v>564</v>
      </c>
      <c r="C23" s="29" t="s">
        <v>565</v>
      </c>
      <c r="D23" s="29" t="s">
        <v>565</v>
      </c>
      <c r="E23" s="31">
        <v>7.4000000000000003E-3</v>
      </c>
      <c r="F23" s="32" t="s">
        <v>565</v>
      </c>
    </row>
    <row r="24" spans="2:10" x14ac:dyDescent="0.3">
      <c r="B24" s="28" t="s">
        <v>566</v>
      </c>
      <c r="C24" s="31">
        <v>0.2074</v>
      </c>
      <c r="D24" s="31">
        <v>0.25180000000000002</v>
      </c>
      <c r="E24" s="31">
        <v>0.29370000000000002</v>
      </c>
      <c r="F24" s="32" t="s">
        <v>567</v>
      </c>
      <c r="H24" s="30">
        <f>+((C9-C10)-(G15+H15))/(C9-C10)</f>
        <v>0.20740740740740748</v>
      </c>
      <c r="I24" s="30">
        <f>+(C9-G15)/C9</f>
        <v>0.25179856115107924</v>
      </c>
      <c r="J24" s="30">
        <f>+((C9+C10)-(G15-I15))/(C9+C10)</f>
        <v>0.29370629370629386</v>
      </c>
    </row>
    <row r="25" spans="2:10" x14ac:dyDescent="0.3">
      <c r="B25" s="28" t="s">
        <v>568</v>
      </c>
      <c r="C25" s="31">
        <v>0.70630000000000004</v>
      </c>
      <c r="D25" s="31">
        <v>0.79720000000000002</v>
      </c>
      <c r="E25" s="31">
        <v>0.90090000000000003</v>
      </c>
      <c r="F25" s="32" t="s">
        <v>569</v>
      </c>
      <c r="I25">
        <f>+((PI()/4)*(C9^2))/((G15+G17)*G16)</f>
        <v>0.80170529982048322</v>
      </c>
    </row>
    <row r="26" spans="2:10" x14ac:dyDescent="0.3">
      <c r="B26" s="28" t="s">
        <v>570</v>
      </c>
      <c r="C26" s="29" t="s">
        <v>565</v>
      </c>
      <c r="D26" s="29" t="s">
        <v>565</v>
      </c>
      <c r="E26" s="29" t="s">
        <v>565</v>
      </c>
      <c r="F26" s="32" t="s">
        <v>571</v>
      </c>
    </row>
    <row r="27" spans="2:10" x14ac:dyDescent="0.3">
      <c r="B27" s="26"/>
    </row>
    <row r="28" spans="2:10" x14ac:dyDescent="0.3">
      <c r="B28" s="19" t="s">
        <v>572</v>
      </c>
    </row>
  </sheetData>
  <mergeCells count="1">
    <mergeCell ref="C18:E18"/>
  </mergeCells>
  <pageMargins left="0.7" right="0.7" top="0.75" bottom="0.75" header="0.3" footer="0.3"/>
  <drawing r:id="rId1"/>
  <legacyDrawing r:id="rId2"/>
  <controls>
    <mc:AlternateContent xmlns:mc="http://schemas.openxmlformats.org/markup-compatibility/2006">
      <mc:Choice Requires="x14">
        <control shapeId="10241" r:id="rId3" name="Control 1">
          <controlPr defaultSize="0" r:id="rId4">
            <anchor moveWithCells="1">
              <from>
                <xdr:col>1</xdr:col>
                <xdr:colOff>0</xdr:colOff>
                <xdr:row>5</xdr:row>
                <xdr:rowOff>0</xdr:rowOff>
              </from>
              <to>
                <xdr:col>1</xdr:col>
                <xdr:colOff>914400</xdr:colOff>
                <xdr:row>6</xdr:row>
                <xdr:rowOff>45720</xdr:rowOff>
              </to>
            </anchor>
          </controlPr>
        </control>
      </mc:Choice>
      <mc:Fallback>
        <control shapeId="10241" r:id="rId3" name="Control 1"/>
      </mc:Fallback>
    </mc:AlternateContent>
    <mc:AlternateContent xmlns:mc="http://schemas.openxmlformats.org/markup-compatibility/2006">
      <mc:Choice Requires="x14">
        <control shapeId="10242" r:id="rId5" name="Control 2">
          <controlPr defaultSize="0" r:id="rId6">
            <anchor moveWithCells="1">
              <from>
                <xdr:col>1</xdr:col>
                <xdr:colOff>0</xdr:colOff>
                <xdr:row>6</xdr:row>
                <xdr:rowOff>0</xdr:rowOff>
              </from>
              <to>
                <xdr:col>1</xdr:col>
                <xdr:colOff>914400</xdr:colOff>
                <xdr:row>7</xdr:row>
                <xdr:rowOff>45720</xdr:rowOff>
              </to>
            </anchor>
          </controlPr>
        </control>
      </mc:Choice>
      <mc:Fallback>
        <control shapeId="10242" r:id="rId5" name="Control 2"/>
      </mc:Fallback>
    </mc:AlternateContent>
    <mc:AlternateContent xmlns:mc="http://schemas.openxmlformats.org/markup-compatibility/2006">
      <mc:Choice Requires="x14">
        <control shapeId="10243" r:id="rId7" name="Control 3">
          <controlPr defaultSize="0" r:id="rId8">
            <anchor moveWithCells="1">
              <from>
                <xdr:col>1</xdr:col>
                <xdr:colOff>0</xdr:colOff>
                <xdr:row>8</xdr:row>
                <xdr:rowOff>0</xdr:rowOff>
              </from>
              <to>
                <xdr:col>1</xdr:col>
                <xdr:colOff>914400</xdr:colOff>
                <xdr:row>9</xdr:row>
                <xdr:rowOff>45720</xdr:rowOff>
              </to>
            </anchor>
          </controlPr>
        </control>
      </mc:Choice>
      <mc:Fallback>
        <control shapeId="10243" r:id="rId7" name="Control 3"/>
      </mc:Fallback>
    </mc:AlternateContent>
    <mc:AlternateContent xmlns:mc="http://schemas.openxmlformats.org/markup-compatibility/2006">
      <mc:Choice Requires="x14">
        <control shapeId="10244" r:id="rId9" name="Control 4">
          <controlPr defaultSize="0" r:id="rId10">
            <anchor moveWithCells="1">
              <from>
                <xdr:col>1</xdr:col>
                <xdr:colOff>0</xdr:colOff>
                <xdr:row>9</xdr:row>
                <xdr:rowOff>0</xdr:rowOff>
              </from>
              <to>
                <xdr:col>1</xdr:col>
                <xdr:colOff>914400</xdr:colOff>
                <xdr:row>10</xdr:row>
                <xdr:rowOff>45720</xdr:rowOff>
              </to>
            </anchor>
          </controlPr>
        </control>
      </mc:Choice>
      <mc:Fallback>
        <control shapeId="10244" r:id="rId9" name="Control 4"/>
      </mc:Fallback>
    </mc:AlternateContent>
    <mc:AlternateContent xmlns:mc="http://schemas.openxmlformats.org/markup-compatibility/2006">
      <mc:Choice Requires="x14">
        <control shapeId="10245" r:id="rId11" name="Control 5">
          <controlPr defaultSize="0" r:id="rId12">
            <anchor moveWithCells="1">
              <from>
                <xdr:col>2</xdr:col>
                <xdr:colOff>0</xdr:colOff>
                <xdr:row>13</xdr:row>
                <xdr:rowOff>0</xdr:rowOff>
              </from>
              <to>
                <xdr:col>3</xdr:col>
                <xdr:colOff>304800</xdr:colOff>
                <xdr:row>14</xdr:row>
                <xdr:rowOff>45720</xdr:rowOff>
              </to>
            </anchor>
          </controlPr>
        </control>
      </mc:Choice>
      <mc:Fallback>
        <control shapeId="10245" r:id="rId11" name="Control 5"/>
      </mc:Fallback>
    </mc:AlternateContent>
    <mc:AlternateContent xmlns:mc="http://schemas.openxmlformats.org/markup-compatibility/2006">
      <mc:Choice Requires="x14">
        <control shapeId="10246" r:id="rId13" name="Control 6">
          <controlPr defaultSize="0" r:id="rId14">
            <anchor moveWithCells="1">
              <from>
                <xdr:col>3</xdr:col>
                <xdr:colOff>0</xdr:colOff>
                <xdr:row>13</xdr:row>
                <xdr:rowOff>0</xdr:rowOff>
              </from>
              <to>
                <xdr:col>4</xdr:col>
                <xdr:colOff>304800</xdr:colOff>
                <xdr:row>14</xdr:row>
                <xdr:rowOff>45720</xdr:rowOff>
              </to>
            </anchor>
          </controlPr>
        </control>
      </mc:Choice>
      <mc:Fallback>
        <control shapeId="10246" r:id="rId13" name="Control 6"/>
      </mc:Fallback>
    </mc:AlternateContent>
    <mc:AlternateContent xmlns:mc="http://schemas.openxmlformats.org/markup-compatibility/2006">
      <mc:Choice Requires="x14">
        <control shapeId="10247" r:id="rId15" name="Control 7">
          <controlPr defaultSize="0" r:id="rId16">
            <anchor moveWithCells="1">
              <from>
                <xdr:col>4</xdr:col>
                <xdr:colOff>0</xdr:colOff>
                <xdr:row>13</xdr:row>
                <xdr:rowOff>0</xdr:rowOff>
              </from>
              <to>
                <xdr:col>5</xdr:col>
                <xdr:colOff>304800</xdr:colOff>
                <xdr:row>14</xdr:row>
                <xdr:rowOff>45720</xdr:rowOff>
              </to>
            </anchor>
          </controlPr>
        </control>
      </mc:Choice>
      <mc:Fallback>
        <control shapeId="10247" r:id="rId15" name="Control 7"/>
      </mc:Fallback>
    </mc:AlternateContent>
    <mc:AlternateContent xmlns:mc="http://schemas.openxmlformats.org/markup-compatibility/2006">
      <mc:Choice Requires="x14">
        <control shapeId="10248" r:id="rId17" name="Control 8">
          <controlPr defaultSize="0" r:id="rId18">
            <anchor moveWithCells="1">
              <from>
                <xdr:col>2</xdr:col>
                <xdr:colOff>0</xdr:colOff>
                <xdr:row>14</xdr:row>
                <xdr:rowOff>0</xdr:rowOff>
              </from>
              <to>
                <xdr:col>3</xdr:col>
                <xdr:colOff>304800</xdr:colOff>
                <xdr:row>15</xdr:row>
                <xdr:rowOff>45720</xdr:rowOff>
              </to>
            </anchor>
          </controlPr>
        </control>
      </mc:Choice>
      <mc:Fallback>
        <control shapeId="10248" r:id="rId17" name="Control 8"/>
      </mc:Fallback>
    </mc:AlternateContent>
    <mc:AlternateContent xmlns:mc="http://schemas.openxmlformats.org/markup-compatibility/2006">
      <mc:Choice Requires="x14">
        <control shapeId="10249" r:id="rId19" name="Control 9">
          <controlPr defaultSize="0" r:id="rId20">
            <anchor moveWithCells="1">
              <from>
                <xdr:col>3</xdr:col>
                <xdr:colOff>0</xdr:colOff>
                <xdr:row>14</xdr:row>
                <xdr:rowOff>0</xdr:rowOff>
              </from>
              <to>
                <xdr:col>4</xdr:col>
                <xdr:colOff>304800</xdr:colOff>
                <xdr:row>15</xdr:row>
                <xdr:rowOff>45720</xdr:rowOff>
              </to>
            </anchor>
          </controlPr>
        </control>
      </mc:Choice>
      <mc:Fallback>
        <control shapeId="10249" r:id="rId19" name="Control 9"/>
      </mc:Fallback>
    </mc:AlternateContent>
    <mc:AlternateContent xmlns:mc="http://schemas.openxmlformats.org/markup-compatibility/2006">
      <mc:Choice Requires="x14">
        <control shapeId="10250" r:id="rId21" name="Control 10">
          <controlPr defaultSize="0" r:id="rId22">
            <anchor moveWithCells="1">
              <from>
                <xdr:col>4</xdr:col>
                <xdr:colOff>0</xdr:colOff>
                <xdr:row>14</xdr:row>
                <xdr:rowOff>0</xdr:rowOff>
              </from>
              <to>
                <xdr:col>5</xdr:col>
                <xdr:colOff>304800</xdr:colOff>
                <xdr:row>15</xdr:row>
                <xdr:rowOff>45720</xdr:rowOff>
              </to>
            </anchor>
          </controlPr>
        </control>
      </mc:Choice>
      <mc:Fallback>
        <control shapeId="10250" r:id="rId21" name="Control 10"/>
      </mc:Fallback>
    </mc:AlternateContent>
    <mc:AlternateContent xmlns:mc="http://schemas.openxmlformats.org/markup-compatibility/2006">
      <mc:Choice Requires="x14">
        <control shapeId="10251" r:id="rId23" name="Control 11">
          <controlPr defaultSize="0" r:id="rId24">
            <anchor moveWithCells="1">
              <from>
                <xdr:col>2</xdr:col>
                <xdr:colOff>0</xdr:colOff>
                <xdr:row>15</xdr:row>
                <xdr:rowOff>0</xdr:rowOff>
              </from>
              <to>
                <xdr:col>3</xdr:col>
                <xdr:colOff>304800</xdr:colOff>
                <xdr:row>16</xdr:row>
                <xdr:rowOff>45720</xdr:rowOff>
              </to>
            </anchor>
          </controlPr>
        </control>
      </mc:Choice>
      <mc:Fallback>
        <control shapeId="10251" r:id="rId23" name="Control 11"/>
      </mc:Fallback>
    </mc:AlternateContent>
    <mc:AlternateContent xmlns:mc="http://schemas.openxmlformats.org/markup-compatibility/2006">
      <mc:Choice Requires="x14">
        <control shapeId="10252" r:id="rId25" name="Control 12">
          <controlPr defaultSize="0" r:id="rId26">
            <anchor moveWithCells="1">
              <from>
                <xdr:col>3</xdr:col>
                <xdr:colOff>0</xdr:colOff>
                <xdr:row>15</xdr:row>
                <xdr:rowOff>0</xdr:rowOff>
              </from>
              <to>
                <xdr:col>4</xdr:col>
                <xdr:colOff>304800</xdr:colOff>
                <xdr:row>16</xdr:row>
                <xdr:rowOff>45720</xdr:rowOff>
              </to>
            </anchor>
          </controlPr>
        </control>
      </mc:Choice>
      <mc:Fallback>
        <control shapeId="10252" r:id="rId25" name="Control 12"/>
      </mc:Fallback>
    </mc:AlternateContent>
    <mc:AlternateContent xmlns:mc="http://schemas.openxmlformats.org/markup-compatibility/2006">
      <mc:Choice Requires="x14">
        <control shapeId="10253" r:id="rId27" name="Control 13">
          <controlPr defaultSize="0" r:id="rId28">
            <anchor moveWithCells="1">
              <from>
                <xdr:col>4</xdr:col>
                <xdr:colOff>0</xdr:colOff>
                <xdr:row>15</xdr:row>
                <xdr:rowOff>0</xdr:rowOff>
              </from>
              <to>
                <xdr:col>5</xdr:col>
                <xdr:colOff>304800</xdr:colOff>
                <xdr:row>16</xdr:row>
                <xdr:rowOff>45720</xdr:rowOff>
              </to>
            </anchor>
          </controlPr>
        </control>
      </mc:Choice>
      <mc:Fallback>
        <control shapeId="10253" r:id="rId27" name="Control 13"/>
      </mc:Fallback>
    </mc:AlternateContent>
    <mc:AlternateContent xmlns:mc="http://schemas.openxmlformats.org/markup-compatibility/2006">
      <mc:Choice Requires="x14">
        <control shapeId="10254" r:id="rId29" name="Control 14">
          <controlPr defaultSize="0" r:id="rId30">
            <anchor moveWithCells="1">
              <from>
                <xdr:col>2</xdr:col>
                <xdr:colOff>0</xdr:colOff>
                <xdr:row>16</xdr:row>
                <xdr:rowOff>0</xdr:rowOff>
              </from>
              <to>
                <xdr:col>3</xdr:col>
                <xdr:colOff>304800</xdr:colOff>
                <xdr:row>17</xdr:row>
                <xdr:rowOff>45720</xdr:rowOff>
              </to>
            </anchor>
          </controlPr>
        </control>
      </mc:Choice>
      <mc:Fallback>
        <control shapeId="10254" r:id="rId29" name="Control 14"/>
      </mc:Fallback>
    </mc:AlternateContent>
    <mc:AlternateContent xmlns:mc="http://schemas.openxmlformats.org/markup-compatibility/2006">
      <mc:Choice Requires="x14">
        <control shapeId="10255" r:id="rId31" name="Control 15">
          <controlPr defaultSize="0" r:id="rId32">
            <anchor moveWithCells="1">
              <from>
                <xdr:col>3</xdr:col>
                <xdr:colOff>0</xdr:colOff>
                <xdr:row>16</xdr:row>
                <xdr:rowOff>0</xdr:rowOff>
              </from>
              <to>
                <xdr:col>4</xdr:col>
                <xdr:colOff>304800</xdr:colOff>
                <xdr:row>17</xdr:row>
                <xdr:rowOff>45720</xdr:rowOff>
              </to>
            </anchor>
          </controlPr>
        </control>
      </mc:Choice>
      <mc:Fallback>
        <control shapeId="10255" r:id="rId31" name="Control 15"/>
      </mc:Fallback>
    </mc:AlternateContent>
    <mc:AlternateContent xmlns:mc="http://schemas.openxmlformats.org/markup-compatibility/2006">
      <mc:Choice Requires="x14">
        <control shapeId="10256" r:id="rId33" name="Control 16">
          <controlPr defaultSize="0" r:id="rId34">
            <anchor moveWithCells="1">
              <from>
                <xdr:col>4</xdr:col>
                <xdr:colOff>0</xdr:colOff>
                <xdr:row>16</xdr:row>
                <xdr:rowOff>0</xdr:rowOff>
              </from>
              <to>
                <xdr:col>5</xdr:col>
                <xdr:colOff>304800</xdr:colOff>
                <xdr:row>17</xdr:row>
                <xdr:rowOff>45720</xdr:rowOff>
              </to>
            </anchor>
          </controlPr>
        </control>
      </mc:Choice>
      <mc:Fallback>
        <control shapeId="10256" r:id="rId33" name="Control 16"/>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Lab Book</vt:lpstr>
      <vt:lpstr>Spider AIN test</vt:lpstr>
      <vt:lpstr>Instrument summary</vt:lpstr>
      <vt:lpstr>Apex Energy Summary</vt:lpstr>
      <vt:lpstr>CPF Energy Budget</vt:lpstr>
      <vt:lpstr>Costs</vt:lpstr>
      <vt:lpstr>Lifecycle Costs</vt:lpstr>
      <vt:lpstr>To Do</vt:lpstr>
      <vt:lpstr>inPhorm</vt:lpstr>
      <vt:lpstr>ADuC cals</vt:lpstr>
      <vt:lpstr>CN0254Cal</vt:lpstr>
      <vt:lpstr>ISUS weights</vt:lpstr>
      <vt:lpstr>EngrTest2014Jul25</vt:lpstr>
      <vt:lpstr>IridiumSQTest2014Aug06</vt:lpstr>
      <vt:lpstr>SBDTest</vt:lpstr>
      <vt:lpstr>30MinCPUploadTest</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 Massion</dc:creator>
  <cp:lastModifiedBy>Stanley</cp:lastModifiedBy>
  <dcterms:created xsi:type="dcterms:W3CDTF">2012-11-12T20:50:26Z</dcterms:created>
  <dcterms:modified xsi:type="dcterms:W3CDTF">2014-11-12T01:17:12Z</dcterms:modified>
</cp:coreProperties>
</file>