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22980" windowHeight="14808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4" i="1"/>
  <c r="I5"/>
  <c r="I6"/>
  <c r="I7"/>
  <c r="I8"/>
  <c r="I9"/>
  <c r="I10"/>
  <c r="I11"/>
  <c r="I3"/>
  <c r="E4"/>
  <c r="E5"/>
  <c r="E6"/>
  <c r="E7"/>
  <c r="E8"/>
  <c r="E9"/>
  <c r="E10"/>
  <c r="E11"/>
  <c r="E3"/>
  <c r="L4" l="1"/>
  <c r="L5"/>
  <c r="L6"/>
  <c r="L7"/>
  <c r="L8"/>
  <c r="L9"/>
  <c r="L10"/>
  <c r="L11"/>
  <c r="L3"/>
  <c r="K4"/>
  <c r="K5"/>
  <c r="K6"/>
  <c r="K7"/>
  <c r="K8"/>
  <c r="K9"/>
  <c r="K10"/>
  <c r="K11"/>
  <c r="K3"/>
  <c r="B16"/>
  <c r="D23"/>
  <c r="D25" s="1"/>
  <c r="D27" s="1"/>
  <c r="D22"/>
  <c r="B20"/>
  <c r="B21" s="1"/>
  <c r="B24" s="1"/>
  <c r="B27" s="1"/>
  <c r="H4"/>
  <c r="H5"/>
  <c r="H6"/>
  <c r="H7"/>
  <c r="H8"/>
  <c r="H9"/>
  <c r="H10"/>
  <c r="H11"/>
  <c r="H3"/>
  <c r="D4"/>
  <c r="D5"/>
  <c r="D6"/>
  <c r="D7"/>
  <c r="D8"/>
  <c r="D9"/>
  <c r="D10"/>
  <c r="D11"/>
  <c r="D3"/>
  <c r="D24" l="1"/>
</calcChain>
</file>

<file path=xl/sharedStrings.xml><?xml version="1.0" encoding="utf-8"?>
<sst xmlns="http://schemas.openxmlformats.org/spreadsheetml/2006/main" count="41" uniqueCount="37">
  <si>
    <t>RPM</t>
  </si>
  <si>
    <t>Power (HP)</t>
  </si>
  <si>
    <t>Q (mL/min)</t>
  </si>
  <si>
    <t>(mL/min)/HP</t>
  </si>
  <si>
    <t>Monthly fee</t>
  </si>
  <si>
    <t>baud rate</t>
  </si>
  <si>
    <t>$/min</t>
  </si>
  <si>
    <t>bytes/min</t>
  </si>
  <si>
    <t>$/transfer</t>
  </si>
  <si>
    <t>Dial up</t>
  </si>
  <si>
    <t>min/transfer</t>
  </si>
  <si>
    <t>SBD</t>
  </si>
  <si>
    <t>bytes/SBD</t>
  </si>
  <si>
    <t>$/month</t>
  </si>
  <si>
    <t>free bytes</t>
  </si>
  <si>
    <t>$/byte (after 12K)</t>
  </si>
  <si>
    <t>total bytes</t>
  </si>
  <si>
    <t>num un-free bytes</t>
  </si>
  <si>
    <t>connect time (min)</t>
  </si>
  <si>
    <t>num un-free SBDs</t>
  </si>
  <si>
    <t>total SBDs</t>
  </si>
  <si>
    <t>$ for un-free bytes</t>
  </si>
  <si>
    <t>File size (bytes) /profile</t>
  </si>
  <si>
    <t>profiles/month</t>
  </si>
  <si>
    <t>The standard Iridium module is the “9522”, which supports dial-up, PPP, RUDICS,</t>
  </si>
  <si>
    <t>SMS and SBD. It runs on 4.4V DC and consumes 250mW in standby and 2500mW</t>
  </si>
  <si>
    <t>during a transmission. Each transmission burst (which is 8.2ms out of every 90ms)</t>
  </si>
  <si>
    <t>will draw a peak current of around 2.5A (=11W).</t>
  </si>
  <si>
    <t>A smaller, lighter modem, the “9601” is available for use with the SBD service only.</t>
  </si>
  <si>
    <t>It runs on 5V DC and consumes 330mW in standby and 1750mW during</t>
  </si>
  <si>
    <t>transmission. Peak current requirement is 1.5A (=7.5W).</t>
  </si>
  <si>
    <t>1500 RPM</t>
  </si>
  <si>
    <t>3000 RPM</t>
  </si>
  <si>
    <t xml:space="preserve">Vol = </t>
  </si>
  <si>
    <t>mL</t>
  </si>
  <si>
    <t>Time to pump 2.5 liters (min)</t>
  </si>
  <si>
    <t>Relative Eff.</t>
  </si>
</sst>
</file>

<file path=xl/styles.xml><?xml version="1.0" encoding="utf-8"?>
<styleSheet xmlns="http://schemas.openxmlformats.org/spreadsheetml/2006/main">
  <numFmts count="3">
    <numFmt numFmtId="164" formatCode="&quot;$&quot;#,##0"/>
    <numFmt numFmtId="165" formatCode="&quot;$&quot;#,##0.00"/>
    <numFmt numFmtId="166" formatCode="&quot;$&quot;#,##0.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2" fontId="0" fillId="0" borderId="0" xfId="0" applyNumberFormat="1" applyBorder="1"/>
    <xf numFmtId="0" fontId="0" fillId="0" borderId="9" xfId="0" applyBorder="1"/>
    <xf numFmtId="164" fontId="0" fillId="0" borderId="10" xfId="0" applyNumberFormat="1" applyBorder="1"/>
    <xf numFmtId="0" fontId="0" fillId="0" borderId="10" xfId="0" applyBorder="1"/>
    <xf numFmtId="166" fontId="0" fillId="0" borderId="10" xfId="0" applyNumberFormat="1" applyBorder="1"/>
    <xf numFmtId="165" fontId="0" fillId="0" borderId="10" xfId="0" applyNumberFormat="1" applyBorder="1"/>
    <xf numFmtId="0" fontId="0" fillId="0" borderId="11" xfId="0" applyBorder="1"/>
    <xf numFmtId="165" fontId="0" fillId="0" borderId="12" xfId="0" applyNumberFormat="1" applyBorder="1"/>
    <xf numFmtId="2" fontId="0" fillId="0" borderId="10" xfId="0" applyNumberFormat="1" applyBorder="1"/>
    <xf numFmtId="4" fontId="0" fillId="0" borderId="10" xfId="0" applyNumberFormat="1" applyBorder="1"/>
    <xf numFmtId="2" fontId="0" fillId="0" borderId="9" xfId="0" applyNumberFormat="1" applyBorder="1" applyAlignment="1">
      <alignment horizontal="centerContinuous"/>
    </xf>
    <xf numFmtId="0" fontId="0" fillId="0" borderId="10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1" xfId="0" applyBorder="1"/>
    <xf numFmtId="0" fontId="0" fillId="0" borderId="7" xfId="0" applyBorder="1"/>
    <xf numFmtId="0" fontId="0" fillId="0" borderId="2" xfId="0" applyBorder="1"/>
    <xf numFmtId="2" fontId="0" fillId="0" borderId="8" xfId="0" applyNumberFormat="1" applyBorder="1"/>
    <xf numFmtId="0" fontId="0" fillId="0" borderId="8" xfId="0" applyBorder="1"/>
    <xf numFmtId="0" fontId="0" fillId="0" borderId="6" xfId="0" applyBorder="1"/>
    <xf numFmtId="0" fontId="0" fillId="0" borderId="0" xfId="0" applyAlignment="1">
      <alignment horizontal="centerContinuous"/>
    </xf>
    <xf numFmtId="0" fontId="0" fillId="0" borderId="0" xfId="0" applyBorder="1" applyAlignment="1">
      <alignment horizontal="centerContinuous"/>
    </xf>
    <xf numFmtId="164" fontId="0" fillId="0" borderId="0" xfId="0" applyNumberFormat="1" applyBorder="1"/>
    <xf numFmtId="166" fontId="0" fillId="0" borderId="0" xfId="0" applyNumberFormat="1" applyBorder="1"/>
    <xf numFmtId="165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tabSelected="1" workbookViewId="0">
      <selection activeCell="I19" sqref="I19"/>
    </sheetView>
  </sheetViews>
  <sheetFormatPr defaultRowHeight="14.4"/>
  <cols>
    <col min="1" max="1" width="19.88671875" bestFit="1" customWidth="1"/>
    <col min="2" max="2" width="10" bestFit="1" customWidth="1"/>
    <col min="3" max="3" width="15.88671875" bestFit="1" customWidth="1"/>
    <col min="4" max="4" width="11.33203125" bestFit="1" customWidth="1"/>
    <col min="5" max="5" width="11.33203125" customWidth="1"/>
    <col min="6" max="6" width="10" bestFit="1" customWidth="1"/>
    <col min="7" max="7" width="10.109375" bestFit="1" customWidth="1"/>
    <col min="8" max="8" width="11.33203125" bestFit="1" customWidth="1"/>
    <col min="9" max="9" width="11.33203125" customWidth="1"/>
    <col min="11" max="11" width="12" bestFit="1" customWidth="1"/>
    <col min="12" max="12" width="13.88671875" customWidth="1"/>
  </cols>
  <sheetData>
    <row r="1" spans="1:15">
      <c r="A1" t="s">
        <v>0</v>
      </c>
      <c r="B1">
        <v>1500</v>
      </c>
      <c r="F1">
        <v>3000</v>
      </c>
      <c r="K1" s="25" t="s">
        <v>35</v>
      </c>
      <c r="L1" s="25"/>
      <c r="M1" t="s">
        <v>33</v>
      </c>
      <c r="N1">
        <v>2500</v>
      </c>
      <c r="O1" t="s">
        <v>34</v>
      </c>
    </row>
    <row r="2" spans="1:15">
      <c r="B2" t="s">
        <v>1</v>
      </c>
      <c r="C2" t="s">
        <v>2</v>
      </c>
      <c r="D2" t="s">
        <v>3</v>
      </c>
      <c r="E2" t="s">
        <v>36</v>
      </c>
      <c r="F2" t="s">
        <v>1</v>
      </c>
      <c r="G2" t="s">
        <v>2</v>
      </c>
      <c r="H2" t="s">
        <v>3</v>
      </c>
      <c r="I2" t="s">
        <v>36</v>
      </c>
      <c r="K2" t="s">
        <v>31</v>
      </c>
      <c r="L2" t="s">
        <v>32</v>
      </c>
    </row>
    <row r="3" spans="1:15">
      <c r="A3">
        <v>156</v>
      </c>
      <c r="B3" s="1">
        <v>0.08</v>
      </c>
      <c r="C3" s="1">
        <v>220</v>
      </c>
      <c r="D3" s="1">
        <f>+C3/B3</f>
        <v>2750</v>
      </c>
      <c r="E3" s="1">
        <f>+D3/$D$10</f>
        <v>0.47142857142857136</v>
      </c>
      <c r="F3" s="1">
        <v>0.13500000000000001</v>
      </c>
      <c r="G3" s="1">
        <v>440</v>
      </c>
      <c r="H3" s="1">
        <f>+G3/F3</f>
        <v>3259.2592592592591</v>
      </c>
      <c r="I3" s="1">
        <f>+H3/$H$10</f>
        <v>0.57825567502986863</v>
      </c>
      <c r="K3" s="1">
        <f>+$N$1/C3</f>
        <v>11.363636363636363</v>
      </c>
      <c r="L3" s="1">
        <f>+$N$1/G3</f>
        <v>5.6818181818181817</v>
      </c>
    </row>
    <row r="4" spans="1:15">
      <c r="A4">
        <v>206</v>
      </c>
      <c r="B4" s="1">
        <v>0.08</v>
      </c>
      <c r="C4" s="1">
        <v>300</v>
      </c>
      <c r="D4" s="1">
        <f t="shared" ref="D4:D11" si="0">+C4/B4</f>
        <v>3750</v>
      </c>
      <c r="E4" s="1">
        <f t="shared" ref="E4:E11" si="1">+D4/$D$10</f>
        <v>0.64285714285714279</v>
      </c>
      <c r="F4" s="1">
        <v>0.17</v>
      </c>
      <c r="G4" s="1">
        <v>600</v>
      </c>
      <c r="H4" s="1">
        <f t="shared" ref="H4:H11" si="2">+G4/F4</f>
        <v>3529.411764705882</v>
      </c>
      <c r="I4" s="1">
        <f t="shared" ref="I4:I11" si="3">+H4/$H$10</f>
        <v>0.62618595825426937</v>
      </c>
      <c r="K4" s="1">
        <f t="shared" ref="K4:K11" si="4">+$N$1/C4</f>
        <v>8.3333333333333339</v>
      </c>
      <c r="L4" s="1">
        <f t="shared" ref="L4:L11" si="5">+$N$1/G4</f>
        <v>4.166666666666667</v>
      </c>
    </row>
    <row r="5" spans="1:15">
      <c r="A5">
        <v>259</v>
      </c>
      <c r="B5" s="1">
        <v>0.16</v>
      </c>
      <c r="C5" s="1">
        <v>380</v>
      </c>
      <c r="D5" s="1">
        <f t="shared" si="0"/>
        <v>2375</v>
      </c>
      <c r="E5" s="1">
        <f t="shared" si="1"/>
        <v>0.40714285714285708</v>
      </c>
      <c r="F5" s="1">
        <v>0.24</v>
      </c>
      <c r="G5" s="1">
        <v>740</v>
      </c>
      <c r="H5" s="1">
        <f t="shared" si="2"/>
        <v>3083.3333333333335</v>
      </c>
      <c r="I5" s="1">
        <f t="shared" si="3"/>
        <v>0.54704301075268824</v>
      </c>
      <c r="K5" s="1">
        <f t="shared" si="4"/>
        <v>6.5789473684210522</v>
      </c>
      <c r="L5" s="1">
        <f t="shared" si="5"/>
        <v>3.3783783783783785</v>
      </c>
    </row>
    <row r="6" spans="1:15">
      <c r="A6">
        <v>311</v>
      </c>
      <c r="B6" s="1">
        <v>0.12</v>
      </c>
      <c r="C6" s="1">
        <v>460</v>
      </c>
      <c r="D6" s="1">
        <f t="shared" si="0"/>
        <v>3833.3333333333335</v>
      </c>
      <c r="E6" s="1">
        <f t="shared" si="1"/>
        <v>0.65714285714285714</v>
      </c>
      <c r="F6" s="1">
        <v>0.25</v>
      </c>
      <c r="G6" s="1">
        <v>900</v>
      </c>
      <c r="H6" s="1">
        <f t="shared" si="2"/>
        <v>3600</v>
      </c>
      <c r="I6" s="1">
        <f t="shared" si="3"/>
        <v>0.63870967741935492</v>
      </c>
      <c r="K6" s="1">
        <f t="shared" si="4"/>
        <v>5.4347826086956523</v>
      </c>
      <c r="L6" s="1">
        <f t="shared" si="5"/>
        <v>2.7777777777777777</v>
      </c>
    </row>
    <row r="7" spans="1:15">
      <c r="A7">
        <v>346</v>
      </c>
      <c r="B7" s="1">
        <v>0.13</v>
      </c>
      <c r="C7" s="1">
        <v>520</v>
      </c>
      <c r="D7" s="1">
        <f t="shared" si="0"/>
        <v>4000</v>
      </c>
      <c r="E7" s="1">
        <f t="shared" si="1"/>
        <v>0.68571428571428561</v>
      </c>
      <c r="F7" s="1">
        <v>0.26</v>
      </c>
      <c r="G7" s="1">
        <v>1000</v>
      </c>
      <c r="H7" s="1">
        <f t="shared" si="2"/>
        <v>3846.1538461538462</v>
      </c>
      <c r="I7" s="1">
        <f t="shared" si="3"/>
        <v>0.68238213399503722</v>
      </c>
      <c r="K7" s="1">
        <f t="shared" si="4"/>
        <v>4.8076923076923075</v>
      </c>
      <c r="L7" s="1">
        <f t="shared" si="5"/>
        <v>2.5</v>
      </c>
    </row>
    <row r="8" spans="1:15">
      <c r="A8">
        <v>417</v>
      </c>
      <c r="B8" s="1">
        <v>0.13</v>
      </c>
      <c r="C8" s="1">
        <v>600</v>
      </c>
      <c r="D8" s="1">
        <f t="shared" si="0"/>
        <v>4615.3846153846152</v>
      </c>
      <c r="E8" s="1">
        <f t="shared" si="1"/>
        <v>0.79120879120879106</v>
      </c>
      <c r="F8" s="1">
        <v>0.28000000000000003</v>
      </c>
      <c r="G8" s="1">
        <v>1200</v>
      </c>
      <c r="H8" s="1">
        <f t="shared" si="2"/>
        <v>4285.7142857142853</v>
      </c>
      <c r="I8" s="1">
        <f t="shared" si="3"/>
        <v>0.76036866359446997</v>
      </c>
      <c r="K8" s="1">
        <f t="shared" si="4"/>
        <v>4.166666666666667</v>
      </c>
      <c r="L8" s="1">
        <f t="shared" si="5"/>
        <v>2.0833333333333335</v>
      </c>
    </row>
    <row r="9" spans="1:15">
      <c r="A9">
        <v>519</v>
      </c>
      <c r="B9" s="1">
        <v>0.18</v>
      </c>
      <c r="C9" s="1">
        <v>690</v>
      </c>
      <c r="D9" s="1">
        <f t="shared" si="0"/>
        <v>3833.3333333333335</v>
      </c>
      <c r="E9" s="1">
        <f t="shared" si="1"/>
        <v>0.65714285714285714</v>
      </c>
      <c r="F9" s="1">
        <v>0.32</v>
      </c>
      <c r="G9" s="1">
        <v>1440</v>
      </c>
      <c r="H9" s="1">
        <f t="shared" si="2"/>
        <v>4500</v>
      </c>
      <c r="I9" s="1">
        <f t="shared" si="3"/>
        <v>0.79838709677419362</v>
      </c>
      <c r="K9" s="1">
        <f t="shared" si="4"/>
        <v>3.6231884057971016</v>
      </c>
      <c r="L9" s="1">
        <f t="shared" si="5"/>
        <v>1.7361111111111112</v>
      </c>
    </row>
    <row r="10" spans="1:15">
      <c r="A10">
        <v>692</v>
      </c>
      <c r="B10" s="1">
        <v>0.15</v>
      </c>
      <c r="C10" s="1">
        <v>875</v>
      </c>
      <c r="D10" s="1">
        <f t="shared" si="0"/>
        <v>5833.3333333333339</v>
      </c>
      <c r="E10" s="1">
        <f t="shared" si="1"/>
        <v>1</v>
      </c>
      <c r="F10" s="1">
        <v>0.33</v>
      </c>
      <c r="G10" s="1">
        <v>1860</v>
      </c>
      <c r="H10" s="1">
        <f t="shared" si="2"/>
        <v>5636.363636363636</v>
      </c>
      <c r="I10" s="1">
        <f t="shared" si="3"/>
        <v>1</v>
      </c>
      <c r="K10" s="1">
        <f t="shared" si="4"/>
        <v>2.8571428571428572</v>
      </c>
      <c r="L10" s="1">
        <f t="shared" si="5"/>
        <v>1.3440860215053763</v>
      </c>
    </row>
    <row r="11" spans="1:15">
      <c r="A11">
        <v>865</v>
      </c>
      <c r="B11" s="1">
        <v>0.22</v>
      </c>
      <c r="C11" s="1">
        <v>1150</v>
      </c>
      <c r="D11" s="1">
        <f t="shared" si="0"/>
        <v>5227.272727272727</v>
      </c>
      <c r="E11" s="1">
        <f t="shared" si="1"/>
        <v>0.89610389610389596</v>
      </c>
      <c r="F11" s="1">
        <v>0.48</v>
      </c>
      <c r="G11" s="1">
        <v>2350</v>
      </c>
      <c r="H11" s="1">
        <f t="shared" si="2"/>
        <v>4895.8333333333339</v>
      </c>
      <c r="I11" s="1">
        <f t="shared" si="3"/>
        <v>0.86861559139784961</v>
      </c>
      <c r="K11" s="1">
        <f t="shared" si="4"/>
        <v>2.1739130434782608</v>
      </c>
      <c r="L11" s="1">
        <f t="shared" si="5"/>
        <v>1.0638297872340425</v>
      </c>
    </row>
    <row r="13" spans="1:15">
      <c r="A13" s="19"/>
      <c r="B13" s="20"/>
      <c r="C13" s="20"/>
      <c r="D13" s="21"/>
      <c r="E13" s="5"/>
    </row>
    <row r="14" spans="1:15">
      <c r="A14" s="2" t="s">
        <v>22</v>
      </c>
      <c r="B14" s="6">
        <v>20000</v>
      </c>
      <c r="C14" s="5"/>
      <c r="D14" s="3"/>
      <c r="E14" s="5"/>
    </row>
    <row r="15" spans="1:15">
      <c r="A15" s="2" t="s">
        <v>23</v>
      </c>
      <c r="B15" s="6">
        <v>30</v>
      </c>
      <c r="C15" s="5"/>
      <c r="D15" s="3"/>
      <c r="E15" s="5"/>
    </row>
    <row r="16" spans="1:15">
      <c r="A16" s="4" t="s">
        <v>16</v>
      </c>
      <c r="B16" s="22">
        <f>+B15*B14</f>
        <v>600000</v>
      </c>
      <c r="C16" s="23"/>
      <c r="D16" s="24"/>
      <c r="E16" s="5"/>
    </row>
    <row r="17" spans="1:5">
      <c r="A17" s="16" t="s">
        <v>9</v>
      </c>
      <c r="B17" s="17"/>
      <c r="C17" s="18" t="s">
        <v>11</v>
      </c>
      <c r="D17" s="17"/>
      <c r="E17" s="26"/>
    </row>
    <row r="18" spans="1:5">
      <c r="A18" s="7" t="s">
        <v>4</v>
      </c>
      <c r="B18" s="8">
        <v>14</v>
      </c>
      <c r="C18" s="7"/>
      <c r="D18" s="8">
        <v>16</v>
      </c>
      <c r="E18" s="27"/>
    </row>
    <row r="19" spans="1:5">
      <c r="A19" s="7" t="s">
        <v>5</v>
      </c>
      <c r="B19" s="9">
        <v>2400</v>
      </c>
      <c r="C19" s="7" t="s">
        <v>12</v>
      </c>
      <c r="D19" s="9">
        <v>1960</v>
      </c>
      <c r="E19" s="5"/>
    </row>
    <row r="20" spans="1:5">
      <c r="A20" s="7" t="s">
        <v>7</v>
      </c>
      <c r="B20" s="9">
        <f>+(B19/10)*60</f>
        <v>14400</v>
      </c>
      <c r="C20" s="7" t="s">
        <v>14</v>
      </c>
      <c r="D20" s="9">
        <v>12000</v>
      </c>
      <c r="E20" s="5"/>
    </row>
    <row r="21" spans="1:5">
      <c r="A21" s="7" t="s">
        <v>10</v>
      </c>
      <c r="B21" s="14">
        <f>+MAX(0.33333,B14/B20)</f>
        <v>1.3888888888888888</v>
      </c>
      <c r="C21" s="7" t="s">
        <v>15</v>
      </c>
      <c r="D21" s="10">
        <v>1.5E-3</v>
      </c>
      <c r="E21" s="28"/>
    </row>
    <row r="22" spans="1:5">
      <c r="A22" s="7" t="s">
        <v>6</v>
      </c>
      <c r="B22" s="11">
        <v>0.92</v>
      </c>
      <c r="C22" s="7" t="s">
        <v>20</v>
      </c>
      <c r="D22" s="9">
        <f>+(B14*B15)/D19</f>
        <v>306.12244897959181</v>
      </c>
      <c r="E22" s="5"/>
    </row>
    <row r="23" spans="1:5">
      <c r="A23" s="7" t="s">
        <v>18</v>
      </c>
      <c r="B23" s="15">
        <v>1</v>
      </c>
      <c r="C23" s="7" t="s">
        <v>17</v>
      </c>
      <c r="D23" s="9">
        <f>+(B15*B14)-12000</f>
        <v>588000</v>
      </c>
      <c r="E23" s="5"/>
    </row>
    <row r="24" spans="1:5">
      <c r="A24" s="7" t="s">
        <v>8</v>
      </c>
      <c r="B24" s="11">
        <f>+B22*(B21+B23)</f>
        <v>2.1977777777777776</v>
      </c>
      <c r="C24" s="7" t="s">
        <v>19</v>
      </c>
      <c r="D24" s="9">
        <f>+D23/D19</f>
        <v>300</v>
      </c>
      <c r="E24" s="5"/>
    </row>
    <row r="25" spans="1:5">
      <c r="A25" s="7"/>
      <c r="B25" s="9"/>
      <c r="C25" s="7" t="s">
        <v>21</v>
      </c>
      <c r="D25" s="11">
        <f>+D23*D21</f>
        <v>882</v>
      </c>
      <c r="E25" s="29"/>
    </row>
    <row r="26" spans="1:5">
      <c r="A26" s="7"/>
      <c r="B26" s="9"/>
      <c r="C26" s="7"/>
      <c r="D26" s="9"/>
      <c r="E26" s="5"/>
    </row>
    <row r="27" spans="1:5" ht="15" thickBot="1">
      <c r="A27" s="12" t="s">
        <v>13</v>
      </c>
      <c r="B27" s="13">
        <f>+B18+(B24*B15)</f>
        <v>79.933333333333323</v>
      </c>
      <c r="C27" s="12"/>
      <c r="D27" s="13">
        <f>+D18+D25</f>
        <v>898</v>
      </c>
      <c r="E27" s="29"/>
    </row>
    <row r="28" spans="1:5" ht="15" thickTop="1"/>
    <row r="31" spans="1:5">
      <c r="A31" t="s">
        <v>24</v>
      </c>
    </row>
    <row r="32" spans="1:5">
      <c r="A32" t="s">
        <v>25</v>
      </c>
    </row>
    <row r="33" spans="1:1">
      <c r="A33" t="s">
        <v>26</v>
      </c>
    </row>
    <row r="34" spans="1:1">
      <c r="A34" t="s">
        <v>27</v>
      </c>
    </row>
    <row r="35" spans="1:1">
      <c r="A35" t="s">
        <v>28</v>
      </c>
    </row>
    <row r="36" spans="1:1">
      <c r="A36" t="s">
        <v>29</v>
      </c>
    </row>
    <row r="37" spans="1:1">
      <c r="A37" t="s">
        <v>30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2012-01-06T02:09:23Z</dcterms:created>
  <dcterms:modified xsi:type="dcterms:W3CDTF">2013-04-16T16:42:37Z</dcterms:modified>
</cp:coreProperties>
</file>