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4380" yWindow="7260" windowWidth="23620" windowHeight="19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2" i="1" l="1"/>
  <c r="C20" i="1"/>
  <c r="I1" i="1"/>
  <c r="G8" i="1"/>
  <c r="G11" i="1"/>
  <c r="I8" i="1"/>
  <c r="G14" i="1"/>
  <c r="E13" i="1"/>
  <c r="C17" i="1"/>
  <c r="E14" i="1"/>
  <c r="C16" i="1"/>
  <c r="C18" i="1"/>
  <c r="C14" i="1"/>
  <c r="C13" i="1"/>
  <c r="F11" i="1"/>
  <c r="E11" i="1"/>
  <c r="D11" i="1"/>
  <c r="E10" i="1"/>
  <c r="D10" i="1"/>
  <c r="C11" i="1"/>
  <c r="C10" i="1"/>
  <c r="B11" i="1"/>
  <c r="B10" i="1"/>
  <c r="D8" i="1"/>
  <c r="D7" i="1"/>
  <c r="C8" i="1"/>
  <c r="C7" i="1"/>
</calcChain>
</file>

<file path=xl/sharedStrings.xml><?xml version="1.0" encoding="utf-8"?>
<sst xmlns="http://schemas.openxmlformats.org/spreadsheetml/2006/main" count="41" uniqueCount="25">
  <si>
    <t>PEEK</t>
  </si>
  <si>
    <t>OD</t>
  </si>
  <si>
    <t>ID</t>
  </si>
  <si>
    <t>Silicone</t>
  </si>
  <si>
    <t>Housing</t>
  </si>
  <si>
    <t>in</t>
  </si>
  <si>
    <t>mm</t>
  </si>
  <si>
    <t>Goal: OD volume 3X ID volume (50 and 150 uL)</t>
  </si>
  <si>
    <t>in^2</t>
  </si>
  <si>
    <t>Length</t>
  </si>
  <si>
    <t>uL</t>
  </si>
  <si>
    <t>mm^2</t>
  </si>
  <si>
    <t>Area OD</t>
  </si>
  <si>
    <t>Volume OD</t>
  </si>
  <si>
    <t>Volume ID</t>
  </si>
  <si>
    <t>Area ID</t>
  </si>
  <si>
    <t>Inside Silicone</t>
  </si>
  <si>
    <t>Outside Silicone</t>
  </si>
  <si>
    <t>Gas Exchange Flowcell Calculations</t>
  </si>
  <si>
    <t>Ver 1.0</t>
  </si>
  <si>
    <t>Ratio (Out/In)</t>
  </si>
  <si>
    <t>Overlap</t>
  </si>
  <si>
    <t>Si length</t>
  </si>
  <si>
    <t>Depth of 1/4-28</t>
  </si>
  <si>
    <t>Part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</si>
</sst>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theme="1"/>
      <name val="Calibri"/>
      <scheme val="minor"/>
    </font>
    <font>
      <i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2" fontId="0" fillId="0" borderId="0" xfId="0" applyNumberFormat="1"/>
    <xf numFmtId="0" fontId="5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1" xfId="0" applyBorder="1"/>
    <xf numFmtId="165" fontId="0" fillId="0" borderId="2" xfId="0" applyNumberFormat="1" applyBorder="1"/>
    <xf numFmtId="2" fontId="0" fillId="0" borderId="2" xfId="0" applyNumberFormat="1" applyBorder="1"/>
    <xf numFmtId="0" fontId="0" fillId="0" borderId="3" xfId="0" applyBorder="1"/>
    <xf numFmtId="0" fontId="0" fillId="0" borderId="4" xfId="0" applyBorder="1"/>
    <xf numFmtId="165" fontId="0" fillId="0" borderId="0" xfId="0" applyNumberFormat="1" applyBorder="1"/>
    <xf numFmtId="2" fontId="0" fillId="0" borderId="0" xfId="0" applyNumberFormat="1" applyBorder="1"/>
    <xf numFmtId="0" fontId="0" fillId="0" borderId="5" xfId="0" applyBorder="1"/>
    <xf numFmtId="0" fontId="0" fillId="0" borderId="6" xfId="0" applyBorder="1"/>
    <xf numFmtId="165" fontId="0" fillId="0" borderId="7" xfId="0" applyNumberFormat="1" applyBorder="1"/>
    <xf numFmtId="2" fontId="0" fillId="0" borderId="7" xfId="0" applyNumberFormat="1" applyBorder="1"/>
    <xf numFmtId="0" fontId="0" fillId="0" borderId="8" xfId="0" applyBorder="1"/>
    <xf numFmtId="2" fontId="0" fillId="0" borderId="0" xfId="0" applyNumberFormat="1" applyFill="1"/>
    <xf numFmtId="0" fontId="0" fillId="0" borderId="0" xfId="0" applyBorder="1"/>
    <xf numFmtId="0" fontId="0" fillId="0" borderId="0" xfId="0" applyFill="1" applyBorder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D26" sqref="D26"/>
    </sheetView>
  </sheetViews>
  <sheetFormatPr baseColWidth="10" defaultRowHeight="15" x14ac:dyDescent="0"/>
  <cols>
    <col min="2" max="5" width="9.1640625" customWidth="1"/>
  </cols>
  <sheetData>
    <row r="1" spans="1:9" ht="18">
      <c r="A1" s="6" t="s">
        <v>18</v>
      </c>
      <c r="H1" t="s">
        <v>19</v>
      </c>
      <c r="I1" s="7">
        <f ca="1">TODAY()</f>
        <v>42283</v>
      </c>
    </row>
    <row r="3" spans="1:9">
      <c r="A3" t="s">
        <v>7</v>
      </c>
    </row>
    <row r="5" spans="1:9">
      <c r="B5" s="8" t="s">
        <v>0</v>
      </c>
      <c r="C5" s="8"/>
      <c r="D5" s="8" t="s">
        <v>3</v>
      </c>
      <c r="E5" s="8"/>
      <c r="F5" s="8" t="s">
        <v>4</v>
      </c>
      <c r="G5" s="8"/>
      <c r="H5" s="8" t="s">
        <v>9</v>
      </c>
      <c r="I5" s="8"/>
    </row>
    <row r="6" spans="1:9">
      <c r="B6" s="3" t="s">
        <v>5</v>
      </c>
      <c r="C6" s="3" t="s">
        <v>6</v>
      </c>
      <c r="D6" s="3" t="s">
        <v>5</v>
      </c>
      <c r="E6" s="3" t="s">
        <v>6</v>
      </c>
      <c r="F6" s="3" t="s">
        <v>5</v>
      </c>
      <c r="G6" s="3" t="s">
        <v>6</v>
      </c>
      <c r="H6" s="3" t="s">
        <v>5</v>
      </c>
      <c r="I6" s="3" t="s">
        <v>6</v>
      </c>
    </row>
    <row r="7" spans="1:9">
      <c r="A7" t="s">
        <v>1</v>
      </c>
      <c r="B7" s="2">
        <v>6.25E-2</v>
      </c>
      <c r="C7">
        <f>B7*25.4</f>
        <v>1.5874999999999999</v>
      </c>
      <c r="D7" s="2">
        <f>E7/25.4</f>
        <v>7.874015748031496E-2</v>
      </c>
      <c r="E7">
        <v>2</v>
      </c>
    </row>
    <row r="8" spans="1:9">
      <c r="A8" t="s">
        <v>2</v>
      </c>
      <c r="B8" s="2">
        <v>0.03</v>
      </c>
      <c r="C8">
        <f>B8*25.4</f>
        <v>0.7619999999999999</v>
      </c>
      <c r="D8" s="2">
        <f>E8/25.4</f>
        <v>5.9055118110236227E-2</v>
      </c>
      <c r="E8">
        <v>1.5</v>
      </c>
      <c r="F8">
        <v>0.129</v>
      </c>
      <c r="G8">
        <f>F8*25.4</f>
        <v>3.2765999999999997</v>
      </c>
      <c r="H8">
        <v>1.1200000000000001</v>
      </c>
      <c r="I8">
        <f>H8*25.4</f>
        <v>28.448</v>
      </c>
    </row>
    <row r="9" spans="1:9">
      <c r="B9" s="4" t="s">
        <v>8</v>
      </c>
      <c r="C9" s="3" t="s">
        <v>11</v>
      </c>
      <c r="D9" s="4" t="s">
        <v>8</v>
      </c>
      <c r="E9" s="3" t="s">
        <v>11</v>
      </c>
      <c r="F9" s="4" t="s">
        <v>8</v>
      </c>
      <c r="G9" s="3" t="s">
        <v>11</v>
      </c>
    </row>
    <row r="10" spans="1:9">
      <c r="A10" t="s">
        <v>12</v>
      </c>
      <c r="B10" s="2">
        <f t="shared" ref="B10:E11" si="0">PI()*(B7/2)^2</f>
        <v>3.0679615757712823E-3</v>
      </c>
      <c r="C10" s="1">
        <f t="shared" si="0"/>
        <v>1.9793260902246004</v>
      </c>
      <c r="D10" s="2">
        <f t="shared" si="0"/>
        <v>4.8694783520208838E-3</v>
      </c>
      <c r="E10" s="1">
        <f t="shared" si="0"/>
        <v>3.1415926535897931</v>
      </c>
      <c r="F10" s="2"/>
      <c r="G10" s="1"/>
    </row>
    <row r="11" spans="1:9">
      <c r="A11" t="s">
        <v>15</v>
      </c>
      <c r="B11" s="2">
        <f t="shared" si="0"/>
        <v>7.0685834705770342E-4</v>
      </c>
      <c r="C11" s="1">
        <f t="shared" si="0"/>
        <v>0.45603673118774785</v>
      </c>
      <c r="D11" s="2">
        <f t="shared" si="0"/>
        <v>2.7390815730117474E-3</v>
      </c>
      <c r="E11" s="1">
        <f t="shared" si="0"/>
        <v>1.7671458676442586</v>
      </c>
      <c r="F11" s="2">
        <f>PI()*(F8/2)^2</f>
        <v>1.3069810837096936E-2</v>
      </c>
      <c r="G11" s="1">
        <f>PI()*(G8/2)^2</f>
        <v>8.4321191596614593</v>
      </c>
    </row>
    <row r="12" spans="1:9">
      <c r="B12" s="2"/>
      <c r="C12" s="3" t="s">
        <v>10</v>
      </c>
      <c r="E12" s="3" t="s">
        <v>10</v>
      </c>
      <c r="G12" s="3" t="s">
        <v>10</v>
      </c>
    </row>
    <row r="13" spans="1:9">
      <c r="A13" t="s">
        <v>13</v>
      </c>
      <c r="B13" s="2"/>
      <c r="C13" s="5">
        <f>C10*$I$8</f>
        <v>56.307868614709434</v>
      </c>
      <c r="E13" s="5">
        <f>E10*$I$8</f>
        <v>89.372027809322432</v>
      </c>
      <c r="G13" s="5"/>
    </row>
    <row r="14" spans="1:9">
      <c r="A14" t="s">
        <v>14</v>
      </c>
      <c r="B14" s="2"/>
      <c r="C14" s="5">
        <f>C11*$I$8</f>
        <v>12.97333292882905</v>
      </c>
      <c r="E14" s="21">
        <f>E11*$I$8</f>
        <v>50.271765642743873</v>
      </c>
      <c r="G14" s="5">
        <f>G11*$I$8</f>
        <v>239.8769258540492</v>
      </c>
    </row>
    <row r="15" spans="1:9">
      <c r="B15" s="2"/>
    </row>
    <row r="16" spans="1:9">
      <c r="A16" s="9" t="s">
        <v>16</v>
      </c>
      <c r="B16" s="10"/>
      <c r="C16" s="11">
        <f>E14</f>
        <v>50.271765642743873</v>
      </c>
      <c r="D16" s="12" t="s">
        <v>10</v>
      </c>
    </row>
    <row r="17" spans="1:4">
      <c r="A17" s="13" t="s">
        <v>17</v>
      </c>
      <c r="B17" s="14"/>
      <c r="C17" s="15">
        <f>G14-E13</f>
        <v>150.50489804472676</v>
      </c>
      <c r="D17" s="16" t="s">
        <v>10</v>
      </c>
    </row>
    <row r="18" spans="1:4">
      <c r="A18" s="17" t="s">
        <v>20</v>
      </c>
      <c r="B18" s="18"/>
      <c r="C18" s="19">
        <f>C17/C16</f>
        <v>2.9938255822222217</v>
      </c>
      <c r="D18" s="20"/>
    </row>
    <row r="19" spans="1:4">
      <c r="A19" s="23" t="s">
        <v>21</v>
      </c>
      <c r="B19" s="14"/>
      <c r="C19" s="15">
        <v>0.3</v>
      </c>
      <c r="D19" s="22" t="s">
        <v>5</v>
      </c>
    </row>
    <row r="20" spans="1:4">
      <c r="A20" s="23" t="s">
        <v>22</v>
      </c>
      <c r="B20" s="14"/>
      <c r="C20" s="15">
        <f>H8+2*C19</f>
        <v>1.7200000000000002</v>
      </c>
      <c r="D20" s="23" t="s">
        <v>5</v>
      </c>
    </row>
    <row r="21" spans="1:4">
      <c r="A21" s="23" t="s">
        <v>23</v>
      </c>
      <c r="B21" s="14"/>
      <c r="C21" s="15">
        <v>0.35</v>
      </c>
      <c r="D21" s="22"/>
    </row>
    <row r="22" spans="1:4">
      <c r="A22" s="23" t="s">
        <v>24</v>
      </c>
      <c r="B22" s="2"/>
      <c r="C22">
        <f>C20+2*C21</f>
        <v>2.42</v>
      </c>
    </row>
    <row r="23" spans="1:4">
      <c r="B23" s="2"/>
    </row>
    <row r="24" spans="1:4">
      <c r="B24" s="2"/>
    </row>
    <row r="25" spans="1:4">
      <c r="B25" s="2"/>
    </row>
    <row r="26" spans="1:4">
      <c r="B26" s="2"/>
    </row>
  </sheetData>
  <mergeCells count="4">
    <mergeCell ref="B5:C5"/>
    <mergeCell ref="D5:E5"/>
    <mergeCell ref="F5:G5"/>
    <mergeCell ref="H5:I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Jannasch</dc:creator>
  <cp:lastModifiedBy>Hans Jannasch</cp:lastModifiedBy>
  <dcterms:created xsi:type="dcterms:W3CDTF">2015-09-21T20:26:14Z</dcterms:created>
  <dcterms:modified xsi:type="dcterms:W3CDTF">2015-10-07T17:53:48Z</dcterms:modified>
</cp:coreProperties>
</file>