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hemSensors\JonE\ISUS-APEX_2000m\A-221483-20_CompositeHsg\"/>
    </mc:Choice>
  </mc:AlternateContent>
  <bookViews>
    <workbookView xWindow="0" yWindow="0" windowWidth="34800" windowHeight="205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K7" i="1"/>
  <c r="O7" i="1" s="1"/>
  <c r="K8" i="1"/>
  <c r="O8" i="1" s="1"/>
  <c r="K9" i="1"/>
  <c r="O9" i="1" s="1"/>
  <c r="K10" i="1"/>
  <c r="O10" i="1" s="1"/>
  <c r="K11" i="1"/>
  <c r="K5" i="1"/>
  <c r="O5" i="1" s="1"/>
  <c r="I6" i="1"/>
  <c r="I7" i="1"/>
  <c r="I8" i="1"/>
  <c r="I9" i="1"/>
  <c r="I10" i="1"/>
  <c r="I11" i="1"/>
  <c r="I5" i="1"/>
  <c r="O21" i="1"/>
  <c r="O6" i="1"/>
  <c r="O11" i="1"/>
  <c r="M6" i="1"/>
  <c r="M7" i="1"/>
  <c r="M8" i="1"/>
  <c r="M9" i="1"/>
  <c r="M10" i="1"/>
  <c r="M11" i="1"/>
  <c r="M5" i="1"/>
  <c r="D19" i="1"/>
  <c r="D3" i="1"/>
  <c r="K27" i="1"/>
  <c r="K26" i="1"/>
  <c r="K25" i="1"/>
  <c r="K24" i="1"/>
  <c r="K23" i="1"/>
  <c r="K22" i="1"/>
  <c r="K21" i="1"/>
  <c r="L1" i="1"/>
  <c r="M23" i="1" l="1"/>
  <c r="M22" i="1"/>
  <c r="M21" i="1"/>
  <c r="I27" i="1"/>
  <c r="M26" i="1"/>
  <c r="I26" i="1"/>
  <c r="I25" i="1"/>
  <c r="I24" i="1"/>
  <c r="I23" i="1"/>
  <c r="I22" i="1"/>
  <c r="I21" i="1"/>
  <c r="Q9" i="1"/>
  <c r="O25" i="1" l="1"/>
  <c r="Q25" i="1" s="1"/>
  <c r="Q7" i="1"/>
  <c r="Q10" i="1"/>
  <c r="Q6" i="1"/>
  <c r="Q8" i="1"/>
  <c r="O24" i="1"/>
  <c r="Q24" i="1" s="1"/>
  <c r="Q5" i="1"/>
  <c r="O27" i="1"/>
  <c r="Q27" i="1" s="1"/>
  <c r="Q21" i="1"/>
  <c r="M25" i="1"/>
  <c r="O22" i="1"/>
  <c r="Q22" i="1" s="1"/>
  <c r="O26" i="1"/>
  <c r="Q26" i="1" s="1"/>
  <c r="M27" i="1"/>
  <c r="O23" i="1"/>
  <c r="Q23" i="1" s="1"/>
  <c r="M24" i="1"/>
  <c r="Q11" i="1"/>
</calcChain>
</file>

<file path=xl/sharedStrings.xml><?xml version="1.0" encoding="utf-8"?>
<sst xmlns="http://schemas.openxmlformats.org/spreadsheetml/2006/main" count="22" uniqueCount="18">
  <si>
    <t>Pressure (psi)</t>
  </si>
  <si>
    <t>Delta r</t>
  </si>
  <si>
    <t>Delta r/r</t>
  </si>
  <si>
    <t>Delta L</t>
  </si>
  <si>
    <t>Delta L/L</t>
  </si>
  <si>
    <t>Delta V</t>
  </si>
  <si>
    <t>Delta V/V</t>
  </si>
  <si>
    <t>Wind Angle</t>
  </si>
  <si>
    <t>lbf.</t>
  </si>
  <si>
    <t>Case volume=</t>
  </si>
  <si>
    <t>1000_Delta r</t>
  </si>
  <si>
    <t>1000_Delta r/r</t>
  </si>
  <si>
    <t>1000_Delta L</t>
  </si>
  <si>
    <t>1000_Delta L/L</t>
  </si>
  <si>
    <t>1000_Delta V</t>
  </si>
  <si>
    <t>1000_Delta V/V</t>
  </si>
  <si>
    <t>psi</t>
  </si>
  <si>
    <t>ISUS-APEX Pressure Hull   2.270" I.D.  X 15.75" Long  - 12 Layers LM Graphite Epoxy Composite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</si>
</sst>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0"/>
    <numFmt numFmtId="165" formatCode="0.00000"/>
    <numFmt numFmtId="166" formatCode="0.000"/>
    <numFmt numFmtId="167" formatCode="0.000E+00"/>
    <numFmt numFmtId="172" formatCode="0.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0" fontId="0" fillId="0" borderId="0" xfId="0" applyNumberFormat="1"/>
    <xf numFmtId="17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Sheet1!$I$3</c:f>
              <c:strCache>
                <c:ptCount val="1"/>
                <c:pt idx="0">
                  <c:v>Delta r/r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Sheet1!$A$5:$A$11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Sheet1!$I$5:$I$11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D4-4909-B17A-0F5F13BDB29E}"/>
            </c:ext>
          </c:extLst>
        </c:ser>
        <c:ser>
          <c:idx val="1"/>
          <c:order val="1"/>
          <c:tx>
            <c:strRef>
              <c:f>Sheet1!$M$3</c:f>
              <c:strCache>
                <c:ptCount val="1"/>
                <c:pt idx="0">
                  <c:v>Delta L/L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Sheet1!$M$5:$M$11</c:f>
              <c:numCache>
                <c:formatCode>0.000E+00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D4-4909-B17A-0F5F13BDB29E}"/>
            </c:ext>
          </c:extLst>
        </c:ser>
        <c:ser>
          <c:idx val="2"/>
          <c:order val="2"/>
          <c:tx>
            <c:strRef>
              <c:f>Sheet1!$Q$3</c:f>
              <c:strCache>
                <c:ptCount val="1"/>
                <c:pt idx="0">
                  <c:v>Delta V/V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Sheet1!$Q$5:$Q$11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D4-4909-B17A-0F5F13BDB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290960"/>
        <c:axId val="64283888"/>
      </c:lineChart>
      <c:catAx>
        <c:axId val="64290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Wind Angle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83888"/>
        <c:crosses val="autoZero"/>
        <c:auto val="1"/>
        <c:lblAlgn val="ctr"/>
        <c:lblOffset val="100"/>
        <c:noMultiLvlLbl val="0"/>
      </c:catAx>
      <c:valAx>
        <c:axId val="6428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in/in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9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Sheet1!$I$19</c:f>
              <c:strCache>
                <c:ptCount val="1"/>
                <c:pt idx="0">
                  <c:v>1000_Delta r/r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Sheet1!$A$5:$A$11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Sheet1!$I$21:$I$27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66-476B-8D12-694A12895439}"/>
            </c:ext>
          </c:extLst>
        </c:ser>
        <c:ser>
          <c:idx val="1"/>
          <c:order val="1"/>
          <c:tx>
            <c:strRef>
              <c:f>Sheet1!$M$19</c:f>
              <c:strCache>
                <c:ptCount val="1"/>
                <c:pt idx="0">
                  <c:v>1000_Delta L/L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Sheet1!$M$21:$M$27</c:f>
              <c:numCache>
                <c:formatCode>0.000E+00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66-476B-8D12-694A12895439}"/>
            </c:ext>
          </c:extLst>
        </c:ser>
        <c:ser>
          <c:idx val="2"/>
          <c:order val="2"/>
          <c:tx>
            <c:strRef>
              <c:f>Sheet1!$Q$19</c:f>
              <c:strCache>
                <c:ptCount val="1"/>
                <c:pt idx="0">
                  <c:v>1000_Delta V/V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Sheet1!$Q$21:$Q$27</c:f>
              <c:numCache>
                <c:formatCode>General</c:formatCode>
                <c:ptCount val="7"/>
                <c:pt idx="0" formatCode="0.000000">
                  <c:v>-82.294135187243924</c:v>
                </c:pt>
                <c:pt idx="1">
                  <c:v>-82.294135187243924</c:v>
                </c:pt>
                <c:pt idx="2">
                  <c:v>-82.294135187243924</c:v>
                </c:pt>
                <c:pt idx="3">
                  <c:v>-82.294135187243924</c:v>
                </c:pt>
                <c:pt idx="4" formatCode="0.000000">
                  <c:v>-82.294135187243924</c:v>
                </c:pt>
                <c:pt idx="5">
                  <c:v>-82.294135187243924</c:v>
                </c:pt>
                <c:pt idx="6">
                  <c:v>-82.294135187243924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66-476B-8D12-694A12895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290960"/>
        <c:axId val="64283888"/>
      </c:lineChart>
      <c:catAx>
        <c:axId val="64290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Wind Angle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83888"/>
        <c:crosses val="autoZero"/>
        <c:auto val="1"/>
        <c:lblAlgn val="ctr"/>
        <c:lblOffset val="100"/>
        <c:noMultiLvlLbl val="0"/>
      </c:catAx>
      <c:valAx>
        <c:axId val="6428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in/in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9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1</xdr:row>
      <xdr:rowOff>147637</xdr:rowOff>
    </xdr:from>
    <xdr:to>
      <xdr:col>25</xdr:col>
      <xdr:colOff>342900</xdr:colOff>
      <xdr:row>16</xdr:row>
      <xdr:rowOff>33337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19</xdr:row>
      <xdr:rowOff>0</xdr:rowOff>
    </xdr:from>
    <xdr:to>
      <xdr:col>25</xdr:col>
      <xdr:colOff>304800</xdr:colOff>
      <xdr:row>33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>
      <selection activeCell="P46" sqref="P46"/>
    </sheetView>
  </sheetViews>
  <sheetFormatPr defaultRowHeight="15" x14ac:dyDescent="0.25"/>
  <cols>
    <col min="1" max="1" width="15.42578125" customWidth="1"/>
    <col min="13" max="13" width="9.5703125" bestFit="1" customWidth="1"/>
    <col min="15" max="15" width="13.42578125" customWidth="1"/>
    <col min="17" max="17" width="11" customWidth="1"/>
  </cols>
  <sheetData>
    <row r="1" spans="1:17" x14ac:dyDescent="0.25">
      <c r="A1" t="s">
        <v>17</v>
      </c>
      <c r="J1" t="s">
        <v>9</v>
      </c>
      <c r="L1" s="2">
        <f>((PI()*(2.27^2)/4)*15.75)</f>
        <v>63.741481589688696</v>
      </c>
    </row>
    <row r="3" spans="1:17" x14ac:dyDescent="0.25">
      <c r="A3" t="s">
        <v>0</v>
      </c>
      <c r="B3">
        <v>500</v>
      </c>
      <c r="C3" t="s">
        <v>16</v>
      </c>
      <c r="D3" s="5">
        <f>B3*PI()*(2.27^2)/4</f>
        <v>2023.5390980853554</v>
      </c>
      <c r="E3" t="s">
        <v>8</v>
      </c>
      <c r="G3" t="s">
        <v>1</v>
      </c>
      <c r="I3" t="s">
        <v>2</v>
      </c>
      <c r="K3" t="s">
        <v>3</v>
      </c>
      <c r="M3" t="s">
        <v>4</v>
      </c>
      <c r="O3" t="s">
        <v>5</v>
      </c>
      <c r="Q3" t="s">
        <v>6</v>
      </c>
    </row>
    <row r="4" spans="1:17" x14ac:dyDescent="0.25">
      <c r="A4" t="s">
        <v>7</v>
      </c>
    </row>
    <row r="5" spans="1:17" x14ac:dyDescent="0.25">
      <c r="A5">
        <v>50</v>
      </c>
      <c r="G5" s="5">
        <v>0</v>
      </c>
      <c r="I5" s="5">
        <f>G5/1.135</f>
        <v>0</v>
      </c>
      <c r="K5" s="5">
        <f>15.75*0</f>
        <v>0</v>
      </c>
      <c r="M5" s="4">
        <f>K5/15.75</f>
        <v>0</v>
      </c>
      <c r="O5" s="5">
        <f>$L$1-(PI()*((2*(1.135-G5))^2)/4)*(15.75-K5)</f>
        <v>0</v>
      </c>
      <c r="Q5" s="5">
        <f t="shared" ref="Q5:Q11" si="0">O5/$L$1</f>
        <v>0</v>
      </c>
    </row>
    <row r="6" spans="1:17" x14ac:dyDescent="0.25">
      <c r="A6">
        <v>55</v>
      </c>
      <c r="G6" s="5">
        <v>0</v>
      </c>
      <c r="I6" s="5">
        <f t="shared" ref="I6:I11" si="1">G6/1.135</f>
        <v>0</v>
      </c>
      <c r="K6" s="5">
        <f t="shared" ref="K6:K11" si="2">15.75*0</f>
        <v>0</v>
      </c>
      <c r="M6" s="4">
        <f t="shared" ref="M6:M11" si="3">K6/15.75</f>
        <v>0</v>
      </c>
      <c r="O6" s="5">
        <f t="shared" ref="O6:O11" si="4">$L$1-(PI()*((2*(1.135-G6))^2)/4)*(15.75-K6)</f>
        <v>0</v>
      </c>
      <c r="Q6" s="5">
        <f t="shared" si="0"/>
        <v>0</v>
      </c>
    </row>
    <row r="7" spans="1:17" x14ac:dyDescent="0.25">
      <c r="A7">
        <v>60</v>
      </c>
      <c r="G7" s="5">
        <v>0</v>
      </c>
      <c r="I7" s="5">
        <f t="shared" si="1"/>
        <v>0</v>
      </c>
      <c r="K7" s="5">
        <f t="shared" si="2"/>
        <v>0</v>
      </c>
      <c r="M7" s="4">
        <f t="shared" si="3"/>
        <v>0</v>
      </c>
      <c r="O7" s="5">
        <f t="shared" si="4"/>
        <v>0</v>
      </c>
      <c r="Q7" s="5">
        <f t="shared" si="0"/>
        <v>0</v>
      </c>
    </row>
    <row r="8" spans="1:17" x14ac:dyDescent="0.25">
      <c r="A8">
        <v>65</v>
      </c>
      <c r="G8" s="5">
        <v>0</v>
      </c>
      <c r="I8" s="5">
        <f t="shared" si="1"/>
        <v>0</v>
      </c>
      <c r="K8" s="5">
        <f t="shared" si="2"/>
        <v>0</v>
      </c>
      <c r="M8" s="4">
        <f t="shared" si="3"/>
        <v>0</v>
      </c>
      <c r="O8" s="5">
        <f t="shared" si="4"/>
        <v>0</v>
      </c>
      <c r="Q8" s="5">
        <f t="shared" si="0"/>
        <v>0</v>
      </c>
    </row>
    <row r="9" spans="1:17" x14ac:dyDescent="0.25">
      <c r="A9">
        <v>70</v>
      </c>
      <c r="G9" s="5">
        <v>0</v>
      </c>
      <c r="I9" s="5">
        <f t="shared" si="1"/>
        <v>0</v>
      </c>
      <c r="K9" s="5">
        <f t="shared" si="2"/>
        <v>0</v>
      </c>
      <c r="M9" s="4">
        <f t="shared" si="3"/>
        <v>0</v>
      </c>
      <c r="O9" s="5">
        <f t="shared" si="4"/>
        <v>0</v>
      </c>
      <c r="Q9" s="5">
        <f t="shared" si="0"/>
        <v>0</v>
      </c>
    </row>
    <row r="10" spans="1:17" x14ac:dyDescent="0.25">
      <c r="A10">
        <v>75</v>
      </c>
      <c r="G10" s="5">
        <v>0</v>
      </c>
      <c r="I10" s="5">
        <f t="shared" si="1"/>
        <v>0</v>
      </c>
      <c r="K10" s="5">
        <f t="shared" si="2"/>
        <v>0</v>
      </c>
      <c r="M10" s="4">
        <f t="shared" si="3"/>
        <v>0</v>
      </c>
      <c r="O10" s="5">
        <f t="shared" si="4"/>
        <v>0</v>
      </c>
      <c r="Q10" s="5">
        <f t="shared" si="0"/>
        <v>0</v>
      </c>
    </row>
    <row r="11" spans="1:17" x14ac:dyDescent="0.25">
      <c r="A11">
        <v>80</v>
      </c>
      <c r="G11" s="5">
        <v>0</v>
      </c>
      <c r="I11" s="5">
        <f t="shared" si="1"/>
        <v>0</v>
      </c>
      <c r="K11" s="5">
        <f t="shared" si="2"/>
        <v>0</v>
      </c>
      <c r="M11" s="4">
        <f t="shared" si="3"/>
        <v>0</v>
      </c>
      <c r="O11" s="5">
        <f t="shared" si="4"/>
        <v>0</v>
      </c>
      <c r="Q11" s="5">
        <f t="shared" si="0"/>
        <v>0</v>
      </c>
    </row>
    <row r="15" spans="1:17" x14ac:dyDescent="0.25">
      <c r="O15" s="5"/>
    </row>
    <row r="19" spans="1:17" x14ac:dyDescent="0.25">
      <c r="A19" t="s">
        <v>0</v>
      </c>
      <c r="B19">
        <v>1000</v>
      </c>
      <c r="C19" t="s">
        <v>16</v>
      </c>
      <c r="D19" s="5">
        <f>B19*PI()*(2.27^2)/4</f>
        <v>4047.0781961707107</v>
      </c>
      <c r="E19" t="s">
        <v>8</v>
      </c>
      <c r="G19" t="s">
        <v>10</v>
      </c>
      <c r="I19" t="s">
        <v>11</v>
      </c>
      <c r="K19" t="s">
        <v>12</v>
      </c>
      <c r="M19" t="s">
        <v>13</v>
      </c>
      <c r="O19" t="s">
        <v>14</v>
      </c>
      <c r="Q19" t="s">
        <v>15</v>
      </c>
    </row>
    <row r="20" spans="1:17" x14ac:dyDescent="0.25">
      <c r="A20" t="s">
        <v>7</v>
      </c>
    </row>
    <row r="21" spans="1:17" x14ac:dyDescent="0.25">
      <c r="A21">
        <v>50</v>
      </c>
      <c r="G21">
        <v>0</v>
      </c>
      <c r="I21">
        <f t="shared" ref="I21:I27" si="5">G21/6.5</f>
        <v>0</v>
      </c>
      <c r="K21">
        <f>40*0</f>
        <v>0</v>
      </c>
      <c r="M21" s="4">
        <f t="shared" ref="M21:M27" si="6">K21/40</f>
        <v>0</v>
      </c>
      <c r="O21" s="3">
        <f>$L$1-(PI()*((2*(6.5-G21))^2)/4)*(40-K21)</f>
        <v>-5245.5501029770612</v>
      </c>
      <c r="Q21" s="1">
        <f t="shared" ref="Q21:Q27" si="7">O21/$L$1</f>
        <v>-82.294135187243924</v>
      </c>
    </row>
    <row r="22" spans="1:17" x14ac:dyDescent="0.25">
      <c r="A22">
        <v>55</v>
      </c>
      <c r="G22" s="6">
        <v>0</v>
      </c>
      <c r="I22">
        <f t="shared" si="5"/>
        <v>0</v>
      </c>
      <c r="K22" s="6">
        <f>40*0</f>
        <v>0</v>
      </c>
      <c r="M22" s="4">
        <f t="shared" si="6"/>
        <v>0</v>
      </c>
      <c r="O22" s="3">
        <f t="shared" ref="O21:O27" si="8">$L$1-(PI()*((2*(6.5-G22))^2)/4)*(40-K22)</f>
        <v>-5245.5501029770612</v>
      </c>
      <c r="Q22">
        <f t="shared" si="7"/>
        <v>-82.294135187243924</v>
      </c>
    </row>
    <row r="23" spans="1:17" x14ac:dyDescent="0.25">
      <c r="A23">
        <v>60</v>
      </c>
      <c r="G23">
        <v>0</v>
      </c>
      <c r="I23">
        <f t="shared" si="5"/>
        <v>0</v>
      </c>
      <c r="K23">
        <f>40*0</f>
        <v>0</v>
      </c>
      <c r="M23" s="4">
        <f t="shared" si="6"/>
        <v>0</v>
      </c>
      <c r="O23" s="3">
        <f t="shared" si="8"/>
        <v>-5245.5501029770612</v>
      </c>
      <c r="Q23">
        <f t="shared" si="7"/>
        <v>-82.294135187243924</v>
      </c>
    </row>
    <row r="24" spans="1:17" x14ac:dyDescent="0.25">
      <c r="A24">
        <v>65</v>
      </c>
      <c r="G24">
        <v>0</v>
      </c>
      <c r="I24">
        <f t="shared" si="5"/>
        <v>0</v>
      </c>
      <c r="K24" s="6">
        <f>40*0</f>
        <v>0</v>
      </c>
      <c r="M24" s="4">
        <f t="shared" si="6"/>
        <v>0</v>
      </c>
      <c r="O24" s="3">
        <f t="shared" si="8"/>
        <v>-5245.5501029770612</v>
      </c>
      <c r="Q24">
        <f t="shared" si="7"/>
        <v>-82.294135187243924</v>
      </c>
    </row>
    <row r="25" spans="1:17" x14ac:dyDescent="0.25">
      <c r="A25">
        <v>70</v>
      </c>
      <c r="G25">
        <v>0</v>
      </c>
      <c r="I25">
        <f t="shared" si="5"/>
        <v>0</v>
      </c>
      <c r="K25" s="6">
        <f>40*0</f>
        <v>0</v>
      </c>
      <c r="M25" s="4">
        <f t="shared" si="6"/>
        <v>0</v>
      </c>
      <c r="O25" s="3">
        <f t="shared" si="8"/>
        <v>-5245.5501029770612</v>
      </c>
      <c r="Q25" s="1">
        <f t="shared" si="7"/>
        <v>-82.294135187243924</v>
      </c>
    </row>
    <row r="26" spans="1:17" x14ac:dyDescent="0.25">
      <c r="A26">
        <v>75</v>
      </c>
      <c r="G26">
        <v>0</v>
      </c>
      <c r="I26">
        <f t="shared" si="5"/>
        <v>0</v>
      </c>
      <c r="K26" s="6">
        <f>40*0</f>
        <v>0</v>
      </c>
      <c r="M26" s="4">
        <f t="shared" si="6"/>
        <v>0</v>
      </c>
      <c r="O26" s="3">
        <f t="shared" si="8"/>
        <v>-5245.5501029770612</v>
      </c>
      <c r="Q26">
        <f t="shared" si="7"/>
        <v>-82.294135187243924</v>
      </c>
    </row>
    <row r="27" spans="1:17" x14ac:dyDescent="0.25">
      <c r="A27">
        <v>80</v>
      </c>
      <c r="G27">
        <v>0</v>
      </c>
      <c r="I27">
        <f t="shared" si="5"/>
        <v>0</v>
      </c>
      <c r="K27" s="6">
        <f>40*0</f>
        <v>0</v>
      </c>
      <c r="M27" s="4">
        <f t="shared" si="6"/>
        <v>0</v>
      </c>
      <c r="O27" s="3">
        <f t="shared" si="8"/>
        <v>-5245.5501029770612</v>
      </c>
      <c r="Q27">
        <f t="shared" si="7"/>
        <v>-82.294135187243924</v>
      </c>
    </row>
    <row r="32" spans="1:17" x14ac:dyDescent="0.25">
      <c r="O32" s="3"/>
    </row>
    <row r="33" spans="15:15" x14ac:dyDescent="0.25">
      <c r="O33" s="3"/>
    </row>
    <row r="34" spans="15:15" x14ac:dyDescent="0.25">
      <c r="O34" s="3"/>
    </row>
    <row r="35" spans="15:15" x14ac:dyDescent="0.25">
      <c r="O35" s="3"/>
    </row>
    <row r="36" spans="15:15" x14ac:dyDescent="0.25">
      <c r="O36" s="3"/>
    </row>
    <row r="37" spans="15:15" x14ac:dyDescent="0.25">
      <c r="O37" s="2"/>
    </row>
    <row r="38" spans="15:15" x14ac:dyDescent="0.25">
      <c r="O38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Erickson</dc:creator>
  <cp:lastModifiedBy>Jon Erickson</cp:lastModifiedBy>
  <dcterms:created xsi:type="dcterms:W3CDTF">2022-02-22T18:38:46Z</dcterms:created>
  <dcterms:modified xsi:type="dcterms:W3CDTF">2022-02-23T00:52:42Z</dcterms:modified>
</cp:coreProperties>
</file>