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05" windowWidth="20100" windowHeight="9270"/>
  </bookViews>
  <sheets>
    <sheet name="Sheet1" sheetId="1" r:id="rId1"/>
    <sheet name="Sheet2" sheetId="2" r:id="rId2"/>
    <sheet name="Sheet3" sheetId="3" r:id="rId3"/>
  </sheets>
  <definedNames>
    <definedName name="CO2_change">Sheet1!$F$2</definedName>
    <definedName name="CO2_final">Sheet1!$F$3</definedName>
    <definedName name="CO2_initial">Sheet1!$F$1</definedName>
    <definedName name="Krate">Sheet1!$F$5</definedName>
    <definedName name="solver_adj" localSheetId="0" hidden="1">Sheet1!$F$1:$F$5</definedName>
    <definedName name="solver_cvg" localSheetId="0" hidden="1">0.0001</definedName>
    <definedName name="solver_drv" localSheetId="0" hidden="1">1</definedName>
    <definedName name="solver_est" localSheetId="0" hidden="1">1</definedName>
    <definedName name="solver_itr" localSheetId="0" hidden="1">100</definedName>
    <definedName name="solver_lin" localSheetId="0" hidden="1">2</definedName>
    <definedName name="solver_neg" localSheetId="0" hidden="1">2</definedName>
    <definedName name="solver_num" localSheetId="0" hidden="1">0</definedName>
    <definedName name="solver_nwt" localSheetId="0" hidden="1">1</definedName>
    <definedName name="solver_opt" localSheetId="0" hidden="1">Sheet1!$J$3</definedName>
    <definedName name="solver_pre" localSheetId="0" hidden="1">0.000001</definedName>
    <definedName name="solver_scl" localSheetId="0" hidden="1">2</definedName>
    <definedName name="solver_sho" localSheetId="0" hidden="1">2</definedName>
    <definedName name="solver_tim" localSheetId="0" hidden="1">100</definedName>
    <definedName name="solver_tol" localSheetId="0" hidden="1">0.05</definedName>
    <definedName name="solver_typ" localSheetId="0" hidden="1">2</definedName>
    <definedName name="solver_val" localSheetId="0" hidden="1">0</definedName>
    <definedName name="Tinit">Sheet1!$F$4</definedName>
  </definedNames>
  <calcPr calcId="125725"/>
</workbook>
</file>

<file path=xl/calcChain.xml><?xml version="1.0" encoding="utf-8"?>
<calcChain xmlns="http://schemas.openxmlformats.org/spreadsheetml/2006/main">
  <c r="G5" i="1"/>
  <c r="G10"/>
  <c r="H10" s="1"/>
  <c r="G11"/>
  <c r="H11" s="1"/>
  <c r="G12"/>
  <c r="H12" s="1"/>
  <c r="G13"/>
  <c r="H13" s="1"/>
  <c r="G14"/>
  <c r="H14" s="1"/>
  <c r="G15"/>
  <c r="H15" s="1"/>
  <c r="G16"/>
  <c r="H16" s="1"/>
  <c r="G17"/>
  <c r="H17" s="1"/>
  <c r="G18"/>
  <c r="H18" s="1"/>
  <c r="G19"/>
  <c r="H19" s="1"/>
  <c r="G20"/>
  <c r="H20" s="1"/>
  <c r="G21"/>
  <c r="H21" s="1"/>
  <c r="G22"/>
  <c r="H22" s="1"/>
  <c r="G23"/>
  <c r="H23" s="1"/>
  <c r="G24"/>
  <c r="H24" s="1"/>
  <c r="G25"/>
  <c r="H25" s="1"/>
  <c r="G26"/>
  <c r="H26" s="1"/>
  <c r="G27"/>
  <c r="H27" s="1"/>
  <c r="G28"/>
  <c r="H28" s="1"/>
  <c r="G29"/>
  <c r="H29" s="1"/>
  <c r="G30"/>
  <c r="H30" s="1"/>
  <c r="G31"/>
  <c r="H31" s="1"/>
  <c r="G32"/>
  <c r="H32" s="1"/>
  <c r="G33"/>
  <c r="H33" s="1"/>
  <c r="G34"/>
  <c r="H34" s="1"/>
  <c r="G35"/>
  <c r="H35" s="1"/>
  <c r="G36"/>
  <c r="H36" s="1"/>
  <c r="G37"/>
  <c r="H37" s="1"/>
  <c r="G38"/>
  <c r="H38" s="1"/>
  <c r="G39"/>
  <c r="H39" s="1"/>
  <c r="G40"/>
  <c r="H40" s="1"/>
  <c r="G41"/>
  <c r="H41" s="1"/>
  <c r="G42"/>
  <c r="H42" s="1"/>
  <c r="G9"/>
  <c r="H9" s="1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9"/>
  <c r="J3" l="1"/>
</calcChain>
</file>

<file path=xl/sharedStrings.xml><?xml version="1.0" encoding="utf-8"?>
<sst xmlns="http://schemas.openxmlformats.org/spreadsheetml/2006/main" count="14" uniqueCount="14">
  <si>
    <t>Dat</t>
  </si>
  <si>
    <t>Time</t>
  </si>
  <si>
    <t>CO2</t>
  </si>
  <si>
    <t>Temperature</t>
  </si>
  <si>
    <t>Humidity</t>
  </si>
  <si>
    <t>Minutes</t>
  </si>
  <si>
    <t>CO2 estimate</t>
  </si>
  <si>
    <t>Diff^2</t>
  </si>
  <si>
    <t>CO2 initial</t>
  </si>
  <si>
    <t>CO2 change</t>
  </si>
  <si>
    <t>CO2 final</t>
  </si>
  <si>
    <t>Tinit</t>
  </si>
  <si>
    <t>Krate</t>
  </si>
  <si>
    <t>Sum Diff^2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</si>
</sst>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8.607174103237096E-2"/>
          <c:y val="0.19480351414406533"/>
          <c:w val="0.55698381452318457"/>
          <c:h val="0.68921660834062404"/>
        </c:manualLayout>
      </c:layout>
      <c:scatterChart>
        <c:scatterStyle val="smoothMarker"/>
        <c:ser>
          <c:idx val="0"/>
          <c:order val="0"/>
          <c:tx>
            <c:v>400 to 600 (2 seconds)</c:v>
          </c:tx>
          <c:xVal>
            <c:numRef>
              <c:f>Sheet1!$B$9:$B$42</c:f>
              <c:numCache>
                <c:formatCode>h:mm:ss</c:formatCode>
                <c:ptCount val="34"/>
                <c:pt idx="0">
                  <c:v>0.64098379629629632</c:v>
                </c:pt>
                <c:pt idx="1">
                  <c:v>0.64170138888888884</c:v>
                </c:pt>
                <c:pt idx="2">
                  <c:v>0.64244212962962965</c:v>
                </c:pt>
                <c:pt idx="3">
                  <c:v>0.64315972222222217</c:v>
                </c:pt>
                <c:pt idx="4">
                  <c:v>0.64387731481481481</c:v>
                </c:pt>
                <c:pt idx="5">
                  <c:v>0.64459490740740744</c:v>
                </c:pt>
                <c:pt idx="6">
                  <c:v>0.64531250000000007</c:v>
                </c:pt>
                <c:pt idx="7">
                  <c:v>0.64603009259259259</c:v>
                </c:pt>
                <c:pt idx="8">
                  <c:v>0.64674768518518522</c:v>
                </c:pt>
                <c:pt idx="9">
                  <c:v>0.64746527777777774</c:v>
                </c:pt>
                <c:pt idx="10">
                  <c:v>0.64818287037037037</c:v>
                </c:pt>
                <c:pt idx="11">
                  <c:v>0.648900462962963</c:v>
                </c:pt>
                <c:pt idx="12">
                  <c:v>0.64961805555555563</c:v>
                </c:pt>
                <c:pt idx="13">
                  <c:v>0.65033564814814815</c:v>
                </c:pt>
                <c:pt idx="14">
                  <c:v>0.65107638888888886</c:v>
                </c:pt>
                <c:pt idx="15">
                  <c:v>0.65179398148148149</c:v>
                </c:pt>
                <c:pt idx="16">
                  <c:v>0.65251157407407401</c:v>
                </c:pt>
                <c:pt idx="17">
                  <c:v>0.65322916666666664</c:v>
                </c:pt>
                <c:pt idx="18">
                  <c:v>0.65394675925925927</c:v>
                </c:pt>
                <c:pt idx="19">
                  <c:v>0.6546643518518519</c:v>
                </c:pt>
                <c:pt idx="20">
                  <c:v>0.65538194444444442</c:v>
                </c:pt>
                <c:pt idx="21">
                  <c:v>0.65609953703703705</c:v>
                </c:pt>
                <c:pt idx="22">
                  <c:v>0.65681712962962957</c:v>
                </c:pt>
                <c:pt idx="23">
                  <c:v>0.6575347222222222</c:v>
                </c:pt>
                <c:pt idx="24">
                  <c:v>0.65825231481481483</c:v>
                </c:pt>
                <c:pt idx="25">
                  <c:v>0.65896990740740746</c:v>
                </c:pt>
                <c:pt idx="26">
                  <c:v>0.65968749999999998</c:v>
                </c:pt>
                <c:pt idx="27">
                  <c:v>0.6604282407407408</c:v>
                </c:pt>
                <c:pt idx="28">
                  <c:v>0.66114583333333332</c:v>
                </c:pt>
                <c:pt idx="29">
                  <c:v>0.66186342592592595</c:v>
                </c:pt>
                <c:pt idx="30">
                  <c:v>0.66258101851851847</c:v>
                </c:pt>
                <c:pt idx="31">
                  <c:v>0.6632986111111111</c:v>
                </c:pt>
                <c:pt idx="32">
                  <c:v>0.66401620370370373</c:v>
                </c:pt>
                <c:pt idx="33">
                  <c:v>0.66473379629629636</c:v>
                </c:pt>
              </c:numCache>
            </c:numRef>
          </c:xVal>
          <c:yVal>
            <c:numRef>
              <c:f>Sheet1!$C$9:$C$42</c:f>
              <c:numCache>
                <c:formatCode>General</c:formatCode>
                <c:ptCount val="34"/>
                <c:pt idx="0">
                  <c:v>408</c:v>
                </c:pt>
                <c:pt idx="1">
                  <c:v>424</c:v>
                </c:pt>
                <c:pt idx="2">
                  <c:v>443</c:v>
                </c:pt>
                <c:pt idx="3">
                  <c:v>453</c:v>
                </c:pt>
                <c:pt idx="4">
                  <c:v>468</c:v>
                </c:pt>
                <c:pt idx="5">
                  <c:v>483</c:v>
                </c:pt>
                <c:pt idx="6">
                  <c:v>499</c:v>
                </c:pt>
                <c:pt idx="7">
                  <c:v>508</c:v>
                </c:pt>
                <c:pt idx="8">
                  <c:v>519</c:v>
                </c:pt>
                <c:pt idx="9">
                  <c:v>531</c:v>
                </c:pt>
                <c:pt idx="10">
                  <c:v>545</c:v>
                </c:pt>
                <c:pt idx="11">
                  <c:v>553</c:v>
                </c:pt>
                <c:pt idx="12">
                  <c:v>565</c:v>
                </c:pt>
                <c:pt idx="13">
                  <c:v>568</c:v>
                </c:pt>
                <c:pt idx="14">
                  <c:v>576</c:v>
                </c:pt>
                <c:pt idx="15">
                  <c:v>575</c:v>
                </c:pt>
                <c:pt idx="16">
                  <c:v>581</c:v>
                </c:pt>
                <c:pt idx="17">
                  <c:v>584</c:v>
                </c:pt>
                <c:pt idx="18">
                  <c:v>590</c:v>
                </c:pt>
                <c:pt idx="19">
                  <c:v>598</c:v>
                </c:pt>
                <c:pt idx="20">
                  <c:v>610</c:v>
                </c:pt>
                <c:pt idx="21">
                  <c:v>609</c:v>
                </c:pt>
                <c:pt idx="22">
                  <c:v>612</c:v>
                </c:pt>
                <c:pt idx="23">
                  <c:v>615</c:v>
                </c:pt>
                <c:pt idx="24">
                  <c:v>616</c:v>
                </c:pt>
                <c:pt idx="25">
                  <c:v>619</c:v>
                </c:pt>
                <c:pt idx="26">
                  <c:v>621</c:v>
                </c:pt>
                <c:pt idx="27">
                  <c:v>624</c:v>
                </c:pt>
                <c:pt idx="28">
                  <c:v>617</c:v>
                </c:pt>
                <c:pt idx="29">
                  <c:v>620</c:v>
                </c:pt>
                <c:pt idx="30">
                  <c:v>624</c:v>
                </c:pt>
                <c:pt idx="31">
                  <c:v>630</c:v>
                </c:pt>
                <c:pt idx="32">
                  <c:v>633</c:v>
                </c:pt>
                <c:pt idx="33">
                  <c:v>638</c:v>
                </c:pt>
              </c:numCache>
            </c:numRef>
          </c:yVal>
          <c:smooth val="1"/>
        </c:ser>
        <c:ser>
          <c:idx val="1"/>
          <c:order val="1"/>
          <c:tx>
            <c:v>CO2 estimate</c:v>
          </c:tx>
          <c:xVal>
            <c:numRef>
              <c:f>Sheet1!$B$9:$B$42</c:f>
              <c:numCache>
                <c:formatCode>h:mm:ss</c:formatCode>
                <c:ptCount val="34"/>
                <c:pt idx="0">
                  <c:v>0.64098379629629632</c:v>
                </c:pt>
                <c:pt idx="1">
                  <c:v>0.64170138888888884</c:v>
                </c:pt>
                <c:pt idx="2">
                  <c:v>0.64244212962962965</c:v>
                </c:pt>
                <c:pt idx="3">
                  <c:v>0.64315972222222217</c:v>
                </c:pt>
                <c:pt idx="4">
                  <c:v>0.64387731481481481</c:v>
                </c:pt>
                <c:pt idx="5">
                  <c:v>0.64459490740740744</c:v>
                </c:pt>
                <c:pt idx="6">
                  <c:v>0.64531250000000007</c:v>
                </c:pt>
                <c:pt idx="7">
                  <c:v>0.64603009259259259</c:v>
                </c:pt>
                <c:pt idx="8">
                  <c:v>0.64674768518518522</c:v>
                </c:pt>
                <c:pt idx="9">
                  <c:v>0.64746527777777774</c:v>
                </c:pt>
                <c:pt idx="10">
                  <c:v>0.64818287037037037</c:v>
                </c:pt>
                <c:pt idx="11">
                  <c:v>0.648900462962963</c:v>
                </c:pt>
                <c:pt idx="12">
                  <c:v>0.64961805555555563</c:v>
                </c:pt>
                <c:pt idx="13">
                  <c:v>0.65033564814814815</c:v>
                </c:pt>
                <c:pt idx="14">
                  <c:v>0.65107638888888886</c:v>
                </c:pt>
                <c:pt idx="15">
                  <c:v>0.65179398148148149</c:v>
                </c:pt>
                <c:pt idx="16">
                  <c:v>0.65251157407407401</c:v>
                </c:pt>
                <c:pt idx="17">
                  <c:v>0.65322916666666664</c:v>
                </c:pt>
                <c:pt idx="18">
                  <c:v>0.65394675925925927</c:v>
                </c:pt>
                <c:pt idx="19">
                  <c:v>0.6546643518518519</c:v>
                </c:pt>
                <c:pt idx="20">
                  <c:v>0.65538194444444442</c:v>
                </c:pt>
                <c:pt idx="21">
                  <c:v>0.65609953703703705</c:v>
                </c:pt>
                <c:pt idx="22">
                  <c:v>0.65681712962962957</c:v>
                </c:pt>
                <c:pt idx="23">
                  <c:v>0.6575347222222222</c:v>
                </c:pt>
                <c:pt idx="24">
                  <c:v>0.65825231481481483</c:v>
                </c:pt>
                <c:pt idx="25">
                  <c:v>0.65896990740740746</c:v>
                </c:pt>
                <c:pt idx="26">
                  <c:v>0.65968749999999998</c:v>
                </c:pt>
                <c:pt idx="27">
                  <c:v>0.6604282407407408</c:v>
                </c:pt>
                <c:pt idx="28">
                  <c:v>0.66114583333333332</c:v>
                </c:pt>
                <c:pt idx="29">
                  <c:v>0.66186342592592595</c:v>
                </c:pt>
                <c:pt idx="30">
                  <c:v>0.66258101851851847</c:v>
                </c:pt>
                <c:pt idx="31">
                  <c:v>0.6632986111111111</c:v>
                </c:pt>
                <c:pt idx="32">
                  <c:v>0.66401620370370373</c:v>
                </c:pt>
                <c:pt idx="33">
                  <c:v>0.66473379629629636</c:v>
                </c:pt>
              </c:numCache>
            </c:numRef>
          </c:xVal>
          <c:yVal>
            <c:numRef>
              <c:f>Sheet1!$G$9:$G$42</c:f>
              <c:numCache>
                <c:formatCode>General</c:formatCode>
                <c:ptCount val="34"/>
                <c:pt idx="0">
                  <c:v>403.20650124067441</c:v>
                </c:pt>
                <c:pt idx="1">
                  <c:v>422.64224004641966</c:v>
                </c:pt>
                <c:pt idx="2">
                  <c:v>441.09614847743831</c:v>
                </c:pt>
                <c:pt idx="3">
                  <c:v>457.5392235689331</c:v>
                </c:pt>
                <c:pt idx="4">
                  <c:v>472.6835641045372</c:v>
                </c:pt>
                <c:pt idx="5">
                  <c:v>486.63174891681251</c:v>
                </c:pt>
                <c:pt idx="6">
                  <c:v>499.47825478479524</c:v>
                </c:pt>
                <c:pt idx="7">
                  <c:v>511.31009636398721</c:v>
                </c:pt>
                <c:pt idx="8">
                  <c:v>522.20741557231872</c:v>
                </c:pt>
                <c:pt idx="9">
                  <c:v>532.24402442423957</c:v>
                </c:pt>
                <c:pt idx="10">
                  <c:v>541.4879049897886</c:v>
                </c:pt>
                <c:pt idx="11">
                  <c:v>550.0016698650395</c:v>
                </c:pt>
                <c:pt idx="12">
                  <c:v>557.842986272914</c:v>
                </c:pt>
                <c:pt idx="13">
                  <c:v>565.0649666669367</c:v>
                </c:pt>
                <c:pt idx="14">
                  <c:v>571.92211607678996</c:v>
                </c:pt>
                <c:pt idx="15">
                  <c:v>578.03207500941062</c:v>
                </c:pt>
                <c:pt idx="16">
                  <c:v>583.65944691030188</c:v>
                </c:pt>
                <c:pt idx="17">
                  <c:v>588.84234827840794</c:v>
                </c:pt>
                <c:pt idx="18">
                  <c:v>593.61588503137432</c:v>
                </c:pt>
                <c:pt idx="19">
                  <c:v>598.01239029233511</c:v>
                </c:pt>
                <c:pt idx="20">
                  <c:v>602.06164339542306</c:v>
                </c:pt>
                <c:pt idx="21">
                  <c:v>605.79107159341993</c:v>
                </c:pt>
                <c:pt idx="22">
                  <c:v>609.22593583379251</c:v>
                </c:pt>
                <c:pt idx="23">
                  <c:v>612.38950186145553</c:v>
                </c:pt>
                <c:pt idx="24">
                  <c:v>615.30319780720777</c:v>
                </c:pt>
                <c:pt idx="25">
                  <c:v>617.98675932925482</c:v>
                </c:pt>
                <c:pt idx="26">
                  <c:v>620.45836329092094</c:v>
                </c:pt>
                <c:pt idx="27">
                  <c:v>622.80510985106946</c:v>
                </c:pt>
                <c:pt idx="28">
                  <c:v>624.8961427644208</c:v>
                </c:pt>
                <c:pt idx="29">
                  <c:v>626.82201820649834</c:v>
                </c:pt>
                <c:pt idx="30">
                  <c:v>628.59578092190759</c:v>
                </c:pt>
                <c:pt idx="31">
                  <c:v>630.2294453333418</c:v>
                </c:pt>
                <c:pt idx="32">
                  <c:v>631.73407692019418</c:v>
                </c:pt>
                <c:pt idx="33">
                  <c:v>633.11986716959234</c:v>
                </c:pt>
              </c:numCache>
            </c:numRef>
          </c:yVal>
          <c:smooth val="1"/>
        </c:ser>
        <c:axId val="88539136"/>
        <c:axId val="82082816"/>
      </c:scatterChart>
      <c:valAx>
        <c:axId val="88539136"/>
        <c:scaling>
          <c:orientation val="minMax"/>
        </c:scaling>
        <c:axPos val="b"/>
        <c:numFmt formatCode="h:mm;@" sourceLinked="0"/>
        <c:tickLblPos val="nextTo"/>
        <c:crossAx val="82082816"/>
        <c:crosses val="autoZero"/>
        <c:crossBetween val="midCat"/>
      </c:valAx>
      <c:valAx>
        <c:axId val="82082816"/>
        <c:scaling>
          <c:orientation val="minMax"/>
        </c:scaling>
        <c:axPos val="l"/>
        <c:majorGridlines/>
        <c:numFmt formatCode="General" sourceLinked="1"/>
        <c:tickLblPos val="nextTo"/>
        <c:crossAx val="88539136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8</xdr:row>
      <xdr:rowOff>47625</xdr:rowOff>
    </xdr:from>
    <xdr:to>
      <xdr:col>17</xdr:col>
      <xdr:colOff>28575</xdr:colOff>
      <xdr:row>22</xdr:row>
      <xdr:rowOff>123825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workbookViewId="0">
      <selection activeCell="G5" sqref="G5"/>
    </sheetView>
  </sheetViews>
  <sheetFormatPr defaultRowHeight="15"/>
  <cols>
    <col min="1" max="1" width="9.7109375" bestFit="1" customWidth="1"/>
    <col min="4" max="4" width="12.5703125" bestFit="1" customWidth="1"/>
    <col min="5" max="5" width="11.28515625" bestFit="1" customWidth="1"/>
    <col min="7" max="7" width="12.85546875" bestFit="1" customWidth="1"/>
    <col min="8" max="8" width="11" bestFit="1" customWidth="1"/>
    <col min="9" max="9" width="10.5703125" bestFit="1" customWidth="1"/>
  </cols>
  <sheetData>
    <row r="1" spans="1:10">
      <c r="E1" t="s">
        <v>8</v>
      </c>
      <c r="F1">
        <v>414.1919281623907</v>
      </c>
    </row>
    <row r="2" spans="1:10">
      <c r="E2" t="s">
        <v>9</v>
      </c>
      <c r="F2">
        <v>235.08742236933728</v>
      </c>
    </row>
    <row r="3" spans="1:10">
      <c r="E3" t="s">
        <v>10</v>
      </c>
      <c r="F3">
        <v>638</v>
      </c>
      <c r="I3" t="s">
        <v>13</v>
      </c>
      <c r="J3">
        <f>SUM(H9:H42)</f>
        <v>504.31603412842645</v>
      </c>
    </row>
    <row r="4" spans="1:10">
      <c r="E4" t="s">
        <v>11</v>
      </c>
      <c r="F4">
        <v>923.59024388052728</v>
      </c>
    </row>
    <row r="5" spans="1:10">
      <c r="E5" t="s">
        <v>12</v>
      </c>
      <c r="F5">
        <v>7.9623407748696376E-2</v>
      </c>
      <c r="G5">
        <f>1/Krate</f>
        <v>12.55912084491727</v>
      </c>
    </row>
    <row r="8" spans="1:10">
      <c r="A8" t="s">
        <v>0</v>
      </c>
      <c r="B8" t="s">
        <v>1</v>
      </c>
      <c r="C8" t="s">
        <v>2</v>
      </c>
      <c r="D8" t="s">
        <v>3</v>
      </c>
      <c r="E8" t="s">
        <v>4</v>
      </c>
      <c r="F8" t="s">
        <v>5</v>
      </c>
      <c r="G8" t="s">
        <v>6</v>
      </c>
      <c r="H8" t="s">
        <v>7</v>
      </c>
    </row>
    <row r="9" spans="1:10">
      <c r="A9" s="1">
        <v>41474</v>
      </c>
      <c r="B9" s="2">
        <v>0.64098379629629632</v>
      </c>
      <c r="C9">
        <v>408</v>
      </c>
      <c r="D9">
        <v>23.56</v>
      </c>
      <c r="E9">
        <v>44.73</v>
      </c>
      <c r="F9" s="3">
        <f>B9*24*60</f>
        <v>923.01666666666665</v>
      </c>
      <c r="G9">
        <f>CO2_initial+CO2_change*(1-EXP(-Krate*(F9-Tinit)))</f>
        <v>403.20650124067441</v>
      </c>
      <c r="H9">
        <f>(C9-G9)^2</f>
        <v>22.97763035565594</v>
      </c>
    </row>
    <row r="10" spans="1:10">
      <c r="A10" s="1">
        <v>41474</v>
      </c>
      <c r="B10" s="2">
        <v>0.64170138888888884</v>
      </c>
      <c r="C10">
        <v>424</v>
      </c>
      <c r="D10">
        <v>23.56</v>
      </c>
      <c r="E10">
        <v>44.73</v>
      </c>
      <c r="F10" s="3">
        <f t="shared" ref="F10:F42" si="0">B10*24*60</f>
        <v>924.04999999999984</v>
      </c>
      <c r="G10">
        <f>CO2_initial+CO2_change*(1-EXP(-Krate*(F10-Tinit)))</f>
        <v>422.64224004641966</v>
      </c>
      <c r="H10">
        <f t="shared" ref="H10:H42" si="1">(C10-G10)^2</f>
        <v>1.8435120915464911</v>
      </c>
    </row>
    <row r="11" spans="1:10">
      <c r="A11" s="1">
        <v>41474</v>
      </c>
      <c r="B11" s="2">
        <v>0.64244212962962965</v>
      </c>
      <c r="C11">
        <v>443</v>
      </c>
      <c r="D11">
        <v>23.54</v>
      </c>
      <c r="E11">
        <v>44.77</v>
      </c>
      <c r="F11" s="3">
        <f t="shared" si="0"/>
        <v>925.11666666666667</v>
      </c>
      <c r="G11">
        <f>CO2_initial+CO2_change*(1-EXP(-Krate*(F11-Tinit)))</f>
        <v>441.09614847743831</v>
      </c>
      <c r="H11">
        <f t="shared" si="1"/>
        <v>3.6246506199604833</v>
      </c>
    </row>
    <row r="12" spans="1:10">
      <c r="A12" s="1">
        <v>41474</v>
      </c>
      <c r="B12" s="2">
        <v>0.64315972222222217</v>
      </c>
      <c r="C12">
        <v>453</v>
      </c>
      <c r="D12">
        <v>23.51</v>
      </c>
      <c r="E12">
        <v>44.8</v>
      </c>
      <c r="F12" s="3">
        <f t="shared" si="0"/>
        <v>926.14999999999986</v>
      </c>
      <c r="G12">
        <f>CO2_initial+CO2_change*(1-EXP(-Krate*(F12-Tinit)))</f>
        <v>457.5392235689331</v>
      </c>
      <c r="H12">
        <f t="shared" si="1"/>
        <v>20.604550608757712</v>
      </c>
    </row>
    <row r="13" spans="1:10">
      <c r="A13" s="1">
        <v>41474</v>
      </c>
      <c r="B13" s="2">
        <v>0.64387731481481481</v>
      </c>
      <c r="C13">
        <v>468</v>
      </c>
      <c r="D13">
        <v>23.51</v>
      </c>
      <c r="E13">
        <v>44.77</v>
      </c>
      <c r="F13" s="3">
        <f t="shared" si="0"/>
        <v>927.18333333333328</v>
      </c>
      <c r="G13">
        <f>CO2_initial+CO2_change*(1-EXP(-Krate*(F13-Tinit)))</f>
        <v>472.6835641045372</v>
      </c>
      <c r="H13">
        <f t="shared" si="1"/>
        <v>21.935772721309316</v>
      </c>
    </row>
    <row r="14" spans="1:10">
      <c r="A14" s="1">
        <v>41474</v>
      </c>
      <c r="B14" s="2">
        <v>0.64459490740740744</v>
      </c>
      <c r="C14">
        <v>483</v>
      </c>
      <c r="D14">
        <v>23.51</v>
      </c>
      <c r="E14">
        <v>44.8</v>
      </c>
      <c r="F14" s="3">
        <f t="shared" si="0"/>
        <v>928.2166666666667</v>
      </c>
      <c r="G14">
        <f>CO2_initial+CO2_change*(1-EXP(-Krate*(F14-Tinit)))</f>
        <v>486.63174891681251</v>
      </c>
      <c r="H14">
        <f t="shared" si="1"/>
        <v>13.189600194768856</v>
      </c>
    </row>
    <row r="15" spans="1:10">
      <c r="A15" s="1">
        <v>41474</v>
      </c>
      <c r="B15" s="2">
        <v>0.64531250000000007</v>
      </c>
      <c r="C15">
        <v>499</v>
      </c>
      <c r="D15">
        <v>23.51</v>
      </c>
      <c r="E15">
        <v>44.83</v>
      </c>
      <c r="F15" s="3">
        <f t="shared" si="0"/>
        <v>929.25</v>
      </c>
      <c r="G15">
        <f>CO2_initial+CO2_change*(1-EXP(-Krate*(F15-Tinit)))</f>
        <v>499.47825478479524</v>
      </c>
      <c r="H15">
        <f t="shared" si="1"/>
        <v>0.22872763917954142</v>
      </c>
    </row>
    <row r="16" spans="1:10">
      <c r="A16" s="1">
        <v>41474</v>
      </c>
      <c r="B16" s="2">
        <v>0.64603009259259259</v>
      </c>
      <c r="C16">
        <v>508</v>
      </c>
      <c r="D16">
        <v>23.51</v>
      </c>
      <c r="E16">
        <v>44.87</v>
      </c>
      <c r="F16" s="3">
        <f t="shared" si="0"/>
        <v>930.2833333333333</v>
      </c>
      <c r="G16">
        <f>CO2_initial+CO2_change*(1-EXP(-Krate*(F16-Tinit)))</f>
        <v>511.31009636398721</v>
      </c>
      <c r="H16">
        <f t="shared" si="1"/>
        <v>10.956737938881371</v>
      </c>
    </row>
    <row r="17" spans="1:8">
      <c r="A17" s="1">
        <v>41474</v>
      </c>
      <c r="B17" s="2">
        <v>0.64674768518518522</v>
      </c>
      <c r="C17">
        <v>519</v>
      </c>
      <c r="D17">
        <v>23.51</v>
      </c>
      <c r="E17">
        <v>44.8</v>
      </c>
      <c r="F17" s="3">
        <f t="shared" si="0"/>
        <v>931.31666666666672</v>
      </c>
      <c r="G17">
        <f>CO2_initial+CO2_change*(1-EXP(-Krate*(F17-Tinit)))</f>
        <v>522.20741557231872</v>
      </c>
      <c r="H17">
        <f t="shared" si="1"/>
        <v>10.287514653552643</v>
      </c>
    </row>
    <row r="18" spans="1:8">
      <c r="A18" s="1">
        <v>41474</v>
      </c>
      <c r="B18" s="2">
        <v>0.64746527777777774</v>
      </c>
      <c r="C18">
        <v>531</v>
      </c>
      <c r="D18">
        <v>23.45</v>
      </c>
      <c r="E18">
        <v>45.2</v>
      </c>
      <c r="F18" s="3">
        <f t="shared" si="0"/>
        <v>932.35</v>
      </c>
      <c r="G18">
        <f>CO2_initial+CO2_change*(1-EXP(-Krate*(F18-Tinit)))</f>
        <v>532.24402442423957</v>
      </c>
      <c r="H18">
        <f t="shared" si="1"/>
        <v>1.5475967681045919</v>
      </c>
    </row>
    <row r="19" spans="1:8">
      <c r="A19" s="1">
        <v>41474</v>
      </c>
      <c r="B19" s="2">
        <v>0.64818287037037037</v>
      </c>
      <c r="C19">
        <v>545</v>
      </c>
      <c r="D19">
        <v>23.47</v>
      </c>
      <c r="E19">
        <v>45.06</v>
      </c>
      <c r="F19" s="3">
        <f t="shared" si="0"/>
        <v>933.38333333333344</v>
      </c>
      <c r="G19">
        <f>CO2_initial+CO2_change*(1-EXP(-Krate*(F19-Tinit)))</f>
        <v>541.4879049897886</v>
      </c>
      <c r="H19">
        <f t="shared" si="1"/>
        <v>12.33481136075179</v>
      </c>
    </row>
    <row r="20" spans="1:8">
      <c r="A20" s="1">
        <v>41474</v>
      </c>
      <c r="B20" s="2">
        <v>0.648900462962963</v>
      </c>
      <c r="C20">
        <v>553</v>
      </c>
      <c r="D20">
        <v>23.49</v>
      </c>
      <c r="E20">
        <v>44.87</v>
      </c>
      <c r="F20" s="3">
        <f t="shared" si="0"/>
        <v>934.41666666666674</v>
      </c>
      <c r="G20">
        <f>CO2_initial+CO2_change*(1-EXP(-Krate*(F20-Tinit)))</f>
        <v>550.0016698650395</v>
      </c>
      <c r="H20">
        <f t="shared" si="1"/>
        <v>8.9899835982122323</v>
      </c>
    </row>
    <row r="21" spans="1:8">
      <c r="A21" s="1">
        <v>41474</v>
      </c>
      <c r="B21" s="2">
        <v>0.64961805555555563</v>
      </c>
      <c r="C21">
        <v>565</v>
      </c>
      <c r="D21">
        <v>23.5</v>
      </c>
      <c r="E21">
        <v>44.87</v>
      </c>
      <c r="F21" s="3">
        <f t="shared" si="0"/>
        <v>935.45000000000016</v>
      </c>
      <c r="G21">
        <f>CO2_initial+CO2_change*(1-EXP(-Krate*(F21-Tinit)))</f>
        <v>557.842986272914</v>
      </c>
      <c r="H21">
        <f t="shared" si="1"/>
        <v>51.222845489697377</v>
      </c>
    </row>
    <row r="22" spans="1:8">
      <c r="A22" s="1">
        <v>41474</v>
      </c>
      <c r="B22" s="2">
        <v>0.65033564814814815</v>
      </c>
      <c r="C22">
        <v>568</v>
      </c>
      <c r="D22">
        <v>23.53</v>
      </c>
      <c r="E22">
        <v>44.9</v>
      </c>
      <c r="F22" s="3">
        <f t="shared" si="0"/>
        <v>936.48333333333335</v>
      </c>
      <c r="G22">
        <f>CO2_initial+CO2_change*(1-EXP(-Krate*(F22-Tinit)))</f>
        <v>565.0649666669367</v>
      </c>
      <c r="H22">
        <f t="shared" si="1"/>
        <v>8.614420666192677</v>
      </c>
    </row>
    <row r="23" spans="1:8">
      <c r="A23" s="1">
        <v>41474</v>
      </c>
      <c r="B23" s="2">
        <v>0.65107638888888886</v>
      </c>
      <c r="C23">
        <v>576</v>
      </c>
      <c r="D23">
        <v>23.5</v>
      </c>
      <c r="E23">
        <v>44.93</v>
      </c>
      <c r="F23" s="3">
        <f t="shared" si="0"/>
        <v>937.55</v>
      </c>
      <c r="G23">
        <f>CO2_initial+CO2_change*(1-EXP(-Krate*(F23-Tinit)))</f>
        <v>571.92211607678996</v>
      </c>
      <c r="H23">
        <f t="shared" si="1"/>
        <v>16.629137291174892</v>
      </c>
    </row>
    <row r="24" spans="1:8">
      <c r="A24" s="1">
        <v>41474</v>
      </c>
      <c r="B24" s="2">
        <v>0.65179398148148149</v>
      </c>
      <c r="C24">
        <v>575</v>
      </c>
      <c r="D24">
        <v>23.5</v>
      </c>
      <c r="E24">
        <v>44.93</v>
      </c>
      <c r="F24" s="3">
        <f t="shared" si="0"/>
        <v>938.58333333333337</v>
      </c>
      <c r="G24">
        <f>CO2_initial+CO2_change*(1-EXP(-Krate*(F24-Tinit)))</f>
        <v>578.03207500941062</v>
      </c>
      <c r="H24">
        <f t="shared" si="1"/>
        <v>9.1934788626924036</v>
      </c>
    </row>
    <row r="25" spans="1:8">
      <c r="A25" s="1">
        <v>41474</v>
      </c>
      <c r="B25" s="2">
        <v>0.65251157407407401</v>
      </c>
      <c r="C25">
        <v>581</v>
      </c>
      <c r="D25">
        <v>23.54</v>
      </c>
      <c r="E25">
        <v>44.8</v>
      </c>
      <c r="F25" s="3">
        <f t="shared" si="0"/>
        <v>939.61666666666656</v>
      </c>
      <c r="G25">
        <f>CO2_initial+CO2_change*(1-EXP(-Krate*(F25-Tinit)))</f>
        <v>583.65944691030188</v>
      </c>
      <c r="H25">
        <f t="shared" si="1"/>
        <v>7.072657868714221</v>
      </c>
    </row>
    <row r="26" spans="1:8">
      <c r="A26" s="1">
        <v>41474</v>
      </c>
      <c r="B26" s="2">
        <v>0.65322916666666664</v>
      </c>
      <c r="C26">
        <v>584</v>
      </c>
      <c r="D26">
        <v>23.55</v>
      </c>
      <c r="E26">
        <v>44.7</v>
      </c>
      <c r="F26" s="3">
        <f t="shared" si="0"/>
        <v>940.64999999999986</v>
      </c>
      <c r="G26">
        <f>CO2_initial+CO2_change*(1-EXP(-Krate*(F26-Tinit)))</f>
        <v>588.84234827840794</v>
      </c>
      <c r="H26">
        <f t="shared" si="1"/>
        <v>23.448336849400338</v>
      </c>
    </row>
    <row r="27" spans="1:8">
      <c r="A27" s="1">
        <v>41474</v>
      </c>
      <c r="B27" s="2">
        <v>0.65394675925925927</v>
      </c>
      <c r="C27">
        <v>590</v>
      </c>
      <c r="D27">
        <v>23.55</v>
      </c>
      <c r="E27">
        <v>44.67</v>
      </c>
      <c r="F27" s="3">
        <f t="shared" si="0"/>
        <v>941.68333333333328</v>
      </c>
      <c r="G27">
        <f>CO2_initial+CO2_change*(1-EXP(-Krate*(F27-Tinit)))</f>
        <v>593.61588503137432</v>
      </c>
      <c r="H27">
        <f t="shared" si="1"/>
        <v>13.074624560116858</v>
      </c>
    </row>
    <row r="28" spans="1:8">
      <c r="A28" s="1">
        <v>41474</v>
      </c>
      <c r="B28" s="2">
        <v>0.6546643518518519</v>
      </c>
      <c r="C28">
        <v>598</v>
      </c>
      <c r="D28">
        <v>23.53</v>
      </c>
      <c r="E28">
        <v>44.77</v>
      </c>
      <c r="F28" s="3">
        <f t="shared" si="0"/>
        <v>942.7166666666667</v>
      </c>
      <c r="G28">
        <f>CO2_initial+CO2_change*(1-EXP(-Krate*(F28-Tinit)))</f>
        <v>598.01239029233511</v>
      </c>
      <c r="H28">
        <f t="shared" si="1"/>
        <v>1.5351934414954663E-4</v>
      </c>
    </row>
    <row r="29" spans="1:8">
      <c r="A29" s="1">
        <v>41474</v>
      </c>
      <c r="B29" s="2">
        <v>0.65538194444444442</v>
      </c>
      <c r="C29">
        <v>610</v>
      </c>
      <c r="D29">
        <v>23.5</v>
      </c>
      <c r="E29">
        <v>44.8</v>
      </c>
      <c r="F29" s="3">
        <f t="shared" si="0"/>
        <v>943.75</v>
      </c>
      <c r="G29">
        <f>CO2_initial+CO2_change*(1-EXP(-Krate*(F29-Tinit)))</f>
        <v>602.06164339542306</v>
      </c>
      <c r="H29">
        <f t="shared" si="1"/>
        <v>63.017505581430299</v>
      </c>
    </row>
    <row r="30" spans="1:8">
      <c r="A30" s="1">
        <v>41474</v>
      </c>
      <c r="B30" s="2">
        <v>0.65609953703703705</v>
      </c>
      <c r="C30">
        <v>609</v>
      </c>
      <c r="D30">
        <v>23.47</v>
      </c>
      <c r="E30">
        <v>44.93</v>
      </c>
      <c r="F30" s="3">
        <f t="shared" si="0"/>
        <v>944.7833333333333</v>
      </c>
      <c r="G30">
        <f>CO2_initial+CO2_change*(1-EXP(-Krate*(F30-Tinit)))</f>
        <v>605.79107159341993</v>
      </c>
      <c r="H30">
        <f t="shared" si="1"/>
        <v>10.297221518556514</v>
      </c>
    </row>
    <row r="31" spans="1:8">
      <c r="A31" s="1">
        <v>41474</v>
      </c>
      <c r="B31" s="2">
        <v>0.65681712962962957</v>
      </c>
      <c r="C31">
        <v>612</v>
      </c>
      <c r="D31">
        <v>23.5</v>
      </c>
      <c r="E31">
        <v>44.9</v>
      </c>
      <c r="F31" s="3">
        <f t="shared" si="0"/>
        <v>945.81666666666661</v>
      </c>
      <c r="G31">
        <f>CO2_initial+CO2_change*(1-EXP(-Krate*(F31-Tinit)))</f>
        <v>609.22593583379251</v>
      </c>
      <c r="H31">
        <f t="shared" si="1"/>
        <v>7.6954319982364838</v>
      </c>
    </row>
    <row r="32" spans="1:8">
      <c r="A32" s="1">
        <v>41474</v>
      </c>
      <c r="B32" s="2">
        <v>0.6575347222222222</v>
      </c>
      <c r="C32">
        <v>615</v>
      </c>
      <c r="D32">
        <v>23.49</v>
      </c>
      <c r="E32">
        <v>44.9</v>
      </c>
      <c r="F32" s="3">
        <f t="shared" si="0"/>
        <v>946.85</v>
      </c>
      <c r="G32">
        <f>CO2_initial+CO2_change*(1-EXP(-Krate*(F32-Tinit)))</f>
        <v>612.38950186145553</v>
      </c>
      <c r="H32">
        <f t="shared" si="1"/>
        <v>6.8147005313441511</v>
      </c>
    </row>
    <row r="33" spans="1:8">
      <c r="A33" s="1">
        <v>41474</v>
      </c>
      <c r="B33" s="2">
        <v>0.65825231481481483</v>
      </c>
      <c r="C33">
        <v>616</v>
      </c>
      <c r="D33">
        <v>23.47</v>
      </c>
      <c r="E33">
        <v>45.03</v>
      </c>
      <c r="F33" s="3">
        <f t="shared" si="0"/>
        <v>947.88333333333344</v>
      </c>
      <c r="G33">
        <f>CO2_initial+CO2_change*(1-EXP(-Krate*(F33-Tinit)))</f>
        <v>615.30319780720777</v>
      </c>
      <c r="H33">
        <f t="shared" si="1"/>
        <v>0.48553329588006516</v>
      </c>
    </row>
    <row r="34" spans="1:8">
      <c r="A34" s="1">
        <v>41474</v>
      </c>
      <c r="B34" s="2">
        <v>0.65896990740740746</v>
      </c>
      <c r="C34">
        <v>619</v>
      </c>
      <c r="D34">
        <v>23.47</v>
      </c>
      <c r="E34">
        <v>45.03</v>
      </c>
      <c r="F34" s="3">
        <f t="shared" si="0"/>
        <v>948.91666666666674</v>
      </c>
      <c r="G34">
        <f>CO2_initial+CO2_change*(1-EXP(-Krate*(F34-Tinit)))</f>
        <v>617.98675932925482</v>
      </c>
      <c r="H34">
        <f t="shared" si="1"/>
        <v>1.0266566568521351</v>
      </c>
    </row>
    <row r="35" spans="1:8">
      <c r="A35" s="1">
        <v>41474</v>
      </c>
      <c r="B35" s="2">
        <v>0.65968749999999998</v>
      </c>
      <c r="C35">
        <v>621</v>
      </c>
      <c r="D35">
        <v>23.51</v>
      </c>
      <c r="E35">
        <v>44.87</v>
      </c>
      <c r="F35" s="3">
        <f t="shared" si="0"/>
        <v>949.94999999999993</v>
      </c>
      <c r="G35">
        <f>CO2_initial+CO2_change*(1-EXP(-Krate*(F35-Tinit)))</f>
        <v>620.45836329092094</v>
      </c>
      <c r="H35">
        <f t="shared" si="1"/>
        <v>0.29337032462199131</v>
      </c>
    </row>
    <row r="36" spans="1:8">
      <c r="A36" s="1">
        <v>41474</v>
      </c>
      <c r="B36" s="2">
        <v>0.6604282407407408</v>
      </c>
      <c r="C36">
        <v>624</v>
      </c>
      <c r="D36">
        <v>23.49</v>
      </c>
      <c r="E36">
        <v>44.83</v>
      </c>
      <c r="F36" s="3">
        <f t="shared" si="0"/>
        <v>951.01666666666677</v>
      </c>
      <c r="G36">
        <f>CO2_initial+CO2_change*(1-EXP(-Krate*(F36-Tinit)))</f>
        <v>622.80510985106946</v>
      </c>
      <c r="H36">
        <f t="shared" si="1"/>
        <v>1.4277624680112477</v>
      </c>
    </row>
    <row r="37" spans="1:8">
      <c r="A37" s="1">
        <v>41474</v>
      </c>
      <c r="B37" s="2">
        <v>0.66114583333333332</v>
      </c>
      <c r="C37">
        <v>617</v>
      </c>
      <c r="D37">
        <v>23.49</v>
      </c>
      <c r="E37">
        <v>44.87</v>
      </c>
      <c r="F37" s="3">
        <f t="shared" si="0"/>
        <v>952.05</v>
      </c>
      <c r="G37">
        <f>CO2_initial+CO2_change*(1-EXP(-Krate*(F37-Tinit)))</f>
        <v>624.8961427644208</v>
      </c>
      <c r="H37">
        <f t="shared" si="1"/>
        <v>62.349070556114981</v>
      </c>
    </row>
    <row r="38" spans="1:8">
      <c r="A38" s="1">
        <v>41474</v>
      </c>
      <c r="B38" s="2">
        <v>0.66186342592592595</v>
      </c>
      <c r="C38">
        <v>620</v>
      </c>
      <c r="D38">
        <v>23.47</v>
      </c>
      <c r="E38">
        <v>44.9</v>
      </c>
      <c r="F38" s="3">
        <f t="shared" si="0"/>
        <v>953.08333333333337</v>
      </c>
      <c r="G38">
        <f>CO2_initial+CO2_change*(1-EXP(-Krate*(F38-Tinit)))</f>
        <v>626.82201820649834</v>
      </c>
      <c r="H38">
        <f t="shared" si="1"/>
        <v>46.539932409794851</v>
      </c>
    </row>
    <row r="39" spans="1:8">
      <c r="A39" s="1">
        <v>41474</v>
      </c>
      <c r="B39" s="2">
        <v>0.66258101851851847</v>
      </c>
      <c r="C39">
        <v>624</v>
      </c>
      <c r="D39">
        <v>23.44</v>
      </c>
      <c r="E39">
        <v>45.16</v>
      </c>
      <c r="F39" s="3">
        <f t="shared" si="0"/>
        <v>954.11666666666656</v>
      </c>
      <c r="G39">
        <f>CO2_initial+CO2_change*(1-EXP(-Krate*(F39-Tinit)))</f>
        <v>628.59578092190759</v>
      </c>
      <c r="H39">
        <f t="shared" si="1"/>
        <v>21.121202282169776</v>
      </c>
    </row>
    <row r="40" spans="1:8">
      <c r="A40" s="1">
        <v>41474</v>
      </c>
      <c r="B40" s="2">
        <v>0.6632986111111111</v>
      </c>
      <c r="C40">
        <v>630</v>
      </c>
      <c r="D40">
        <v>23.47</v>
      </c>
      <c r="E40">
        <v>45.96</v>
      </c>
      <c r="F40" s="3">
        <f t="shared" si="0"/>
        <v>955.15</v>
      </c>
      <c r="G40">
        <f>CO2_initial+CO2_change*(1-EXP(-Krate*(F40-Tinit)))</f>
        <v>630.2294453333418</v>
      </c>
      <c r="H40">
        <f t="shared" si="1"/>
        <v>5.2645160992329951E-2</v>
      </c>
    </row>
    <row r="41" spans="1:8">
      <c r="A41" s="1">
        <v>41474</v>
      </c>
      <c r="B41" s="2">
        <v>0.66401620370370373</v>
      </c>
      <c r="C41">
        <v>633</v>
      </c>
      <c r="D41">
        <v>23.49</v>
      </c>
      <c r="E41">
        <v>45.27</v>
      </c>
      <c r="F41" s="3">
        <f t="shared" si="0"/>
        <v>956.18333333333328</v>
      </c>
      <c r="G41">
        <f>CO2_initial+CO2_change*(1-EXP(-Krate*(F41-Tinit)))</f>
        <v>631.73407692019418</v>
      </c>
      <c r="H41">
        <f t="shared" si="1"/>
        <v>1.6025612439850425</v>
      </c>
    </row>
    <row r="42" spans="1:8">
      <c r="A42" s="1">
        <v>41474</v>
      </c>
      <c r="B42" s="2">
        <v>0.66473379629629636</v>
      </c>
      <c r="C42">
        <v>638</v>
      </c>
      <c r="D42">
        <v>23.53</v>
      </c>
      <c r="E42">
        <v>45.27</v>
      </c>
      <c r="F42" s="3">
        <f t="shared" si="0"/>
        <v>957.2166666666667</v>
      </c>
      <c r="G42">
        <f>CO2_initial+CO2_change*(1-EXP(-Krate*(F42-Tinit)))</f>
        <v>633.11986716959234</v>
      </c>
      <c r="H42">
        <f t="shared" si="1"/>
        <v>23.815696442422684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Sheet1</vt:lpstr>
      <vt:lpstr>Sheet2</vt:lpstr>
      <vt:lpstr>Sheet3</vt:lpstr>
      <vt:lpstr>CO2_change</vt:lpstr>
      <vt:lpstr>CO2_final</vt:lpstr>
      <vt:lpstr>CO2_initial</vt:lpstr>
      <vt:lpstr>Krate</vt:lpstr>
      <vt:lpstr>Tinit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Miguel</cp:lastModifiedBy>
  <dcterms:created xsi:type="dcterms:W3CDTF">2013-07-19T22:57:12Z</dcterms:created>
  <dcterms:modified xsi:type="dcterms:W3CDTF">2013-07-19T23:16:15Z</dcterms:modified>
</cp:coreProperties>
</file>